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51\"/>
    </mc:Choice>
  </mc:AlternateContent>
  <bookViews>
    <workbookView xWindow="0" yWindow="0" windowWidth="16170" windowHeight="6135" activeTab="5"/>
  </bookViews>
  <sheets>
    <sheet name="Gen" sheetId="1" r:id="rId1"/>
    <sheet name="Tran" sheetId="2" r:id="rId2"/>
    <sheet name="Dist" sheetId="3" r:id="rId3"/>
    <sheet name="Retail" sheetId="4" r:id="rId4"/>
    <sheet name="Misc" sheetId="5" r:id="rId5"/>
    <sheet name="Sch. Rev. Credit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6" l="1"/>
  <c r="D12" i="6"/>
  <c r="E12" i="6"/>
  <c r="F12" i="6"/>
  <c r="G12" i="6"/>
  <c r="H12" i="6"/>
  <c r="I12" i="6"/>
  <c r="J12" i="6"/>
  <c r="K12" i="6"/>
  <c r="L12" i="6"/>
  <c r="M12" i="6"/>
  <c r="B12" i="6"/>
  <c r="C11" i="6"/>
  <c r="D11" i="6"/>
  <c r="E11" i="6"/>
  <c r="F11" i="6"/>
  <c r="G11" i="6"/>
  <c r="H11" i="6"/>
  <c r="I11" i="6"/>
  <c r="J11" i="6"/>
  <c r="K11" i="6"/>
  <c r="L11" i="6"/>
  <c r="M11" i="6"/>
  <c r="B11" i="6"/>
  <c r="B10" i="6"/>
  <c r="B9" i="6"/>
  <c r="C8" i="6"/>
  <c r="D8" i="6"/>
  <c r="E8" i="6"/>
  <c r="F8" i="6"/>
  <c r="G8" i="6"/>
  <c r="H8" i="6"/>
  <c r="I8" i="6"/>
  <c r="J8" i="6"/>
  <c r="K8" i="6"/>
  <c r="L8" i="6"/>
  <c r="M8" i="6"/>
  <c r="B8" i="6"/>
  <c r="E69" i="5"/>
  <c r="F69" i="5"/>
  <c r="G69" i="5"/>
  <c r="H69" i="5"/>
  <c r="I69" i="5"/>
  <c r="J69" i="5"/>
  <c r="K69" i="5"/>
  <c r="L69" i="5"/>
  <c r="M69" i="5"/>
  <c r="N69" i="5"/>
  <c r="O69" i="5"/>
  <c r="D69" i="5"/>
  <c r="E69" i="4"/>
  <c r="F69" i="4"/>
  <c r="G69" i="4"/>
  <c r="H69" i="4"/>
  <c r="I69" i="4"/>
  <c r="J69" i="4"/>
  <c r="K69" i="4"/>
  <c r="L69" i="4"/>
  <c r="M69" i="4"/>
  <c r="N69" i="4"/>
  <c r="O69" i="4"/>
  <c r="D69" i="4"/>
  <c r="I68" i="3"/>
  <c r="K68" i="3"/>
  <c r="H68" i="2"/>
  <c r="K68" i="2"/>
  <c r="L68" i="2"/>
  <c r="D68" i="2"/>
  <c r="O89" i="5"/>
  <c r="N89" i="5"/>
  <c r="M89" i="5"/>
  <c r="L89" i="5"/>
  <c r="K89" i="5"/>
  <c r="J89" i="5"/>
  <c r="I89" i="5"/>
  <c r="H89" i="5"/>
  <c r="G89" i="5"/>
  <c r="F89" i="5"/>
  <c r="E89" i="5"/>
  <c r="D89" i="5"/>
  <c r="O66" i="5"/>
  <c r="N66" i="5"/>
  <c r="M66" i="5"/>
  <c r="L66" i="5"/>
  <c r="K66" i="5"/>
  <c r="J66" i="5"/>
  <c r="I66" i="5"/>
  <c r="H66" i="5"/>
  <c r="G66" i="5"/>
  <c r="F66" i="5"/>
  <c r="E66" i="5"/>
  <c r="D66" i="5"/>
  <c r="O65" i="5"/>
  <c r="N65" i="5"/>
  <c r="M65" i="5"/>
  <c r="L65" i="5"/>
  <c r="K65" i="5"/>
  <c r="J65" i="5"/>
  <c r="I65" i="5"/>
  <c r="H65" i="5"/>
  <c r="G65" i="5"/>
  <c r="F65" i="5"/>
  <c r="E65" i="5"/>
  <c r="D65" i="5"/>
  <c r="O64" i="5"/>
  <c r="N64" i="5"/>
  <c r="M64" i="5"/>
  <c r="L64" i="5"/>
  <c r="K64" i="5"/>
  <c r="J64" i="5"/>
  <c r="I64" i="5"/>
  <c r="H64" i="5"/>
  <c r="G64" i="5"/>
  <c r="F64" i="5"/>
  <c r="E64" i="5"/>
  <c r="D64" i="5"/>
  <c r="O63" i="5"/>
  <c r="N63" i="5"/>
  <c r="M63" i="5"/>
  <c r="L63" i="5"/>
  <c r="K63" i="5"/>
  <c r="J63" i="5"/>
  <c r="I63" i="5"/>
  <c r="H63" i="5"/>
  <c r="G63" i="5"/>
  <c r="F63" i="5"/>
  <c r="E63" i="5"/>
  <c r="D63" i="5"/>
  <c r="O30" i="5"/>
  <c r="N30" i="5"/>
  <c r="M30" i="5"/>
  <c r="L30" i="5"/>
  <c r="K30" i="5"/>
  <c r="J30" i="5"/>
  <c r="I30" i="5"/>
  <c r="H30" i="5"/>
  <c r="G30" i="5"/>
  <c r="F30" i="5"/>
  <c r="E30" i="5"/>
  <c r="D30" i="5"/>
  <c r="O29" i="5"/>
  <c r="N29" i="5"/>
  <c r="M29" i="5"/>
  <c r="L29" i="5"/>
  <c r="K29" i="5"/>
  <c r="J29" i="5"/>
  <c r="J43" i="5" s="1"/>
  <c r="J51" i="5" s="1"/>
  <c r="J57" i="5" s="1"/>
  <c r="J61" i="5" s="1"/>
  <c r="J75" i="5" s="1"/>
  <c r="I29" i="5"/>
  <c r="H29" i="5"/>
  <c r="H43" i="5" s="1"/>
  <c r="H51" i="5" s="1"/>
  <c r="H57" i="5" s="1"/>
  <c r="H61" i="5" s="1"/>
  <c r="H75" i="5" s="1"/>
  <c r="H79" i="5" s="1"/>
  <c r="G29" i="5"/>
  <c r="F29" i="5"/>
  <c r="E29" i="5"/>
  <c r="D29" i="5"/>
  <c r="O22" i="5"/>
  <c r="N22" i="5"/>
  <c r="N40" i="5" s="1"/>
  <c r="M22" i="5"/>
  <c r="M40" i="5" s="1"/>
  <c r="L22" i="5"/>
  <c r="K22" i="5"/>
  <c r="K40" i="5" s="1"/>
  <c r="J22" i="5"/>
  <c r="I22" i="5"/>
  <c r="H22" i="5"/>
  <c r="G22" i="5"/>
  <c r="F22" i="5"/>
  <c r="F43" i="5" s="1"/>
  <c r="F51" i="5" s="1"/>
  <c r="F57" i="5" s="1"/>
  <c r="F61" i="5" s="1"/>
  <c r="E22" i="5"/>
  <c r="D22" i="5"/>
  <c r="J32" i="5" s="1"/>
  <c r="J34" i="5" s="1"/>
  <c r="O89" i="4"/>
  <c r="N89" i="4"/>
  <c r="M89" i="4"/>
  <c r="L89" i="4"/>
  <c r="K89" i="4"/>
  <c r="J89" i="4"/>
  <c r="I89" i="4"/>
  <c r="H89" i="4"/>
  <c r="G89" i="4"/>
  <c r="F89" i="4"/>
  <c r="E89" i="4"/>
  <c r="D89" i="4"/>
  <c r="O66" i="4"/>
  <c r="N66" i="4"/>
  <c r="M66" i="4"/>
  <c r="L66" i="4"/>
  <c r="K66" i="4"/>
  <c r="J66" i="4"/>
  <c r="I66" i="4"/>
  <c r="H66" i="4"/>
  <c r="G66" i="4"/>
  <c r="F66" i="4"/>
  <c r="E66" i="4"/>
  <c r="D66" i="4"/>
  <c r="O65" i="4"/>
  <c r="N65" i="4"/>
  <c r="M65" i="4"/>
  <c r="L65" i="4"/>
  <c r="K65" i="4"/>
  <c r="J65" i="4"/>
  <c r="I65" i="4"/>
  <c r="H65" i="4"/>
  <c r="G65" i="4"/>
  <c r="F65" i="4"/>
  <c r="E65" i="4"/>
  <c r="D65" i="4"/>
  <c r="O64" i="4"/>
  <c r="N64" i="4"/>
  <c r="M64" i="4"/>
  <c r="L64" i="4"/>
  <c r="K64" i="4"/>
  <c r="J64" i="4"/>
  <c r="I64" i="4"/>
  <c r="H64" i="4"/>
  <c r="G64" i="4"/>
  <c r="F64" i="4"/>
  <c r="E64" i="4"/>
  <c r="D64" i="4"/>
  <c r="O63" i="4"/>
  <c r="N63" i="4"/>
  <c r="M63" i="4"/>
  <c r="L63" i="4"/>
  <c r="K63" i="4"/>
  <c r="J63" i="4"/>
  <c r="I63" i="4"/>
  <c r="H63" i="4"/>
  <c r="G63" i="4"/>
  <c r="F63" i="4"/>
  <c r="E63" i="4"/>
  <c r="D63" i="4"/>
  <c r="L43" i="4"/>
  <c r="L51" i="4" s="1"/>
  <c r="L57" i="4" s="1"/>
  <c r="L61" i="4" s="1"/>
  <c r="O30" i="4"/>
  <c r="N30" i="4"/>
  <c r="M30" i="4"/>
  <c r="L30" i="4"/>
  <c r="K30" i="4"/>
  <c r="J30" i="4"/>
  <c r="J40" i="4" s="1"/>
  <c r="I30" i="4"/>
  <c r="H30" i="4"/>
  <c r="G30" i="4"/>
  <c r="F30" i="4"/>
  <c r="E30" i="4"/>
  <c r="D30" i="4"/>
  <c r="O29" i="4"/>
  <c r="N29" i="4"/>
  <c r="M29" i="4"/>
  <c r="L29" i="4"/>
  <c r="K29" i="4"/>
  <c r="J29" i="4"/>
  <c r="I29" i="4"/>
  <c r="I43" i="4" s="1"/>
  <c r="H29" i="4"/>
  <c r="G29" i="4"/>
  <c r="F29" i="4"/>
  <c r="E29" i="4"/>
  <c r="D29" i="4"/>
  <c r="O22" i="4"/>
  <c r="O32" i="4" s="1"/>
  <c r="O34" i="4" s="1"/>
  <c r="N22" i="4"/>
  <c r="M22" i="4"/>
  <c r="L22" i="4"/>
  <c r="L40" i="4" s="1"/>
  <c r="K22" i="4"/>
  <c r="K32" i="4" s="1"/>
  <c r="K34" i="4" s="1"/>
  <c r="J22" i="4"/>
  <c r="I22" i="4"/>
  <c r="I40" i="4" s="1"/>
  <c r="H22" i="4"/>
  <c r="G22" i="4"/>
  <c r="G43" i="4" s="1"/>
  <c r="G51" i="4" s="1"/>
  <c r="G57" i="4" s="1"/>
  <c r="G61" i="4" s="1"/>
  <c r="G75" i="4" s="1"/>
  <c r="F22" i="4"/>
  <c r="E22" i="4"/>
  <c r="D22" i="4"/>
  <c r="D40" i="4" s="1"/>
  <c r="O88" i="3"/>
  <c r="N88" i="3"/>
  <c r="M88" i="3"/>
  <c r="L88" i="3"/>
  <c r="K88" i="3"/>
  <c r="J88" i="3"/>
  <c r="I88" i="3"/>
  <c r="H88" i="3"/>
  <c r="G88" i="3"/>
  <c r="F88" i="3"/>
  <c r="E88" i="3"/>
  <c r="D88" i="3"/>
  <c r="O67" i="3"/>
  <c r="N67" i="3"/>
  <c r="M67" i="3"/>
  <c r="L67" i="3"/>
  <c r="K67" i="3"/>
  <c r="J67" i="3"/>
  <c r="I67" i="3"/>
  <c r="H67" i="3"/>
  <c r="G67" i="3"/>
  <c r="F67" i="3"/>
  <c r="E67" i="3"/>
  <c r="D67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G64" i="3"/>
  <c r="F64" i="3"/>
  <c r="E64" i="3"/>
  <c r="D64" i="3"/>
  <c r="O63" i="3"/>
  <c r="N63" i="3"/>
  <c r="M63" i="3"/>
  <c r="L63" i="3"/>
  <c r="K63" i="3"/>
  <c r="J63" i="3"/>
  <c r="J68" i="3" s="1"/>
  <c r="I63" i="3"/>
  <c r="H63" i="3"/>
  <c r="G63" i="3"/>
  <c r="F63" i="3"/>
  <c r="E63" i="3"/>
  <c r="D63" i="3"/>
  <c r="D68" i="3" s="1"/>
  <c r="O62" i="3"/>
  <c r="O68" i="3" s="1"/>
  <c r="N62" i="3"/>
  <c r="N68" i="3" s="1"/>
  <c r="M62" i="3"/>
  <c r="M68" i="3" s="1"/>
  <c r="L62" i="3"/>
  <c r="L68" i="3" s="1"/>
  <c r="K62" i="3"/>
  <c r="J62" i="3"/>
  <c r="I62" i="3"/>
  <c r="H62" i="3"/>
  <c r="H68" i="3" s="1"/>
  <c r="G62" i="3"/>
  <c r="G68" i="3" s="1"/>
  <c r="F62" i="3"/>
  <c r="F68" i="3" s="1"/>
  <c r="E62" i="3"/>
  <c r="E68" i="3" s="1"/>
  <c r="D62" i="3"/>
  <c r="O29" i="3"/>
  <c r="N29" i="3"/>
  <c r="M29" i="3"/>
  <c r="L29" i="3"/>
  <c r="K29" i="3"/>
  <c r="J29" i="3"/>
  <c r="I29" i="3"/>
  <c r="H29" i="3"/>
  <c r="G29" i="3"/>
  <c r="F29" i="3"/>
  <c r="E29" i="3"/>
  <c r="D29" i="3"/>
  <c r="O28" i="3"/>
  <c r="N28" i="3"/>
  <c r="N42" i="3" s="1"/>
  <c r="N50" i="3" s="1"/>
  <c r="N56" i="3" s="1"/>
  <c r="N60" i="3" s="1"/>
  <c r="M28" i="3"/>
  <c r="L28" i="3"/>
  <c r="K28" i="3"/>
  <c r="J28" i="3"/>
  <c r="I28" i="3"/>
  <c r="H28" i="3"/>
  <c r="H42" i="3" s="1"/>
  <c r="G28" i="3"/>
  <c r="F28" i="3"/>
  <c r="E28" i="3"/>
  <c r="D28" i="3"/>
  <c r="O21" i="3"/>
  <c r="N21" i="3"/>
  <c r="M21" i="3"/>
  <c r="M39" i="3" s="1"/>
  <c r="L21" i="3"/>
  <c r="L42" i="3" s="1"/>
  <c r="L50" i="3" s="1"/>
  <c r="L56" i="3" s="1"/>
  <c r="L60" i="3" s="1"/>
  <c r="K21" i="3"/>
  <c r="K39" i="3" s="1"/>
  <c r="J21" i="3"/>
  <c r="J39" i="3" s="1"/>
  <c r="I21" i="3"/>
  <c r="H21" i="3"/>
  <c r="G21" i="3"/>
  <c r="F21" i="3"/>
  <c r="F39" i="3" s="1"/>
  <c r="E21" i="3"/>
  <c r="D21" i="3"/>
  <c r="H31" i="3" s="1"/>
  <c r="H33" i="3" s="1"/>
  <c r="F10" i="6" s="1"/>
  <c r="O88" i="2"/>
  <c r="N88" i="2"/>
  <c r="M88" i="2"/>
  <c r="L88" i="2"/>
  <c r="K88" i="2"/>
  <c r="J88" i="2"/>
  <c r="I88" i="2"/>
  <c r="H88" i="2"/>
  <c r="G88" i="2"/>
  <c r="F88" i="2"/>
  <c r="E88" i="2"/>
  <c r="D88" i="2"/>
  <c r="O67" i="2"/>
  <c r="N67" i="2"/>
  <c r="M67" i="2"/>
  <c r="L67" i="2"/>
  <c r="K67" i="2"/>
  <c r="J67" i="2"/>
  <c r="I67" i="2"/>
  <c r="H67" i="2"/>
  <c r="G67" i="2"/>
  <c r="F67" i="2"/>
  <c r="E67" i="2"/>
  <c r="D67" i="2"/>
  <c r="O65" i="2"/>
  <c r="N65" i="2"/>
  <c r="M65" i="2"/>
  <c r="L65" i="2"/>
  <c r="K65" i="2"/>
  <c r="J65" i="2"/>
  <c r="I65" i="2"/>
  <c r="H65" i="2"/>
  <c r="G65" i="2"/>
  <c r="F65" i="2"/>
  <c r="E65" i="2"/>
  <c r="D65" i="2"/>
  <c r="O64" i="2"/>
  <c r="N64" i="2"/>
  <c r="M64" i="2"/>
  <c r="L64" i="2"/>
  <c r="K64" i="2"/>
  <c r="J64" i="2"/>
  <c r="I64" i="2"/>
  <c r="H64" i="2"/>
  <c r="G64" i="2"/>
  <c r="F64" i="2"/>
  <c r="E64" i="2"/>
  <c r="D64" i="2"/>
  <c r="O63" i="2"/>
  <c r="N63" i="2"/>
  <c r="M63" i="2"/>
  <c r="L63" i="2"/>
  <c r="K63" i="2"/>
  <c r="J63" i="2"/>
  <c r="J68" i="2" s="1"/>
  <c r="I63" i="2"/>
  <c r="H63" i="2"/>
  <c r="G63" i="2"/>
  <c r="F63" i="2"/>
  <c r="E63" i="2"/>
  <c r="D63" i="2"/>
  <c r="O62" i="2"/>
  <c r="O68" i="2" s="1"/>
  <c r="N62" i="2"/>
  <c r="N68" i="2" s="1"/>
  <c r="M62" i="2"/>
  <c r="M68" i="2" s="1"/>
  <c r="L62" i="2"/>
  <c r="K62" i="2"/>
  <c r="J62" i="2"/>
  <c r="I62" i="2"/>
  <c r="I68" i="2" s="1"/>
  <c r="H62" i="2"/>
  <c r="G62" i="2"/>
  <c r="G68" i="2" s="1"/>
  <c r="F62" i="2"/>
  <c r="F68" i="2" s="1"/>
  <c r="E62" i="2"/>
  <c r="E68" i="2" s="1"/>
  <c r="D62" i="2"/>
  <c r="O29" i="2"/>
  <c r="N29" i="2"/>
  <c r="M29" i="2"/>
  <c r="L29" i="2"/>
  <c r="K29" i="2"/>
  <c r="J29" i="2"/>
  <c r="I29" i="2"/>
  <c r="H29" i="2"/>
  <c r="G29" i="2"/>
  <c r="F29" i="2"/>
  <c r="E29" i="2"/>
  <c r="D29" i="2"/>
  <c r="O28" i="2"/>
  <c r="N28" i="2"/>
  <c r="M28" i="2"/>
  <c r="L28" i="2"/>
  <c r="K28" i="2"/>
  <c r="J28" i="2"/>
  <c r="I28" i="2"/>
  <c r="H28" i="2"/>
  <c r="G28" i="2"/>
  <c r="F28" i="2"/>
  <c r="E28" i="2"/>
  <c r="D28" i="2"/>
  <c r="O21" i="2"/>
  <c r="O39" i="2" s="1"/>
  <c r="N21" i="2"/>
  <c r="M21" i="2"/>
  <c r="L21" i="2"/>
  <c r="K21" i="2"/>
  <c r="K42" i="2" s="1"/>
  <c r="K50" i="2" s="1"/>
  <c r="K56" i="2" s="1"/>
  <c r="K60" i="2" s="1"/>
  <c r="K74" i="2" s="1"/>
  <c r="J21" i="2"/>
  <c r="I21" i="2"/>
  <c r="H21" i="2"/>
  <c r="G21" i="2"/>
  <c r="F21" i="2"/>
  <c r="E21" i="2"/>
  <c r="E39" i="2" s="1"/>
  <c r="D21" i="2"/>
  <c r="N31" i="3" l="1"/>
  <c r="N33" i="3" s="1"/>
  <c r="L10" i="6" s="1"/>
  <c r="N39" i="3"/>
  <c r="N74" i="3"/>
  <c r="N78" i="3" s="1"/>
  <c r="H39" i="3"/>
  <c r="H45" i="3" s="1"/>
  <c r="O42" i="3"/>
  <c r="O50" i="3" s="1"/>
  <c r="O56" i="3" s="1"/>
  <c r="O60" i="3" s="1"/>
  <c r="O74" i="3" s="1"/>
  <c r="O39" i="3"/>
  <c r="M39" i="2"/>
  <c r="G39" i="2"/>
  <c r="O31" i="2"/>
  <c r="O33" i="2" s="1"/>
  <c r="M9" i="6" s="1"/>
  <c r="E31" i="2"/>
  <c r="E33" i="2" s="1"/>
  <c r="C9" i="6" s="1"/>
  <c r="M42" i="2"/>
  <c r="M50" i="2" s="1"/>
  <c r="M56" i="2" s="1"/>
  <c r="M60" i="2" s="1"/>
  <c r="M74" i="2" s="1"/>
  <c r="M78" i="2" s="1"/>
  <c r="M80" i="2" s="1"/>
  <c r="M82" i="2" s="1"/>
  <c r="M91" i="2" s="1"/>
  <c r="B13" i="6"/>
  <c r="E42" i="2"/>
  <c r="E45" i="2" s="1"/>
  <c r="K39" i="2"/>
  <c r="K45" i="2" s="1"/>
  <c r="I42" i="2"/>
  <c r="I50" i="2" s="1"/>
  <c r="I56" i="2" s="1"/>
  <c r="I60" i="2" s="1"/>
  <c r="I74" i="2" s="1"/>
  <c r="G42" i="2"/>
  <c r="G50" i="2" s="1"/>
  <c r="G56" i="2" s="1"/>
  <c r="G60" i="2" s="1"/>
  <c r="G74" i="2" s="1"/>
  <c r="G78" i="2" s="1"/>
  <c r="G80" i="2" s="1"/>
  <c r="G82" i="2" s="1"/>
  <c r="G91" i="2" s="1"/>
  <c r="O42" i="2"/>
  <c r="O50" i="2" s="1"/>
  <c r="O56" i="2" s="1"/>
  <c r="O60" i="2" s="1"/>
  <c r="O74" i="2" s="1"/>
  <c r="O78" i="2" s="1"/>
  <c r="F31" i="2"/>
  <c r="F33" i="2" s="1"/>
  <c r="D9" i="6" s="1"/>
  <c r="H13" i="6"/>
  <c r="F75" i="5"/>
  <c r="F79" i="5" s="1"/>
  <c r="F81" i="5" s="1"/>
  <c r="F83" i="5" s="1"/>
  <c r="F92" i="5" s="1"/>
  <c r="L43" i="5"/>
  <c r="L51" i="5" s="1"/>
  <c r="L57" i="5" s="1"/>
  <c r="L61" i="5" s="1"/>
  <c r="L75" i="5" s="1"/>
  <c r="L79" i="5" s="1"/>
  <c r="L81" i="5" s="1"/>
  <c r="L83" i="5" s="1"/>
  <c r="L92" i="5" s="1"/>
  <c r="H40" i="5"/>
  <c r="H46" i="5" s="1"/>
  <c r="J40" i="5"/>
  <c r="J46" i="5" s="1"/>
  <c r="D40" i="5"/>
  <c r="L40" i="5"/>
  <c r="E32" i="5"/>
  <c r="E34" i="5" s="1"/>
  <c r="I32" i="5"/>
  <c r="I34" i="5" s="1"/>
  <c r="K32" i="5"/>
  <c r="K34" i="5" s="1"/>
  <c r="L75" i="4"/>
  <c r="L79" i="4" s="1"/>
  <c r="L81" i="4" s="1"/>
  <c r="L83" i="4" s="1"/>
  <c r="L92" i="4" s="1"/>
  <c r="O43" i="4"/>
  <c r="I46" i="4"/>
  <c r="G40" i="4"/>
  <c r="G46" i="4" s="1"/>
  <c r="I51" i="4"/>
  <c r="I57" i="4" s="1"/>
  <c r="I61" i="4" s="1"/>
  <c r="I75" i="4" s="1"/>
  <c r="I79" i="4" s="1"/>
  <c r="I81" i="4" s="1"/>
  <c r="I83" i="4" s="1"/>
  <c r="I92" i="4" s="1"/>
  <c r="K40" i="4"/>
  <c r="L32" i="4"/>
  <c r="L34" i="4" s="1"/>
  <c r="O40" i="4"/>
  <c r="J32" i="4"/>
  <c r="J34" i="4" s="1"/>
  <c r="L74" i="3"/>
  <c r="L78" i="3" s="1"/>
  <c r="L80" i="3" s="1"/>
  <c r="L82" i="3" s="1"/>
  <c r="L91" i="3" s="1"/>
  <c r="O45" i="3"/>
  <c r="N45" i="3"/>
  <c r="F42" i="3"/>
  <c r="J42" i="3"/>
  <c r="J50" i="3" s="1"/>
  <c r="J56" i="3" s="1"/>
  <c r="J60" i="3" s="1"/>
  <c r="J74" i="3" s="1"/>
  <c r="M42" i="3"/>
  <c r="M50" i="3" s="1"/>
  <c r="M56" i="3" s="1"/>
  <c r="M60" i="3" s="1"/>
  <c r="M74" i="3" s="1"/>
  <c r="G45" i="2"/>
  <c r="I78" i="2"/>
  <c r="I80" i="2" s="1"/>
  <c r="I82" i="2" s="1"/>
  <c r="I91" i="2" s="1"/>
  <c r="K78" i="2"/>
  <c r="K80" i="2" s="1"/>
  <c r="K82" i="2" s="1"/>
  <c r="K91" i="2" s="1"/>
  <c r="H50" i="3"/>
  <c r="H56" i="3" s="1"/>
  <c r="H60" i="3" s="1"/>
  <c r="H74" i="3" s="1"/>
  <c r="G79" i="4"/>
  <c r="G81" i="4" s="1"/>
  <c r="G83" i="4" s="1"/>
  <c r="G92" i="4" s="1"/>
  <c r="J39" i="2"/>
  <c r="J42" i="2"/>
  <c r="J50" i="2" s="1"/>
  <c r="J56" i="2" s="1"/>
  <c r="J60" i="2" s="1"/>
  <c r="J74" i="2" s="1"/>
  <c r="E39" i="3"/>
  <c r="E31" i="3"/>
  <c r="F31" i="3"/>
  <c r="F33" i="3" s="1"/>
  <c r="D10" i="6" s="1"/>
  <c r="D39" i="3"/>
  <c r="H81" i="5"/>
  <c r="H83" i="5" s="1"/>
  <c r="H92" i="5" s="1"/>
  <c r="I42" i="3"/>
  <c r="I50" i="3" s="1"/>
  <c r="I56" i="3" s="1"/>
  <c r="I60" i="3" s="1"/>
  <c r="I74" i="3" s="1"/>
  <c r="I31" i="3"/>
  <c r="I33" i="3" s="1"/>
  <c r="G10" i="6" s="1"/>
  <c r="I39" i="3"/>
  <c r="K31" i="3"/>
  <c r="K33" i="3" s="1"/>
  <c r="I10" i="6" s="1"/>
  <c r="O78" i="3"/>
  <c r="O80" i="3" s="1"/>
  <c r="O82" i="3" s="1"/>
  <c r="O91" i="3" s="1"/>
  <c r="E32" i="4"/>
  <c r="E40" i="4"/>
  <c r="E43" i="4"/>
  <c r="M32" i="4"/>
  <c r="M34" i="4" s="1"/>
  <c r="M43" i="4"/>
  <c r="M51" i="4" s="1"/>
  <c r="M57" i="4" s="1"/>
  <c r="M61" i="4" s="1"/>
  <c r="M75" i="4" s="1"/>
  <c r="N80" i="3"/>
  <c r="N82" i="3" s="1"/>
  <c r="N91" i="3" s="1"/>
  <c r="M31" i="3"/>
  <c r="M33" i="3" s="1"/>
  <c r="K10" i="6" s="1"/>
  <c r="F40" i="4"/>
  <c r="F43" i="4"/>
  <c r="F51" i="4" s="1"/>
  <c r="F57" i="4" s="1"/>
  <c r="F61" i="4" s="1"/>
  <c r="F75" i="4" s="1"/>
  <c r="F32" i="4"/>
  <c r="F34" i="4" s="1"/>
  <c r="N40" i="4"/>
  <c r="N43" i="4"/>
  <c r="N51" i="4" s="1"/>
  <c r="N57" i="4" s="1"/>
  <c r="N61" i="4" s="1"/>
  <c r="N75" i="4" s="1"/>
  <c r="N32" i="4"/>
  <c r="N34" i="4" s="1"/>
  <c r="J79" i="5"/>
  <c r="J81" i="5" s="1"/>
  <c r="J83" i="5" s="1"/>
  <c r="J92" i="5" s="1"/>
  <c r="H42" i="2"/>
  <c r="H50" i="2" s="1"/>
  <c r="H56" i="2" s="1"/>
  <c r="H60" i="2" s="1"/>
  <c r="H74" i="2" s="1"/>
  <c r="H31" i="2"/>
  <c r="H33" i="2" s="1"/>
  <c r="F9" i="6" s="1"/>
  <c r="F13" i="6" s="1"/>
  <c r="O51" i="4"/>
  <c r="O57" i="4" s="1"/>
  <c r="O61" i="4" s="1"/>
  <c r="O75" i="4" s="1"/>
  <c r="I31" i="2"/>
  <c r="I33" i="2" s="1"/>
  <c r="G9" i="6" s="1"/>
  <c r="I39" i="2"/>
  <c r="I45" i="2" s="1"/>
  <c r="L31" i="3"/>
  <c r="L33" i="3" s="1"/>
  <c r="J10" i="6" s="1"/>
  <c r="O31" i="3"/>
  <c r="O33" i="3" s="1"/>
  <c r="M10" i="6" s="1"/>
  <c r="M13" i="6" s="1"/>
  <c r="L39" i="3"/>
  <c r="L45" i="3" s="1"/>
  <c r="E50" i="2"/>
  <c r="E56" i="2" s="1"/>
  <c r="E60" i="2" s="1"/>
  <c r="E74" i="2" s="1"/>
  <c r="J31" i="2"/>
  <c r="J33" i="2" s="1"/>
  <c r="H9" i="6" s="1"/>
  <c r="D39" i="2"/>
  <c r="G31" i="2"/>
  <c r="M31" i="2"/>
  <c r="M33" i="2" s="1"/>
  <c r="K9" i="6" s="1"/>
  <c r="K13" i="6" s="1"/>
  <c r="L39" i="2"/>
  <c r="L42" i="2"/>
  <c r="L50" i="2" s="1"/>
  <c r="L56" i="2" s="1"/>
  <c r="L60" i="2" s="1"/>
  <c r="L74" i="2" s="1"/>
  <c r="L31" i="2"/>
  <c r="L33" i="2" s="1"/>
  <c r="J9" i="6" s="1"/>
  <c r="J13" i="6" s="1"/>
  <c r="N31" i="2"/>
  <c r="N33" i="2" s="1"/>
  <c r="L9" i="6" s="1"/>
  <c r="H39" i="2"/>
  <c r="G42" i="3"/>
  <c r="G50" i="3" s="1"/>
  <c r="G56" i="3" s="1"/>
  <c r="G60" i="3" s="1"/>
  <c r="G74" i="3" s="1"/>
  <c r="G31" i="3"/>
  <c r="G33" i="3" s="1"/>
  <c r="E10" i="6" s="1"/>
  <c r="G39" i="3"/>
  <c r="E42" i="3"/>
  <c r="M40" i="4"/>
  <c r="G40" i="5"/>
  <c r="G43" i="5"/>
  <c r="G51" i="5" s="1"/>
  <c r="G57" i="5" s="1"/>
  <c r="G61" i="5" s="1"/>
  <c r="G75" i="5" s="1"/>
  <c r="G32" i="5"/>
  <c r="G34" i="5" s="1"/>
  <c r="O40" i="5"/>
  <c r="O43" i="5"/>
  <c r="O51" i="5" s="1"/>
  <c r="O57" i="5" s="1"/>
  <c r="O61" i="5" s="1"/>
  <c r="O75" i="5" s="1"/>
  <c r="O32" i="5"/>
  <c r="O34" i="5" s="1"/>
  <c r="E40" i="5"/>
  <c r="E43" i="5"/>
  <c r="M43" i="5"/>
  <c r="M51" i="5" s="1"/>
  <c r="M57" i="5" s="1"/>
  <c r="M61" i="5" s="1"/>
  <c r="M75" i="5" s="1"/>
  <c r="F42" i="2"/>
  <c r="F50" i="2" s="1"/>
  <c r="F56" i="2" s="1"/>
  <c r="F60" i="2" s="1"/>
  <c r="F74" i="2" s="1"/>
  <c r="F39" i="2"/>
  <c r="F45" i="2" s="1"/>
  <c r="N42" i="2"/>
  <c r="N50" i="2" s="1"/>
  <c r="N56" i="2" s="1"/>
  <c r="N60" i="2" s="1"/>
  <c r="N74" i="2" s="1"/>
  <c r="N39" i="2"/>
  <c r="N45" i="2" s="1"/>
  <c r="K42" i="3"/>
  <c r="K50" i="3" s="1"/>
  <c r="K56" i="3" s="1"/>
  <c r="K60" i="3" s="1"/>
  <c r="K74" i="3" s="1"/>
  <c r="K43" i="4"/>
  <c r="K51" i="4" s="1"/>
  <c r="K57" i="4" s="1"/>
  <c r="K61" i="4" s="1"/>
  <c r="K75" i="4" s="1"/>
  <c r="F32" i="5"/>
  <c r="F34" i="5" s="1"/>
  <c r="F40" i="5"/>
  <c r="F46" i="5" s="1"/>
  <c r="N32" i="5"/>
  <c r="N34" i="5" s="1"/>
  <c r="N43" i="5"/>
  <c r="N51" i="5" s="1"/>
  <c r="N57" i="5" s="1"/>
  <c r="N61" i="5" s="1"/>
  <c r="N75" i="5" s="1"/>
  <c r="H43" i="4"/>
  <c r="H51" i="4" s="1"/>
  <c r="H57" i="4" s="1"/>
  <c r="H61" i="4" s="1"/>
  <c r="H75" i="4" s="1"/>
  <c r="H40" i="4"/>
  <c r="H32" i="4"/>
  <c r="H34" i="4" s="1"/>
  <c r="K43" i="5"/>
  <c r="K51" i="5" s="1"/>
  <c r="K57" i="5" s="1"/>
  <c r="K61" i="5" s="1"/>
  <c r="K75" i="5" s="1"/>
  <c r="M32" i="5"/>
  <c r="M34" i="5" s="1"/>
  <c r="I43" i="5"/>
  <c r="I51" i="5" s="1"/>
  <c r="I57" i="5" s="1"/>
  <c r="I61" i="5" s="1"/>
  <c r="I75" i="5" s="1"/>
  <c r="K31" i="2"/>
  <c r="K33" i="2" s="1"/>
  <c r="I9" i="6" s="1"/>
  <c r="I13" i="6" s="1"/>
  <c r="J31" i="3"/>
  <c r="J33" i="3" s="1"/>
  <c r="H10" i="6" s="1"/>
  <c r="J43" i="4"/>
  <c r="J51" i="4" s="1"/>
  <c r="J57" i="4" s="1"/>
  <c r="J61" i="4" s="1"/>
  <c r="J75" i="4" s="1"/>
  <c r="G32" i="4"/>
  <c r="G34" i="4" s="1"/>
  <c r="H32" i="5"/>
  <c r="H34" i="5" s="1"/>
  <c r="L46" i="4"/>
  <c r="I32" i="4"/>
  <c r="I34" i="4" s="1"/>
  <c r="L32" i="5"/>
  <c r="L34" i="5" s="1"/>
  <c r="I40" i="5"/>
  <c r="G13" i="6" l="1"/>
  <c r="L13" i="6"/>
  <c r="D13" i="6"/>
  <c r="C13" i="6"/>
  <c r="O80" i="2"/>
  <c r="O82" i="2" s="1"/>
  <c r="O91" i="2" s="1"/>
  <c r="M45" i="2"/>
  <c r="O45" i="2"/>
  <c r="L46" i="5"/>
  <c r="M46" i="5"/>
  <c r="E46" i="5"/>
  <c r="I46" i="5"/>
  <c r="M46" i="4"/>
  <c r="O46" i="4"/>
  <c r="E46" i="4"/>
  <c r="H46" i="4"/>
  <c r="M78" i="3"/>
  <c r="M80" i="3" s="1"/>
  <c r="M82" i="3" s="1"/>
  <c r="M91" i="3" s="1"/>
  <c r="M45" i="3"/>
  <c r="K45" i="3"/>
  <c r="J45" i="3"/>
  <c r="G45" i="3"/>
  <c r="J78" i="3"/>
  <c r="J80" i="3"/>
  <c r="J82" i="3" s="1"/>
  <c r="J91" i="3" s="1"/>
  <c r="F45" i="3"/>
  <c r="F50" i="3"/>
  <c r="F56" i="3" s="1"/>
  <c r="F60" i="3" s="1"/>
  <c r="F74" i="3" s="1"/>
  <c r="F78" i="3" s="1"/>
  <c r="F80" i="3" s="1"/>
  <c r="F82" i="3" s="1"/>
  <c r="F91" i="3" s="1"/>
  <c r="L78" i="2"/>
  <c r="L80" i="2" s="1"/>
  <c r="L82" i="2" s="1"/>
  <c r="L91" i="2" s="1"/>
  <c r="H79" i="4"/>
  <c r="H81" i="4" s="1"/>
  <c r="H83" i="4" s="1"/>
  <c r="H92" i="4" s="1"/>
  <c r="L45" i="2"/>
  <c r="F79" i="4"/>
  <c r="F81" i="4" s="1"/>
  <c r="F83" i="4" s="1"/>
  <c r="F92" i="4" s="1"/>
  <c r="E34" i="4"/>
  <c r="D32" i="4"/>
  <c r="J78" i="2"/>
  <c r="J80" i="2" s="1"/>
  <c r="J82" i="2" s="1"/>
  <c r="J91" i="2" s="1"/>
  <c r="N79" i="5"/>
  <c r="N81" i="5" s="1"/>
  <c r="N83" i="5" s="1"/>
  <c r="N92" i="5" s="1"/>
  <c r="N78" i="2"/>
  <c r="N80" i="2" s="1"/>
  <c r="N82" i="2" s="1"/>
  <c r="N91" i="2" s="1"/>
  <c r="E78" i="2"/>
  <c r="E80" i="2" s="1"/>
  <c r="E82" i="2" s="1"/>
  <c r="E91" i="2" s="1"/>
  <c r="N46" i="5"/>
  <c r="F46" i="4"/>
  <c r="J45" i="2"/>
  <c r="O79" i="5"/>
  <c r="O81" i="5" s="1"/>
  <c r="O83" i="5" s="1"/>
  <c r="O92" i="5" s="1"/>
  <c r="G33" i="2"/>
  <c r="E9" i="6" s="1"/>
  <c r="E13" i="6" s="1"/>
  <c r="D31" i="2"/>
  <c r="O79" i="4"/>
  <c r="O81" i="4" s="1"/>
  <c r="O83" i="4" s="1"/>
  <c r="O92" i="4" s="1"/>
  <c r="D32" i="5"/>
  <c r="K46" i="5"/>
  <c r="J46" i="4"/>
  <c r="I79" i="5"/>
  <c r="I81" i="5" s="1"/>
  <c r="I83" i="5" s="1"/>
  <c r="I92" i="5" s="1"/>
  <c r="F78" i="2"/>
  <c r="F80" i="2" s="1"/>
  <c r="F82" i="2" s="1"/>
  <c r="F91" i="2" s="1"/>
  <c r="O46" i="5"/>
  <c r="G78" i="3"/>
  <c r="G80" i="3" s="1"/>
  <c r="G82" i="3" s="1"/>
  <c r="G91" i="3" s="1"/>
  <c r="D42" i="2"/>
  <c r="D50" i="2" s="1"/>
  <c r="D56" i="2" s="1"/>
  <c r="D60" i="2" s="1"/>
  <c r="D74" i="2" s="1"/>
  <c r="M79" i="5"/>
  <c r="M81" i="5" s="1"/>
  <c r="M83" i="5" s="1"/>
  <c r="M92" i="5" s="1"/>
  <c r="H45" i="2"/>
  <c r="M79" i="4"/>
  <c r="M81" i="4" s="1"/>
  <c r="M83" i="4" s="1"/>
  <c r="M92" i="4" s="1"/>
  <c r="I45" i="3"/>
  <c r="J79" i="4"/>
  <c r="J81" i="4" s="1"/>
  <c r="J83" i="4" s="1"/>
  <c r="J92" i="4" s="1"/>
  <c r="D42" i="3"/>
  <c r="D50" i="3" s="1"/>
  <c r="D56" i="3" s="1"/>
  <c r="D60" i="3" s="1"/>
  <c r="D74" i="3" s="1"/>
  <c r="E50" i="3"/>
  <c r="E56" i="3" s="1"/>
  <c r="E60" i="3" s="1"/>
  <c r="E74" i="3" s="1"/>
  <c r="K79" i="5"/>
  <c r="K81" i="5" s="1"/>
  <c r="K83" i="5" s="1"/>
  <c r="K92" i="5" s="1"/>
  <c r="K79" i="4"/>
  <c r="K81" i="4" s="1"/>
  <c r="K83" i="4" s="1"/>
  <c r="K92" i="4" s="1"/>
  <c r="G79" i="5"/>
  <c r="G81" i="5" s="1"/>
  <c r="G83" i="5" s="1"/>
  <c r="G92" i="5" s="1"/>
  <c r="N79" i="4"/>
  <c r="N81" i="4"/>
  <c r="N83" i="4" s="1"/>
  <c r="N92" i="4" s="1"/>
  <c r="D31" i="3"/>
  <c r="E33" i="3"/>
  <c r="C10" i="6" s="1"/>
  <c r="K78" i="3"/>
  <c r="K80" i="3" s="1"/>
  <c r="K82" i="3" s="1"/>
  <c r="K91" i="3" s="1"/>
  <c r="E51" i="5"/>
  <c r="E57" i="5" s="1"/>
  <c r="E61" i="5" s="1"/>
  <c r="E75" i="5" s="1"/>
  <c r="D43" i="5"/>
  <c r="G46" i="5"/>
  <c r="K46" i="4"/>
  <c r="H78" i="2"/>
  <c r="H80" i="2" s="1"/>
  <c r="H82" i="2" s="1"/>
  <c r="H91" i="2" s="1"/>
  <c r="N46" i="4"/>
  <c r="D43" i="4"/>
  <c r="E51" i="4"/>
  <c r="E57" i="4" s="1"/>
  <c r="E61" i="4" s="1"/>
  <c r="E75" i="4" s="1"/>
  <c r="I78" i="3"/>
  <c r="I80" i="3" s="1"/>
  <c r="I82" i="3" s="1"/>
  <c r="I91" i="3" s="1"/>
  <c r="E45" i="3"/>
  <c r="H78" i="3"/>
  <c r="H80" i="3" s="1"/>
  <c r="H82" i="3" s="1"/>
  <c r="H91" i="3" s="1"/>
  <c r="E78" i="3" l="1"/>
  <c r="E80" i="3" s="1"/>
  <c r="E82" i="3" s="1"/>
  <c r="E91" i="3" s="1"/>
  <c r="D78" i="3"/>
  <c r="D80" i="3" s="1"/>
  <c r="D82" i="3" s="1"/>
  <c r="D91" i="3" s="1"/>
  <c r="D51" i="5"/>
  <c r="D57" i="5" s="1"/>
  <c r="D61" i="5" s="1"/>
  <c r="D75" i="5" s="1"/>
  <c r="D46" i="5"/>
  <c r="D78" i="2"/>
  <c r="D80" i="2" s="1"/>
  <c r="D82" i="2" s="1"/>
  <c r="D91" i="2" s="1"/>
  <c r="E79" i="4"/>
  <c r="E81" i="4"/>
  <c r="E83" i="4" s="1"/>
  <c r="E92" i="4" s="1"/>
  <c r="E79" i="5"/>
  <c r="E81" i="5" s="1"/>
  <c r="E83" i="5" s="1"/>
  <c r="E92" i="5" s="1"/>
  <c r="D45" i="3"/>
  <c r="D51" i="4"/>
  <c r="D57" i="4" s="1"/>
  <c r="D61" i="4" s="1"/>
  <c r="D75" i="4" s="1"/>
  <c r="D46" i="4"/>
  <c r="D45" i="2"/>
  <c r="D79" i="4" l="1"/>
  <c r="D81" i="4" s="1"/>
  <c r="D83" i="4" s="1"/>
  <c r="D92" i="4" s="1"/>
  <c r="D79" i="5"/>
  <c r="D81" i="5" s="1"/>
  <c r="D83" i="5" s="1"/>
  <c r="D92" i="5" s="1"/>
  <c r="E22" i="1" l="1"/>
  <c r="F22" i="1"/>
  <c r="G22" i="1"/>
  <c r="H22" i="1"/>
  <c r="I22" i="1"/>
  <c r="J22" i="1"/>
  <c r="K22" i="1"/>
  <c r="L22" i="1"/>
  <c r="M22" i="1"/>
  <c r="N22" i="1"/>
  <c r="O22" i="1"/>
  <c r="D22" i="1"/>
  <c r="E89" i="1"/>
  <c r="F89" i="1"/>
  <c r="G89" i="1"/>
  <c r="H89" i="1"/>
  <c r="I89" i="1"/>
  <c r="J89" i="1"/>
  <c r="K89" i="1"/>
  <c r="L89" i="1"/>
  <c r="M89" i="1"/>
  <c r="N89" i="1"/>
  <c r="O89" i="1"/>
  <c r="D89" i="1"/>
  <c r="E68" i="1" l="1"/>
  <c r="F68" i="1"/>
  <c r="G68" i="1"/>
  <c r="H68" i="1"/>
  <c r="I68" i="1"/>
  <c r="J68" i="1"/>
  <c r="K68" i="1"/>
  <c r="L68" i="1"/>
  <c r="M68" i="1"/>
  <c r="N68" i="1"/>
  <c r="O68" i="1"/>
  <c r="D68" i="1"/>
  <c r="E64" i="1"/>
  <c r="F64" i="1"/>
  <c r="G64" i="1"/>
  <c r="H64" i="1"/>
  <c r="I64" i="1"/>
  <c r="J64" i="1"/>
  <c r="K64" i="1"/>
  <c r="L64" i="1"/>
  <c r="M64" i="1"/>
  <c r="N64" i="1"/>
  <c r="O64" i="1"/>
  <c r="E65" i="1"/>
  <c r="F65" i="1"/>
  <c r="G65" i="1"/>
  <c r="H65" i="1"/>
  <c r="I65" i="1"/>
  <c r="J65" i="1"/>
  <c r="K65" i="1"/>
  <c r="L65" i="1"/>
  <c r="M65" i="1"/>
  <c r="N65" i="1"/>
  <c r="O65" i="1"/>
  <c r="E66" i="1"/>
  <c r="F66" i="1"/>
  <c r="G66" i="1"/>
  <c r="H66" i="1"/>
  <c r="I66" i="1"/>
  <c r="J66" i="1"/>
  <c r="K66" i="1"/>
  <c r="L66" i="1"/>
  <c r="M66" i="1"/>
  <c r="N66" i="1"/>
  <c r="O66" i="1"/>
  <c r="D66" i="1"/>
  <c r="D65" i="1"/>
  <c r="D64" i="1"/>
  <c r="E63" i="1"/>
  <c r="F63" i="1"/>
  <c r="G63" i="1"/>
  <c r="H63" i="1"/>
  <c r="I63" i="1"/>
  <c r="J63" i="1"/>
  <c r="K63" i="1"/>
  <c r="L63" i="1"/>
  <c r="M63" i="1"/>
  <c r="N63" i="1"/>
  <c r="O63" i="1"/>
  <c r="D63" i="1"/>
  <c r="D30" i="1" l="1"/>
  <c r="D40" i="1" s="1"/>
  <c r="E29" i="1"/>
  <c r="E43" i="1" s="1"/>
  <c r="F29" i="1"/>
  <c r="F43" i="1" s="1"/>
  <c r="G29" i="1"/>
  <c r="G43" i="1" s="1"/>
  <c r="H29" i="1"/>
  <c r="H43" i="1" s="1"/>
  <c r="I29" i="1"/>
  <c r="I43" i="1" s="1"/>
  <c r="J29" i="1"/>
  <c r="J43" i="1" s="1"/>
  <c r="K29" i="1"/>
  <c r="K43" i="1" s="1"/>
  <c r="L29" i="1"/>
  <c r="L43" i="1" s="1"/>
  <c r="M29" i="1"/>
  <c r="M43" i="1" s="1"/>
  <c r="N29" i="1"/>
  <c r="N43" i="1" s="1"/>
  <c r="O29" i="1"/>
  <c r="O43" i="1" s="1"/>
  <c r="D29" i="1"/>
  <c r="E30" i="1"/>
  <c r="E40" i="1" s="1"/>
  <c r="F30" i="1"/>
  <c r="F40" i="1" s="1"/>
  <c r="G30" i="1"/>
  <c r="G40" i="1" s="1"/>
  <c r="H30" i="1"/>
  <c r="H40" i="1" s="1"/>
  <c r="I30" i="1"/>
  <c r="I40" i="1" s="1"/>
  <c r="J30" i="1"/>
  <c r="J40" i="1" s="1"/>
  <c r="K30" i="1"/>
  <c r="K40" i="1" s="1"/>
  <c r="L30" i="1"/>
  <c r="L40" i="1" s="1"/>
  <c r="M30" i="1"/>
  <c r="M40" i="1" s="1"/>
  <c r="N30" i="1"/>
  <c r="N40" i="1" s="1"/>
  <c r="O30" i="1"/>
  <c r="O40" i="1" s="1"/>
  <c r="D43" i="1" l="1"/>
  <c r="M32" i="1"/>
  <c r="M34" i="1" s="1"/>
  <c r="K32" i="1"/>
  <c r="K34" i="1" s="1"/>
  <c r="I32" i="1"/>
  <c r="I34" i="1" s="1"/>
  <c r="G32" i="1"/>
  <c r="G34" i="1" s="1"/>
  <c r="E32" i="1"/>
  <c r="E34" i="1" s="1"/>
  <c r="O32" i="1"/>
  <c r="O34" i="1" s="1"/>
  <c r="N32" i="1"/>
  <c r="N34" i="1" s="1"/>
  <c r="L32" i="1"/>
  <c r="L34" i="1" s="1"/>
  <c r="J32" i="1"/>
  <c r="J34" i="1" s="1"/>
  <c r="H32" i="1"/>
  <c r="H34" i="1" s="1"/>
  <c r="F32" i="1"/>
  <c r="F34" i="1" s="1"/>
  <c r="O51" i="1"/>
  <c r="O57" i="1" s="1"/>
  <c r="M51" i="1"/>
  <c r="M57" i="1" s="1"/>
  <c r="K51" i="1"/>
  <c r="K57" i="1" s="1"/>
  <c r="I51" i="1"/>
  <c r="I57" i="1" s="1"/>
  <c r="G51" i="1"/>
  <c r="G57" i="1" s="1"/>
  <c r="E51" i="1"/>
  <c r="E57" i="1" s="1"/>
  <c r="N51" i="1"/>
  <c r="N57" i="1" s="1"/>
  <c r="L51" i="1"/>
  <c r="L57" i="1" s="1"/>
  <c r="J51" i="1"/>
  <c r="J57" i="1" s="1"/>
  <c r="H51" i="1"/>
  <c r="H57" i="1" s="1"/>
  <c r="F51" i="1"/>
  <c r="F57" i="1" s="1"/>
  <c r="G46" i="1"/>
  <c r="H46" i="1"/>
  <c r="O46" i="1"/>
  <c r="N46" i="1"/>
  <c r="K46" i="1"/>
  <c r="J46" i="1"/>
  <c r="D32" i="1" l="1"/>
  <c r="M46" i="1"/>
  <c r="F46" i="1"/>
  <c r="H61" i="1"/>
  <c r="H75" i="1" s="1"/>
  <c r="L61" i="1"/>
  <c r="L75" i="1" s="1"/>
  <c r="E61" i="1"/>
  <c r="E75" i="1" s="1"/>
  <c r="I61" i="1"/>
  <c r="I75" i="1" s="1"/>
  <c r="M61" i="1"/>
  <c r="M75" i="1" s="1"/>
  <c r="L46" i="1"/>
  <c r="E46" i="1"/>
  <c r="D51" i="1"/>
  <c r="D57" i="1" s="1"/>
  <c r="D61" i="1" s="1"/>
  <c r="D75" i="1" s="1"/>
  <c r="I46" i="1"/>
  <c r="F61" i="1"/>
  <c r="F75" i="1" s="1"/>
  <c r="J61" i="1"/>
  <c r="J75" i="1" s="1"/>
  <c r="N61" i="1"/>
  <c r="N75" i="1" s="1"/>
  <c r="G61" i="1"/>
  <c r="G75" i="1" s="1"/>
  <c r="K61" i="1"/>
  <c r="K75" i="1" s="1"/>
  <c r="O61" i="1"/>
  <c r="O75" i="1" s="1"/>
  <c r="D46" i="1"/>
  <c r="D79" i="1" l="1"/>
  <c r="D81" i="1" s="1"/>
  <c r="D83" i="1" s="1"/>
  <c r="D92" i="1" s="1"/>
  <c r="O79" i="1"/>
  <c r="O81" i="1" s="1"/>
  <c r="O83" i="1" s="1"/>
  <c r="O92" i="1" s="1"/>
  <c r="K79" i="1"/>
  <c r="K81" i="1" s="1"/>
  <c r="K83" i="1" s="1"/>
  <c r="K92" i="1" s="1"/>
  <c r="G79" i="1"/>
  <c r="G81" i="1" s="1"/>
  <c r="G83" i="1" s="1"/>
  <c r="G92" i="1" s="1"/>
  <c r="N79" i="1"/>
  <c r="N81" i="1" s="1"/>
  <c r="N83" i="1" s="1"/>
  <c r="N92" i="1" s="1"/>
  <c r="J79" i="1"/>
  <c r="J81" i="1" s="1"/>
  <c r="J83" i="1" s="1"/>
  <c r="J92" i="1" s="1"/>
  <c r="F79" i="1"/>
  <c r="F81" i="1" s="1"/>
  <c r="F83" i="1" s="1"/>
  <c r="F92" i="1" s="1"/>
  <c r="M79" i="1"/>
  <c r="M81" i="1" s="1"/>
  <c r="M83" i="1" s="1"/>
  <c r="M92" i="1" s="1"/>
  <c r="I79" i="1"/>
  <c r="I81" i="1" s="1"/>
  <c r="I83" i="1" s="1"/>
  <c r="I92" i="1" s="1"/>
  <c r="E79" i="1"/>
  <c r="E81" i="1" s="1"/>
  <c r="E83" i="1" s="1"/>
  <c r="E92" i="1" s="1"/>
  <c r="L79" i="1"/>
  <c r="L81" i="1" s="1"/>
  <c r="L83" i="1" s="1"/>
  <c r="L92" i="1" s="1"/>
  <c r="H79" i="1"/>
  <c r="H81" i="1" s="1"/>
  <c r="H83" i="1" s="1"/>
  <c r="H92" i="1" s="1"/>
</calcChain>
</file>

<file path=xl/sharedStrings.xml><?xml version="1.0" encoding="utf-8"?>
<sst xmlns="http://schemas.openxmlformats.org/spreadsheetml/2006/main" count="659" uniqueCount="129">
  <si>
    <t>Assigned Revenue</t>
  </si>
  <si>
    <t>Utah</t>
  </si>
  <si>
    <t>General</t>
  </si>
  <si>
    <t>Street &amp; Area</t>
  </si>
  <si>
    <t>Traffic</t>
  </si>
  <si>
    <t>Outdoor</t>
  </si>
  <si>
    <t>Jurisdiction</t>
  </si>
  <si>
    <t>Residential</t>
  </si>
  <si>
    <t>Large Dist.</t>
  </si>
  <si>
    <t>+1 MW</t>
  </si>
  <si>
    <t>Lighting</t>
  </si>
  <si>
    <t>Trans</t>
  </si>
  <si>
    <t>Irrigation</t>
  </si>
  <si>
    <t>Signals</t>
  </si>
  <si>
    <t>Small Dist.</t>
  </si>
  <si>
    <t>Industrial</t>
  </si>
  <si>
    <t>Normalized</t>
  </si>
  <si>
    <t>Sch 1</t>
  </si>
  <si>
    <t>Sch 6</t>
  </si>
  <si>
    <t>Sch 8</t>
  </si>
  <si>
    <t>Sch. 7,11,12</t>
  </si>
  <si>
    <t>Sch 9</t>
  </si>
  <si>
    <t>Sch 10</t>
  </si>
  <si>
    <t>Sch 15</t>
  </si>
  <si>
    <t>Sch 23</t>
  </si>
  <si>
    <t>Cust 1</t>
  </si>
  <si>
    <t>Cust 2</t>
  </si>
  <si>
    <t>Source G+T+D+R+M!H61:S61</t>
  </si>
  <si>
    <t>Operating &amp; Maintenance Expense</t>
  </si>
  <si>
    <t xml:space="preserve">        Bad Debt to Produce ROR</t>
  </si>
  <si>
    <t>Depreciation Expense</t>
  </si>
  <si>
    <t>Amortization Expense</t>
  </si>
  <si>
    <t>Taxes Other Than Income</t>
  </si>
  <si>
    <t xml:space="preserve">        FIT Adj to Produce Target ROR</t>
  </si>
  <si>
    <t xml:space="preserve">        SIT Adj to Produce Target ROR</t>
  </si>
  <si>
    <t>Deferred Income Taxes</t>
  </si>
  <si>
    <t>Investment Tax Credit</t>
  </si>
  <si>
    <t>Misc Revenue &amp; Expenses</t>
  </si>
  <si>
    <t>Revenue Credits</t>
  </si>
  <si>
    <t>Revenue credit = Total electric operating revenue - Sales to ultimate customers + State revenue credits</t>
  </si>
  <si>
    <t>Total Revenue Requiremnet</t>
  </si>
  <si>
    <t>= Total operating expense + schedule's return on rete base calculated using Jur. RORRB</t>
  </si>
  <si>
    <t>Here all functions earn equal rate of return</t>
  </si>
  <si>
    <t>= Total operating expense + schedule's return on rete base calculated using Sch. RORRB</t>
  </si>
  <si>
    <t>Increase / (Decrease required to</t>
  </si>
  <si>
    <t>earn equal rates of return</t>
  </si>
  <si>
    <t>customers or Assigned Revenues)</t>
  </si>
  <si>
    <t>Operating Revenues (Sales to utimate</t>
  </si>
  <si>
    <t>Total Sales to Ultimate Customers</t>
  </si>
  <si>
    <t>State Specific Revenue Credit</t>
  </si>
  <si>
    <t>AGA Revenue</t>
  </si>
  <si>
    <t>Total Other Electric Operating Revenues</t>
  </si>
  <si>
    <t>Total Electric Operating Revenues</t>
  </si>
  <si>
    <t>Sales for Resale (Acct 447)</t>
  </si>
  <si>
    <t>Provision for Rate Refund (Acct 449)</t>
  </si>
  <si>
    <t>Total Operating Revenues</t>
  </si>
  <si>
    <t>Income Before Tax</t>
  </si>
  <si>
    <t>Operating Revenues</t>
  </si>
  <si>
    <t>Operating Deductions</t>
  </si>
  <si>
    <t xml:space="preserve">   O &amp; M Expenses</t>
  </si>
  <si>
    <t xml:space="preserve">   Depreciation Expense</t>
  </si>
  <si>
    <t xml:space="preserve">   Amortization Expense</t>
  </si>
  <si>
    <t xml:space="preserve">   Taxes Other Than Income</t>
  </si>
  <si>
    <t xml:space="preserve">   Interest &amp; Dividends (AFUDC-Equity)</t>
  </si>
  <si>
    <t xml:space="preserve">   Misc Revenue &amp; Expense</t>
  </si>
  <si>
    <t xml:space="preserve">    Total Operating Deductions</t>
  </si>
  <si>
    <t>Other Deductions</t>
  </si>
  <si>
    <t xml:space="preserve">   Interest Deductions</t>
  </si>
  <si>
    <t xml:space="preserve">   Interest on PCRBS</t>
  </si>
  <si>
    <t xml:space="preserve">   Schedule M Adjustments</t>
  </si>
  <si>
    <t xml:space="preserve">    Income Before State Taxes</t>
  </si>
  <si>
    <t xml:space="preserve">    Effective State Income Tax</t>
  </si>
  <si>
    <t>State Tax</t>
  </si>
  <si>
    <t>Federal Tax</t>
  </si>
  <si>
    <t xml:space="preserve">       Income Before Federal Tax</t>
  </si>
  <si>
    <t xml:space="preserve">       Federal Tax Rate</t>
  </si>
  <si>
    <t>Calculated Federal Income Tax</t>
  </si>
  <si>
    <t>Adjustments to Calculated Tax:</t>
  </si>
  <si>
    <t xml:space="preserve">     PMI</t>
  </si>
  <si>
    <t xml:space="preserve">     Renewable Energy Credits</t>
  </si>
  <si>
    <t xml:space="preserve">     System Overhead</t>
  </si>
  <si>
    <t xml:space="preserve">       Total Adjustments</t>
  </si>
  <si>
    <t>Operating Expenses</t>
  </si>
  <si>
    <t>Total Operating Expense</t>
  </si>
  <si>
    <t>State Income Taxes*</t>
  </si>
  <si>
    <t>Federal Income Taxes*</t>
  </si>
  <si>
    <t>Return on Rate Base</t>
  </si>
  <si>
    <t>Line 1 + Lines 2 through 12</t>
  </si>
  <si>
    <t>Line 15 x Line 16</t>
  </si>
  <si>
    <t>Line 14 x Line 16</t>
  </si>
  <si>
    <t>(Line 13 + Line 18)/(Line 13 + Line18)</t>
  </si>
  <si>
    <t xml:space="preserve">        F140G</t>
  </si>
  <si>
    <t>Line 1</t>
  </si>
  <si>
    <t>Line 3</t>
  </si>
  <si>
    <t>Line 4</t>
  </si>
  <si>
    <t>Line 5</t>
  </si>
  <si>
    <t>Line 12</t>
  </si>
  <si>
    <t>Rate Base</t>
  </si>
  <si>
    <t>Sch. Rate of Return on Rate Base (RORRBs)</t>
  </si>
  <si>
    <t>Jur. Rate of Return on Rate Base (RORRBj)</t>
  </si>
  <si>
    <t>Return on Rate Base (Based on RORRBs)</t>
  </si>
  <si>
    <t>Return on Rate Base (Based on RORRBj)</t>
  </si>
  <si>
    <t>Allocation of Production Function Revenue Credit to the Schedules</t>
  </si>
  <si>
    <t>Line 13 + Line 18 + Line 21)</t>
  </si>
  <si>
    <t>Line 13 + Lines 17 Line 21)</t>
  </si>
  <si>
    <t>Line 22 - Line 23</t>
  </si>
  <si>
    <t xml:space="preserve"> Line 23</t>
  </si>
  <si>
    <t xml:space="preserve"> Line 23 + Lines 24 thru 30</t>
  </si>
  <si>
    <t>Line 31</t>
  </si>
  <si>
    <t>Lines 32 + Lines 33 through 39</t>
  </si>
  <si>
    <t>Lines 32 + Line 40 + Line 42 + Line 43+Line 44</t>
  </si>
  <si>
    <t>Line 45 x Line 46</t>
  </si>
  <si>
    <t>Line 45 - Line 47</t>
  </si>
  <si>
    <t>Line 48 x Line 49</t>
  </si>
  <si>
    <t>Line 51 + Line 52 + Line 53</t>
  </si>
  <si>
    <t>Line 50 + Line 54</t>
  </si>
  <si>
    <t>Allocation of Transmission Function Revenue Credit to the Schedules</t>
  </si>
  <si>
    <t>Allocation of Distribution Function Revenue Credit to the Schedules</t>
  </si>
  <si>
    <t>Generation</t>
  </si>
  <si>
    <t>Distribution</t>
  </si>
  <si>
    <t>Transmission</t>
  </si>
  <si>
    <t>Retail</t>
  </si>
  <si>
    <t>Miscelaneous</t>
  </si>
  <si>
    <t>Total</t>
  </si>
  <si>
    <t>Function</t>
  </si>
  <si>
    <t>Summary of the Allocation of the Jurisdictional Revenue Credits Using the Company Method</t>
  </si>
  <si>
    <t>Figure 2</t>
  </si>
  <si>
    <t>Allocation of Retail Function Revenue Credit to the Schedules</t>
  </si>
  <si>
    <t>Allocation of Miscelaneous Function Revenue Credit to the Schedules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</si>
</sst>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quotePrefix="1" applyFont="1"/>
    <xf numFmtId="0" fontId="0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Continuous"/>
    </xf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/>
    <xf numFmtId="41" fontId="6" fillId="0" borderId="0" xfId="0" applyNumberFormat="1" applyFont="1"/>
    <xf numFmtId="0" fontId="6" fillId="0" borderId="1" xfId="0" applyFont="1" applyBorder="1"/>
    <xf numFmtId="41" fontId="6" fillId="0" borderId="1" xfId="0" applyNumberFormat="1" applyFont="1" applyBorder="1"/>
    <xf numFmtId="0" fontId="7" fillId="0" borderId="2" xfId="0" applyFont="1" applyFill="1" applyBorder="1"/>
    <xf numFmtId="41" fontId="7" fillId="0" borderId="3" xfId="0" applyNumberFormat="1" applyFont="1" applyBorder="1"/>
    <xf numFmtId="41" fontId="7" fillId="0" borderId="4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 applyAlignment="1">
      <alignment horizontal="left"/>
    </xf>
    <xf numFmtId="41" fontId="8" fillId="0" borderId="0" xfId="0" applyNumberFormat="1" applyFont="1"/>
    <xf numFmtId="0" fontId="8" fillId="0" borderId="0" xfId="0" applyFont="1" applyFill="1"/>
    <xf numFmtId="41" fontId="8" fillId="0" borderId="0" xfId="0" applyNumberFormat="1" applyFont="1" applyFill="1"/>
    <xf numFmtId="41" fontId="9" fillId="0" borderId="0" xfId="0" applyNumberFormat="1" applyFont="1"/>
    <xf numFmtId="0" fontId="8" fillId="0" borderId="0" xfId="0" applyFont="1" applyFill="1" applyBorder="1" applyAlignment="1">
      <alignment horizontal="left"/>
    </xf>
    <xf numFmtId="10" fontId="10" fillId="0" borderId="0" xfId="2" applyNumberFormat="1" applyFont="1" applyFill="1" applyProtection="1"/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41" fontId="8" fillId="2" borderId="0" xfId="0" applyNumberFormat="1" applyFont="1" applyFill="1"/>
    <xf numFmtId="0" fontId="9" fillId="2" borderId="0" xfId="0" applyFont="1" applyFill="1" applyAlignment="1">
      <alignment horizontal="left"/>
    </xf>
    <xf numFmtId="165" fontId="9" fillId="2" borderId="0" xfId="0" applyNumberFormat="1" applyFont="1" applyFill="1"/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/>
    <xf numFmtId="41" fontId="9" fillId="3" borderId="3" xfId="0" applyNumberFormat="1" applyFont="1" applyFill="1" applyBorder="1"/>
    <xf numFmtId="41" fontId="9" fillId="3" borderId="4" xfId="0" applyNumberFormat="1" applyFont="1" applyFill="1" applyBorder="1"/>
    <xf numFmtId="0" fontId="8" fillId="2" borderId="0" xfId="0" applyFont="1" applyFill="1"/>
    <xf numFmtId="0" fontId="10" fillId="0" borderId="0" xfId="0" applyFont="1" applyFill="1" applyAlignment="1">
      <alignment horizontal="left"/>
    </xf>
    <xf numFmtId="164" fontId="10" fillId="0" borderId="0" xfId="1" applyNumberFormat="1" applyFont="1" applyFill="1" applyProtection="1"/>
    <xf numFmtId="0" fontId="10" fillId="0" borderId="0" xfId="0" applyFont="1" applyFill="1"/>
    <xf numFmtId="0" fontId="10" fillId="2" borderId="0" xfId="0" applyFont="1" applyFill="1" applyAlignment="1">
      <alignment horizontal="left"/>
    </xf>
    <xf numFmtId="164" fontId="10" fillId="2" borderId="0" xfId="1" applyNumberFormat="1" applyFont="1" applyFill="1" applyBorder="1" applyProtection="1"/>
    <xf numFmtId="164" fontId="8" fillId="0" borderId="0" xfId="0" applyNumberFormat="1" applyFont="1"/>
    <xf numFmtId="0" fontId="9" fillId="2" borderId="0" xfId="0" applyFont="1" applyFill="1"/>
    <xf numFmtId="41" fontId="9" fillId="2" borderId="0" xfId="0" applyNumberFormat="1" applyFont="1" applyFill="1"/>
    <xf numFmtId="10" fontId="8" fillId="0" borderId="0" xfId="0" applyNumberFormat="1" applyFont="1"/>
    <xf numFmtId="9" fontId="8" fillId="0" borderId="0" xfId="0" applyNumberFormat="1" applyFont="1"/>
    <xf numFmtId="0" fontId="11" fillId="0" borderId="0" xfId="0" applyFont="1" applyFill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11" fillId="0" borderId="0" xfId="1" applyNumberFormat="1" applyFont="1" applyFill="1" applyProtection="1"/>
    <xf numFmtId="43" fontId="8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topLeftCell="C1" workbookViewId="0">
      <selection sqref="A1:O92"/>
    </sheetView>
  </sheetViews>
  <sheetFormatPr defaultRowHeight="15" x14ac:dyDescent="0.25"/>
  <cols>
    <col min="1" max="1" width="4.42578125" style="2" customWidth="1"/>
    <col min="2" max="2" width="31.28515625" bestFit="1" customWidth="1"/>
    <col min="3" max="3" width="29.85546875" customWidth="1"/>
    <col min="4" max="4" width="12" bestFit="1" customWidth="1"/>
    <col min="5" max="5" width="11.7109375" bestFit="1" customWidth="1"/>
    <col min="6" max="7" width="10.7109375" bestFit="1" customWidth="1"/>
    <col min="8" max="8" width="10" bestFit="1" customWidth="1"/>
    <col min="9" max="9" width="10.7109375" bestFit="1" customWidth="1"/>
    <col min="10" max="10" width="9.85546875" bestFit="1" customWidth="1"/>
    <col min="11" max="11" width="7.7109375" bestFit="1" customWidth="1"/>
    <col min="12" max="12" width="7.85546875" bestFit="1" customWidth="1"/>
    <col min="13" max="13" width="10.42578125" bestFit="1" customWidth="1"/>
    <col min="14" max="15" width="9.85546875" bestFit="1" customWidth="1"/>
    <col min="16" max="17" width="11.5703125" bestFit="1" customWidth="1"/>
  </cols>
  <sheetData>
    <row r="1" spans="1:15" x14ac:dyDescent="0.25">
      <c r="O1" t="s">
        <v>126</v>
      </c>
    </row>
    <row r="2" spans="1:15" ht="18.75" x14ac:dyDescent="0.3">
      <c r="C2" s="1" t="s">
        <v>102</v>
      </c>
    </row>
    <row r="4" spans="1:15" x14ac:dyDescent="0.25">
      <c r="B4" s="2"/>
    </row>
    <row r="5" spans="1:15" x14ac:dyDescent="0.25">
      <c r="B5" s="25"/>
      <c r="C5" s="26"/>
      <c r="D5" s="27" t="s">
        <v>1</v>
      </c>
      <c r="E5" s="27"/>
      <c r="F5" s="27" t="s">
        <v>2</v>
      </c>
      <c r="G5" s="27" t="s">
        <v>2</v>
      </c>
      <c r="H5" s="27" t="s">
        <v>3</v>
      </c>
      <c r="I5" s="27" t="s">
        <v>2</v>
      </c>
      <c r="J5" s="27"/>
      <c r="K5" s="27" t="s">
        <v>4</v>
      </c>
      <c r="L5" s="27" t="s">
        <v>5</v>
      </c>
      <c r="M5" s="27" t="s">
        <v>2</v>
      </c>
      <c r="N5" s="28"/>
      <c r="O5" s="28"/>
    </row>
    <row r="6" spans="1:15" x14ac:dyDescent="0.25">
      <c r="B6" s="25"/>
      <c r="C6" s="26"/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10</v>
      </c>
      <c r="M6" s="27" t="s">
        <v>14</v>
      </c>
      <c r="N6" s="28" t="s">
        <v>15</v>
      </c>
      <c r="O6" s="28" t="s">
        <v>15</v>
      </c>
    </row>
    <row r="7" spans="1:15" x14ac:dyDescent="0.25">
      <c r="B7" s="25"/>
      <c r="C7" s="26"/>
      <c r="D7" s="29" t="s">
        <v>16</v>
      </c>
      <c r="E7" s="29" t="s">
        <v>17</v>
      </c>
      <c r="F7" s="29" t="s">
        <v>18</v>
      </c>
      <c r="G7" s="29" t="s">
        <v>19</v>
      </c>
      <c r="H7" s="29" t="s">
        <v>20</v>
      </c>
      <c r="I7" s="29" t="s">
        <v>21</v>
      </c>
      <c r="J7" s="29" t="s">
        <v>22</v>
      </c>
      <c r="K7" s="29" t="s">
        <v>23</v>
      </c>
      <c r="L7" s="29" t="s">
        <v>23</v>
      </c>
      <c r="M7" s="29" t="s">
        <v>24</v>
      </c>
      <c r="N7" s="30" t="s">
        <v>25</v>
      </c>
      <c r="O7" s="30" t="s">
        <v>26</v>
      </c>
    </row>
    <row r="8" spans="1:15" x14ac:dyDescent="0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x14ac:dyDescent="0.25">
      <c r="B9" s="31" t="s">
        <v>82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x14ac:dyDescent="0.25">
      <c r="A10" s="2">
        <v>1</v>
      </c>
      <c r="B10" s="25"/>
      <c r="C10" s="26" t="s">
        <v>28</v>
      </c>
      <c r="D10" s="32">
        <v>1004642785.6129048</v>
      </c>
      <c r="E10" s="32">
        <v>311549134.97101039</v>
      </c>
      <c r="F10" s="32">
        <v>274891608.08384246</v>
      </c>
      <c r="G10" s="32">
        <v>90341679.710320309</v>
      </c>
      <c r="H10" s="32">
        <v>2545736.8649558625</v>
      </c>
      <c r="I10" s="32">
        <v>197666924.65289661</v>
      </c>
      <c r="J10" s="32">
        <v>9911208.9470936079</v>
      </c>
      <c r="K10" s="32">
        <v>265073.37223091</v>
      </c>
      <c r="L10" s="32">
        <v>555915.8958611564</v>
      </c>
      <c r="M10" s="32">
        <v>63038873.879254855</v>
      </c>
      <c r="N10" s="32">
        <v>23899138.318951793</v>
      </c>
      <c r="O10" s="32">
        <v>29977490.916486744</v>
      </c>
    </row>
    <row r="11" spans="1:15" x14ac:dyDescent="0.25">
      <c r="A11" s="2">
        <v>2</v>
      </c>
      <c r="B11" s="25"/>
      <c r="C11" s="26" t="s">
        <v>29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</row>
    <row r="12" spans="1:15" x14ac:dyDescent="0.25">
      <c r="A12" s="2">
        <v>3</v>
      </c>
      <c r="B12" s="25"/>
      <c r="C12" s="26" t="s">
        <v>30</v>
      </c>
      <c r="D12" s="32">
        <v>183578601.75140086</v>
      </c>
      <c r="E12" s="32">
        <v>61124326.943320684</v>
      </c>
      <c r="F12" s="32">
        <v>51080596.121519126</v>
      </c>
      <c r="G12" s="32">
        <v>15900725.266765404</v>
      </c>
      <c r="H12" s="32">
        <v>242117.17477673152</v>
      </c>
      <c r="I12" s="32">
        <v>33296125.754733119</v>
      </c>
      <c r="J12" s="32">
        <v>1617654.145661053</v>
      </c>
      <c r="K12" s="32">
        <v>43755.850703254422</v>
      </c>
      <c r="L12" s="32">
        <v>50887.754243062373</v>
      </c>
      <c r="M12" s="32">
        <v>12154039.655049397</v>
      </c>
      <c r="N12" s="32">
        <v>4023423.2745209653</v>
      </c>
      <c r="O12" s="32">
        <v>4044949.8101080237</v>
      </c>
    </row>
    <row r="13" spans="1:15" x14ac:dyDescent="0.25">
      <c r="A13" s="2">
        <v>4</v>
      </c>
      <c r="B13" s="25"/>
      <c r="C13" s="26" t="s">
        <v>31</v>
      </c>
      <c r="D13" s="32">
        <v>-1168672.016057441</v>
      </c>
      <c r="E13" s="32">
        <v>-1453826.5563778467</v>
      </c>
      <c r="F13" s="32">
        <v>14867.331292781048</v>
      </c>
      <c r="G13" s="32">
        <v>44718.31183275301</v>
      </c>
      <c r="H13" s="32">
        <v>-119266.95588758358</v>
      </c>
      <c r="I13" s="32">
        <v>427028.96163474862</v>
      </c>
      <c r="J13" s="32">
        <v>-15816.264960290457</v>
      </c>
      <c r="K13" s="32">
        <v>-1826.3572781969583</v>
      </c>
      <c r="L13" s="32">
        <v>-599.46936978270969</v>
      </c>
      <c r="M13" s="32">
        <v>-171609.29971703002</v>
      </c>
      <c r="N13" s="32">
        <v>53326.493883561867</v>
      </c>
      <c r="O13" s="32">
        <v>54331.788889436633</v>
      </c>
    </row>
    <row r="14" spans="1:15" x14ac:dyDescent="0.25">
      <c r="A14" s="2">
        <v>5</v>
      </c>
      <c r="B14" s="25"/>
      <c r="C14" s="26" t="s">
        <v>32</v>
      </c>
      <c r="D14" s="32">
        <v>30185497.094248239</v>
      </c>
      <c r="E14" s="32">
        <v>9956587.9319794439</v>
      </c>
      <c r="F14" s="32">
        <v>8381809.6740844604</v>
      </c>
      <c r="G14" s="32">
        <v>2629215.6556732925</v>
      </c>
      <c r="H14" s="32">
        <v>45029.576619034153</v>
      </c>
      <c r="I14" s="32">
        <v>5536014.965214625</v>
      </c>
      <c r="J14" s="32">
        <v>270090.64623312512</v>
      </c>
      <c r="K14" s="32">
        <v>7296.4584277505774</v>
      </c>
      <c r="L14" s="32">
        <v>9564.7011688140956</v>
      </c>
      <c r="M14" s="32">
        <v>1984622.6204949503</v>
      </c>
      <c r="N14" s="32">
        <v>668618.43154526385</v>
      </c>
      <c r="O14" s="32">
        <v>696646.43280749058</v>
      </c>
    </row>
    <row r="15" spans="1:15" x14ac:dyDescent="0.25">
      <c r="A15" s="2">
        <v>6</v>
      </c>
      <c r="B15" s="25"/>
      <c r="C15" s="33" t="s">
        <v>85</v>
      </c>
      <c r="D15" s="34">
        <v>-36743101.08092282</v>
      </c>
      <c r="E15" s="32">
        <v>-11689925.883368799</v>
      </c>
      <c r="F15" s="32">
        <v>-5701365.6188805578</v>
      </c>
      <c r="G15" s="32">
        <v>-2575011.3716343851</v>
      </c>
      <c r="H15" s="32">
        <v>192231.98885431761</v>
      </c>
      <c r="I15" s="32">
        <v>-11791938.316588167</v>
      </c>
      <c r="J15" s="32">
        <v>-319339.49864060024</v>
      </c>
      <c r="K15" s="32">
        <v>3510.8628289704875</v>
      </c>
      <c r="L15" s="32">
        <v>85639.437241779291</v>
      </c>
      <c r="M15" s="32">
        <v>-1368866.8791104192</v>
      </c>
      <c r="N15" s="32">
        <v>-2206087.9682294973</v>
      </c>
      <c r="O15" s="32">
        <v>-1371947.8333956115</v>
      </c>
    </row>
    <row r="16" spans="1:15" x14ac:dyDescent="0.25">
      <c r="A16" s="2">
        <v>7</v>
      </c>
      <c r="B16" s="25"/>
      <c r="C16" s="33" t="s">
        <v>33</v>
      </c>
      <c r="D16" s="34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</row>
    <row r="17" spans="1:17" x14ac:dyDescent="0.25">
      <c r="A17" s="2">
        <v>8</v>
      </c>
      <c r="B17" s="25"/>
      <c r="C17" s="33" t="s">
        <v>84</v>
      </c>
      <c r="D17" s="34">
        <v>-987407.73149249039</v>
      </c>
      <c r="E17" s="32">
        <v>-255013.9327537934</v>
      </c>
      <c r="F17" s="32">
        <v>339735.19878429919</v>
      </c>
      <c r="G17" s="32">
        <v>-2949.529155229126</v>
      </c>
      <c r="H17" s="32">
        <v>31412.848807210386</v>
      </c>
      <c r="I17" s="32">
        <v>-875746.68929630215</v>
      </c>
      <c r="J17" s="32">
        <v>-8090.532596770865</v>
      </c>
      <c r="K17" s="32">
        <v>1431.9364268450413</v>
      </c>
      <c r="L17" s="32">
        <v>12749.353351152578</v>
      </c>
      <c r="M17" s="32">
        <v>79147.609617446491</v>
      </c>
      <c r="N17" s="32">
        <v>-211972.21423266217</v>
      </c>
      <c r="O17" s="32">
        <v>-98111.78044468617</v>
      </c>
    </row>
    <row r="18" spans="1:17" x14ac:dyDescent="0.25">
      <c r="A18" s="2">
        <v>9</v>
      </c>
      <c r="B18" s="25"/>
      <c r="C18" s="26" t="s">
        <v>34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</row>
    <row r="19" spans="1:17" x14ac:dyDescent="0.25">
      <c r="A19" s="2">
        <v>10</v>
      </c>
      <c r="B19" s="25"/>
      <c r="C19" s="26" t="s">
        <v>35</v>
      </c>
      <c r="D19" s="32">
        <v>96273085.402095497</v>
      </c>
      <c r="E19" s="32">
        <v>31755363.752865929</v>
      </c>
      <c r="F19" s="32">
        <v>26732794.098362032</v>
      </c>
      <c r="G19" s="32">
        <v>8385573.4616142269</v>
      </c>
      <c r="H19" s="32">
        <v>143616.52756384539</v>
      </c>
      <c r="I19" s="32">
        <v>17656467.271991421</v>
      </c>
      <c r="J19" s="32">
        <v>861422.28401676763</v>
      </c>
      <c r="K19" s="32">
        <v>23271.194214705214</v>
      </c>
      <c r="L19" s="32">
        <v>30505.487108450579</v>
      </c>
      <c r="M19" s="32">
        <v>6329719.9458824862</v>
      </c>
      <c r="N19" s="32">
        <v>2132479.685876627</v>
      </c>
      <c r="O19" s="32">
        <v>2221871.6925990395</v>
      </c>
    </row>
    <row r="20" spans="1:17" x14ac:dyDescent="0.25">
      <c r="A20" s="2">
        <v>11</v>
      </c>
      <c r="B20" s="25"/>
      <c r="C20" s="26" t="s">
        <v>36</v>
      </c>
      <c r="D20" s="32">
        <v>-2107965.9411065467</v>
      </c>
      <c r="E20" s="32">
        <v>-695305.70209640055</v>
      </c>
      <c r="F20" s="32">
        <v>-585333.05788010708</v>
      </c>
      <c r="G20" s="32">
        <v>-183607.94379760229</v>
      </c>
      <c r="H20" s="32">
        <v>-3144.5834255768664</v>
      </c>
      <c r="I20" s="32">
        <v>-386600.59033290547</v>
      </c>
      <c r="J20" s="32">
        <v>-18861.438044012582</v>
      </c>
      <c r="K20" s="32">
        <v>-509.53892885629455</v>
      </c>
      <c r="L20" s="32">
        <v>-667.93878655600861</v>
      </c>
      <c r="M20" s="32">
        <v>-138593.60595887408</v>
      </c>
      <c r="N20" s="32">
        <v>-46692.120951092671</v>
      </c>
      <c r="O20" s="32">
        <v>-48649.420904563478</v>
      </c>
    </row>
    <row r="21" spans="1:17" x14ac:dyDescent="0.25">
      <c r="A21" s="2">
        <v>12</v>
      </c>
      <c r="B21" s="25"/>
      <c r="C21" s="26" t="s">
        <v>37</v>
      </c>
      <c r="D21" s="32">
        <v>-218431.81978368229</v>
      </c>
      <c r="E21" s="32">
        <v>-68527.247760044032</v>
      </c>
      <c r="F21" s="32">
        <v>-59945.014382748835</v>
      </c>
      <c r="G21" s="32">
        <v>-19526.528428690661</v>
      </c>
      <c r="H21" s="32">
        <v>-507.53949460444471</v>
      </c>
      <c r="I21" s="32">
        <v>-42444.699930808645</v>
      </c>
      <c r="J21" s="32">
        <v>-2116.2526448200242</v>
      </c>
      <c r="K21" s="32">
        <v>-56.653328630760797</v>
      </c>
      <c r="L21" s="32">
        <v>-110.83395806640731</v>
      </c>
      <c r="M21" s="32">
        <v>-13828.066178582292</v>
      </c>
      <c r="N21" s="32">
        <v>-5131.4240085942738</v>
      </c>
      <c r="O21" s="32">
        <v>-6237.5596680918825</v>
      </c>
    </row>
    <row r="22" spans="1:17" x14ac:dyDescent="0.25">
      <c r="A22" s="2">
        <v>13</v>
      </c>
      <c r="B22" s="25" t="s">
        <v>87</v>
      </c>
      <c r="C22" s="28" t="s">
        <v>83</v>
      </c>
      <c r="D22" s="35">
        <f>SUM(D10:D21)</f>
        <v>1273454391.2712865</v>
      </c>
      <c r="E22" s="35">
        <f t="shared" ref="E22:O22" si="0">SUM(E10:E21)</f>
        <v>400222814.27681953</v>
      </c>
      <c r="F22" s="35">
        <f t="shared" si="0"/>
        <v>355094766.81674182</v>
      </c>
      <c r="G22" s="35">
        <f t="shared" si="0"/>
        <v>114520817.03319009</v>
      </c>
      <c r="H22" s="35">
        <f t="shared" si="0"/>
        <v>3077225.9027692368</v>
      </c>
      <c r="I22" s="35">
        <f t="shared" si="0"/>
        <v>241485831.31032234</v>
      </c>
      <c r="J22" s="35">
        <f t="shared" si="0"/>
        <v>12296152.036118057</v>
      </c>
      <c r="K22" s="35">
        <f t="shared" si="0"/>
        <v>341947.12529675162</v>
      </c>
      <c r="L22" s="35">
        <f t="shared" si="0"/>
        <v>743884.38686001021</v>
      </c>
      <c r="M22" s="35">
        <f t="shared" si="0"/>
        <v>81893505.859334216</v>
      </c>
      <c r="N22" s="35">
        <f t="shared" si="0"/>
        <v>28307102.477356363</v>
      </c>
      <c r="O22" s="35">
        <f t="shared" si="0"/>
        <v>35470344.04647778</v>
      </c>
    </row>
    <row r="23" spans="1:17" x14ac:dyDescent="0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7" x14ac:dyDescent="0.25">
      <c r="B24" s="31" t="s">
        <v>86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7" x14ac:dyDescent="0.25">
      <c r="A25" s="2">
        <v>14</v>
      </c>
      <c r="B25" s="25"/>
      <c r="C25" s="36" t="s">
        <v>98</v>
      </c>
      <c r="D25" s="37">
        <v>7.293704912423167E-2</v>
      </c>
      <c r="E25" s="37">
        <v>7.336799153271327E-2</v>
      </c>
      <c r="F25" s="37">
        <v>8.1495945381432983E-2</v>
      </c>
      <c r="G25" s="37">
        <v>7.5302879485503904E-2</v>
      </c>
      <c r="H25" s="37">
        <v>0.15824251570722198</v>
      </c>
      <c r="I25" s="37">
        <v>5.3990481592324072E-2</v>
      </c>
      <c r="J25" s="37">
        <v>7.0610843123742537E-2</v>
      </c>
      <c r="K25" s="37">
        <v>0.10071152054330039</v>
      </c>
      <c r="L25" s="37">
        <v>0.24163268812436978</v>
      </c>
      <c r="M25" s="37">
        <v>8.1844505474493359E-2</v>
      </c>
      <c r="N25" s="37">
        <v>3.297577121867059E-2</v>
      </c>
      <c r="O25" s="37">
        <v>5.3259960844000809E-2</v>
      </c>
    </row>
    <row r="26" spans="1:17" x14ac:dyDescent="0.25">
      <c r="A26" s="2">
        <v>15</v>
      </c>
      <c r="B26" s="25"/>
      <c r="C26" s="38" t="s">
        <v>99</v>
      </c>
      <c r="D26" s="37">
        <v>7.293704912423167E-2</v>
      </c>
      <c r="E26" s="37">
        <v>7.293704912423167E-2</v>
      </c>
      <c r="F26" s="37">
        <v>7.293704912423167E-2</v>
      </c>
      <c r="G26" s="37">
        <v>7.293704912423167E-2</v>
      </c>
      <c r="H26" s="37">
        <v>7.293704912423167E-2</v>
      </c>
      <c r="I26" s="37">
        <v>7.293704912423167E-2</v>
      </c>
      <c r="J26" s="37">
        <v>7.293704912423167E-2</v>
      </c>
      <c r="K26" s="37">
        <v>7.293704912423167E-2</v>
      </c>
      <c r="L26" s="37">
        <v>7.293704912423167E-2</v>
      </c>
      <c r="M26" s="37">
        <v>7.293704912423167E-2</v>
      </c>
      <c r="N26" s="37">
        <v>7.293704912423167E-2</v>
      </c>
      <c r="O26" s="37">
        <v>7.293704912423167E-2</v>
      </c>
    </row>
    <row r="27" spans="1:17" x14ac:dyDescent="0.25">
      <c r="A27" s="2">
        <v>16</v>
      </c>
      <c r="B27" s="25"/>
      <c r="C27" s="26" t="s">
        <v>97</v>
      </c>
      <c r="D27" s="32">
        <v>3112677274.1170368</v>
      </c>
      <c r="E27" s="32">
        <v>1026706463.9305122</v>
      </c>
      <c r="F27" s="32">
        <v>864318000.36410129</v>
      </c>
      <c r="G27" s="32">
        <v>271120259.99155736</v>
      </c>
      <c r="H27" s="32">
        <v>4643373.5832658214</v>
      </c>
      <c r="I27" s="32">
        <v>570864475.66499925</v>
      </c>
      <c r="J27" s="32">
        <v>27851289.440637596</v>
      </c>
      <c r="K27" s="32">
        <v>752398.42029722815</v>
      </c>
      <c r="L27" s="32">
        <v>986295.76544430107</v>
      </c>
      <c r="M27" s="32">
        <v>204650919.25520539</v>
      </c>
      <c r="N27" s="32">
        <v>68946798.869291633</v>
      </c>
      <c r="O27" s="32">
        <v>71836998.831725925</v>
      </c>
    </row>
    <row r="28" spans="1:17" x14ac:dyDescent="0.2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7" x14ac:dyDescent="0.25">
      <c r="A29" s="2">
        <v>17</v>
      </c>
      <c r="B29" s="25" t="s">
        <v>89</v>
      </c>
      <c r="C29" s="39" t="s">
        <v>100</v>
      </c>
      <c r="D29" s="40">
        <f>D25*D27</f>
        <v>227029495.25015384</v>
      </c>
      <c r="E29" s="40">
        <f t="shared" ref="E29:O29" si="1">E25*E27</f>
        <v>75327391.152235806</v>
      </c>
      <c r="F29" s="40">
        <f t="shared" si="1"/>
        <v>70438412.549862176</v>
      </c>
      <c r="G29" s="40">
        <f t="shared" si="1"/>
        <v>20416136.26422273</v>
      </c>
      <c r="H29" s="40">
        <f t="shared" si="1"/>
        <v>734779.1171844413</v>
      </c>
      <c r="I29" s="40">
        <f t="shared" si="1"/>
        <v>30821247.965102874</v>
      </c>
      <c r="J29" s="40">
        <f t="shared" si="1"/>
        <v>1966603.0294868082</v>
      </c>
      <c r="K29" s="40">
        <f t="shared" si="1"/>
        <v>75775.188962511049</v>
      </c>
      <c r="L29" s="40">
        <f t="shared" si="1"/>
        <v>238321.29708998936</v>
      </c>
      <c r="M29" s="40">
        <f t="shared" si="1"/>
        <v>16749553.281342756</v>
      </c>
      <c r="N29" s="40">
        <f t="shared" si="1"/>
        <v>2273573.8657734571</v>
      </c>
      <c r="O29" s="40">
        <f t="shared" si="1"/>
        <v>3826035.7449282547</v>
      </c>
      <c r="Q29" s="3"/>
    </row>
    <row r="30" spans="1:17" x14ac:dyDescent="0.25">
      <c r="A30" s="2">
        <v>18</v>
      </c>
      <c r="B30" s="25" t="s">
        <v>88</v>
      </c>
      <c r="C30" s="39" t="s">
        <v>101</v>
      </c>
      <c r="D30" s="40">
        <f>D26*D27</f>
        <v>227029495.25015384</v>
      </c>
      <c r="E30" s="40">
        <f t="shared" ref="E30:O30" si="2">E26*E27</f>
        <v>74884939.795865953</v>
      </c>
      <c r="F30" s="40">
        <f t="shared" si="2"/>
        <v>63040804.45151414</v>
      </c>
      <c r="G30" s="40">
        <f t="shared" si="2"/>
        <v>19774711.72157868</v>
      </c>
      <c r="H30" s="40">
        <f t="shared" si="2"/>
        <v>338673.96714481886</v>
      </c>
      <c r="I30" s="40">
        <f t="shared" si="2"/>
        <v>41637170.304856807</v>
      </c>
      <c r="J30" s="40">
        <f t="shared" si="2"/>
        <v>2031390.8661049791</v>
      </c>
      <c r="K30" s="40">
        <f t="shared" si="2"/>
        <v>54877.720542213239</v>
      </c>
      <c r="L30" s="40">
        <f t="shared" si="2"/>
        <v>71937.502695232659</v>
      </c>
      <c r="M30" s="40">
        <f t="shared" si="2"/>
        <v>14926634.151036086</v>
      </c>
      <c r="N30" s="40">
        <f t="shared" si="2"/>
        <v>5028776.0560880443</v>
      </c>
      <c r="O30" s="40">
        <f t="shared" si="2"/>
        <v>5239578.7127269665</v>
      </c>
    </row>
    <row r="31" spans="1:17" x14ac:dyDescent="0.25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7" x14ac:dyDescent="0.25">
      <c r="A32" s="2">
        <v>19</v>
      </c>
      <c r="B32" s="26" t="s">
        <v>90</v>
      </c>
      <c r="C32" s="41" t="s">
        <v>91</v>
      </c>
      <c r="D32" s="42">
        <f>SUM(E32:O32)</f>
        <v>1</v>
      </c>
      <c r="E32" s="42">
        <f>(E22+E30)/($D22+$D30)</f>
        <v>0.31663635867101775</v>
      </c>
      <c r="F32" s="42">
        <f t="shared" ref="F32:O32" si="3">(F22+F30)/($D22+$D30)</f>
        <v>0.27866715199295894</v>
      </c>
      <c r="G32" s="42">
        <f t="shared" si="3"/>
        <v>8.9501480129923289E-2</v>
      </c>
      <c r="H32" s="42">
        <f t="shared" si="3"/>
        <v>2.2765321911141006E-3</v>
      </c>
      <c r="I32" s="42">
        <f t="shared" si="3"/>
        <v>0.18868779875506758</v>
      </c>
      <c r="J32" s="42">
        <f t="shared" si="3"/>
        <v>9.548614970760174E-3</v>
      </c>
      <c r="K32" s="42">
        <f t="shared" si="3"/>
        <v>2.6446458332779612E-4</v>
      </c>
      <c r="L32" s="42">
        <f t="shared" si="3"/>
        <v>5.4370586507700267E-4</v>
      </c>
      <c r="M32" s="42">
        <f t="shared" si="3"/>
        <v>6.4525944517023537E-2</v>
      </c>
      <c r="N32" s="42">
        <f t="shared" si="3"/>
        <v>2.2216752097702765E-2</v>
      </c>
      <c r="O32" s="42">
        <f t="shared" si="3"/>
        <v>2.7131196226026947E-2</v>
      </c>
    </row>
    <row r="33" spans="1:18" x14ac:dyDescent="0.2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8" x14ac:dyDescent="0.25">
      <c r="A34" s="2">
        <v>20</v>
      </c>
      <c r="B34" s="43"/>
      <c r="C34" s="44" t="s">
        <v>38</v>
      </c>
      <c r="D34" s="45">
        <v>40806359.106096491</v>
      </c>
      <c r="E34" s="45">
        <f>$D34*E32</f>
        <v>12920776.957976319</v>
      </c>
      <c r="F34" s="45">
        <f t="shared" ref="F34:O34" si="4">$D34*F32</f>
        <v>11371391.875297856</v>
      </c>
      <c r="G34" s="45">
        <f t="shared" si="4"/>
        <v>3652229.5387088093</v>
      </c>
      <c r="H34" s="45">
        <f t="shared" si="4"/>
        <v>92896.990107190679</v>
      </c>
      <c r="I34" s="45">
        <f t="shared" si="4"/>
        <v>7699662.0749381538</v>
      </c>
      <c r="J34" s="45">
        <f t="shared" si="4"/>
        <v>389644.21146268869</v>
      </c>
      <c r="K34" s="45">
        <f t="shared" si="4"/>
        <v>10791.836758118228</v>
      </c>
      <c r="L34" s="45">
        <f t="shared" si="4"/>
        <v>22186.656778423017</v>
      </c>
      <c r="M34" s="45">
        <f t="shared" si="4"/>
        <v>2633068.8636217206</v>
      </c>
      <c r="N34" s="45">
        <f t="shared" si="4"/>
        <v>906584.76426998153</v>
      </c>
      <c r="O34" s="46">
        <f t="shared" si="4"/>
        <v>1107125.3361772255</v>
      </c>
    </row>
    <row r="35" spans="1:18" x14ac:dyDescent="0.25">
      <c r="B35" s="26"/>
      <c r="C35" s="26"/>
      <c r="D35" s="3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8" x14ac:dyDescent="0.2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8" x14ac:dyDescent="0.25">
      <c r="B37" s="28" t="s">
        <v>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8" x14ac:dyDescent="0.25">
      <c r="A38" s="2">
        <v>21</v>
      </c>
      <c r="B38" s="25"/>
      <c r="C38" s="26" t="s">
        <v>38</v>
      </c>
      <c r="D38" s="32">
        <v>-210035710.07411528</v>
      </c>
      <c r="E38" s="32">
        <v>-69459512.675973132</v>
      </c>
      <c r="F38" s="32">
        <v>-58497432.154201448</v>
      </c>
      <c r="G38" s="32">
        <v>-18282334.189438444</v>
      </c>
      <c r="H38" s="32">
        <v>-306054.32066814112</v>
      </c>
      <c r="I38" s="32">
        <v>-38263950.424934253</v>
      </c>
      <c r="J38" s="32">
        <v>-1872100.1806952732</v>
      </c>
      <c r="K38" s="32">
        <v>-50917.655499200737</v>
      </c>
      <c r="L38" s="32">
        <v>-66797.449538316796</v>
      </c>
      <c r="M38" s="32">
        <v>-13866065.938420553</v>
      </c>
      <c r="N38" s="32">
        <v>-4599784.6814996013</v>
      </c>
      <c r="O38" s="32">
        <v>-4770760.4032468777</v>
      </c>
      <c r="Q38" s="3" t="s">
        <v>39</v>
      </c>
    </row>
    <row r="39" spans="1:18" x14ac:dyDescent="0.25">
      <c r="B39" s="25"/>
      <c r="C39" s="26"/>
      <c r="D39" s="3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8" x14ac:dyDescent="0.25">
      <c r="A40" s="2">
        <v>22</v>
      </c>
      <c r="B40" s="25" t="s">
        <v>103</v>
      </c>
      <c r="C40" s="47" t="s">
        <v>40</v>
      </c>
      <c r="D40" s="40">
        <f t="shared" ref="D40:O40" si="5">D22+D30+D38</f>
        <v>1290448176.447325</v>
      </c>
      <c r="E40" s="40">
        <f t="shared" si="5"/>
        <v>405648241.39671236</v>
      </c>
      <c r="F40" s="40">
        <f t="shared" si="5"/>
        <v>359638139.1140545</v>
      </c>
      <c r="G40" s="40">
        <f t="shared" si="5"/>
        <v>116013194.56533031</v>
      </c>
      <c r="H40" s="40">
        <f t="shared" si="5"/>
        <v>3109845.5492459144</v>
      </c>
      <c r="I40" s="40">
        <f t="shared" si="5"/>
        <v>244859051.19024491</v>
      </c>
      <c r="J40" s="40">
        <f t="shared" si="5"/>
        <v>12455442.721527763</v>
      </c>
      <c r="K40" s="40">
        <f t="shared" si="5"/>
        <v>345907.19033976411</v>
      </c>
      <c r="L40" s="40">
        <f t="shared" si="5"/>
        <v>749024.44001692603</v>
      </c>
      <c r="M40" s="40">
        <f t="shared" si="5"/>
        <v>82954074.07194975</v>
      </c>
      <c r="N40" s="40">
        <f t="shared" si="5"/>
        <v>28736093.851944808</v>
      </c>
      <c r="O40" s="40">
        <f t="shared" si="5"/>
        <v>35939162.355957866</v>
      </c>
      <c r="Q40" s="4" t="s">
        <v>41</v>
      </c>
    </row>
    <row r="41" spans="1:18" x14ac:dyDescent="0.25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R41" t="s">
        <v>42</v>
      </c>
    </row>
    <row r="42" spans="1:18" x14ac:dyDescent="0.25">
      <c r="A42" s="2">
        <v>23</v>
      </c>
      <c r="B42" s="25" t="s">
        <v>104</v>
      </c>
      <c r="C42" s="47" t="s">
        <v>47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8" x14ac:dyDescent="0.25">
      <c r="B43" s="25"/>
      <c r="C43" s="47" t="s">
        <v>46</v>
      </c>
      <c r="D43" s="40">
        <f>SUM(E43:O43)</f>
        <v>1286286510.6533628</v>
      </c>
      <c r="E43" s="40">
        <f t="shared" ref="E43:O43" si="6">E22+E29+E38</f>
        <v>406090692.75308222</v>
      </c>
      <c r="F43" s="40">
        <f t="shared" si="6"/>
        <v>367035747.21240252</v>
      </c>
      <c r="G43" s="40">
        <f t="shared" si="6"/>
        <v>116654619.10797437</v>
      </c>
      <c r="H43" s="40">
        <f t="shared" si="6"/>
        <v>3505950.699285537</v>
      </c>
      <c r="I43" s="40">
        <f t="shared" si="6"/>
        <v>234043128.85049093</v>
      </c>
      <c r="J43" s="40">
        <f t="shared" si="6"/>
        <v>12390654.884909593</v>
      </c>
      <c r="K43" s="40">
        <f t="shared" si="6"/>
        <v>366804.6587600619</v>
      </c>
      <c r="L43" s="40">
        <f t="shared" si="6"/>
        <v>915408.2344116827</v>
      </c>
      <c r="M43" s="40">
        <f t="shared" si="6"/>
        <v>84776993.202256426</v>
      </c>
      <c r="N43" s="40">
        <f t="shared" si="6"/>
        <v>25980891.661630221</v>
      </c>
      <c r="O43" s="40">
        <f t="shared" si="6"/>
        <v>34525619.388159156</v>
      </c>
      <c r="Q43" s="4" t="s">
        <v>43</v>
      </c>
    </row>
    <row r="44" spans="1:18" x14ac:dyDescent="0.25"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8" x14ac:dyDescent="0.25">
      <c r="A45" s="2">
        <v>24</v>
      </c>
      <c r="B45" s="25" t="s">
        <v>105</v>
      </c>
      <c r="C45" s="26" t="s">
        <v>44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8" x14ac:dyDescent="0.25">
      <c r="B46" s="26"/>
      <c r="C46" s="26" t="s">
        <v>45</v>
      </c>
      <c r="D46" s="32">
        <f>D40-D43</f>
        <v>4161665.7939622402</v>
      </c>
      <c r="E46" s="32">
        <f>E40-E43</f>
        <v>-442451.35636985302</v>
      </c>
      <c r="F46" s="32">
        <f t="shared" ref="F46:O46" si="7">F40-F43</f>
        <v>-7397608.0983480215</v>
      </c>
      <c r="G46" s="32">
        <f t="shared" si="7"/>
        <v>-641424.5426440537</v>
      </c>
      <c r="H46" s="32">
        <f t="shared" si="7"/>
        <v>-396105.15003962256</v>
      </c>
      <c r="I46" s="32">
        <f t="shared" si="7"/>
        <v>10815922.339753985</v>
      </c>
      <c r="J46" s="32">
        <f t="shared" si="7"/>
        <v>64787.836618170142</v>
      </c>
      <c r="K46" s="32">
        <f t="shared" si="7"/>
        <v>-20897.468420297781</v>
      </c>
      <c r="L46" s="32">
        <f t="shared" si="7"/>
        <v>-166383.79439475667</v>
      </c>
      <c r="M46" s="32">
        <f t="shared" si="7"/>
        <v>-1822919.130306676</v>
      </c>
      <c r="N46" s="32">
        <f t="shared" si="7"/>
        <v>2755202.1903145872</v>
      </c>
      <c r="O46" s="32">
        <f t="shared" si="7"/>
        <v>1413542.9677987099</v>
      </c>
    </row>
    <row r="47" spans="1:18" x14ac:dyDescent="0.2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8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20" x14ac:dyDescent="0.25">
      <c r="B49" s="28" t="s">
        <v>55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20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20" x14ac:dyDescent="0.25">
      <c r="A51" s="2">
        <v>25</v>
      </c>
      <c r="B51" s="26" t="s">
        <v>106</v>
      </c>
      <c r="C51" s="48" t="s">
        <v>48</v>
      </c>
      <c r="D51" s="49">
        <f>D43</f>
        <v>1286286510.6533628</v>
      </c>
      <c r="E51" s="49">
        <f t="shared" ref="E51:O51" si="8">E43</f>
        <v>406090692.75308222</v>
      </c>
      <c r="F51" s="49">
        <f t="shared" si="8"/>
        <v>367035747.21240252</v>
      </c>
      <c r="G51" s="49">
        <f t="shared" si="8"/>
        <v>116654619.10797437</v>
      </c>
      <c r="H51" s="49">
        <f t="shared" si="8"/>
        <v>3505950.699285537</v>
      </c>
      <c r="I51" s="49">
        <f t="shared" si="8"/>
        <v>234043128.85049093</v>
      </c>
      <c r="J51" s="49">
        <f t="shared" si="8"/>
        <v>12390654.884909593</v>
      </c>
      <c r="K51" s="49">
        <f t="shared" si="8"/>
        <v>366804.6587600619</v>
      </c>
      <c r="L51" s="49">
        <f t="shared" si="8"/>
        <v>915408.2344116827</v>
      </c>
      <c r="M51" s="49">
        <f t="shared" si="8"/>
        <v>84776993.202256426</v>
      </c>
      <c r="N51" s="49">
        <f t="shared" si="8"/>
        <v>25980891.661630221</v>
      </c>
      <c r="O51" s="49">
        <f t="shared" si="8"/>
        <v>34525619.388159156</v>
      </c>
      <c r="P51" s="5"/>
      <c r="Q51" s="5"/>
      <c r="R51" s="5"/>
      <c r="S51" s="5"/>
      <c r="T51" s="5"/>
    </row>
    <row r="52" spans="1:20" x14ac:dyDescent="0.25">
      <c r="A52" s="2">
        <v>26</v>
      </c>
      <c r="B52" s="48"/>
      <c r="C52" s="50" t="s">
        <v>53</v>
      </c>
      <c r="D52" s="49">
        <v>151106717.9537949</v>
      </c>
      <c r="E52" s="49">
        <v>50504570.24492418</v>
      </c>
      <c r="F52" s="49">
        <v>42083421.724915117</v>
      </c>
      <c r="G52" s="49">
        <v>13060414.210214471</v>
      </c>
      <c r="H52" s="49">
        <v>189258.66921077509</v>
      </c>
      <c r="I52" s="49">
        <v>27277375.866744708</v>
      </c>
      <c r="J52" s="49">
        <v>1322765.7857331182</v>
      </c>
      <c r="K52" s="49">
        <v>35806.358939162827</v>
      </c>
      <c r="L52" s="49">
        <v>39587.86846201311</v>
      </c>
      <c r="M52" s="49">
        <v>10033158.461982509</v>
      </c>
      <c r="N52" s="49">
        <v>3296017.3969394974</v>
      </c>
      <c r="O52" s="49">
        <v>3264341.3657293138</v>
      </c>
      <c r="P52" s="5"/>
      <c r="Q52" s="5"/>
      <c r="R52" s="5"/>
      <c r="S52" s="5"/>
      <c r="T52" s="5"/>
    </row>
    <row r="53" spans="1:20" x14ac:dyDescent="0.25">
      <c r="A53" s="2">
        <v>27</v>
      </c>
      <c r="B53" s="48"/>
      <c r="C53" s="50" t="s">
        <v>54</v>
      </c>
      <c r="D53" s="49">
        <v>0.19</v>
      </c>
      <c r="E53" s="49">
        <v>6.0419557622403572E-2</v>
      </c>
      <c r="F53" s="49">
        <v>5.2303445696880904E-2</v>
      </c>
      <c r="G53" s="49">
        <v>1.6867584193053925E-2</v>
      </c>
      <c r="H53" s="49">
        <v>3.9906421843761844E-4</v>
      </c>
      <c r="I53" s="49">
        <v>3.6373575124837007E-2</v>
      </c>
      <c r="J53" s="49">
        <v>1.8037884731184593E-3</v>
      </c>
      <c r="K53" s="49">
        <v>4.8392026052466344E-5</v>
      </c>
      <c r="L53" s="49">
        <v>8.6689302060739807E-5</v>
      </c>
      <c r="M53" s="49">
        <v>1.2150584319009545E-2</v>
      </c>
      <c r="N53" s="49">
        <v>4.396992450080987E-3</v>
      </c>
      <c r="O53" s="49">
        <v>5.1503265740647673E-3</v>
      </c>
      <c r="P53" s="5"/>
      <c r="Q53" s="5"/>
      <c r="R53" s="5"/>
      <c r="S53" s="5"/>
      <c r="T53" s="5"/>
    </row>
    <row r="54" spans="1:20" x14ac:dyDescent="0.25">
      <c r="A54" s="2">
        <v>28</v>
      </c>
      <c r="B54" s="26"/>
      <c r="C54" s="48" t="s">
        <v>49</v>
      </c>
      <c r="D54" s="49">
        <v>40806357.55764094</v>
      </c>
      <c r="E54" s="49">
        <v>12920776.467678992</v>
      </c>
      <c r="F54" s="49">
        <v>11371391.443794157</v>
      </c>
      <c r="G54" s="49">
        <v>3652229.4001197456</v>
      </c>
      <c r="H54" s="49">
        <v>92896.986582081765</v>
      </c>
      <c r="I54" s="49">
        <v>7699661.7827634849</v>
      </c>
      <c r="J54" s="49">
        <v>389644.19667708286</v>
      </c>
      <c r="K54" s="49">
        <v>10791.836348606575</v>
      </c>
      <c r="L54" s="49">
        <v>22186.655936518651</v>
      </c>
      <c r="M54" s="49">
        <v>2633068.7637061635</v>
      </c>
      <c r="N54" s="49">
        <v>906584.72986832855</v>
      </c>
      <c r="O54" s="49">
        <v>1107125.294165774</v>
      </c>
      <c r="P54" s="5"/>
      <c r="Q54" s="5"/>
      <c r="R54" s="5"/>
      <c r="S54" s="5"/>
      <c r="T54" s="5"/>
    </row>
    <row r="55" spans="1:20" x14ac:dyDescent="0.25">
      <c r="A55" s="2">
        <v>29</v>
      </c>
      <c r="B55" s="26"/>
      <c r="C55" s="48" t="s">
        <v>50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5"/>
      <c r="Q55" s="5"/>
      <c r="R55" s="5"/>
      <c r="S55" s="5"/>
      <c r="T55" s="5"/>
    </row>
    <row r="56" spans="1:20" x14ac:dyDescent="0.25">
      <c r="A56" s="2">
        <v>30</v>
      </c>
      <c r="B56" s="26"/>
      <c r="C56" s="48" t="s">
        <v>51</v>
      </c>
      <c r="D56" s="49">
        <v>18122634.372679438</v>
      </c>
      <c r="E56" s="49">
        <v>6034165.9029503996</v>
      </c>
      <c r="F56" s="49">
        <v>5042618.9331887225</v>
      </c>
      <c r="G56" s="49">
        <v>1569690.5622366425</v>
      </c>
      <c r="H56" s="49">
        <v>23898.664476220041</v>
      </c>
      <c r="I56" s="49">
        <v>3286912.739052488</v>
      </c>
      <c r="J56" s="49">
        <v>159690.19648128361</v>
      </c>
      <c r="K56" s="49">
        <v>4319.4601630393108</v>
      </c>
      <c r="L56" s="49">
        <v>5022.9250530957424</v>
      </c>
      <c r="M56" s="49">
        <v>1199838.7005812968</v>
      </c>
      <c r="N56" s="49">
        <v>397182.5502947832</v>
      </c>
      <c r="O56" s="49">
        <v>399293.73820146406</v>
      </c>
      <c r="P56" s="5"/>
      <c r="Q56" s="5"/>
      <c r="R56" s="5"/>
      <c r="S56" s="5"/>
      <c r="T56" s="5"/>
    </row>
    <row r="57" spans="1:20" x14ac:dyDescent="0.25">
      <c r="A57" s="2">
        <v>31</v>
      </c>
      <c r="B57" s="26" t="s">
        <v>107</v>
      </c>
      <c r="C57" s="51" t="s">
        <v>52</v>
      </c>
      <c r="D57" s="52">
        <f>SUM(D51:D56)</f>
        <v>1496322220.7274783</v>
      </c>
      <c r="E57" s="52">
        <f t="shared" ref="E57:O57" si="9">SUM(E51:E56)</f>
        <v>475550205.42905533</v>
      </c>
      <c r="F57" s="52">
        <f t="shared" si="9"/>
        <v>425533179.36660391</v>
      </c>
      <c r="G57" s="52">
        <f t="shared" si="9"/>
        <v>134936953.29741281</v>
      </c>
      <c r="H57" s="52">
        <f t="shared" si="9"/>
        <v>3812005.0199536784</v>
      </c>
      <c r="I57" s="52">
        <f t="shared" si="9"/>
        <v>272307079.2754252</v>
      </c>
      <c r="J57" s="52">
        <f t="shared" si="9"/>
        <v>14262755.065604867</v>
      </c>
      <c r="K57" s="52">
        <f t="shared" si="9"/>
        <v>417722.31425926264</v>
      </c>
      <c r="L57" s="52">
        <f t="shared" si="9"/>
        <v>982205.68394999951</v>
      </c>
      <c r="M57" s="52">
        <f t="shared" si="9"/>
        <v>98643059.140676975</v>
      </c>
      <c r="N57" s="52">
        <f t="shared" si="9"/>
        <v>30580676.343129825</v>
      </c>
      <c r="O57" s="52">
        <f t="shared" si="9"/>
        <v>39296379.791406035</v>
      </c>
      <c r="P57" s="5"/>
      <c r="Q57" s="5"/>
      <c r="R57" s="5"/>
      <c r="S57" s="5"/>
      <c r="T57" s="5"/>
    </row>
    <row r="58" spans="1:20" x14ac:dyDescent="0.25">
      <c r="B58" s="26"/>
      <c r="C58" s="2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"/>
      <c r="Q58" s="5"/>
      <c r="R58" s="5"/>
      <c r="S58" s="5"/>
      <c r="T58" s="5"/>
    </row>
    <row r="59" spans="1:20" x14ac:dyDescent="0.25">
      <c r="B59" s="28" t="s">
        <v>56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5"/>
      <c r="Q59" s="5"/>
      <c r="R59" s="5"/>
      <c r="S59" s="5"/>
      <c r="T59" s="5"/>
    </row>
    <row r="60" spans="1:20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5"/>
      <c r="Q60" s="5"/>
      <c r="R60" s="5"/>
      <c r="S60" s="5"/>
      <c r="T60" s="5"/>
    </row>
    <row r="61" spans="1:20" x14ac:dyDescent="0.25">
      <c r="A61" s="2">
        <v>32</v>
      </c>
      <c r="B61" s="26" t="s">
        <v>108</v>
      </c>
      <c r="C61" s="26" t="s">
        <v>57</v>
      </c>
      <c r="D61" s="32">
        <f>D57</f>
        <v>1496322220.7274783</v>
      </c>
      <c r="E61" s="32">
        <f t="shared" ref="E61:O61" si="10">E57</f>
        <v>475550205.42905533</v>
      </c>
      <c r="F61" s="32">
        <f t="shared" si="10"/>
        <v>425533179.36660391</v>
      </c>
      <c r="G61" s="32">
        <f t="shared" si="10"/>
        <v>134936953.29741281</v>
      </c>
      <c r="H61" s="32">
        <f t="shared" si="10"/>
        <v>3812005.0199536784</v>
      </c>
      <c r="I61" s="32">
        <f t="shared" si="10"/>
        <v>272307079.2754252</v>
      </c>
      <c r="J61" s="32">
        <f t="shared" si="10"/>
        <v>14262755.065604867</v>
      </c>
      <c r="K61" s="32">
        <f t="shared" si="10"/>
        <v>417722.31425926264</v>
      </c>
      <c r="L61" s="32">
        <f t="shared" si="10"/>
        <v>982205.68394999951</v>
      </c>
      <c r="M61" s="32">
        <f t="shared" si="10"/>
        <v>98643059.140676975</v>
      </c>
      <c r="N61" s="32">
        <f t="shared" si="10"/>
        <v>30580676.343129825</v>
      </c>
      <c r="O61" s="32">
        <f t="shared" si="10"/>
        <v>39296379.791406035</v>
      </c>
      <c r="P61" s="5"/>
      <c r="Q61" s="5"/>
      <c r="R61" s="5"/>
    </row>
    <row r="62" spans="1:20" x14ac:dyDescent="0.25">
      <c r="A62" s="2">
        <v>33</v>
      </c>
      <c r="B62" s="26"/>
      <c r="C62" s="26" t="s">
        <v>58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5"/>
      <c r="Q62" s="5"/>
      <c r="R62" s="5"/>
    </row>
    <row r="63" spans="1:20" x14ac:dyDescent="0.25">
      <c r="A63" s="2">
        <v>34</v>
      </c>
      <c r="B63" s="26" t="s">
        <v>92</v>
      </c>
      <c r="C63" s="26" t="s">
        <v>59</v>
      </c>
      <c r="D63" s="32">
        <f t="shared" ref="D63:O63" si="11">D10</f>
        <v>1004642785.6129048</v>
      </c>
      <c r="E63" s="32">
        <f t="shared" si="11"/>
        <v>311549134.97101039</v>
      </c>
      <c r="F63" s="32">
        <f t="shared" si="11"/>
        <v>274891608.08384246</v>
      </c>
      <c r="G63" s="32">
        <f t="shared" si="11"/>
        <v>90341679.710320309</v>
      </c>
      <c r="H63" s="32">
        <f t="shared" si="11"/>
        <v>2545736.8649558625</v>
      </c>
      <c r="I63" s="32">
        <f t="shared" si="11"/>
        <v>197666924.65289661</v>
      </c>
      <c r="J63" s="32">
        <f t="shared" si="11"/>
        <v>9911208.9470936079</v>
      </c>
      <c r="K63" s="32">
        <f t="shared" si="11"/>
        <v>265073.37223091</v>
      </c>
      <c r="L63" s="32">
        <f t="shared" si="11"/>
        <v>555915.8958611564</v>
      </c>
      <c r="M63" s="32">
        <f t="shared" si="11"/>
        <v>63038873.879254855</v>
      </c>
      <c r="N63" s="32">
        <f t="shared" si="11"/>
        <v>23899138.318951793</v>
      </c>
      <c r="O63" s="32">
        <f t="shared" si="11"/>
        <v>29977490.916486744</v>
      </c>
      <c r="P63" s="5"/>
      <c r="Q63" s="5"/>
      <c r="R63" s="5"/>
    </row>
    <row r="64" spans="1:20" x14ac:dyDescent="0.25">
      <c r="A64" s="2">
        <v>35</v>
      </c>
      <c r="B64" s="26" t="s">
        <v>93</v>
      </c>
      <c r="C64" s="26" t="s">
        <v>60</v>
      </c>
      <c r="D64" s="32">
        <f t="shared" ref="D64:O64" si="12">D12</f>
        <v>183578601.75140086</v>
      </c>
      <c r="E64" s="32">
        <f t="shared" si="12"/>
        <v>61124326.943320684</v>
      </c>
      <c r="F64" s="32">
        <f t="shared" si="12"/>
        <v>51080596.121519126</v>
      </c>
      <c r="G64" s="32">
        <f t="shared" si="12"/>
        <v>15900725.266765404</v>
      </c>
      <c r="H64" s="32">
        <f t="shared" si="12"/>
        <v>242117.17477673152</v>
      </c>
      <c r="I64" s="32">
        <f t="shared" si="12"/>
        <v>33296125.754733119</v>
      </c>
      <c r="J64" s="32">
        <f t="shared" si="12"/>
        <v>1617654.145661053</v>
      </c>
      <c r="K64" s="32">
        <f t="shared" si="12"/>
        <v>43755.850703254422</v>
      </c>
      <c r="L64" s="32">
        <f t="shared" si="12"/>
        <v>50887.754243062373</v>
      </c>
      <c r="M64" s="32">
        <f t="shared" si="12"/>
        <v>12154039.655049397</v>
      </c>
      <c r="N64" s="32">
        <f t="shared" si="12"/>
        <v>4023423.2745209653</v>
      </c>
      <c r="O64" s="32">
        <f t="shared" si="12"/>
        <v>4044949.8101080237</v>
      </c>
      <c r="P64" s="5"/>
      <c r="Q64" s="5"/>
      <c r="R64" s="5"/>
    </row>
    <row r="65" spans="1:18" x14ac:dyDescent="0.25">
      <c r="A65" s="2">
        <v>36</v>
      </c>
      <c r="B65" s="26" t="s">
        <v>94</v>
      </c>
      <c r="C65" s="26" t="s">
        <v>61</v>
      </c>
      <c r="D65" s="32">
        <f t="shared" ref="D65:O65" si="13">D13</f>
        <v>-1168672.016057441</v>
      </c>
      <c r="E65" s="32">
        <f t="shared" si="13"/>
        <v>-1453826.5563778467</v>
      </c>
      <c r="F65" s="32">
        <f t="shared" si="13"/>
        <v>14867.331292781048</v>
      </c>
      <c r="G65" s="32">
        <f t="shared" si="13"/>
        <v>44718.31183275301</v>
      </c>
      <c r="H65" s="32">
        <f t="shared" si="13"/>
        <v>-119266.95588758358</v>
      </c>
      <c r="I65" s="32">
        <f t="shared" si="13"/>
        <v>427028.96163474862</v>
      </c>
      <c r="J65" s="32">
        <f t="shared" si="13"/>
        <v>-15816.264960290457</v>
      </c>
      <c r="K65" s="32">
        <f t="shared" si="13"/>
        <v>-1826.3572781969583</v>
      </c>
      <c r="L65" s="32">
        <f t="shared" si="13"/>
        <v>-599.46936978270969</v>
      </c>
      <c r="M65" s="32">
        <f t="shared" si="13"/>
        <v>-171609.29971703002</v>
      </c>
      <c r="N65" s="32">
        <f t="shared" si="13"/>
        <v>53326.493883561867</v>
      </c>
      <c r="O65" s="32">
        <f t="shared" si="13"/>
        <v>54331.788889436633</v>
      </c>
      <c r="P65" s="5"/>
      <c r="Q65" s="5"/>
      <c r="R65" s="5"/>
    </row>
    <row r="66" spans="1:18" x14ac:dyDescent="0.25">
      <c r="A66" s="2">
        <v>37</v>
      </c>
      <c r="B66" s="26" t="s">
        <v>95</v>
      </c>
      <c r="C66" s="26" t="s">
        <v>62</v>
      </c>
      <c r="D66" s="32">
        <f t="shared" ref="D66:O66" si="14">D14</f>
        <v>30185497.094248239</v>
      </c>
      <c r="E66" s="32">
        <f t="shared" si="14"/>
        <v>9956587.9319794439</v>
      </c>
      <c r="F66" s="32">
        <f t="shared" si="14"/>
        <v>8381809.6740844604</v>
      </c>
      <c r="G66" s="32">
        <f t="shared" si="14"/>
        <v>2629215.6556732925</v>
      </c>
      <c r="H66" s="32">
        <f t="shared" si="14"/>
        <v>45029.576619034153</v>
      </c>
      <c r="I66" s="32">
        <f t="shared" si="14"/>
        <v>5536014.965214625</v>
      </c>
      <c r="J66" s="32">
        <f t="shared" si="14"/>
        <v>270090.64623312512</v>
      </c>
      <c r="K66" s="32">
        <f t="shared" si="14"/>
        <v>7296.4584277505774</v>
      </c>
      <c r="L66" s="32">
        <f t="shared" si="14"/>
        <v>9564.7011688140956</v>
      </c>
      <c r="M66" s="32">
        <f t="shared" si="14"/>
        <v>1984622.6204949503</v>
      </c>
      <c r="N66" s="32">
        <f t="shared" si="14"/>
        <v>668618.43154526385</v>
      </c>
      <c r="O66" s="32">
        <f t="shared" si="14"/>
        <v>696646.43280749058</v>
      </c>
      <c r="P66" s="5"/>
      <c r="Q66" s="5"/>
      <c r="R66" s="5"/>
    </row>
    <row r="67" spans="1:18" x14ac:dyDescent="0.25">
      <c r="A67" s="2">
        <v>38</v>
      </c>
      <c r="B67" s="26"/>
      <c r="C67" s="26" t="s">
        <v>63</v>
      </c>
      <c r="D67" s="32">
        <v>-11155650.750790585</v>
      </c>
      <c r="E67" s="32">
        <v>-3693399.5923283021</v>
      </c>
      <c r="F67" s="32">
        <v>-3099126.3907873291</v>
      </c>
      <c r="G67" s="32">
        <v>-967978.73158397363</v>
      </c>
      <c r="H67" s="32">
        <v>-15467.706315338892</v>
      </c>
      <c r="I67" s="32">
        <v>-2039002.8922804489</v>
      </c>
      <c r="J67" s="32">
        <v>-99504.12251663061</v>
      </c>
      <c r="K67" s="32">
        <v>-2686.2275147089963</v>
      </c>
      <c r="L67" s="32">
        <v>-3272.5003535143323</v>
      </c>
      <c r="M67" s="32">
        <v>-735213.52956539264</v>
      </c>
      <c r="N67" s="32">
        <v>-246737.50789649965</v>
      </c>
      <c r="O67" s="32">
        <v>-253261.54964844423</v>
      </c>
      <c r="P67" s="5"/>
      <c r="Q67" s="5"/>
      <c r="R67" s="5"/>
    </row>
    <row r="68" spans="1:18" x14ac:dyDescent="0.25">
      <c r="A68" s="2">
        <v>39</v>
      </c>
      <c r="B68" s="26" t="s">
        <v>96</v>
      </c>
      <c r="C68" s="26" t="s">
        <v>64</v>
      </c>
      <c r="D68" s="32">
        <f t="shared" ref="D68:O68" si="15">D21</f>
        <v>-218431.81978368229</v>
      </c>
      <c r="E68" s="32">
        <f t="shared" si="15"/>
        <v>-68527.247760044032</v>
      </c>
      <c r="F68" s="32">
        <f t="shared" si="15"/>
        <v>-59945.014382748835</v>
      </c>
      <c r="G68" s="32">
        <f t="shared" si="15"/>
        <v>-19526.528428690661</v>
      </c>
      <c r="H68" s="32">
        <f t="shared" si="15"/>
        <v>-507.53949460444471</v>
      </c>
      <c r="I68" s="32">
        <f t="shared" si="15"/>
        <v>-42444.699930808645</v>
      </c>
      <c r="J68" s="32">
        <f t="shared" si="15"/>
        <v>-2116.2526448200242</v>
      </c>
      <c r="K68" s="32">
        <f t="shared" si="15"/>
        <v>-56.653328630760797</v>
      </c>
      <c r="L68" s="32">
        <f t="shared" si="15"/>
        <v>-110.83395806640731</v>
      </c>
      <c r="M68" s="32">
        <f t="shared" si="15"/>
        <v>-13828.066178582292</v>
      </c>
      <c r="N68" s="32">
        <f t="shared" si="15"/>
        <v>-5131.4240085942738</v>
      </c>
      <c r="O68" s="32">
        <f t="shared" si="15"/>
        <v>-6237.5596680918825</v>
      </c>
      <c r="P68" s="5"/>
      <c r="Q68" s="5"/>
      <c r="R68" s="5"/>
    </row>
    <row r="69" spans="1:18" x14ac:dyDescent="0.25">
      <c r="A69" s="2">
        <v>40</v>
      </c>
      <c r="B69" s="26" t="s">
        <v>109</v>
      </c>
      <c r="C69" s="26" t="s">
        <v>65</v>
      </c>
      <c r="D69" s="32">
        <v>1205864129.8719223</v>
      </c>
      <c r="E69" s="32">
        <v>377414296.4498443</v>
      </c>
      <c r="F69" s="32">
        <v>331209809.80556887</v>
      </c>
      <c r="G69" s="32">
        <v>107928833.6845791</v>
      </c>
      <c r="H69" s="32">
        <v>2697641.4146541012</v>
      </c>
      <c r="I69" s="32">
        <v>234844646.74226782</v>
      </c>
      <c r="J69" s="32">
        <v>11681517.098866044</v>
      </c>
      <c r="K69" s="32">
        <v>311556.44324037823</v>
      </c>
      <c r="L69" s="32">
        <v>612385.54759166937</v>
      </c>
      <c r="M69" s="32">
        <v>76256885.2593382</v>
      </c>
      <c r="N69" s="32">
        <v>28392637.586996492</v>
      </c>
      <c r="O69" s="32">
        <v>34513919.838975161</v>
      </c>
      <c r="P69" s="5"/>
      <c r="Q69" s="5"/>
      <c r="R69" s="5"/>
    </row>
    <row r="70" spans="1:18" x14ac:dyDescent="0.25">
      <c r="A70" s="2">
        <v>41</v>
      </c>
      <c r="B70" s="26"/>
      <c r="C70" s="26" t="s">
        <v>66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5"/>
      <c r="Q70" s="5"/>
      <c r="R70" s="5"/>
    </row>
    <row r="71" spans="1:18" x14ac:dyDescent="0.25">
      <c r="A71" s="2">
        <v>42</v>
      </c>
      <c r="B71" s="26"/>
      <c r="C71" s="26" t="s">
        <v>67</v>
      </c>
      <c r="D71" s="32">
        <v>76421545.990559116</v>
      </c>
      <c r="E71" s="32">
        <v>25205551.295306284</v>
      </c>
      <c r="F71" s="32">
        <v>21220287.40954164</v>
      </c>
      <c r="G71" s="32">
        <v>6656962.8580463147</v>
      </c>
      <c r="H71" s="32">
        <v>114160.48619186184</v>
      </c>
      <c r="I71" s="32">
        <v>14016631.083137995</v>
      </c>
      <c r="J71" s="32">
        <v>683838.83807464188</v>
      </c>
      <c r="K71" s="32">
        <v>18474.054095112442</v>
      </c>
      <c r="L71" s="32">
        <v>24250.494458983008</v>
      </c>
      <c r="M71" s="32">
        <v>5024293.7196048349</v>
      </c>
      <c r="N71" s="32">
        <v>1692810.6014488901</v>
      </c>
      <c r="O71" s="32">
        <v>1764285.150652542</v>
      </c>
      <c r="P71" s="5"/>
      <c r="Q71" s="5"/>
      <c r="R71" s="5"/>
    </row>
    <row r="72" spans="1:18" x14ac:dyDescent="0.25">
      <c r="A72" s="2">
        <v>43</v>
      </c>
      <c r="B72" s="26"/>
      <c r="C72" s="26" t="s">
        <v>68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5"/>
      <c r="Q72" s="5"/>
      <c r="R72" s="5"/>
    </row>
    <row r="73" spans="1:18" x14ac:dyDescent="0.25">
      <c r="A73" s="2">
        <v>44</v>
      </c>
      <c r="B73" s="26"/>
      <c r="C73" s="26" t="s">
        <v>69</v>
      </c>
      <c r="D73" s="32">
        <v>-235785613.84060222</v>
      </c>
      <c r="E73" s="32">
        <v>-78547404.660860553</v>
      </c>
      <c r="F73" s="32">
        <v>-65619927.993248984</v>
      </c>
      <c r="G73" s="32">
        <v>-20416124.357325479</v>
      </c>
      <c r="H73" s="32">
        <v>-308290.14978590072</v>
      </c>
      <c r="I73" s="32">
        <v>-42735376.104122952</v>
      </c>
      <c r="J73" s="32">
        <v>-2075604.6924697058</v>
      </c>
      <c r="K73" s="32">
        <v>-56151.366993264455</v>
      </c>
      <c r="L73" s="32">
        <v>-64746.880860744102</v>
      </c>
      <c r="M73" s="32">
        <v>-15618540.742847454</v>
      </c>
      <c r="N73" s="32">
        <v>-5164219.6576065095</v>
      </c>
      <c r="O73" s="32">
        <v>-5179227.2344806707</v>
      </c>
      <c r="P73" s="5"/>
      <c r="Q73" s="5"/>
      <c r="R73" s="5"/>
    </row>
    <row r="74" spans="1:18" x14ac:dyDescent="0.25">
      <c r="B74" s="26"/>
      <c r="C74" s="26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5"/>
      <c r="Q74" s="5"/>
      <c r="R74" s="5"/>
    </row>
    <row r="75" spans="1:18" x14ac:dyDescent="0.25">
      <c r="A75" s="2">
        <v>45</v>
      </c>
      <c r="B75" s="26" t="s">
        <v>110</v>
      </c>
      <c r="C75" s="54" t="s">
        <v>70</v>
      </c>
      <c r="D75" s="55">
        <f>D61-D69-D71+D73</f>
        <v>-21749068.975605309</v>
      </c>
      <c r="E75" s="55">
        <f t="shared" ref="E75:O75" si="16">E61-E69-E71+E73</f>
        <v>-5617046.9769558012</v>
      </c>
      <c r="F75" s="55">
        <f t="shared" si="16"/>
        <v>7483154.1582444161</v>
      </c>
      <c r="G75" s="55">
        <f t="shared" si="16"/>
        <v>-64967.602538086474</v>
      </c>
      <c r="H75" s="55">
        <f t="shared" si="16"/>
        <v>691912.9693218146</v>
      </c>
      <c r="I75" s="55">
        <f t="shared" si="16"/>
        <v>-19289574.65410357</v>
      </c>
      <c r="J75" s="55">
        <f t="shared" si="16"/>
        <v>-178205.56380552379</v>
      </c>
      <c r="K75" s="55">
        <f t="shared" si="16"/>
        <v>31540.449930507515</v>
      </c>
      <c r="L75" s="55">
        <f t="shared" si="16"/>
        <v>280822.76103860303</v>
      </c>
      <c r="M75" s="55">
        <f t="shared" si="16"/>
        <v>1743339.4188864864</v>
      </c>
      <c r="N75" s="55">
        <f t="shared" si="16"/>
        <v>-4668991.5029220665</v>
      </c>
      <c r="O75" s="55">
        <f t="shared" si="16"/>
        <v>-2161052.4327023383</v>
      </c>
      <c r="P75" s="5"/>
      <c r="Q75" s="5"/>
      <c r="R75" s="5"/>
    </row>
    <row r="76" spans="1:18" x14ac:dyDescent="0.2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8" x14ac:dyDescent="0.25">
      <c r="A77" s="2">
        <v>46</v>
      </c>
      <c r="B77" s="26"/>
      <c r="C77" s="26" t="s">
        <v>71</v>
      </c>
      <c r="D77" s="56">
        <v>4.5400000000000003E-2</v>
      </c>
      <c r="E77" s="56">
        <v>4.5400000000000003E-2</v>
      </c>
      <c r="F77" s="56">
        <v>4.5400000000000003E-2</v>
      </c>
      <c r="G77" s="56">
        <v>4.5400000000000003E-2</v>
      </c>
      <c r="H77" s="56">
        <v>4.5400000000000003E-2</v>
      </c>
      <c r="I77" s="56">
        <v>4.5400000000000003E-2</v>
      </c>
      <c r="J77" s="56">
        <v>4.5400000000000003E-2</v>
      </c>
      <c r="K77" s="56">
        <v>4.5400000000000003E-2</v>
      </c>
      <c r="L77" s="56">
        <v>4.5400000000000003E-2</v>
      </c>
      <c r="M77" s="56">
        <v>4.5400000000000003E-2</v>
      </c>
      <c r="N77" s="56">
        <v>4.5400000000000003E-2</v>
      </c>
      <c r="O77" s="56">
        <v>4.5400000000000003E-2</v>
      </c>
    </row>
    <row r="78" spans="1:18" x14ac:dyDescent="0.2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8" x14ac:dyDescent="0.25">
      <c r="A79" s="2">
        <v>47</v>
      </c>
      <c r="B79" s="26" t="s">
        <v>111</v>
      </c>
      <c r="C79" s="54" t="s">
        <v>72</v>
      </c>
      <c r="D79" s="55">
        <f>D75*D77</f>
        <v>-987407.73149248108</v>
      </c>
      <c r="E79" s="55">
        <f t="shared" ref="E79:O79" si="17">E75*E77</f>
        <v>-255013.9327537934</v>
      </c>
      <c r="F79" s="55">
        <f t="shared" si="17"/>
        <v>339735.19878429652</v>
      </c>
      <c r="G79" s="55">
        <f t="shared" si="17"/>
        <v>-2949.529155229126</v>
      </c>
      <c r="H79" s="55">
        <f t="shared" si="17"/>
        <v>31412.848807210386</v>
      </c>
      <c r="I79" s="55">
        <f t="shared" si="17"/>
        <v>-875746.68929630215</v>
      </c>
      <c r="J79" s="55">
        <f t="shared" si="17"/>
        <v>-8090.5325967707804</v>
      </c>
      <c r="K79" s="55">
        <f t="shared" si="17"/>
        <v>1431.9364268450413</v>
      </c>
      <c r="L79" s="55">
        <f t="shared" si="17"/>
        <v>12749.353351152578</v>
      </c>
      <c r="M79" s="55">
        <f t="shared" si="17"/>
        <v>79147.609617446491</v>
      </c>
      <c r="N79" s="55">
        <f t="shared" si="17"/>
        <v>-211972.21423266182</v>
      </c>
      <c r="O79" s="55">
        <f t="shared" si="17"/>
        <v>-98111.78044468617</v>
      </c>
    </row>
    <row r="80" spans="1:18" x14ac:dyDescent="0.25">
      <c r="B80" s="26"/>
      <c r="C80" s="28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x14ac:dyDescent="0.25">
      <c r="A81" s="2">
        <v>48</v>
      </c>
      <c r="B81" s="26" t="s">
        <v>112</v>
      </c>
      <c r="C81" s="26" t="s">
        <v>74</v>
      </c>
      <c r="D81" s="32">
        <f>D75-D79</f>
        <v>-20761661.244112827</v>
      </c>
      <c r="E81" s="32">
        <f t="shared" ref="E81:O81" si="18">E75-E79</f>
        <v>-5362033.0442020083</v>
      </c>
      <c r="F81" s="32">
        <f t="shared" si="18"/>
        <v>7143418.9594601197</v>
      </c>
      <c r="G81" s="32">
        <f t="shared" si="18"/>
        <v>-62018.07338285735</v>
      </c>
      <c r="H81" s="32">
        <f t="shared" si="18"/>
        <v>660500.12051460426</v>
      </c>
      <c r="I81" s="32">
        <f t="shared" si="18"/>
        <v>-18413827.964807268</v>
      </c>
      <c r="J81" s="32">
        <f t="shared" si="18"/>
        <v>-170115.031208753</v>
      </c>
      <c r="K81" s="32">
        <f t="shared" si="18"/>
        <v>30108.513503662474</v>
      </c>
      <c r="L81" s="32">
        <f t="shared" si="18"/>
        <v>268073.40768745047</v>
      </c>
      <c r="M81" s="32">
        <f t="shared" si="18"/>
        <v>1664191.8092690399</v>
      </c>
      <c r="N81" s="32">
        <f t="shared" si="18"/>
        <v>-4457019.2886894047</v>
      </c>
      <c r="O81" s="32">
        <f t="shared" si="18"/>
        <v>-2062940.6522576523</v>
      </c>
    </row>
    <row r="82" spans="1:15" x14ac:dyDescent="0.25">
      <c r="A82" s="2">
        <v>49</v>
      </c>
      <c r="B82" s="26"/>
      <c r="C82" s="26" t="s">
        <v>75</v>
      </c>
      <c r="D82" s="57">
        <v>0.35</v>
      </c>
      <c r="E82" s="57">
        <v>0.35</v>
      </c>
      <c r="F82" s="57">
        <v>0.35</v>
      </c>
      <c r="G82" s="57">
        <v>0.35</v>
      </c>
      <c r="H82" s="57">
        <v>0.35</v>
      </c>
      <c r="I82" s="57">
        <v>0.35</v>
      </c>
      <c r="J82" s="57">
        <v>0.35</v>
      </c>
      <c r="K82" s="57">
        <v>0.35</v>
      </c>
      <c r="L82" s="57">
        <v>0.35</v>
      </c>
      <c r="M82" s="57">
        <v>0.35</v>
      </c>
      <c r="N82" s="57">
        <v>0.35</v>
      </c>
      <c r="O82" s="57">
        <v>0.35</v>
      </c>
    </row>
    <row r="83" spans="1:15" x14ac:dyDescent="0.25">
      <c r="A83" s="2">
        <v>50</v>
      </c>
      <c r="B83" s="26" t="s">
        <v>113</v>
      </c>
      <c r="C83" s="26" t="s">
        <v>76</v>
      </c>
      <c r="D83" s="32">
        <f>D81*D82</f>
        <v>-7266581.4354394889</v>
      </c>
      <c r="E83" s="32">
        <f t="shared" ref="E83:O83" si="19">E81*E82</f>
        <v>-1876711.5654707027</v>
      </c>
      <c r="F83" s="32">
        <f t="shared" si="19"/>
        <v>2500196.6358110416</v>
      </c>
      <c r="G83" s="32">
        <f t="shared" si="19"/>
        <v>-21706.325684000072</v>
      </c>
      <c r="H83" s="32">
        <f t="shared" si="19"/>
        <v>231175.04218011149</v>
      </c>
      <c r="I83" s="32">
        <f t="shared" si="19"/>
        <v>-6444839.7876825435</v>
      </c>
      <c r="J83" s="32">
        <f t="shared" si="19"/>
        <v>-59540.26092306355</v>
      </c>
      <c r="K83" s="32">
        <f t="shared" si="19"/>
        <v>10537.979726281865</v>
      </c>
      <c r="L83" s="32">
        <f t="shared" si="19"/>
        <v>93825.692690607655</v>
      </c>
      <c r="M83" s="32">
        <f t="shared" si="19"/>
        <v>582467.13324416394</v>
      </c>
      <c r="N83" s="32">
        <f t="shared" si="19"/>
        <v>-1559956.7510412915</v>
      </c>
      <c r="O83" s="32">
        <f t="shared" si="19"/>
        <v>-722029.22829017823</v>
      </c>
    </row>
    <row r="84" spans="1:15" x14ac:dyDescent="0.25">
      <c r="B84" s="26"/>
      <c r="C84" s="26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x14ac:dyDescent="0.25">
      <c r="B85" s="26"/>
      <c r="C85" s="58" t="s">
        <v>77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x14ac:dyDescent="0.25">
      <c r="A86" s="2">
        <v>51</v>
      </c>
      <c r="B86" s="26"/>
      <c r="C86" s="50" t="s">
        <v>78</v>
      </c>
      <c r="D86" s="49">
        <v>-30621.59047748422</v>
      </c>
      <c r="E86" s="49">
        <v>-8821.0728888703088</v>
      </c>
      <c r="F86" s="49">
        <v>-8247.7517646136203</v>
      </c>
      <c r="G86" s="49">
        <v>-2850.8833257185788</v>
      </c>
      <c r="H86" s="49">
        <v>-112.18451576877273</v>
      </c>
      <c r="I86" s="49">
        <v>-6478.8684577689301</v>
      </c>
      <c r="J86" s="49">
        <v>-332.47646893295172</v>
      </c>
      <c r="K86" s="49">
        <v>-8.8004098773422061</v>
      </c>
      <c r="L86" s="49">
        <v>-24.939824960555761</v>
      </c>
      <c r="M86" s="49">
        <v>-1820.0877659225735</v>
      </c>
      <c r="N86" s="49">
        <v>-783.71170419320788</v>
      </c>
      <c r="O86" s="49">
        <v>-1140.8133508573794</v>
      </c>
    </row>
    <row r="87" spans="1:15" x14ac:dyDescent="0.25">
      <c r="A87" s="2">
        <v>52</v>
      </c>
      <c r="B87" s="26"/>
      <c r="C87" s="50" t="s">
        <v>79</v>
      </c>
      <c r="D87" s="49">
        <v>-29445723.48255555</v>
      </c>
      <c r="E87" s="49">
        <v>-9804335.1188501902</v>
      </c>
      <c r="F87" s="49">
        <v>-8193265.9281819994</v>
      </c>
      <c r="G87" s="49">
        <v>-2550439.0420454964</v>
      </c>
      <c r="H87" s="49">
        <v>-38830.638597996738</v>
      </c>
      <c r="I87" s="49">
        <v>-5340587.9981409712</v>
      </c>
      <c r="J87" s="49">
        <v>-259465.2229783755</v>
      </c>
      <c r="K87" s="49">
        <v>-7018.2748787622768</v>
      </c>
      <c r="L87" s="49">
        <v>-8161.2672388308129</v>
      </c>
      <c r="M87" s="49">
        <v>-1949502.3667335652</v>
      </c>
      <c r="N87" s="49">
        <v>-645343.67948776542</v>
      </c>
      <c r="O87" s="49">
        <v>-648773.94542159431</v>
      </c>
    </row>
    <row r="88" spans="1:15" x14ac:dyDescent="0.25">
      <c r="A88" s="2">
        <v>53</v>
      </c>
      <c r="B88" s="26"/>
      <c r="C88" s="50" t="s">
        <v>80</v>
      </c>
      <c r="D88" s="49">
        <v>-174.57245038241689</v>
      </c>
      <c r="E88" s="49">
        <v>-58.126159035692936</v>
      </c>
      <c r="F88" s="49">
        <v>-48.574745007194622</v>
      </c>
      <c r="G88" s="49">
        <v>-15.120579169489124</v>
      </c>
      <c r="H88" s="49">
        <v>-0.2302120283776444</v>
      </c>
      <c r="I88" s="49">
        <v>-31.66230688373907</v>
      </c>
      <c r="J88" s="49">
        <v>-1.5382702276338862</v>
      </c>
      <c r="K88" s="49">
        <v>-4.1608671757334507E-2</v>
      </c>
      <c r="L88" s="49">
        <v>-4.8385036997052794E-2</v>
      </c>
      <c r="M88" s="49">
        <v>-11.557855095277926</v>
      </c>
      <c r="N88" s="49">
        <v>-3.8259962447085627</v>
      </c>
      <c r="O88" s="49">
        <v>-3.846332981548688</v>
      </c>
    </row>
    <row r="89" spans="1:15" x14ac:dyDescent="0.25">
      <c r="A89" s="2">
        <v>54</v>
      </c>
      <c r="B89" s="26" t="s">
        <v>114</v>
      </c>
      <c r="C89" s="58" t="s">
        <v>81</v>
      </c>
      <c r="D89" s="32">
        <f>SUM(D86:D88)</f>
        <v>-29476519.645483416</v>
      </c>
      <c r="E89" s="32">
        <f t="shared" ref="E89:O89" si="20">SUM(E86:E88)</f>
        <v>-9813214.3178980965</v>
      </c>
      <c r="F89" s="32">
        <f t="shared" si="20"/>
        <v>-8201562.2546916194</v>
      </c>
      <c r="G89" s="32">
        <f t="shared" si="20"/>
        <v>-2553305.0459503848</v>
      </c>
      <c r="H89" s="32">
        <f t="shared" si="20"/>
        <v>-38943.053325793888</v>
      </c>
      <c r="I89" s="32">
        <f t="shared" si="20"/>
        <v>-5347098.5289056236</v>
      </c>
      <c r="J89" s="32">
        <f t="shared" si="20"/>
        <v>-259799.2377175361</v>
      </c>
      <c r="K89" s="32">
        <f t="shared" si="20"/>
        <v>-7027.1168973113772</v>
      </c>
      <c r="L89" s="32">
        <f t="shared" si="20"/>
        <v>-8186.2554488283658</v>
      </c>
      <c r="M89" s="32">
        <f t="shared" si="20"/>
        <v>-1951334.012354583</v>
      </c>
      <c r="N89" s="32">
        <f t="shared" si="20"/>
        <v>-646131.21718820336</v>
      </c>
      <c r="O89" s="32">
        <f t="shared" si="20"/>
        <v>-649918.60510543326</v>
      </c>
    </row>
    <row r="90" spans="1:15" x14ac:dyDescent="0.25">
      <c r="B90" s="26"/>
      <c r="C90" s="26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x14ac:dyDescent="0.25">
      <c r="B91" s="26"/>
      <c r="C91" s="26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x14ac:dyDescent="0.25">
      <c r="A92" s="2">
        <v>55</v>
      </c>
      <c r="B92" s="26" t="s">
        <v>115</v>
      </c>
      <c r="C92" s="54" t="s">
        <v>73</v>
      </c>
      <c r="D92" s="55">
        <f>D83+D89</f>
        <v>-36743101.080922902</v>
      </c>
      <c r="E92" s="55">
        <f t="shared" ref="E92:O92" si="21">E83+E89</f>
        <v>-11689925.883368799</v>
      </c>
      <c r="F92" s="55">
        <f t="shared" si="21"/>
        <v>-5701365.6188805774</v>
      </c>
      <c r="G92" s="55">
        <f t="shared" si="21"/>
        <v>-2575011.3716343851</v>
      </c>
      <c r="H92" s="55">
        <f t="shared" si="21"/>
        <v>192231.98885431761</v>
      </c>
      <c r="I92" s="55">
        <f t="shared" si="21"/>
        <v>-11791938.316588167</v>
      </c>
      <c r="J92" s="55">
        <f t="shared" si="21"/>
        <v>-319339.49864059966</v>
      </c>
      <c r="K92" s="55">
        <f t="shared" si="21"/>
        <v>3510.8628289704875</v>
      </c>
      <c r="L92" s="55">
        <f t="shared" si="21"/>
        <v>85639.437241779291</v>
      </c>
      <c r="M92" s="55">
        <f t="shared" si="21"/>
        <v>-1368866.8791104192</v>
      </c>
      <c r="N92" s="55">
        <f t="shared" si="21"/>
        <v>-2206087.968229495</v>
      </c>
      <c r="O92" s="55">
        <f t="shared" si="21"/>
        <v>-1371947.8333956115</v>
      </c>
    </row>
  </sheetData>
  <pageMargins left="0.7" right="0.7" top="0.75" bottom="0.75" header="0.3" footer="0.3"/>
  <pageSetup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4"/>
  <sheetViews>
    <sheetView topLeftCell="C1" workbookViewId="0">
      <selection sqref="A1:O91"/>
    </sheetView>
  </sheetViews>
  <sheetFormatPr defaultRowHeight="15" x14ac:dyDescent="0.25"/>
  <cols>
    <col min="1" max="1" width="3.42578125" customWidth="1"/>
    <col min="2" max="2" width="31.28515625" bestFit="1" customWidth="1"/>
    <col min="3" max="3" width="29.42578125" bestFit="1" customWidth="1"/>
    <col min="4" max="4" width="11.7109375" bestFit="1" customWidth="1"/>
    <col min="5" max="5" width="10.7109375" bestFit="1" customWidth="1"/>
    <col min="6" max="7" width="10.42578125" bestFit="1" customWidth="1"/>
    <col min="8" max="8" width="10" bestFit="1" customWidth="1"/>
    <col min="9" max="9" width="10.42578125" bestFit="1" customWidth="1"/>
    <col min="10" max="10" width="9.5703125" bestFit="1" customWidth="1"/>
    <col min="11" max="11" width="7.42578125" bestFit="1" customWidth="1"/>
    <col min="12" max="12" width="7.7109375" bestFit="1" customWidth="1"/>
    <col min="13" max="13" width="9.85546875" bestFit="1" customWidth="1"/>
    <col min="14" max="15" width="9.5703125" bestFit="1" customWidth="1"/>
  </cols>
  <sheetData>
    <row r="1" spans="1:15" x14ac:dyDescent="0.25">
      <c r="A1" s="2"/>
      <c r="O1" t="s">
        <v>126</v>
      </c>
    </row>
    <row r="2" spans="1:15" ht="18.75" x14ac:dyDescent="0.3">
      <c r="A2" s="2"/>
      <c r="C2" s="59" t="s">
        <v>116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x14ac:dyDescent="0.25">
      <c r="A3" s="2"/>
      <c r="B3" s="2"/>
    </row>
    <row r="4" spans="1:15" x14ac:dyDescent="0.25">
      <c r="A4" s="25"/>
      <c r="B4" s="25"/>
      <c r="C4" s="26"/>
      <c r="D4" s="27" t="s">
        <v>1</v>
      </c>
      <c r="E4" s="27"/>
      <c r="F4" s="27" t="s">
        <v>2</v>
      </c>
      <c r="G4" s="27" t="s">
        <v>2</v>
      </c>
      <c r="H4" s="27" t="s">
        <v>3</v>
      </c>
      <c r="I4" s="27" t="s">
        <v>2</v>
      </c>
      <c r="J4" s="27"/>
      <c r="K4" s="27" t="s">
        <v>4</v>
      </c>
      <c r="L4" s="27" t="s">
        <v>5</v>
      </c>
      <c r="M4" s="27" t="s">
        <v>2</v>
      </c>
      <c r="N4" s="28"/>
      <c r="O4" s="28"/>
    </row>
    <row r="5" spans="1:15" x14ac:dyDescent="0.25">
      <c r="A5" s="25"/>
      <c r="B5" s="25"/>
      <c r="C5" s="26"/>
      <c r="D5" s="27" t="s">
        <v>6</v>
      </c>
      <c r="E5" s="27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27" t="s">
        <v>12</v>
      </c>
      <c r="K5" s="27" t="s">
        <v>13</v>
      </c>
      <c r="L5" s="27" t="s">
        <v>10</v>
      </c>
      <c r="M5" s="27" t="s">
        <v>14</v>
      </c>
      <c r="N5" s="28" t="s">
        <v>15</v>
      </c>
      <c r="O5" s="28" t="s">
        <v>15</v>
      </c>
    </row>
    <row r="6" spans="1:15" x14ac:dyDescent="0.25">
      <c r="A6" s="25"/>
      <c r="B6" s="25"/>
      <c r="C6" s="26"/>
      <c r="D6" s="29" t="s">
        <v>16</v>
      </c>
      <c r="E6" s="29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23</v>
      </c>
      <c r="M6" s="29" t="s">
        <v>24</v>
      </c>
      <c r="N6" s="30" t="s">
        <v>25</v>
      </c>
      <c r="O6" s="30" t="s">
        <v>26</v>
      </c>
    </row>
    <row r="7" spans="1:15" x14ac:dyDescent="0.25">
      <c r="A7" s="25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5"/>
      <c r="B8" s="31" t="s">
        <v>82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x14ac:dyDescent="0.25">
      <c r="A9" s="25">
        <v>1</v>
      </c>
      <c r="B9" s="25"/>
      <c r="C9" s="26" t="s">
        <v>28</v>
      </c>
      <c r="D9" s="32">
        <v>104776937.45575678</v>
      </c>
      <c r="E9" s="32">
        <v>34972072.190634757</v>
      </c>
      <c r="F9" s="32">
        <v>29008696.443870865</v>
      </c>
      <c r="G9" s="32">
        <v>9052152.1692587044</v>
      </c>
      <c r="H9" s="32">
        <v>159777.56170389059</v>
      </c>
      <c r="I9" s="32">
        <v>19043544.816498917</v>
      </c>
      <c r="J9" s="32">
        <v>932077.85166030552</v>
      </c>
      <c r="K9" s="32">
        <v>25514.642729980489</v>
      </c>
      <c r="L9" s="32">
        <v>30957.751762385902</v>
      </c>
      <c r="M9" s="32">
        <v>6928800.6396252429</v>
      </c>
      <c r="N9" s="32">
        <v>2287754.73112028</v>
      </c>
      <c r="O9" s="32">
        <v>2335588.6568914452</v>
      </c>
    </row>
    <row r="10" spans="1:15" x14ac:dyDescent="0.25">
      <c r="A10" s="25">
        <v>2</v>
      </c>
      <c r="B10" s="25"/>
      <c r="C10" s="26" t="s">
        <v>29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25">
        <v>3</v>
      </c>
      <c r="B11" s="25"/>
      <c r="C11" s="26" t="s">
        <v>30</v>
      </c>
      <c r="D11" s="32">
        <v>44685507.201503165</v>
      </c>
      <c r="E11" s="32">
        <v>14812327.630375138</v>
      </c>
      <c r="F11" s="32">
        <v>12378334.4632608</v>
      </c>
      <c r="G11" s="32">
        <v>3853187.2109761629</v>
      </c>
      <c r="H11" s="32">
        <v>58665.083765279545</v>
      </c>
      <c r="I11" s="32">
        <v>8260923.2843094189</v>
      </c>
      <c r="J11" s="32">
        <v>391998.42160176608</v>
      </c>
      <c r="K11" s="32">
        <v>10603.165400210215</v>
      </c>
      <c r="L11" s="32">
        <v>12329.991045306722</v>
      </c>
      <c r="M11" s="32">
        <v>2945295.8739374308</v>
      </c>
      <c r="N11" s="32">
        <v>981678.49397334573</v>
      </c>
      <c r="O11" s="32">
        <v>980163.58285831206</v>
      </c>
    </row>
    <row r="12" spans="1:15" x14ac:dyDescent="0.25">
      <c r="A12" s="25">
        <v>4</v>
      </c>
      <c r="B12" s="25"/>
      <c r="C12" s="26" t="s">
        <v>31</v>
      </c>
      <c r="D12" s="32">
        <v>520907.59835738095</v>
      </c>
      <c r="E12" s="32">
        <v>172695.14086025197</v>
      </c>
      <c r="F12" s="32">
        <v>144317.50816559524</v>
      </c>
      <c r="G12" s="32">
        <v>44923.844838260389</v>
      </c>
      <c r="H12" s="32">
        <v>683.96913417225392</v>
      </c>
      <c r="I12" s="32">
        <v>96240.303124888742</v>
      </c>
      <c r="J12" s="32">
        <v>4570.2623061544446</v>
      </c>
      <c r="K12" s="32">
        <v>123.62102621865098</v>
      </c>
      <c r="L12" s="32">
        <v>143.75387808789387</v>
      </c>
      <c r="M12" s="32">
        <v>34338.849269151753</v>
      </c>
      <c r="N12" s="32">
        <v>11442.736790516821</v>
      </c>
      <c r="O12" s="32">
        <v>11427.60896408275</v>
      </c>
    </row>
    <row r="13" spans="1:15" x14ac:dyDescent="0.25">
      <c r="A13" s="25">
        <v>5</v>
      </c>
      <c r="B13" s="25"/>
      <c r="C13" s="26" t="s">
        <v>32</v>
      </c>
      <c r="D13" s="32">
        <v>13406215.005493835</v>
      </c>
      <c r="E13" s="32">
        <v>4451280.5489973743</v>
      </c>
      <c r="F13" s="32">
        <v>3731555.0287524192</v>
      </c>
      <c r="G13" s="32">
        <v>1162562.0992521814</v>
      </c>
      <c r="H13" s="32">
        <v>17597.3728478706</v>
      </c>
      <c r="I13" s="32">
        <v>2452733.3369855983</v>
      </c>
      <c r="J13" s="32">
        <v>117804.65100761948</v>
      </c>
      <c r="K13" s="32">
        <v>2985.908826797473</v>
      </c>
      <c r="L13" s="32">
        <v>3349.0075600103019</v>
      </c>
      <c r="M13" s="32">
        <v>881280.5332262622</v>
      </c>
      <c r="N13" s="32">
        <v>295808.71997658967</v>
      </c>
      <c r="O13" s="32">
        <v>289257.79806111369</v>
      </c>
    </row>
    <row r="14" spans="1:15" x14ac:dyDescent="0.25">
      <c r="A14" s="25">
        <v>6</v>
      </c>
      <c r="B14" s="25"/>
      <c r="C14" s="33" t="s">
        <v>85</v>
      </c>
      <c r="D14" s="34">
        <v>16357158.436556565</v>
      </c>
      <c r="E14" s="32">
        <v>5887481.7393343942</v>
      </c>
      <c r="F14" s="32">
        <v>6672487.2566368021</v>
      </c>
      <c r="G14" s="32">
        <v>1674333.4684570595</v>
      </c>
      <c r="H14" s="32">
        <v>107523.98080849506</v>
      </c>
      <c r="I14" s="32">
        <v>494600.87148639018</v>
      </c>
      <c r="J14" s="32">
        <v>137486.40466568965</v>
      </c>
      <c r="K14" s="32">
        <v>8122.3812202352701</v>
      </c>
      <c r="L14" s="32">
        <v>35470.28579153194</v>
      </c>
      <c r="M14" s="32">
        <v>1578811.4785441824</v>
      </c>
      <c r="N14" s="32">
        <v>-281766.69450547191</v>
      </c>
      <c r="O14" s="32">
        <v>42607.264117241619</v>
      </c>
    </row>
    <row r="15" spans="1:15" x14ac:dyDescent="0.25">
      <c r="A15" s="25">
        <v>7</v>
      </c>
      <c r="B15" s="25"/>
      <c r="C15" s="33" t="s">
        <v>33</v>
      </c>
      <c r="D15" s="34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</row>
    <row r="16" spans="1:15" x14ac:dyDescent="0.25">
      <c r="A16" s="25">
        <v>8</v>
      </c>
      <c r="B16" s="25"/>
      <c r="C16" s="33" t="s">
        <v>84</v>
      </c>
      <c r="D16" s="34">
        <v>2222666.1668901476</v>
      </c>
      <c r="E16" s="32">
        <v>800010.98729694274</v>
      </c>
      <c r="F16" s="32">
        <v>906680.19948912296</v>
      </c>
      <c r="G16" s="32">
        <v>227514.11052632521</v>
      </c>
      <c r="H16" s="32">
        <v>14610.723201058574</v>
      </c>
      <c r="I16" s="32">
        <v>67208.043954033448</v>
      </c>
      <c r="J16" s="32">
        <v>18682.118978247614</v>
      </c>
      <c r="K16" s="32">
        <v>1103.6967088643901</v>
      </c>
      <c r="L16" s="32">
        <v>4819.8227378275133</v>
      </c>
      <c r="M16" s="32">
        <v>214534.25855528386</v>
      </c>
      <c r="N16" s="32">
        <v>-38287.414116753243</v>
      </c>
      <c r="O16" s="32">
        <v>5789.6195591953401</v>
      </c>
    </row>
    <row r="17" spans="1:17" x14ac:dyDescent="0.25">
      <c r="A17" s="25">
        <v>9</v>
      </c>
      <c r="B17" s="25"/>
      <c r="C17" s="26" t="s">
        <v>34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</row>
    <row r="18" spans="1:17" x14ac:dyDescent="0.25">
      <c r="A18" s="25">
        <v>10</v>
      </c>
      <c r="B18" s="25"/>
      <c r="C18" s="26" t="s">
        <v>35</v>
      </c>
      <c r="D18" s="32">
        <v>25039211.693392679</v>
      </c>
      <c r="E18" s="32">
        <v>8313797.4385277126</v>
      </c>
      <c r="F18" s="32">
        <v>6969543.3254043972</v>
      </c>
      <c r="G18" s="32">
        <v>2171353.9949912261</v>
      </c>
      <c r="H18" s="32">
        <v>32867.169727236629</v>
      </c>
      <c r="I18" s="32">
        <v>4581047.6131448234</v>
      </c>
      <c r="J18" s="32">
        <v>220027.47187310024</v>
      </c>
      <c r="K18" s="32">
        <v>5576.8763353946861</v>
      </c>
      <c r="L18" s="32">
        <v>6255.0473212242396</v>
      </c>
      <c r="M18" s="32">
        <v>1645995.5195165472</v>
      </c>
      <c r="N18" s="32">
        <v>552491.30028199975</v>
      </c>
      <c r="O18" s="32">
        <v>540255.93626901985</v>
      </c>
    </row>
    <row r="19" spans="1:17" x14ac:dyDescent="0.25">
      <c r="A19" s="25">
        <v>11</v>
      </c>
      <c r="B19" s="25"/>
      <c r="C19" s="26" t="s">
        <v>36</v>
      </c>
      <c r="D19" s="32">
        <v>-970461.34067192068</v>
      </c>
      <c r="E19" s="32">
        <v>-322223.36338158039</v>
      </c>
      <c r="F19" s="32">
        <v>-270123.21483059222</v>
      </c>
      <c r="G19" s="32">
        <v>-84156.607438586667</v>
      </c>
      <c r="H19" s="32">
        <v>-1273.8547039003784</v>
      </c>
      <c r="I19" s="32">
        <v>-177550.7017861733</v>
      </c>
      <c r="J19" s="32">
        <v>-8527.7507116954403</v>
      </c>
      <c r="K19" s="32">
        <v>-216.14669628903633</v>
      </c>
      <c r="L19" s="32">
        <v>-242.43101914120572</v>
      </c>
      <c r="M19" s="32">
        <v>-63794.94043862079</v>
      </c>
      <c r="N19" s="32">
        <v>-21413.271893169323</v>
      </c>
      <c r="O19" s="32">
        <v>-20939.057772172113</v>
      </c>
    </row>
    <row r="20" spans="1:17" x14ac:dyDescent="0.25">
      <c r="A20" s="25">
        <v>12</v>
      </c>
      <c r="B20" s="25"/>
      <c r="C20" s="26" t="s">
        <v>37</v>
      </c>
      <c r="D20" s="32">
        <v>-1959.5426264396174</v>
      </c>
      <c r="E20" s="32">
        <v>-652.4551044115999</v>
      </c>
      <c r="F20" s="32">
        <v>-545.24229454030683</v>
      </c>
      <c r="G20" s="32">
        <v>-169.72563170284283</v>
      </c>
      <c r="H20" s="32">
        <v>-2.5840863305574433</v>
      </c>
      <c r="I20" s="32">
        <v>-355.40338612528484</v>
      </c>
      <c r="J20" s="32">
        <v>-17.26679138333947</v>
      </c>
      <c r="K20" s="32">
        <v>-0.46704944428186457</v>
      </c>
      <c r="L20" s="32">
        <v>-0.54311285812788535</v>
      </c>
      <c r="M20" s="32">
        <v>-129.73473007795144</v>
      </c>
      <c r="N20" s="32">
        <v>-42.946081776826887</v>
      </c>
      <c r="O20" s="32">
        <v>-43.174357788497773</v>
      </c>
    </row>
    <row r="21" spans="1:17" x14ac:dyDescent="0.25">
      <c r="A21" s="25">
        <v>13</v>
      </c>
      <c r="B21" s="25" t="s">
        <v>87</v>
      </c>
      <c r="C21" s="28" t="s">
        <v>83</v>
      </c>
      <c r="D21" s="35">
        <f>SUM(D9:D20)</f>
        <v>206036182.67465219</v>
      </c>
      <c r="E21" s="35">
        <f t="shared" ref="E21:O21" si="0">SUM(E9:E20)</f>
        <v>69086789.857540593</v>
      </c>
      <c r="F21" s="35">
        <f t="shared" si="0"/>
        <v>59540945.768454872</v>
      </c>
      <c r="G21" s="35">
        <f t="shared" si="0"/>
        <v>18101700.565229628</v>
      </c>
      <c r="H21" s="35">
        <f t="shared" si="0"/>
        <v>390449.42239777226</v>
      </c>
      <c r="I21" s="35">
        <f t="shared" si="0"/>
        <v>34818392.164331779</v>
      </c>
      <c r="J21" s="35">
        <f t="shared" si="0"/>
        <v>1814102.1645898041</v>
      </c>
      <c r="K21" s="35">
        <f t="shared" si="0"/>
        <v>53813.678501967857</v>
      </c>
      <c r="L21" s="35">
        <f t="shared" si="0"/>
        <v>93082.685964375181</v>
      </c>
      <c r="M21" s="35">
        <f t="shared" si="0"/>
        <v>14165132.477505403</v>
      </c>
      <c r="N21" s="35">
        <f t="shared" si="0"/>
        <v>3787665.6555455606</v>
      </c>
      <c r="O21" s="35">
        <f t="shared" si="0"/>
        <v>4184108.2345904498</v>
      </c>
    </row>
    <row r="22" spans="1:17" x14ac:dyDescent="0.25">
      <c r="A22" s="25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7" x14ac:dyDescent="0.25">
      <c r="A23" s="25"/>
      <c r="B23" s="31" t="s">
        <v>86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7" x14ac:dyDescent="0.25">
      <c r="A24" s="25">
        <v>14</v>
      </c>
      <c r="B24" s="25"/>
      <c r="C24" s="36" t="s">
        <v>98</v>
      </c>
      <c r="D24" s="37">
        <v>7.293704912423167E-2</v>
      </c>
      <c r="E24" s="37">
        <v>7.336799153271327E-2</v>
      </c>
      <c r="F24" s="37">
        <v>8.1495945381432983E-2</v>
      </c>
      <c r="G24" s="37">
        <v>7.5302879485503904E-2</v>
      </c>
      <c r="H24" s="37">
        <v>0.15824251570722198</v>
      </c>
      <c r="I24" s="37">
        <v>5.3990481592324072E-2</v>
      </c>
      <c r="J24" s="37">
        <v>7.0610843123742537E-2</v>
      </c>
      <c r="K24" s="37">
        <v>0.10071152054330039</v>
      </c>
      <c r="L24" s="37">
        <v>0.24163268812436978</v>
      </c>
      <c r="M24" s="37">
        <v>8.1844505474493359E-2</v>
      </c>
      <c r="N24" s="37">
        <v>3.297577121867059E-2</v>
      </c>
      <c r="O24" s="37">
        <v>5.3259960844000809E-2</v>
      </c>
    </row>
    <row r="25" spans="1:17" x14ac:dyDescent="0.25">
      <c r="A25" s="25">
        <v>15</v>
      </c>
      <c r="B25" s="25"/>
      <c r="C25" s="38" t="s">
        <v>99</v>
      </c>
      <c r="D25" s="37">
        <v>7.293704912423167E-2</v>
      </c>
      <c r="E25" s="37">
        <v>7.293704912423167E-2</v>
      </c>
      <c r="F25" s="37">
        <v>7.293704912423167E-2</v>
      </c>
      <c r="G25" s="37">
        <v>7.293704912423167E-2</v>
      </c>
      <c r="H25" s="37">
        <v>7.293704912423167E-2</v>
      </c>
      <c r="I25" s="37">
        <v>7.293704912423167E-2</v>
      </c>
      <c r="J25" s="37">
        <v>7.293704912423167E-2</v>
      </c>
      <c r="K25" s="37">
        <v>7.293704912423167E-2</v>
      </c>
      <c r="L25" s="37">
        <v>7.293704912423167E-2</v>
      </c>
      <c r="M25" s="37">
        <v>7.293704912423167E-2</v>
      </c>
      <c r="N25" s="37">
        <v>7.293704912423167E-2</v>
      </c>
      <c r="O25" s="37">
        <v>7.293704912423167E-2</v>
      </c>
    </row>
    <row r="26" spans="1:17" x14ac:dyDescent="0.25">
      <c r="A26" s="25">
        <v>16</v>
      </c>
      <c r="B26" s="25"/>
      <c r="C26" s="26" t="s">
        <v>97</v>
      </c>
      <c r="D26" s="32">
        <v>1405856027.8847952</v>
      </c>
      <c r="E26" s="32">
        <v>466787947.90698522</v>
      </c>
      <c r="F26" s="32">
        <v>391313217.66849166</v>
      </c>
      <c r="G26" s="32">
        <v>121913227.13788417</v>
      </c>
      <c r="H26" s="32">
        <v>1845365.9502683622</v>
      </c>
      <c r="I26" s="32">
        <v>257208313.09822586</v>
      </c>
      <c r="J26" s="32">
        <v>12353701.523066523</v>
      </c>
      <c r="K26" s="32">
        <v>313120.28944391932</v>
      </c>
      <c r="L26" s="32">
        <v>351196.99808952893</v>
      </c>
      <c r="M26" s="32">
        <v>92416356.845384553</v>
      </c>
      <c r="N26" s="32">
        <v>31020274.694203675</v>
      </c>
      <c r="O26" s="32">
        <v>30333305.772751916</v>
      </c>
    </row>
    <row r="27" spans="1:17" x14ac:dyDescent="0.2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7" x14ac:dyDescent="0.25">
      <c r="A28" s="25">
        <v>17</v>
      </c>
      <c r="B28" s="25" t="s">
        <v>89</v>
      </c>
      <c r="C28" s="39" t="s">
        <v>100</v>
      </c>
      <c r="D28" s="40">
        <f>D24*D26</f>
        <v>102538990.16743052</v>
      </c>
      <c r="E28" s="40">
        <f t="shared" ref="E28:O28" si="1">E24*E26</f>
        <v>34247294.209612295</v>
      </c>
      <c r="F28" s="40">
        <f t="shared" si="1"/>
        <v>31890440.614144191</v>
      </c>
      <c r="G28" s="40">
        <f t="shared" si="1"/>
        <v>9180417.0508529563</v>
      </c>
      <c r="H28" s="40">
        <f t="shared" si="1"/>
        <v>292015.35037091392</v>
      </c>
      <c r="I28" s="40">
        <f t="shared" si="1"/>
        <v>13886800.69372249</v>
      </c>
      <c r="J28" s="40">
        <f t="shared" si="1"/>
        <v>872305.28024278942</v>
      </c>
      <c r="K28" s="40">
        <f t="shared" si="1"/>
        <v>31534.820462855445</v>
      </c>
      <c r="L28" s="40">
        <f t="shared" si="1"/>
        <v>84860.674709582032</v>
      </c>
      <c r="M28" s="40">
        <f t="shared" si="1"/>
        <v>7563771.0237648077</v>
      </c>
      <c r="N28" s="40">
        <f t="shared" si="1"/>
        <v>1022917.4814563772</v>
      </c>
      <c r="O28" s="40">
        <f t="shared" si="1"/>
        <v>1615550.6777258709</v>
      </c>
      <c r="Q28" s="3" t="s">
        <v>27</v>
      </c>
    </row>
    <row r="29" spans="1:17" x14ac:dyDescent="0.25">
      <c r="A29" s="25">
        <v>18</v>
      </c>
      <c r="B29" s="25" t="s">
        <v>88</v>
      </c>
      <c r="C29" s="39" t="s">
        <v>101</v>
      </c>
      <c r="D29" s="40">
        <f>D25*D26</f>
        <v>102538990.16743052</v>
      </c>
      <c r="E29" s="40">
        <f t="shared" ref="E29:O29" si="2">E25*E26</f>
        <v>34046135.487091072</v>
      </c>
      <c r="F29" s="40">
        <f t="shared" si="2"/>
        <v>28541231.380047936</v>
      </c>
      <c r="G29" s="40">
        <f t="shared" si="2"/>
        <v>8891991.0366494711</v>
      </c>
      <c r="H29" s="40">
        <f t="shared" si="2"/>
        <v>134595.54696690798</v>
      </c>
      <c r="I29" s="40">
        <f t="shared" si="2"/>
        <v>18760015.367606059</v>
      </c>
      <c r="J29" s="40">
        <f t="shared" si="2"/>
        <v>901042.53485399857</v>
      </c>
      <c r="K29" s="40">
        <f t="shared" si="2"/>
        <v>22838.069932964783</v>
      </c>
      <c r="L29" s="40">
        <f t="shared" si="2"/>
        <v>25615.272701938669</v>
      </c>
      <c r="M29" s="40">
        <f t="shared" si="2"/>
        <v>6740576.3591143368</v>
      </c>
      <c r="N29" s="40">
        <f t="shared" si="2"/>
        <v>2262527.2992182942</v>
      </c>
      <c r="O29" s="40">
        <f t="shared" si="2"/>
        <v>2212421.8132475466</v>
      </c>
    </row>
    <row r="30" spans="1:17" x14ac:dyDescent="0.25">
      <c r="A30" s="25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7" x14ac:dyDescent="0.25">
      <c r="A31" s="25">
        <v>19</v>
      </c>
      <c r="B31" s="26" t="s">
        <v>90</v>
      </c>
      <c r="C31" s="41" t="s">
        <v>91</v>
      </c>
      <c r="D31" s="42">
        <f>SUM(E31:O31)</f>
        <v>0.99999999999999989</v>
      </c>
      <c r="E31" s="42">
        <f>(E21+E29)/($D21+$D29)</f>
        <v>0.33422301734369037</v>
      </c>
      <c r="F31" s="42">
        <f t="shared" ref="F31:O31" si="3">(F21+F29)/($D21+$D29)</f>
        <v>0.28544803633174981</v>
      </c>
      <c r="G31" s="42">
        <f t="shared" si="3"/>
        <v>8.7478494634736739E-2</v>
      </c>
      <c r="H31" s="42">
        <f t="shared" si="3"/>
        <v>1.7015139764124142E-3</v>
      </c>
      <c r="I31" s="42">
        <f t="shared" si="3"/>
        <v>0.17363162123012815</v>
      </c>
      <c r="J31" s="42">
        <f t="shared" si="3"/>
        <v>8.7989732759003025E-3</v>
      </c>
      <c r="K31" s="42">
        <f t="shared" si="3"/>
        <v>2.4840542979833358E-4</v>
      </c>
      <c r="L31" s="42">
        <f t="shared" si="3"/>
        <v>3.8466464289095299E-4</v>
      </c>
      <c r="M31" s="42">
        <f t="shared" si="3"/>
        <v>6.7749160258328694E-2</v>
      </c>
      <c r="N31" s="42">
        <f t="shared" si="3"/>
        <v>1.9606868883972457E-2</v>
      </c>
      <c r="O31" s="42">
        <f t="shared" si="3"/>
        <v>2.0729243992391774E-2</v>
      </c>
    </row>
    <row r="32" spans="1:17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8" x14ac:dyDescent="0.25">
      <c r="A33" s="25">
        <v>20</v>
      </c>
      <c r="B33" s="43"/>
      <c r="C33" s="44" t="s">
        <v>38</v>
      </c>
      <c r="D33" s="45">
        <v>8408357.8074287008</v>
      </c>
      <c r="E33" s="45">
        <f>$D33*E31</f>
        <v>2810266.7173041971</v>
      </c>
      <c r="F33" s="45">
        <f t="shared" ref="F33:O33" si="4">$D33*F31</f>
        <v>2400149.2249052599</v>
      </c>
      <c r="G33" s="45">
        <f t="shared" si="4"/>
        <v>735550.48334409844</v>
      </c>
      <c r="H33" s="45">
        <f t="shared" si="4"/>
        <v>14306.938328016378</v>
      </c>
      <c r="I33" s="45">
        <f t="shared" si="4"/>
        <v>1459956.7979868511</v>
      </c>
      <c r="J33" s="45">
        <f t="shared" si="4"/>
        <v>73984.915641772794</v>
      </c>
      <c r="K33" s="45">
        <f t="shared" si="4"/>
        <v>2088.6817350525002</v>
      </c>
      <c r="L33" s="45">
        <f t="shared" si="4"/>
        <v>3234.3979532939175</v>
      </c>
      <c r="M33" s="45">
        <f t="shared" si="4"/>
        <v>569659.18060485634</v>
      </c>
      <c r="N33" s="45">
        <f t="shared" si="4"/>
        <v>164861.56905978068</v>
      </c>
      <c r="O33" s="46">
        <f t="shared" si="4"/>
        <v>174298.90056552188</v>
      </c>
    </row>
    <row r="34" spans="1:18" x14ac:dyDescent="0.25">
      <c r="A34" s="25"/>
      <c r="B34" s="26"/>
      <c r="C34" s="26"/>
      <c r="D34" s="3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8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8" x14ac:dyDescent="0.25">
      <c r="A36" s="25"/>
      <c r="B36" s="28" t="s">
        <v>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8" x14ac:dyDescent="0.25">
      <c r="A37" s="25">
        <v>21</v>
      </c>
      <c r="B37" s="25"/>
      <c r="C37" s="26" t="s">
        <v>38</v>
      </c>
      <c r="D37" s="32">
        <v>-45613506.788106717</v>
      </c>
      <c r="E37" s="32">
        <v>-14998411.727988031</v>
      </c>
      <c r="F37" s="32">
        <v>-12712492.97648319</v>
      </c>
      <c r="G37" s="32">
        <v>-3986710.3406935153</v>
      </c>
      <c r="H37" s="32">
        <v>-73774.051125913102</v>
      </c>
      <c r="I37" s="32">
        <v>-8343230.7867740765</v>
      </c>
      <c r="J37" s="32">
        <v>-410888.47817052912</v>
      </c>
      <c r="K37" s="32">
        <v>-11173.652361245315</v>
      </c>
      <c r="L37" s="32">
        <v>-15930.248962057538</v>
      </c>
      <c r="M37" s="32">
        <v>-3002739.6682987688</v>
      </c>
      <c r="N37" s="32">
        <v>-996601.38783669169</v>
      </c>
      <c r="O37" s="32">
        <v>-1061553.4694126926</v>
      </c>
      <c r="Q37" s="3" t="s">
        <v>39</v>
      </c>
    </row>
    <row r="38" spans="1:18" x14ac:dyDescent="0.25">
      <c r="A38" s="25"/>
      <c r="B38" s="25"/>
      <c r="C38" s="26"/>
      <c r="D38" s="3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8" x14ac:dyDescent="0.25">
      <c r="A39" s="25">
        <v>22</v>
      </c>
      <c r="B39" s="25" t="s">
        <v>103</v>
      </c>
      <c r="C39" s="47" t="s">
        <v>40</v>
      </c>
      <c r="D39" s="40">
        <f t="shared" ref="D39:O39" si="5">D21+D29+D37</f>
        <v>262961666.05397603</v>
      </c>
      <c r="E39" s="40">
        <f t="shared" si="5"/>
        <v>88134513.616643637</v>
      </c>
      <c r="F39" s="40">
        <f t="shared" si="5"/>
        <v>75369684.172019616</v>
      </c>
      <c r="G39" s="40">
        <f t="shared" si="5"/>
        <v>23006981.261185583</v>
      </c>
      <c r="H39" s="40">
        <f t="shared" si="5"/>
        <v>451270.91823876713</v>
      </c>
      <c r="I39" s="40">
        <f t="shared" si="5"/>
        <v>45235176.745163761</v>
      </c>
      <c r="J39" s="40">
        <f t="shared" si="5"/>
        <v>2304256.2212732737</v>
      </c>
      <c r="K39" s="40">
        <f t="shared" si="5"/>
        <v>65478.096073687324</v>
      </c>
      <c r="L39" s="40">
        <f t="shared" si="5"/>
        <v>102767.70970425631</v>
      </c>
      <c r="M39" s="40">
        <f t="shared" si="5"/>
        <v>17902969.168320969</v>
      </c>
      <c r="N39" s="40">
        <f t="shared" si="5"/>
        <v>5053591.5669271629</v>
      </c>
      <c r="O39" s="40">
        <f t="shared" si="5"/>
        <v>5334976.578425304</v>
      </c>
      <c r="Q39" s="4" t="s">
        <v>41</v>
      </c>
    </row>
    <row r="40" spans="1:18" x14ac:dyDescent="0.25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R40" t="s">
        <v>42</v>
      </c>
    </row>
    <row r="41" spans="1:18" x14ac:dyDescent="0.25">
      <c r="A41" s="25">
        <v>23</v>
      </c>
      <c r="B41" s="25" t="s">
        <v>104</v>
      </c>
      <c r="C41" s="47" t="s">
        <v>47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8" x14ac:dyDescent="0.25">
      <c r="A42" s="25"/>
      <c r="B42" s="25"/>
      <c r="C42" s="47" t="s">
        <v>46</v>
      </c>
      <c r="D42" s="40">
        <f>SUM(E42:O42)</f>
        <v>261110583.7636106</v>
      </c>
      <c r="E42" s="40">
        <f t="shared" ref="E42:O42" si="6">E21+E28+E37</f>
        <v>88335672.339164853</v>
      </c>
      <c r="F42" s="40">
        <f t="shared" si="6"/>
        <v>78718893.40611586</v>
      </c>
      <c r="G42" s="40">
        <f t="shared" si="6"/>
        <v>23295407.275389072</v>
      </c>
      <c r="H42" s="40">
        <f t="shared" si="6"/>
        <v>608690.72164277313</v>
      </c>
      <c r="I42" s="40">
        <f t="shared" si="6"/>
        <v>40361962.071280189</v>
      </c>
      <c r="J42" s="40">
        <f t="shared" si="6"/>
        <v>2275518.9666620647</v>
      </c>
      <c r="K42" s="40">
        <f t="shared" si="6"/>
        <v>74174.846603577986</v>
      </c>
      <c r="L42" s="40">
        <f t="shared" si="6"/>
        <v>162013.11171189966</v>
      </c>
      <c r="M42" s="40">
        <f t="shared" si="6"/>
        <v>18726163.832971442</v>
      </c>
      <c r="N42" s="40">
        <f t="shared" si="6"/>
        <v>3813981.7491652463</v>
      </c>
      <c r="O42" s="40">
        <f t="shared" si="6"/>
        <v>4738105.4429036276</v>
      </c>
      <c r="Q42" s="4" t="s">
        <v>43</v>
      </c>
    </row>
    <row r="43" spans="1:18" x14ac:dyDescent="0.25">
      <c r="A43" s="25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8" x14ac:dyDescent="0.25">
      <c r="A44" s="25">
        <v>24</v>
      </c>
      <c r="B44" s="25" t="s">
        <v>105</v>
      </c>
      <c r="C44" s="26" t="s">
        <v>44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8" x14ac:dyDescent="0.25">
      <c r="A45" s="25"/>
      <c r="B45" s="26"/>
      <c r="C45" s="26" t="s">
        <v>45</v>
      </c>
      <c r="D45" s="32">
        <f>D39-D42</f>
        <v>1851082.2903654277</v>
      </c>
      <c r="E45" s="32">
        <f>E39-E42</f>
        <v>-201158.72252121568</v>
      </c>
      <c r="F45" s="32">
        <f t="shared" ref="F45:O45" si="7">F39-F42</f>
        <v>-3349209.234096244</v>
      </c>
      <c r="G45" s="32">
        <f t="shared" si="7"/>
        <v>-288426.01420348883</v>
      </c>
      <c r="H45" s="32">
        <f t="shared" si="7"/>
        <v>-157419.803404006</v>
      </c>
      <c r="I45" s="32">
        <f t="shared" si="7"/>
        <v>4873214.6738835722</v>
      </c>
      <c r="J45" s="32">
        <f t="shared" si="7"/>
        <v>28737.254611209035</v>
      </c>
      <c r="K45" s="32">
        <f t="shared" si="7"/>
        <v>-8696.7505298906617</v>
      </c>
      <c r="L45" s="32">
        <f t="shared" si="7"/>
        <v>-59245.402007643352</v>
      </c>
      <c r="M45" s="32">
        <f t="shared" si="7"/>
        <v>-823194.66465047374</v>
      </c>
      <c r="N45" s="32">
        <f t="shared" si="7"/>
        <v>1239609.8177619167</v>
      </c>
      <c r="O45" s="32">
        <f t="shared" si="7"/>
        <v>596871.13552167639</v>
      </c>
    </row>
    <row r="46" spans="1:18" x14ac:dyDescent="0.2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8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8" x14ac:dyDescent="0.25">
      <c r="A48" s="25"/>
      <c r="B48" s="28" t="s">
        <v>55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8" x14ac:dyDescent="0.2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8" x14ac:dyDescent="0.25">
      <c r="A50" s="25">
        <v>25</v>
      </c>
      <c r="B50" s="26" t="s">
        <v>106</v>
      </c>
      <c r="C50" s="48" t="s">
        <v>48</v>
      </c>
      <c r="D50" s="49">
        <f>D42</f>
        <v>261110583.7636106</v>
      </c>
      <c r="E50" s="49">
        <f t="shared" ref="E50:O50" si="8">E42</f>
        <v>88335672.339164853</v>
      </c>
      <c r="F50" s="49">
        <f t="shared" si="8"/>
        <v>78718893.40611586</v>
      </c>
      <c r="G50" s="49">
        <f t="shared" si="8"/>
        <v>23295407.275389072</v>
      </c>
      <c r="H50" s="49">
        <f t="shared" si="8"/>
        <v>608690.72164277313</v>
      </c>
      <c r="I50" s="49">
        <f t="shared" si="8"/>
        <v>40361962.071280189</v>
      </c>
      <c r="J50" s="49">
        <f t="shared" si="8"/>
        <v>2275518.9666620647</v>
      </c>
      <c r="K50" s="49">
        <f t="shared" si="8"/>
        <v>74174.846603577986</v>
      </c>
      <c r="L50" s="49">
        <f t="shared" si="8"/>
        <v>162013.11171189966</v>
      </c>
      <c r="M50" s="49">
        <f t="shared" si="8"/>
        <v>18726163.832971442</v>
      </c>
      <c r="N50" s="49">
        <f t="shared" si="8"/>
        <v>3813981.7491652463</v>
      </c>
      <c r="O50" s="49">
        <f t="shared" si="8"/>
        <v>4738105.4429036276</v>
      </c>
      <c r="P50" s="5"/>
      <c r="Q50" s="5"/>
      <c r="R50" s="5"/>
    </row>
    <row r="51" spans="1:18" x14ac:dyDescent="0.25">
      <c r="A51" s="25">
        <v>26</v>
      </c>
      <c r="B51" s="48"/>
      <c r="C51" s="50" t="s">
        <v>53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5"/>
      <c r="Q51" s="5"/>
      <c r="R51" s="5"/>
    </row>
    <row r="52" spans="1:18" x14ac:dyDescent="0.25">
      <c r="A52" s="25">
        <v>27</v>
      </c>
      <c r="B52" s="48"/>
      <c r="C52" s="50" t="s">
        <v>54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5"/>
      <c r="Q52" s="5"/>
      <c r="R52" s="5"/>
    </row>
    <row r="53" spans="1:18" x14ac:dyDescent="0.25">
      <c r="A53" s="25">
        <v>28</v>
      </c>
      <c r="B53" s="26"/>
      <c r="C53" s="48" t="s">
        <v>49</v>
      </c>
      <c r="D53" s="49">
        <v>8408357.8074287008</v>
      </c>
      <c r="E53" s="49">
        <v>2810266.7173041971</v>
      </c>
      <c r="F53" s="49">
        <v>2400149.2249052599</v>
      </c>
      <c r="G53" s="49">
        <v>735550.48334409844</v>
      </c>
      <c r="H53" s="49">
        <v>14306.938328016378</v>
      </c>
      <c r="I53" s="49">
        <v>1459956.7979868511</v>
      </c>
      <c r="J53" s="49">
        <v>73984.915641772794</v>
      </c>
      <c r="K53" s="49">
        <v>2088.6817350525002</v>
      </c>
      <c r="L53" s="49">
        <v>3234.3979532939175</v>
      </c>
      <c r="M53" s="49">
        <v>569659.18060485634</v>
      </c>
      <c r="N53" s="49">
        <v>164861.56905978071</v>
      </c>
      <c r="O53" s="49">
        <v>174298.90056552188</v>
      </c>
      <c r="P53" s="5"/>
      <c r="Q53" s="5"/>
      <c r="R53" s="5"/>
    </row>
    <row r="54" spans="1:18" x14ac:dyDescent="0.25">
      <c r="A54" s="25">
        <v>29</v>
      </c>
      <c r="B54" s="26"/>
      <c r="C54" s="48" t="s">
        <v>50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5"/>
      <c r="Q54" s="5"/>
      <c r="R54" s="5"/>
    </row>
    <row r="55" spans="1:18" x14ac:dyDescent="0.25">
      <c r="A55" s="25">
        <v>30</v>
      </c>
      <c r="B55" s="26"/>
      <c r="C55" s="48" t="s">
        <v>51</v>
      </c>
      <c r="D55" s="49">
        <v>37205148.980678014</v>
      </c>
      <c r="E55" s="49">
        <v>12188145.010683835</v>
      </c>
      <c r="F55" s="49">
        <v>10312343.751577931</v>
      </c>
      <c r="G55" s="49">
        <v>3251159.8573494167</v>
      </c>
      <c r="H55" s="49">
        <v>59467.112797896727</v>
      </c>
      <c r="I55" s="49">
        <v>6883273.9887872254</v>
      </c>
      <c r="J55" s="49">
        <v>336903.56252875633</v>
      </c>
      <c r="K55" s="49">
        <v>9084.970626192815</v>
      </c>
      <c r="L55" s="49">
        <v>12695.85100876362</v>
      </c>
      <c r="M55" s="49">
        <v>2433080.4876939123</v>
      </c>
      <c r="N55" s="49">
        <v>831739.81877691101</v>
      </c>
      <c r="O55" s="49">
        <v>887254.5688471708</v>
      </c>
      <c r="P55" s="5"/>
      <c r="Q55" s="5"/>
      <c r="R55" s="5"/>
    </row>
    <row r="56" spans="1:18" x14ac:dyDescent="0.25">
      <c r="A56" s="25">
        <v>31</v>
      </c>
      <c r="B56" s="26" t="s">
        <v>107</v>
      </c>
      <c r="C56" s="51" t="s">
        <v>52</v>
      </c>
      <c r="D56" s="52">
        <f>SUM(D50:D55)</f>
        <v>306724090.55171734</v>
      </c>
      <c r="E56" s="52">
        <f t="shared" ref="E56:O56" si="9">SUM(E50:E55)</f>
        <v>103334084.06715289</v>
      </c>
      <c r="F56" s="52">
        <f t="shared" si="9"/>
        <v>91431386.382599041</v>
      </c>
      <c r="G56" s="52">
        <f t="shared" si="9"/>
        <v>27282117.616082586</v>
      </c>
      <c r="H56" s="52">
        <f t="shared" si="9"/>
        <v>682464.77276868629</v>
      </c>
      <c r="I56" s="52">
        <f t="shared" si="9"/>
        <v>48705192.858054265</v>
      </c>
      <c r="J56" s="52">
        <f t="shared" si="9"/>
        <v>2686407.4448325941</v>
      </c>
      <c r="K56" s="52">
        <f t="shared" si="9"/>
        <v>85348.498964823288</v>
      </c>
      <c r="L56" s="52">
        <f t="shared" si="9"/>
        <v>177943.36067395721</v>
      </c>
      <c r="M56" s="52">
        <f t="shared" si="9"/>
        <v>21728903.501270212</v>
      </c>
      <c r="N56" s="52">
        <f t="shared" si="9"/>
        <v>4810583.1370019382</v>
      </c>
      <c r="O56" s="52">
        <f t="shared" si="9"/>
        <v>5799658.9123163205</v>
      </c>
      <c r="P56" s="5"/>
      <c r="Q56" s="5"/>
      <c r="R56" s="5"/>
    </row>
    <row r="57" spans="1:18" x14ac:dyDescent="0.25">
      <c r="A57" s="25"/>
      <c r="B57" s="26"/>
      <c r="C57" s="2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"/>
      <c r="Q57" s="5"/>
      <c r="R57" s="5"/>
    </row>
    <row r="58" spans="1:18" x14ac:dyDescent="0.25">
      <c r="A58" s="25"/>
      <c r="B58" s="28" t="s">
        <v>56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5"/>
      <c r="Q58" s="5"/>
      <c r="R58" s="5"/>
    </row>
    <row r="59" spans="1:18" x14ac:dyDescent="0.2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5"/>
      <c r="Q59" s="5"/>
      <c r="R59" s="5"/>
    </row>
    <row r="60" spans="1:18" x14ac:dyDescent="0.25">
      <c r="A60" s="25">
        <v>32</v>
      </c>
      <c r="B60" s="26" t="s">
        <v>108</v>
      </c>
      <c r="C60" s="26" t="s">
        <v>57</v>
      </c>
      <c r="D60" s="32">
        <f>D56</f>
        <v>306724090.55171734</v>
      </c>
      <c r="E60" s="32">
        <f t="shared" ref="E60:O60" si="10">E56</f>
        <v>103334084.06715289</v>
      </c>
      <c r="F60" s="32">
        <f t="shared" si="10"/>
        <v>91431386.382599041</v>
      </c>
      <c r="G60" s="32">
        <f t="shared" si="10"/>
        <v>27282117.616082586</v>
      </c>
      <c r="H60" s="32">
        <f t="shared" si="10"/>
        <v>682464.77276868629</v>
      </c>
      <c r="I60" s="32">
        <f t="shared" si="10"/>
        <v>48705192.858054265</v>
      </c>
      <c r="J60" s="32">
        <f t="shared" si="10"/>
        <v>2686407.4448325941</v>
      </c>
      <c r="K60" s="32">
        <f t="shared" si="10"/>
        <v>85348.498964823288</v>
      </c>
      <c r="L60" s="32">
        <f t="shared" si="10"/>
        <v>177943.36067395721</v>
      </c>
      <c r="M60" s="32">
        <f t="shared" si="10"/>
        <v>21728903.501270212</v>
      </c>
      <c r="N60" s="32">
        <f t="shared" si="10"/>
        <v>4810583.1370019382</v>
      </c>
      <c r="O60" s="32">
        <f t="shared" si="10"/>
        <v>5799658.9123163205</v>
      </c>
      <c r="P60" s="5"/>
      <c r="Q60" s="5"/>
      <c r="R60" s="5"/>
    </row>
    <row r="61" spans="1:18" x14ac:dyDescent="0.25">
      <c r="A61" s="25">
        <v>33</v>
      </c>
      <c r="B61" s="26"/>
      <c r="C61" s="26" t="s">
        <v>58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5"/>
      <c r="Q61" s="5"/>
      <c r="R61" s="5"/>
    </row>
    <row r="62" spans="1:18" x14ac:dyDescent="0.25">
      <c r="A62" s="25">
        <v>34</v>
      </c>
      <c r="B62" s="26" t="s">
        <v>92</v>
      </c>
      <c r="C62" s="26" t="s">
        <v>59</v>
      </c>
      <c r="D62" s="32">
        <f t="shared" ref="D62:O62" si="11">D9</f>
        <v>104776937.45575678</v>
      </c>
      <c r="E62" s="32">
        <f t="shared" si="11"/>
        <v>34972072.190634757</v>
      </c>
      <c r="F62" s="32">
        <f t="shared" si="11"/>
        <v>29008696.443870865</v>
      </c>
      <c r="G62" s="32">
        <f t="shared" si="11"/>
        <v>9052152.1692587044</v>
      </c>
      <c r="H62" s="32">
        <f t="shared" si="11"/>
        <v>159777.56170389059</v>
      </c>
      <c r="I62" s="32">
        <f t="shared" si="11"/>
        <v>19043544.816498917</v>
      </c>
      <c r="J62" s="32">
        <f t="shared" si="11"/>
        <v>932077.85166030552</v>
      </c>
      <c r="K62" s="32">
        <f t="shared" si="11"/>
        <v>25514.642729980489</v>
      </c>
      <c r="L62" s="32">
        <f t="shared" si="11"/>
        <v>30957.751762385902</v>
      </c>
      <c r="M62" s="32">
        <f t="shared" si="11"/>
        <v>6928800.6396252429</v>
      </c>
      <c r="N62" s="32">
        <f t="shared" si="11"/>
        <v>2287754.73112028</v>
      </c>
      <c r="O62" s="32">
        <f t="shared" si="11"/>
        <v>2335588.6568914452</v>
      </c>
      <c r="P62" s="5"/>
      <c r="Q62" s="5"/>
      <c r="R62" s="5"/>
    </row>
    <row r="63" spans="1:18" x14ac:dyDescent="0.25">
      <c r="A63" s="25">
        <v>35</v>
      </c>
      <c r="B63" s="26" t="s">
        <v>93</v>
      </c>
      <c r="C63" s="26" t="s">
        <v>60</v>
      </c>
      <c r="D63" s="32">
        <f t="shared" ref="D63:O65" si="12">D11</f>
        <v>44685507.201503165</v>
      </c>
      <c r="E63" s="32">
        <f t="shared" si="12"/>
        <v>14812327.630375138</v>
      </c>
      <c r="F63" s="32">
        <f t="shared" si="12"/>
        <v>12378334.4632608</v>
      </c>
      <c r="G63" s="32">
        <f t="shared" si="12"/>
        <v>3853187.2109761629</v>
      </c>
      <c r="H63" s="32">
        <f t="shared" si="12"/>
        <v>58665.083765279545</v>
      </c>
      <c r="I63" s="32">
        <f t="shared" si="12"/>
        <v>8260923.2843094189</v>
      </c>
      <c r="J63" s="32">
        <f t="shared" si="12"/>
        <v>391998.42160176608</v>
      </c>
      <c r="K63" s="32">
        <f t="shared" si="12"/>
        <v>10603.165400210215</v>
      </c>
      <c r="L63" s="32">
        <f t="shared" si="12"/>
        <v>12329.991045306722</v>
      </c>
      <c r="M63" s="32">
        <f t="shared" si="12"/>
        <v>2945295.8739374308</v>
      </c>
      <c r="N63" s="32">
        <f t="shared" si="12"/>
        <v>981678.49397334573</v>
      </c>
      <c r="O63" s="32">
        <f t="shared" si="12"/>
        <v>980163.58285831206</v>
      </c>
      <c r="P63" s="5"/>
      <c r="Q63" s="5"/>
      <c r="R63" s="5"/>
    </row>
    <row r="64" spans="1:18" x14ac:dyDescent="0.25">
      <c r="A64" s="25">
        <v>36</v>
      </c>
      <c r="B64" s="26" t="s">
        <v>94</v>
      </c>
      <c r="C64" s="26" t="s">
        <v>61</v>
      </c>
      <c r="D64" s="32">
        <f t="shared" si="12"/>
        <v>520907.59835738095</v>
      </c>
      <c r="E64" s="32">
        <f t="shared" si="12"/>
        <v>172695.14086025197</v>
      </c>
      <c r="F64" s="32">
        <f t="shared" si="12"/>
        <v>144317.50816559524</v>
      </c>
      <c r="G64" s="32">
        <f t="shared" si="12"/>
        <v>44923.844838260389</v>
      </c>
      <c r="H64" s="32">
        <f t="shared" si="12"/>
        <v>683.96913417225392</v>
      </c>
      <c r="I64" s="32">
        <f t="shared" si="12"/>
        <v>96240.303124888742</v>
      </c>
      <c r="J64" s="32">
        <f t="shared" si="12"/>
        <v>4570.2623061544446</v>
      </c>
      <c r="K64" s="32">
        <f t="shared" si="12"/>
        <v>123.62102621865098</v>
      </c>
      <c r="L64" s="32">
        <f t="shared" si="12"/>
        <v>143.75387808789387</v>
      </c>
      <c r="M64" s="32">
        <f t="shared" si="12"/>
        <v>34338.849269151753</v>
      </c>
      <c r="N64" s="32">
        <f t="shared" si="12"/>
        <v>11442.736790516821</v>
      </c>
      <c r="O64" s="32">
        <f t="shared" si="12"/>
        <v>11427.60896408275</v>
      </c>
      <c r="P64" s="5"/>
      <c r="Q64" s="5"/>
      <c r="R64" s="5"/>
    </row>
    <row r="65" spans="1:18" x14ac:dyDescent="0.25">
      <c r="A65" s="25">
        <v>37</v>
      </c>
      <c r="B65" s="26" t="s">
        <v>95</v>
      </c>
      <c r="C65" s="26" t="s">
        <v>62</v>
      </c>
      <c r="D65" s="32">
        <f t="shared" si="12"/>
        <v>13406215.005493835</v>
      </c>
      <c r="E65" s="32">
        <f t="shared" si="12"/>
        <v>4451280.5489973743</v>
      </c>
      <c r="F65" s="32">
        <f t="shared" si="12"/>
        <v>3731555.0287524192</v>
      </c>
      <c r="G65" s="32">
        <f t="shared" si="12"/>
        <v>1162562.0992521814</v>
      </c>
      <c r="H65" s="32">
        <f t="shared" si="12"/>
        <v>17597.3728478706</v>
      </c>
      <c r="I65" s="32">
        <f t="shared" si="12"/>
        <v>2452733.3369855983</v>
      </c>
      <c r="J65" s="32">
        <f t="shared" si="12"/>
        <v>117804.65100761948</v>
      </c>
      <c r="K65" s="32">
        <f t="shared" si="12"/>
        <v>2985.908826797473</v>
      </c>
      <c r="L65" s="32">
        <f t="shared" si="12"/>
        <v>3349.0075600103019</v>
      </c>
      <c r="M65" s="32">
        <f t="shared" si="12"/>
        <v>881280.5332262622</v>
      </c>
      <c r="N65" s="32">
        <f t="shared" si="12"/>
        <v>295808.71997658967</v>
      </c>
      <c r="O65" s="32">
        <f t="shared" si="12"/>
        <v>289257.79806111369</v>
      </c>
      <c r="P65" s="5"/>
      <c r="Q65" s="5"/>
      <c r="R65" s="5"/>
    </row>
    <row r="66" spans="1:18" x14ac:dyDescent="0.25">
      <c r="A66" s="25">
        <v>38</v>
      </c>
      <c r="B66" s="26"/>
      <c r="C66" s="26" t="s">
        <v>63</v>
      </c>
      <c r="D66" s="32">
        <v>-5168342.6351456279</v>
      </c>
      <c r="E66" s="32">
        <v>-1712243.7791651415</v>
      </c>
      <c r="F66" s="32">
        <v>-1431245.3856171172</v>
      </c>
      <c r="G66" s="32">
        <v>-445359.34077630175</v>
      </c>
      <c r="H66" s="32">
        <v>-6720.2075865848956</v>
      </c>
      <c r="I66" s="32">
        <v>-956607.60368212324</v>
      </c>
      <c r="J66" s="32">
        <v>-45463.547451473903</v>
      </c>
      <c r="K66" s="32">
        <v>-1228.8975941827057</v>
      </c>
      <c r="L66" s="32">
        <v>-1413.2738509992339</v>
      </c>
      <c r="M66" s="32">
        <v>-340451.76332909451</v>
      </c>
      <c r="N66" s="32">
        <v>-113799.18388477508</v>
      </c>
      <c r="O66" s="32">
        <v>-113809.6522078337</v>
      </c>
      <c r="P66" s="5"/>
      <c r="Q66" s="5"/>
      <c r="R66" s="5"/>
    </row>
    <row r="67" spans="1:18" x14ac:dyDescent="0.25">
      <c r="A67" s="25">
        <v>39</v>
      </c>
      <c r="B67" s="26" t="s">
        <v>96</v>
      </c>
      <c r="C67" s="26" t="s">
        <v>64</v>
      </c>
      <c r="D67" s="32">
        <f t="shared" ref="D67:O67" si="13">D20</f>
        <v>-1959.5426264396174</v>
      </c>
      <c r="E67" s="32">
        <f t="shared" si="13"/>
        <v>-652.4551044115999</v>
      </c>
      <c r="F67" s="32">
        <f t="shared" si="13"/>
        <v>-545.24229454030683</v>
      </c>
      <c r="G67" s="32">
        <f t="shared" si="13"/>
        <v>-169.72563170284283</v>
      </c>
      <c r="H67" s="32">
        <f t="shared" si="13"/>
        <v>-2.5840863305574433</v>
      </c>
      <c r="I67" s="32">
        <f t="shared" si="13"/>
        <v>-355.40338612528484</v>
      </c>
      <c r="J67" s="32">
        <f t="shared" si="13"/>
        <v>-17.26679138333947</v>
      </c>
      <c r="K67" s="32">
        <f t="shared" si="13"/>
        <v>-0.46704944428186457</v>
      </c>
      <c r="L67" s="32">
        <f t="shared" si="13"/>
        <v>-0.54311285812788535</v>
      </c>
      <c r="M67" s="32">
        <f t="shared" si="13"/>
        <v>-129.73473007795144</v>
      </c>
      <c r="N67" s="32">
        <f t="shared" si="13"/>
        <v>-42.946081776826887</v>
      </c>
      <c r="O67" s="32">
        <f t="shared" si="13"/>
        <v>-43.174357788497773</v>
      </c>
      <c r="P67" s="5"/>
      <c r="Q67" s="5"/>
      <c r="R67" s="5"/>
    </row>
    <row r="68" spans="1:18" x14ac:dyDescent="0.25">
      <c r="A68" s="25">
        <v>40</v>
      </c>
      <c r="B68" s="26" t="s">
        <v>109</v>
      </c>
      <c r="C68" s="26" t="s">
        <v>65</v>
      </c>
      <c r="D68" s="32">
        <f>SUM(D62:D67)</f>
        <v>158219265.08333907</v>
      </c>
      <c r="E68" s="32">
        <f t="shared" ref="E68:O68" si="14">SUM(E62:E67)</f>
        <v>52695479.276597969</v>
      </c>
      <c r="F68" s="32">
        <f t="shared" si="14"/>
        <v>43831112.816138022</v>
      </c>
      <c r="G68" s="32">
        <f t="shared" si="14"/>
        <v>13667296.257917304</v>
      </c>
      <c r="H68" s="32">
        <f t="shared" si="14"/>
        <v>230001.19577829752</v>
      </c>
      <c r="I68" s="32">
        <f t="shared" si="14"/>
        <v>28896478.73385058</v>
      </c>
      <c r="J68" s="32">
        <f t="shared" si="14"/>
        <v>1400970.3723329883</v>
      </c>
      <c r="K68" s="32">
        <f t="shared" si="14"/>
        <v>37997.973339579839</v>
      </c>
      <c r="L68" s="32">
        <f t="shared" si="14"/>
        <v>45366.68728193346</v>
      </c>
      <c r="M68" s="32">
        <f t="shared" si="14"/>
        <v>10449134.397998916</v>
      </c>
      <c r="N68" s="32">
        <f t="shared" si="14"/>
        <v>3462842.55189418</v>
      </c>
      <c r="O68" s="32">
        <f t="shared" si="14"/>
        <v>3502584.8202093313</v>
      </c>
      <c r="P68" s="5"/>
      <c r="Q68" s="5"/>
      <c r="R68" s="5"/>
    </row>
    <row r="69" spans="1:18" x14ac:dyDescent="0.25">
      <c r="A69" s="25">
        <v>41</v>
      </c>
      <c r="B69" s="26"/>
      <c r="C69" s="26" t="s">
        <v>66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5"/>
      <c r="Q69" s="5"/>
      <c r="R69" s="5"/>
    </row>
    <row r="70" spans="1:18" x14ac:dyDescent="0.25">
      <c r="A70" s="25">
        <v>42</v>
      </c>
      <c r="B70" s="26"/>
      <c r="C70" s="26" t="s">
        <v>67</v>
      </c>
      <c r="D70" s="32">
        <v>34498721.755398206</v>
      </c>
      <c r="E70" s="32">
        <v>11455160.646258654</v>
      </c>
      <c r="F70" s="32">
        <v>9603538.1029063128</v>
      </c>
      <c r="G70" s="32">
        <v>2992045.3885946819</v>
      </c>
      <c r="H70" s="32">
        <v>45292.573834297858</v>
      </c>
      <c r="I70" s="32">
        <v>6310229.1806048863</v>
      </c>
      <c r="J70" s="32">
        <v>303144.77089598449</v>
      </c>
      <c r="K70" s="32">
        <v>7673.3020573721578</v>
      </c>
      <c r="L70" s="32">
        <v>8601.7125467355017</v>
      </c>
      <c r="M70" s="32">
        <v>2267738.3228674326</v>
      </c>
      <c r="N70" s="32">
        <v>761248.1216329023</v>
      </c>
      <c r="O70" s="32">
        <v>744049.63319894834</v>
      </c>
      <c r="P70" s="5"/>
      <c r="Q70" s="5"/>
      <c r="R70" s="5"/>
    </row>
    <row r="71" spans="1:18" x14ac:dyDescent="0.25">
      <c r="A71" s="25">
        <v>43</v>
      </c>
      <c r="B71" s="26"/>
      <c r="C71" s="26" t="s">
        <v>68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5"/>
      <c r="Q71" s="5"/>
      <c r="R71" s="5"/>
    </row>
    <row r="72" spans="1:18" x14ac:dyDescent="0.25">
      <c r="A72" s="25">
        <v>44</v>
      </c>
      <c r="B72" s="26"/>
      <c r="C72" s="26" t="s">
        <v>69</v>
      </c>
      <c r="D72" s="32">
        <v>-65048699.155928299</v>
      </c>
      <c r="E72" s="32">
        <v>-21562056.758901052</v>
      </c>
      <c r="F72" s="32">
        <v>-18025805.959389023</v>
      </c>
      <c r="G72" s="32">
        <v>-5611451.9491669629</v>
      </c>
      <c r="H72" s="32">
        <v>-85348.906216475269</v>
      </c>
      <c r="I72" s="32">
        <v>-12018131.552540794</v>
      </c>
      <c r="J72" s="32">
        <v>-570791.88358054566</v>
      </c>
      <c r="K72" s="32">
        <v>-15366.723372620439</v>
      </c>
      <c r="L72" s="32">
        <v>-17811.464417369461</v>
      </c>
      <c r="M72" s="32">
        <v>-4286606.5831509158</v>
      </c>
      <c r="N72" s="32">
        <v>-1429827.5761786699</v>
      </c>
      <c r="O72" s="32">
        <v>-1425499.7990138694</v>
      </c>
      <c r="P72" s="5"/>
      <c r="Q72" s="5"/>
      <c r="R72" s="5"/>
    </row>
    <row r="73" spans="1:18" x14ac:dyDescent="0.25">
      <c r="A73" s="25"/>
      <c r="B73" s="26"/>
      <c r="C73" s="26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5"/>
      <c r="Q73" s="5"/>
      <c r="R73" s="5"/>
    </row>
    <row r="74" spans="1:18" x14ac:dyDescent="0.25">
      <c r="A74" s="25">
        <v>45</v>
      </c>
      <c r="B74" s="26" t="s">
        <v>110</v>
      </c>
      <c r="C74" s="54" t="s">
        <v>70</v>
      </c>
      <c r="D74" s="55">
        <f>D60-D68-D70+D72</f>
        <v>48957404.557051763</v>
      </c>
      <c r="E74" s="55">
        <f t="shared" ref="E74:O74" si="15">E60-E68-E70+E72</f>
        <v>17621387.385395214</v>
      </c>
      <c r="F74" s="55">
        <f t="shared" si="15"/>
        <v>19970929.504165687</v>
      </c>
      <c r="G74" s="55">
        <f t="shared" si="15"/>
        <v>5011324.0204036385</v>
      </c>
      <c r="H74" s="55">
        <f t="shared" si="15"/>
        <v>321822.09693961567</v>
      </c>
      <c r="I74" s="55">
        <f t="shared" si="15"/>
        <v>1480353.3910580054</v>
      </c>
      <c r="J74" s="55">
        <f t="shared" si="15"/>
        <v>411500.41802307568</v>
      </c>
      <c r="K74" s="55">
        <f t="shared" si="15"/>
        <v>24310.50019525085</v>
      </c>
      <c r="L74" s="55">
        <f t="shared" si="15"/>
        <v>106163.49642791878</v>
      </c>
      <c r="M74" s="55">
        <f t="shared" si="15"/>
        <v>4725424.1972529478</v>
      </c>
      <c r="N74" s="55">
        <f t="shared" si="15"/>
        <v>-843335.11270381405</v>
      </c>
      <c r="O74" s="55">
        <f t="shared" si="15"/>
        <v>127524.6598941714</v>
      </c>
      <c r="P74" s="5"/>
      <c r="Q74" s="5"/>
      <c r="R74" s="5"/>
    </row>
    <row r="75" spans="1:18" x14ac:dyDescent="0.2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8" x14ac:dyDescent="0.25">
      <c r="A76" s="25">
        <v>46</v>
      </c>
      <c r="B76" s="26"/>
      <c r="C76" s="26" t="s">
        <v>71</v>
      </c>
      <c r="D76" s="56">
        <v>4.5400000000000003E-2</v>
      </c>
      <c r="E76" s="56">
        <v>4.5400000000000003E-2</v>
      </c>
      <c r="F76" s="56">
        <v>4.5400000000000003E-2</v>
      </c>
      <c r="G76" s="56">
        <v>4.5400000000000003E-2</v>
      </c>
      <c r="H76" s="56">
        <v>4.5400000000000003E-2</v>
      </c>
      <c r="I76" s="56">
        <v>4.5400000000000003E-2</v>
      </c>
      <c r="J76" s="56">
        <v>4.5400000000000003E-2</v>
      </c>
      <c r="K76" s="56">
        <v>4.5400000000000003E-2</v>
      </c>
      <c r="L76" s="56">
        <v>4.5400000000000003E-2</v>
      </c>
      <c r="M76" s="56">
        <v>4.5400000000000003E-2</v>
      </c>
      <c r="N76" s="56">
        <v>4.5400000000000003E-2</v>
      </c>
      <c r="O76" s="56">
        <v>4.5400000000000003E-2</v>
      </c>
    </row>
    <row r="77" spans="1:18" x14ac:dyDescent="0.2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8" x14ac:dyDescent="0.25">
      <c r="A78" s="25">
        <v>47</v>
      </c>
      <c r="B78" s="26" t="s">
        <v>111</v>
      </c>
      <c r="C78" s="54" t="s">
        <v>72</v>
      </c>
      <c r="D78" s="55">
        <f>D74*D76</f>
        <v>2222666.1668901504</v>
      </c>
      <c r="E78" s="55">
        <f t="shared" ref="E78:O78" si="16">E74*E76</f>
        <v>800010.98729694274</v>
      </c>
      <c r="F78" s="55">
        <f t="shared" si="16"/>
        <v>906680.19948912226</v>
      </c>
      <c r="G78" s="55">
        <f t="shared" si="16"/>
        <v>227514.11052632521</v>
      </c>
      <c r="H78" s="55">
        <f t="shared" si="16"/>
        <v>14610.723201058552</v>
      </c>
      <c r="I78" s="55">
        <f t="shared" si="16"/>
        <v>67208.043954033448</v>
      </c>
      <c r="J78" s="55">
        <f t="shared" si="16"/>
        <v>18682.118978247636</v>
      </c>
      <c r="K78" s="55">
        <f t="shared" si="16"/>
        <v>1103.6967088643887</v>
      </c>
      <c r="L78" s="55">
        <f t="shared" si="16"/>
        <v>4819.8227378275133</v>
      </c>
      <c r="M78" s="55">
        <f t="shared" si="16"/>
        <v>214534.25855528386</v>
      </c>
      <c r="N78" s="55">
        <f t="shared" si="16"/>
        <v>-38287.414116753163</v>
      </c>
      <c r="O78" s="55">
        <f t="shared" si="16"/>
        <v>5789.619559195382</v>
      </c>
    </row>
    <row r="79" spans="1:18" x14ac:dyDescent="0.25">
      <c r="A79" s="25"/>
      <c r="B79" s="26"/>
      <c r="C79" s="28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8" x14ac:dyDescent="0.25">
      <c r="A80" s="25">
        <v>48</v>
      </c>
      <c r="B80" s="26" t="s">
        <v>112</v>
      </c>
      <c r="C80" s="26" t="s">
        <v>74</v>
      </c>
      <c r="D80" s="32">
        <f>D74-D78</f>
        <v>46734738.390161611</v>
      </c>
      <c r="E80" s="32">
        <f t="shared" ref="E80:O80" si="17">E74-E78</f>
        <v>16821376.398098271</v>
      </c>
      <c r="F80" s="32">
        <f t="shared" si="17"/>
        <v>19064249.304676563</v>
      </c>
      <c r="G80" s="32">
        <f t="shared" si="17"/>
        <v>4783809.9098773133</v>
      </c>
      <c r="H80" s="32">
        <f t="shared" si="17"/>
        <v>307211.3737385571</v>
      </c>
      <c r="I80" s="32">
        <f t="shared" si="17"/>
        <v>1413145.347103972</v>
      </c>
      <c r="J80" s="32">
        <f t="shared" si="17"/>
        <v>392818.29904482805</v>
      </c>
      <c r="K80" s="32">
        <f t="shared" si="17"/>
        <v>23206.80348638646</v>
      </c>
      <c r="L80" s="32">
        <f t="shared" si="17"/>
        <v>101343.67369009127</v>
      </c>
      <c r="M80" s="32">
        <f t="shared" si="17"/>
        <v>4510889.9386976641</v>
      </c>
      <c r="N80" s="32">
        <f t="shared" si="17"/>
        <v>-805047.69858706091</v>
      </c>
      <c r="O80" s="32">
        <f t="shared" si="17"/>
        <v>121735.04033497602</v>
      </c>
    </row>
    <row r="81" spans="1:15" x14ac:dyDescent="0.25">
      <c r="A81" s="25">
        <v>49</v>
      </c>
      <c r="B81" s="26"/>
      <c r="C81" s="26" t="s">
        <v>75</v>
      </c>
      <c r="D81" s="57">
        <v>0.35</v>
      </c>
      <c r="E81" s="57">
        <v>0.35</v>
      </c>
      <c r="F81" s="57">
        <v>0.35</v>
      </c>
      <c r="G81" s="57">
        <v>0.35</v>
      </c>
      <c r="H81" s="57">
        <v>0.35</v>
      </c>
      <c r="I81" s="57">
        <v>0.35</v>
      </c>
      <c r="J81" s="57">
        <v>0.35</v>
      </c>
      <c r="K81" s="57">
        <v>0.35</v>
      </c>
      <c r="L81" s="57">
        <v>0.35</v>
      </c>
      <c r="M81" s="57">
        <v>0.35</v>
      </c>
      <c r="N81" s="57">
        <v>0.35</v>
      </c>
      <c r="O81" s="57">
        <v>0.35</v>
      </c>
    </row>
    <row r="82" spans="1:15" x14ac:dyDescent="0.25">
      <c r="A82" s="25">
        <v>50</v>
      </c>
      <c r="B82" s="26" t="s">
        <v>113</v>
      </c>
      <c r="C82" s="26" t="s">
        <v>76</v>
      </c>
      <c r="D82" s="32">
        <f>D80*D81</f>
        <v>16357158.436556563</v>
      </c>
      <c r="E82" s="32">
        <f t="shared" ref="E82:O82" si="18">E80*E81</f>
        <v>5887481.7393343942</v>
      </c>
      <c r="F82" s="32">
        <f t="shared" si="18"/>
        <v>6672487.2566367965</v>
      </c>
      <c r="G82" s="32">
        <f t="shared" si="18"/>
        <v>1674333.4684570595</v>
      </c>
      <c r="H82" s="32">
        <f t="shared" si="18"/>
        <v>107523.98080849498</v>
      </c>
      <c r="I82" s="32">
        <f t="shared" si="18"/>
        <v>494600.87148639018</v>
      </c>
      <c r="J82" s="32">
        <f t="shared" si="18"/>
        <v>137486.4046656898</v>
      </c>
      <c r="K82" s="32">
        <f t="shared" si="18"/>
        <v>8122.3812202352601</v>
      </c>
      <c r="L82" s="32">
        <f t="shared" si="18"/>
        <v>35470.28579153194</v>
      </c>
      <c r="M82" s="32">
        <f t="shared" si="18"/>
        <v>1578811.4785441824</v>
      </c>
      <c r="N82" s="32">
        <f t="shared" si="18"/>
        <v>-281766.69450547127</v>
      </c>
      <c r="O82" s="32">
        <f t="shared" si="18"/>
        <v>42607.264117241604</v>
      </c>
    </row>
    <row r="83" spans="1:15" x14ac:dyDescent="0.25">
      <c r="A83" s="25"/>
      <c r="B83" s="26"/>
      <c r="C83" s="26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x14ac:dyDescent="0.25">
      <c r="A84" s="25"/>
      <c r="B84" s="26"/>
      <c r="C84" s="58" t="s">
        <v>77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x14ac:dyDescent="0.25">
      <c r="A85" s="25">
        <v>51</v>
      </c>
      <c r="B85" s="26"/>
      <c r="C85" s="50" t="s">
        <v>78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</row>
    <row r="86" spans="1:15" x14ac:dyDescent="0.25">
      <c r="A86" s="25">
        <v>52</v>
      </c>
      <c r="B86" s="26"/>
      <c r="C86" s="50" t="s">
        <v>79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</row>
    <row r="87" spans="1:15" x14ac:dyDescent="0.25">
      <c r="A87" s="25">
        <v>53</v>
      </c>
      <c r="B87" s="26"/>
      <c r="C87" s="50" t="s">
        <v>80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</row>
    <row r="88" spans="1:15" x14ac:dyDescent="0.25">
      <c r="A88" s="25">
        <v>54</v>
      </c>
      <c r="B88" s="26" t="s">
        <v>114</v>
      </c>
      <c r="C88" s="58" t="s">
        <v>81</v>
      </c>
      <c r="D88" s="32">
        <f>SUM(D85:D87)</f>
        <v>0</v>
      </c>
      <c r="E88" s="32">
        <f t="shared" ref="E88:O88" si="19">SUM(E85:E87)</f>
        <v>0</v>
      </c>
      <c r="F88" s="32">
        <f t="shared" si="19"/>
        <v>0</v>
      </c>
      <c r="G88" s="32">
        <f t="shared" si="19"/>
        <v>0</v>
      </c>
      <c r="H88" s="32">
        <f t="shared" si="19"/>
        <v>0</v>
      </c>
      <c r="I88" s="32">
        <f t="shared" si="19"/>
        <v>0</v>
      </c>
      <c r="J88" s="32">
        <f t="shared" si="19"/>
        <v>0</v>
      </c>
      <c r="K88" s="32">
        <f t="shared" si="19"/>
        <v>0</v>
      </c>
      <c r="L88" s="32">
        <f t="shared" si="19"/>
        <v>0</v>
      </c>
      <c r="M88" s="32">
        <f t="shared" si="19"/>
        <v>0</v>
      </c>
      <c r="N88" s="32">
        <f t="shared" si="19"/>
        <v>0</v>
      </c>
      <c r="O88" s="32">
        <f t="shared" si="19"/>
        <v>0</v>
      </c>
    </row>
    <row r="89" spans="1:15" x14ac:dyDescent="0.25">
      <c r="A89" s="25"/>
      <c r="B89" s="26"/>
      <c r="C89" s="26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x14ac:dyDescent="0.25">
      <c r="A90" s="25"/>
      <c r="B90" s="26"/>
      <c r="C90" s="26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x14ac:dyDescent="0.25">
      <c r="A91" s="25">
        <v>55</v>
      </c>
      <c r="B91" s="26" t="s">
        <v>115</v>
      </c>
      <c r="C91" s="54" t="s">
        <v>73</v>
      </c>
      <c r="D91" s="55">
        <f>D82+D88</f>
        <v>16357158.436556563</v>
      </c>
      <c r="E91" s="55">
        <f t="shared" ref="E91:O91" si="20">E82+E88</f>
        <v>5887481.7393343942</v>
      </c>
      <c r="F91" s="55">
        <f t="shared" si="20"/>
        <v>6672487.2566367965</v>
      </c>
      <c r="G91" s="55">
        <f t="shared" si="20"/>
        <v>1674333.4684570595</v>
      </c>
      <c r="H91" s="55">
        <f t="shared" si="20"/>
        <v>107523.98080849498</v>
      </c>
      <c r="I91" s="55">
        <f t="shared" si="20"/>
        <v>494600.87148639018</v>
      </c>
      <c r="J91" s="55">
        <f t="shared" si="20"/>
        <v>137486.4046656898</v>
      </c>
      <c r="K91" s="55">
        <f t="shared" si="20"/>
        <v>8122.3812202352601</v>
      </c>
      <c r="L91" s="55">
        <f t="shared" si="20"/>
        <v>35470.28579153194</v>
      </c>
      <c r="M91" s="55">
        <f t="shared" si="20"/>
        <v>1578811.4785441824</v>
      </c>
      <c r="N91" s="55">
        <f t="shared" si="20"/>
        <v>-281766.69450547127</v>
      </c>
      <c r="O91" s="55">
        <f t="shared" si="20"/>
        <v>42607.264117241604</v>
      </c>
    </row>
    <row r="92" spans="1:15" x14ac:dyDescent="0.2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</sheetData>
  <pageMargins left="0.7" right="0.7" top="0.75" bottom="0.75" header="0.3" footer="0.3"/>
  <pageSetup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"/>
  <sheetViews>
    <sheetView topLeftCell="B1" workbookViewId="0">
      <selection sqref="A1:O91"/>
    </sheetView>
  </sheetViews>
  <sheetFormatPr defaultRowHeight="15" x14ac:dyDescent="0.25"/>
  <cols>
    <col min="1" max="1" width="2.7109375" bestFit="1" customWidth="1"/>
    <col min="2" max="2" width="31.28515625" bestFit="1" customWidth="1"/>
    <col min="3" max="3" width="29.7109375" customWidth="1"/>
    <col min="4" max="4" width="11.7109375" bestFit="1" customWidth="1"/>
    <col min="5" max="5" width="10.7109375" bestFit="1" customWidth="1"/>
    <col min="6" max="6" width="10.42578125" bestFit="1" customWidth="1"/>
    <col min="7" max="7" width="9.85546875" bestFit="1" customWidth="1"/>
    <col min="8" max="8" width="10" bestFit="1" customWidth="1"/>
    <col min="9" max="9" width="9.140625" bestFit="1" customWidth="1"/>
    <col min="10" max="10" width="9.5703125" bestFit="1" customWidth="1"/>
    <col min="11" max="12" width="7.7109375" bestFit="1" customWidth="1"/>
    <col min="13" max="13" width="10.42578125" bestFit="1" customWidth="1"/>
    <col min="14" max="14" width="7.42578125" bestFit="1" customWidth="1"/>
    <col min="15" max="15" width="8" bestFit="1" customWidth="1"/>
  </cols>
  <sheetData>
    <row r="1" spans="1:15" x14ac:dyDescent="0.25">
      <c r="A1" s="2"/>
      <c r="O1" t="s">
        <v>126</v>
      </c>
    </row>
    <row r="2" spans="1:15" ht="18.75" x14ac:dyDescent="0.3">
      <c r="A2" s="2"/>
      <c r="C2" s="1" t="s">
        <v>117</v>
      </c>
    </row>
    <row r="3" spans="1:15" x14ac:dyDescent="0.25">
      <c r="A3" s="2"/>
    </row>
    <row r="4" spans="1:15" x14ac:dyDescent="0.25">
      <c r="A4" s="25"/>
      <c r="B4" s="25"/>
      <c r="C4" s="26"/>
      <c r="D4" s="27" t="s">
        <v>1</v>
      </c>
      <c r="E4" s="27"/>
      <c r="F4" s="27" t="s">
        <v>2</v>
      </c>
      <c r="G4" s="27" t="s">
        <v>2</v>
      </c>
      <c r="H4" s="27" t="s">
        <v>3</v>
      </c>
      <c r="I4" s="27" t="s">
        <v>2</v>
      </c>
      <c r="J4" s="27"/>
      <c r="K4" s="27" t="s">
        <v>4</v>
      </c>
      <c r="L4" s="27" t="s">
        <v>5</v>
      </c>
      <c r="M4" s="27" t="s">
        <v>2</v>
      </c>
      <c r="N4" s="28"/>
      <c r="O4" s="28"/>
    </row>
    <row r="5" spans="1:15" x14ac:dyDescent="0.25">
      <c r="A5" s="25"/>
      <c r="B5" s="25"/>
      <c r="C5" s="26"/>
      <c r="D5" s="27" t="s">
        <v>6</v>
      </c>
      <c r="E5" s="27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27" t="s">
        <v>12</v>
      </c>
      <c r="K5" s="27" t="s">
        <v>13</v>
      </c>
      <c r="L5" s="27" t="s">
        <v>10</v>
      </c>
      <c r="M5" s="27" t="s">
        <v>14</v>
      </c>
      <c r="N5" s="28" t="s">
        <v>15</v>
      </c>
      <c r="O5" s="28" t="s">
        <v>15</v>
      </c>
    </row>
    <row r="6" spans="1:15" x14ac:dyDescent="0.25">
      <c r="A6" s="25"/>
      <c r="B6" s="25"/>
      <c r="C6" s="26"/>
      <c r="D6" s="29" t="s">
        <v>16</v>
      </c>
      <c r="E6" s="29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23</v>
      </c>
      <c r="M6" s="29" t="s">
        <v>24</v>
      </c>
      <c r="N6" s="30" t="s">
        <v>25</v>
      </c>
      <c r="O6" s="30" t="s">
        <v>26</v>
      </c>
    </row>
    <row r="7" spans="1:15" x14ac:dyDescent="0.25">
      <c r="A7" s="25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5"/>
      <c r="B8" s="31" t="s">
        <v>82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x14ac:dyDescent="0.25">
      <c r="A9" s="25">
        <v>1</v>
      </c>
      <c r="B9" s="25"/>
      <c r="C9" s="26" t="s">
        <v>28</v>
      </c>
      <c r="D9" s="32">
        <v>96587444.311459228</v>
      </c>
      <c r="E9" s="32">
        <v>55707593.582882442</v>
      </c>
      <c r="F9" s="32">
        <v>21462923.381529547</v>
      </c>
      <c r="G9" s="32">
        <v>5841968.4066981813</v>
      </c>
      <c r="H9" s="32">
        <v>2659703.336949646</v>
      </c>
      <c r="I9" s="32">
        <v>813362.17326847673</v>
      </c>
      <c r="J9" s="32">
        <v>1060902.1976970106</v>
      </c>
      <c r="K9" s="32">
        <v>54956.504870532699</v>
      </c>
      <c r="L9" s="32">
        <v>21750.520929391183</v>
      </c>
      <c r="M9" s="32">
        <v>8781322.9443218391</v>
      </c>
      <c r="N9" s="32">
        <v>84022.588989221927</v>
      </c>
      <c r="O9" s="32">
        <v>98938.67332296526</v>
      </c>
    </row>
    <row r="10" spans="1:15" x14ac:dyDescent="0.25">
      <c r="A10" s="25">
        <v>2</v>
      </c>
      <c r="B10" s="25"/>
      <c r="C10" s="26" t="s">
        <v>29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25">
        <v>3</v>
      </c>
      <c r="B11" s="25"/>
      <c r="C11" s="26" t="s">
        <v>30</v>
      </c>
      <c r="D11" s="32">
        <v>49670239.729361162</v>
      </c>
      <c r="E11" s="32">
        <v>30980749.925356656</v>
      </c>
      <c r="F11" s="32">
        <v>9332913.742697522</v>
      </c>
      <c r="G11" s="32">
        <v>2356801.047588571</v>
      </c>
      <c r="H11" s="32">
        <v>1689474.2848724565</v>
      </c>
      <c r="I11" s="32">
        <v>135603.85531082086</v>
      </c>
      <c r="J11" s="32">
        <v>519695.85643910617</v>
      </c>
      <c r="K11" s="32">
        <v>31748.973752405163</v>
      </c>
      <c r="L11" s="32">
        <v>17598.856051038827</v>
      </c>
      <c r="M11" s="32">
        <v>4587400.1526184324</v>
      </c>
      <c r="N11" s="32">
        <v>9126.517337076928</v>
      </c>
      <c r="O11" s="32">
        <v>9126.517337076928</v>
      </c>
    </row>
    <row r="12" spans="1:15" x14ac:dyDescent="0.25">
      <c r="A12" s="25">
        <v>4</v>
      </c>
      <c r="B12" s="25"/>
      <c r="C12" s="26" t="s">
        <v>31</v>
      </c>
      <c r="D12" s="32">
        <v>-395471.08066245005</v>
      </c>
      <c r="E12" s="32">
        <v>-235940.68996765616</v>
      </c>
      <c r="F12" s="32">
        <v>-88795.184887339186</v>
      </c>
      <c r="G12" s="32">
        <v>-23584.269284880487</v>
      </c>
      <c r="H12" s="32">
        <v>-5514.2869779258072</v>
      </c>
      <c r="I12" s="32">
        <v>-565.08112159146049</v>
      </c>
      <c r="J12" s="32">
        <v>-4720.0237520831288</v>
      </c>
      <c r="K12" s="32">
        <v>-200.67485577839057</v>
      </c>
      <c r="L12" s="32">
        <v>-120.85574220756496</v>
      </c>
      <c r="M12" s="32">
        <v>-35947.410275742091</v>
      </c>
      <c r="N12" s="32">
        <v>-41.282396975173754</v>
      </c>
      <c r="O12" s="32">
        <v>-41.321400270834033</v>
      </c>
    </row>
    <row r="13" spans="1:15" x14ac:dyDescent="0.25">
      <c r="A13" s="25">
        <v>5</v>
      </c>
      <c r="B13" s="25"/>
      <c r="C13" s="26" t="s">
        <v>32</v>
      </c>
      <c r="D13" s="32">
        <v>15427247.372132054</v>
      </c>
      <c r="E13" s="32">
        <v>9206352.0815373156</v>
      </c>
      <c r="F13" s="32">
        <v>3544147.5367847402</v>
      </c>
      <c r="G13" s="32">
        <v>941513.27623180184</v>
      </c>
      <c r="H13" s="32">
        <v>155535.71672883685</v>
      </c>
      <c r="I13" s="32">
        <v>-16137.301556591912</v>
      </c>
      <c r="J13" s="32">
        <v>189720.03665253503</v>
      </c>
      <c r="K13" s="32">
        <v>7482.3007685660768</v>
      </c>
      <c r="L13" s="32">
        <v>4642.2251949046813</v>
      </c>
      <c r="M13" s="32">
        <v>1397432.2568610117</v>
      </c>
      <c r="N13" s="32">
        <v>411.00188495638014</v>
      </c>
      <c r="O13" s="32">
        <v>-3851.7589560318688</v>
      </c>
    </row>
    <row r="14" spans="1:15" x14ac:dyDescent="0.25">
      <c r="A14" s="25">
        <v>6</v>
      </c>
      <c r="B14" s="25"/>
      <c r="C14" s="33" t="s">
        <v>85</v>
      </c>
      <c r="D14" s="34">
        <v>31624020.450953044</v>
      </c>
      <c r="E14" s="32">
        <v>16378592.496711362</v>
      </c>
      <c r="F14" s="32">
        <v>9225034.6831300873</v>
      </c>
      <c r="G14" s="32">
        <v>2218475.9277531998</v>
      </c>
      <c r="H14" s="32">
        <v>292733.95407229447</v>
      </c>
      <c r="I14" s="32">
        <v>-83461.891432548276</v>
      </c>
      <c r="J14" s="32">
        <v>377347.81841478811</v>
      </c>
      <c r="K14" s="32">
        <v>20287.897126875268</v>
      </c>
      <c r="L14" s="32">
        <v>47558.96715064501</v>
      </c>
      <c r="M14" s="32">
        <v>3161066.846314868</v>
      </c>
      <c r="N14" s="32">
        <v>-3842.6883428650185</v>
      </c>
      <c r="O14" s="32">
        <v>-9773.5599456631498</v>
      </c>
    </row>
    <row r="15" spans="1:15" x14ac:dyDescent="0.25">
      <c r="A15" s="25">
        <v>7</v>
      </c>
      <c r="B15" s="25"/>
      <c r="C15" s="33" t="s">
        <v>33</v>
      </c>
      <c r="D15" s="34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</row>
    <row r="16" spans="1:15" x14ac:dyDescent="0.25">
      <c r="A16" s="25">
        <v>8</v>
      </c>
      <c r="B16" s="25"/>
      <c r="C16" s="33" t="s">
        <v>84</v>
      </c>
      <c r="D16" s="34">
        <v>4297179.1579817068</v>
      </c>
      <c r="E16" s="32">
        <v>2225578.6996818292</v>
      </c>
      <c r="F16" s="32">
        <v>1253529.0012693605</v>
      </c>
      <c r="G16" s="32">
        <v>301454.03346201935</v>
      </c>
      <c r="H16" s="32">
        <v>39777.682544318246</v>
      </c>
      <c r="I16" s="32">
        <v>-11341.084885330258</v>
      </c>
      <c r="J16" s="32">
        <v>51275.301415795351</v>
      </c>
      <c r="K16" s="32">
        <v>2756.7882720066364</v>
      </c>
      <c r="L16" s="32">
        <v>6462.4737620522692</v>
      </c>
      <c r="M16" s="32">
        <v>429536.48445929529</v>
      </c>
      <c r="N16" s="32">
        <v>-522.1575252643496</v>
      </c>
      <c r="O16" s="32">
        <v>-1328.0644743740297</v>
      </c>
    </row>
    <row r="17" spans="1:17" x14ac:dyDescent="0.25">
      <c r="A17" s="25">
        <v>9</v>
      </c>
      <c r="B17" s="25"/>
      <c r="C17" s="26" t="s">
        <v>34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</row>
    <row r="18" spans="1:17" x14ac:dyDescent="0.25">
      <c r="A18" s="25">
        <v>10</v>
      </c>
      <c r="B18" s="25"/>
      <c r="C18" s="26" t="s">
        <v>35</v>
      </c>
      <c r="D18" s="32">
        <v>7745401.1334580183</v>
      </c>
      <c r="E18" s="32">
        <v>4622139.5254322737</v>
      </c>
      <c r="F18" s="32">
        <v>1779374.0961295832</v>
      </c>
      <c r="G18" s="32">
        <v>472695.9917726242</v>
      </c>
      <c r="H18" s="32">
        <v>78088.234899305273</v>
      </c>
      <c r="I18" s="32">
        <v>-8101.8908138573024</v>
      </c>
      <c r="J18" s="32">
        <v>95250.808616881724</v>
      </c>
      <c r="K18" s="32">
        <v>3756.5626229869886</v>
      </c>
      <c r="L18" s="32">
        <v>2330.6747742525495</v>
      </c>
      <c r="M18" s="32">
        <v>701594.59592085611</v>
      </c>
      <c r="N18" s="32">
        <v>206.34753490405637</v>
      </c>
      <c r="O18" s="32">
        <v>-1933.8134317952099</v>
      </c>
    </row>
    <row r="19" spans="1:17" x14ac:dyDescent="0.25">
      <c r="A19" s="25">
        <v>11</v>
      </c>
      <c r="B19" s="25"/>
      <c r="C19" s="26" t="s">
        <v>36</v>
      </c>
      <c r="D19" s="32">
        <v>-1100205.922069269</v>
      </c>
      <c r="E19" s="32">
        <v>-656558.0259676798</v>
      </c>
      <c r="F19" s="32">
        <v>-252753.58685837287</v>
      </c>
      <c r="G19" s="32">
        <v>-67144.737958130747</v>
      </c>
      <c r="H19" s="32">
        <v>-11092.148360015926</v>
      </c>
      <c r="I19" s="32">
        <v>1150.8439782233422</v>
      </c>
      <c r="J19" s="32">
        <v>-13530.029228504623</v>
      </c>
      <c r="K19" s="32">
        <v>-533.60599060272693</v>
      </c>
      <c r="L19" s="32">
        <v>-331.06383321754248</v>
      </c>
      <c r="M19" s="32">
        <v>-99658.948067845151</v>
      </c>
      <c r="N19" s="32">
        <v>-29.310913146273702</v>
      </c>
      <c r="O19" s="32">
        <v>274.69113002392669</v>
      </c>
    </row>
    <row r="20" spans="1:17" x14ac:dyDescent="0.25">
      <c r="A20" s="25">
        <v>12</v>
      </c>
      <c r="B20" s="25"/>
      <c r="C20" s="26" t="s">
        <v>37</v>
      </c>
      <c r="D20" s="32">
        <v>-2437.6081295569588</v>
      </c>
      <c r="E20" s="32">
        <v>-811.63320727264556</v>
      </c>
      <c r="F20" s="32">
        <v>-678.26391312784096</v>
      </c>
      <c r="G20" s="32">
        <v>-211.13323795601991</v>
      </c>
      <c r="H20" s="32">
        <v>-3.2145204507690437</v>
      </c>
      <c r="I20" s="32">
        <v>-442.1104045412614</v>
      </c>
      <c r="J20" s="32">
        <v>-21.479334248455206</v>
      </c>
      <c r="K20" s="32">
        <v>-0.58099451725380213</v>
      </c>
      <c r="L20" s="32">
        <v>-0.6756149625818022</v>
      </c>
      <c r="M20" s="32">
        <v>-161.3858399694461</v>
      </c>
      <c r="N20" s="32">
        <v>-53.423547239704327</v>
      </c>
      <c r="O20" s="32">
        <v>-53.707515270980494</v>
      </c>
    </row>
    <row r="21" spans="1:17" x14ac:dyDescent="0.25">
      <c r="A21" s="25">
        <v>13</v>
      </c>
      <c r="B21" s="25" t="s">
        <v>87</v>
      </c>
      <c r="C21" s="28" t="s">
        <v>83</v>
      </c>
      <c r="D21" s="35">
        <f>SUM(D9:D20)</f>
        <v>203853417.5444839</v>
      </c>
      <c r="E21" s="35">
        <f t="shared" ref="E21:O21" si="0">SUM(E9:E20)</f>
        <v>118227695.96245927</v>
      </c>
      <c r="F21" s="35">
        <f t="shared" si="0"/>
        <v>46255695.405882008</v>
      </c>
      <c r="G21" s="35">
        <f t="shared" si="0"/>
        <v>12041968.54302543</v>
      </c>
      <c r="H21" s="35">
        <f t="shared" si="0"/>
        <v>4898703.560208464</v>
      </c>
      <c r="I21" s="35">
        <f t="shared" si="0"/>
        <v>830067.51234306046</v>
      </c>
      <c r="J21" s="35">
        <f t="shared" si="0"/>
        <v>2275920.4869212811</v>
      </c>
      <c r="K21" s="35">
        <f t="shared" si="0"/>
        <v>120254.16557247448</v>
      </c>
      <c r="L21" s="35">
        <f t="shared" si="0"/>
        <v>99891.12267189681</v>
      </c>
      <c r="M21" s="35">
        <f t="shared" si="0"/>
        <v>18922585.536312748</v>
      </c>
      <c r="N21" s="35">
        <f t="shared" si="0"/>
        <v>89277.593020668777</v>
      </c>
      <c r="O21" s="35">
        <f t="shared" si="0"/>
        <v>91357.656066660042</v>
      </c>
    </row>
    <row r="22" spans="1:17" x14ac:dyDescent="0.25">
      <c r="A22" s="25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7" x14ac:dyDescent="0.25">
      <c r="A23" s="25"/>
      <c r="B23" s="31" t="s">
        <v>86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7" x14ac:dyDescent="0.25">
      <c r="A24" s="25">
        <v>14</v>
      </c>
      <c r="B24" s="25"/>
      <c r="C24" s="36" t="s">
        <v>98</v>
      </c>
      <c r="D24" s="37">
        <v>7.293704912423167E-2</v>
      </c>
      <c r="E24" s="37">
        <v>7.336799153271327E-2</v>
      </c>
      <c r="F24" s="37">
        <v>8.1495945381432983E-2</v>
      </c>
      <c r="G24" s="37">
        <v>7.5302879485503904E-2</v>
      </c>
      <c r="H24" s="37">
        <v>0.15824251570722198</v>
      </c>
      <c r="I24" s="37">
        <v>5.3990481592324072E-2</v>
      </c>
      <c r="J24" s="37">
        <v>7.0610843123742537E-2</v>
      </c>
      <c r="K24" s="37">
        <v>0.10071152054330039</v>
      </c>
      <c r="L24" s="37">
        <v>0.24163268812436978</v>
      </c>
      <c r="M24" s="37">
        <v>8.1844505474493359E-2</v>
      </c>
      <c r="N24" s="37">
        <v>3.297577121867059E-2</v>
      </c>
      <c r="O24" s="37">
        <v>5.3259960844000809E-2</v>
      </c>
    </row>
    <row r="25" spans="1:17" x14ac:dyDescent="0.25">
      <c r="A25" s="25">
        <v>15</v>
      </c>
      <c r="B25" s="25"/>
      <c r="C25" s="38" t="s">
        <v>99</v>
      </c>
      <c r="D25" s="37">
        <v>7.293704912423167E-2</v>
      </c>
      <c r="E25" s="37">
        <v>7.293704912423167E-2</v>
      </c>
      <c r="F25" s="37">
        <v>7.293704912423167E-2</v>
      </c>
      <c r="G25" s="37">
        <v>7.293704912423167E-2</v>
      </c>
      <c r="H25" s="37">
        <v>7.293704912423167E-2</v>
      </c>
      <c r="I25" s="37">
        <v>7.293704912423167E-2</v>
      </c>
      <c r="J25" s="37">
        <v>7.293704912423167E-2</v>
      </c>
      <c r="K25" s="37">
        <v>7.293704912423167E-2</v>
      </c>
      <c r="L25" s="37">
        <v>7.293704912423167E-2</v>
      </c>
      <c r="M25" s="37">
        <v>7.293704912423167E-2</v>
      </c>
      <c r="N25" s="37">
        <v>7.293704912423167E-2</v>
      </c>
      <c r="O25" s="37">
        <v>7.293704912423167E-2</v>
      </c>
    </row>
    <row r="26" spans="1:17" x14ac:dyDescent="0.25">
      <c r="A26" s="25">
        <v>16</v>
      </c>
      <c r="B26" s="25"/>
      <c r="C26" s="26" t="s">
        <v>97</v>
      </c>
      <c r="D26" s="32">
        <v>1468576173.4044302</v>
      </c>
      <c r="E26" s="32">
        <v>876386369.18087339</v>
      </c>
      <c r="F26" s="32">
        <v>337380383.03282601</v>
      </c>
      <c r="G26" s="32">
        <v>89626096.675915301</v>
      </c>
      <c r="H26" s="32">
        <v>14806014.46204615</v>
      </c>
      <c r="I26" s="32">
        <v>-1536168.8315093056</v>
      </c>
      <c r="J26" s="32">
        <v>18060145.061822712</v>
      </c>
      <c r="K26" s="32">
        <v>712267.61105880956</v>
      </c>
      <c r="L26" s="32">
        <v>441910.4165743714</v>
      </c>
      <c r="M26" s="32">
        <v>133026694.06079805</v>
      </c>
      <c r="N26" s="32">
        <v>39124.77455709796</v>
      </c>
      <c r="O26" s="32">
        <v>-366663.04053331446</v>
      </c>
    </row>
    <row r="27" spans="1:17" x14ac:dyDescent="0.2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7" x14ac:dyDescent="0.25">
      <c r="A28" s="25">
        <v>17</v>
      </c>
      <c r="B28" s="25" t="s">
        <v>89</v>
      </c>
      <c r="C28" s="39" t="s">
        <v>100</v>
      </c>
      <c r="D28" s="40">
        <f>D24*D26</f>
        <v>107113612.50227509</v>
      </c>
      <c r="E28" s="40">
        <f t="shared" ref="E28:O28" si="1">E24*E26</f>
        <v>64298707.713447645</v>
      </c>
      <c r="F28" s="40">
        <f t="shared" si="1"/>
        <v>27495133.268410128</v>
      </c>
      <c r="G28" s="40">
        <f t="shared" si="1"/>
        <v>6749103.1567425719</v>
      </c>
      <c r="H28" s="40">
        <f t="shared" si="1"/>
        <v>2342940.9760716935</v>
      </c>
      <c r="I28" s="40">
        <f t="shared" si="1"/>
        <v>-82938.495020305141</v>
      </c>
      <c r="J28" s="40">
        <f t="shared" si="1"/>
        <v>1275242.069752397</v>
      </c>
      <c r="K28" s="40">
        <f t="shared" si="1"/>
        <v>71733.554143476795</v>
      </c>
      <c r="L28" s="40">
        <f t="shared" si="1"/>
        <v>106780.00186702541</v>
      </c>
      <c r="M28" s="40">
        <f t="shared" si="1"/>
        <v>10887503.990312738</v>
      </c>
      <c r="N28" s="40">
        <f t="shared" si="1"/>
        <v>1290.1696147769262</v>
      </c>
      <c r="O28" s="40">
        <f t="shared" si="1"/>
        <v>-19528.45918174661</v>
      </c>
      <c r="Q28" s="3" t="s">
        <v>27</v>
      </c>
    </row>
    <row r="29" spans="1:17" x14ac:dyDescent="0.25">
      <c r="A29" s="25">
        <v>18</v>
      </c>
      <c r="B29" s="25" t="s">
        <v>88</v>
      </c>
      <c r="C29" s="39" t="s">
        <v>101</v>
      </c>
      <c r="D29" s="40">
        <f>D25*D26</f>
        <v>107113612.50227509</v>
      </c>
      <c r="E29" s="40">
        <f t="shared" ref="E29:O29" si="2">E25*E26</f>
        <v>63921035.660752393</v>
      </c>
      <c r="F29" s="40">
        <f t="shared" si="2"/>
        <v>24607529.570817329</v>
      </c>
      <c r="G29" s="40">
        <f t="shared" si="2"/>
        <v>6537063.016064371</v>
      </c>
      <c r="H29" s="40">
        <f t="shared" si="2"/>
        <v>1079907.0041523445</v>
      </c>
      <c r="I29" s="40">
        <f t="shared" si="2"/>
        <v>-112043.62152690779</v>
      </c>
      <c r="J29" s="40">
        <f t="shared" si="2"/>
        <v>1317253.6875649132</v>
      </c>
      <c r="K29" s="40">
        <f t="shared" si="2"/>
        <v>51950.697737395531</v>
      </c>
      <c r="L29" s="40">
        <f t="shared" si="2"/>
        <v>32231.641762194609</v>
      </c>
      <c r="M29" s="40">
        <f t="shared" si="2"/>
        <v>9702574.5195465647</v>
      </c>
      <c r="N29" s="40">
        <f t="shared" si="2"/>
        <v>2853.6456038455435</v>
      </c>
      <c r="O29" s="40">
        <f t="shared" si="2"/>
        <v>-26743.320199418504</v>
      </c>
    </row>
    <row r="30" spans="1:17" x14ac:dyDescent="0.25">
      <c r="A30" s="25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7" x14ac:dyDescent="0.25">
      <c r="A31" s="25">
        <v>19</v>
      </c>
      <c r="B31" s="26" t="s">
        <v>90</v>
      </c>
      <c r="C31" s="41" t="s">
        <v>91</v>
      </c>
      <c r="D31" s="42">
        <f>SUM(E31:O31)</f>
        <v>1</v>
      </c>
      <c r="E31" s="42">
        <f>(E21+E29)/($D21+$D29)</f>
        <v>0.58574933682140706</v>
      </c>
      <c r="F31" s="42">
        <f t="shared" ref="F31:O31" si="3">(F21+F29)/($D21+$D29)</f>
        <v>0.22788018706048641</v>
      </c>
      <c r="G31" s="42">
        <f t="shared" si="3"/>
        <v>5.9745985149281387E-2</v>
      </c>
      <c r="H31" s="42">
        <f t="shared" si="3"/>
        <v>1.9225866367446821E-2</v>
      </c>
      <c r="I31" s="42">
        <f t="shared" si="3"/>
        <v>2.3090032750680547E-3</v>
      </c>
      <c r="J31" s="42">
        <f t="shared" si="3"/>
        <v>1.1554839668841747E-2</v>
      </c>
      <c r="K31" s="42">
        <f t="shared" si="3"/>
        <v>5.5377209372960265E-4</v>
      </c>
      <c r="L31" s="42">
        <f t="shared" si="3"/>
        <v>4.2487708235250724E-4</v>
      </c>
      <c r="M31" s="42">
        <f t="shared" si="3"/>
        <v>9.205207398210366E-2</v>
      </c>
      <c r="N31" s="42">
        <f t="shared" si="3"/>
        <v>2.9627333357707043E-4</v>
      </c>
      <c r="O31" s="42">
        <f t="shared" si="3"/>
        <v>2.0778516570559171E-4</v>
      </c>
    </row>
    <row r="32" spans="1:17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8" x14ac:dyDescent="0.25">
      <c r="A33" s="25">
        <v>20</v>
      </c>
      <c r="B33" s="43"/>
      <c r="C33" s="44" t="s">
        <v>38</v>
      </c>
      <c r="D33" s="45">
        <v>8342864.802310179</v>
      </c>
      <c r="E33" s="45">
        <f>$D33*E31</f>
        <v>4886827.5251438469</v>
      </c>
      <c r="F33" s="45">
        <f t="shared" ref="F33:O33" si="4">$D33*F31</f>
        <v>1901173.5917707914</v>
      </c>
      <c r="G33" s="45">
        <f t="shared" si="4"/>
        <v>498452.67658128636</v>
      </c>
      <c r="H33" s="45">
        <f t="shared" si="4"/>
        <v>160398.80381089114</v>
      </c>
      <c r="I33" s="45">
        <f t="shared" si="4"/>
        <v>19263.702151984202</v>
      </c>
      <c r="J33" s="45">
        <f t="shared" si="4"/>
        <v>96400.465169517207</v>
      </c>
      <c r="K33" s="45">
        <f t="shared" si="4"/>
        <v>4620.0457092783154</v>
      </c>
      <c r="L33" s="45">
        <f t="shared" si="4"/>
        <v>3544.6920556669761</v>
      </c>
      <c r="M33" s="45">
        <f t="shared" si="4"/>
        <v>767978.00800494524</v>
      </c>
      <c r="N33" s="45">
        <f t="shared" si="4"/>
        <v>2471.7683665632435</v>
      </c>
      <c r="O33" s="46">
        <f t="shared" si="4"/>
        <v>1733.5235454073691</v>
      </c>
    </row>
    <row r="34" spans="1:18" x14ac:dyDescent="0.25">
      <c r="A34" s="25"/>
      <c r="B34" s="26"/>
      <c r="C34" s="26"/>
      <c r="D34" s="3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8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8" x14ac:dyDescent="0.25">
      <c r="A36" s="25"/>
      <c r="B36" s="28" t="s">
        <v>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8" x14ac:dyDescent="0.25">
      <c r="A37" s="25">
        <v>21</v>
      </c>
      <c r="B37" s="25"/>
      <c r="C37" s="26" t="s">
        <v>38</v>
      </c>
      <c r="D37" s="32">
        <v>-15210406.720145768</v>
      </c>
      <c r="E37" s="32">
        <v>-6833788.0819463581</v>
      </c>
      <c r="F37" s="32">
        <v>-4609917.8687454592</v>
      </c>
      <c r="G37" s="32">
        <v>-1189670.6099171643</v>
      </c>
      <c r="H37" s="32">
        <v>-168262.9888139207</v>
      </c>
      <c r="I37" s="32">
        <v>-507408.74170905497</v>
      </c>
      <c r="J37" s="32">
        <v>-356560.09415011707</v>
      </c>
      <c r="K37" s="32">
        <v>-10170.066800288208</v>
      </c>
      <c r="L37" s="32">
        <v>-4190.5945268961887</v>
      </c>
      <c r="M37" s="32">
        <v>-1526159.1656747197</v>
      </c>
      <c r="N37" s="32">
        <v>-2508.3763414720415</v>
      </c>
      <c r="O37" s="32">
        <v>-1770.1315203161673</v>
      </c>
      <c r="Q37" s="3" t="s">
        <v>39</v>
      </c>
    </row>
    <row r="38" spans="1:18" x14ac:dyDescent="0.25">
      <c r="A38" s="25"/>
      <c r="B38" s="25"/>
      <c r="C38" s="26"/>
      <c r="D38" s="3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8" x14ac:dyDescent="0.25">
      <c r="A39" s="25">
        <v>22</v>
      </c>
      <c r="B39" s="25" t="s">
        <v>103</v>
      </c>
      <c r="C39" s="47" t="s">
        <v>40</v>
      </c>
      <c r="D39" s="40">
        <f t="shared" ref="D39:O39" si="5">D21+D29+D37</f>
        <v>295756623.32661325</v>
      </c>
      <c r="E39" s="40">
        <f t="shared" si="5"/>
        <v>175314943.54126531</v>
      </c>
      <c r="F39" s="40">
        <f t="shared" si="5"/>
        <v>66253307.107953876</v>
      </c>
      <c r="G39" s="40">
        <f t="shared" si="5"/>
        <v>17389360.949172638</v>
      </c>
      <c r="H39" s="40">
        <f t="shared" si="5"/>
        <v>5810347.5755468877</v>
      </c>
      <c r="I39" s="40">
        <f t="shared" si="5"/>
        <v>210615.14910709771</v>
      </c>
      <c r="J39" s="40">
        <f t="shared" si="5"/>
        <v>3236614.0803360771</v>
      </c>
      <c r="K39" s="40">
        <f t="shared" si="5"/>
        <v>162034.79650958179</v>
      </c>
      <c r="L39" s="40">
        <f t="shared" si="5"/>
        <v>127932.16990719523</v>
      </c>
      <c r="M39" s="40">
        <f t="shared" si="5"/>
        <v>27099000.890184592</v>
      </c>
      <c r="N39" s="40">
        <f t="shared" si="5"/>
        <v>89622.862283042268</v>
      </c>
      <c r="O39" s="40">
        <f t="shared" si="5"/>
        <v>62844.204346925369</v>
      </c>
      <c r="Q39" s="4" t="s">
        <v>41</v>
      </c>
    </row>
    <row r="40" spans="1:18" x14ac:dyDescent="0.25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R40" t="s">
        <v>42</v>
      </c>
    </row>
    <row r="41" spans="1:18" x14ac:dyDescent="0.25">
      <c r="A41" s="25">
        <v>23</v>
      </c>
      <c r="B41" s="25" t="s">
        <v>104</v>
      </c>
      <c r="C41" s="47" t="s">
        <v>47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8" x14ac:dyDescent="0.25">
      <c r="A42" s="25"/>
      <c r="B42" s="25"/>
      <c r="C42" s="47" t="s">
        <v>46</v>
      </c>
      <c r="D42" s="40">
        <f>SUM(E42:O42)</f>
        <v>301768978.77049857</v>
      </c>
      <c r="E42" s="40">
        <f t="shared" ref="E42:O42" si="6">E21+E28+E37</f>
        <v>175692615.59396052</v>
      </c>
      <c r="F42" s="40">
        <f t="shared" si="6"/>
        <v>69140910.805546671</v>
      </c>
      <c r="G42" s="40">
        <f t="shared" si="6"/>
        <v>17601401.089850839</v>
      </c>
      <c r="H42" s="40">
        <f t="shared" si="6"/>
        <v>7073381.5474662362</v>
      </c>
      <c r="I42" s="40">
        <f t="shared" si="6"/>
        <v>239720.27561370033</v>
      </c>
      <c r="J42" s="40">
        <f t="shared" si="6"/>
        <v>3194602.462523561</v>
      </c>
      <c r="K42" s="40">
        <f t="shared" si="6"/>
        <v>181817.65291566306</v>
      </c>
      <c r="L42" s="40">
        <f t="shared" si="6"/>
        <v>202480.53001202602</v>
      </c>
      <c r="M42" s="40">
        <f t="shared" si="6"/>
        <v>28283930.360950764</v>
      </c>
      <c r="N42" s="40">
        <f t="shared" si="6"/>
        <v>88059.386293973657</v>
      </c>
      <c r="O42" s="40">
        <f t="shared" si="6"/>
        <v>70059.065364597263</v>
      </c>
      <c r="Q42" s="4" t="s">
        <v>43</v>
      </c>
    </row>
    <row r="43" spans="1:18" x14ac:dyDescent="0.25">
      <c r="A43" s="25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8" x14ac:dyDescent="0.25">
      <c r="A44" s="25">
        <v>24</v>
      </c>
      <c r="B44" s="25" t="s">
        <v>105</v>
      </c>
      <c r="C44" s="26" t="s">
        <v>44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8" x14ac:dyDescent="0.25">
      <c r="A45" s="25"/>
      <c r="B45" s="26"/>
      <c r="C45" s="26" t="s">
        <v>45</v>
      </c>
      <c r="D45" s="32">
        <f>D39-D42</f>
        <v>-6012355.4438853264</v>
      </c>
      <c r="E45" s="32">
        <f>E39-E42</f>
        <v>-377672.05269521475</v>
      </c>
      <c r="F45" s="32">
        <f t="shared" ref="F45:O45" si="7">F39-F42</f>
        <v>-2887603.6975927949</v>
      </c>
      <c r="G45" s="32">
        <f t="shared" si="7"/>
        <v>-212040.14067820087</v>
      </c>
      <c r="H45" s="32">
        <f t="shared" si="7"/>
        <v>-1263033.9719193485</v>
      </c>
      <c r="I45" s="32">
        <f t="shared" si="7"/>
        <v>-29105.126506602624</v>
      </c>
      <c r="J45" s="32">
        <f t="shared" si="7"/>
        <v>42011.617812516168</v>
      </c>
      <c r="K45" s="32">
        <f t="shared" si="7"/>
        <v>-19782.856406081264</v>
      </c>
      <c r="L45" s="32">
        <f t="shared" si="7"/>
        <v>-74548.36010483079</v>
      </c>
      <c r="M45" s="32">
        <f t="shared" si="7"/>
        <v>-1184929.4707661718</v>
      </c>
      <c r="N45" s="32">
        <f t="shared" si="7"/>
        <v>1563.4759890686109</v>
      </c>
      <c r="O45" s="32">
        <f t="shared" si="7"/>
        <v>-7214.8610176718939</v>
      </c>
    </row>
    <row r="46" spans="1:18" x14ac:dyDescent="0.2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8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8" x14ac:dyDescent="0.25">
      <c r="A48" s="25"/>
      <c r="B48" s="28" t="s">
        <v>55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8" x14ac:dyDescent="0.2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8" x14ac:dyDescent="0.25">
      <c r="A50" s="25">
        <v>25</v>
      </c>
      <c r="B50" s="26" t="s">
        <v>106</v>
      </c>
      <c r="C50" s="48" t="s">
        <v>48</v>
      </c>
      <c r="D50" s="49">
        <f>D42</f>
        <v>301768978.77049857</v>
      </c>
      <c r="E50" s="49">
        <f t="shared" ref="E50:O50" si="8">E42</f>
        <v>175692615.59396052</v>
      </c>
      <c r="F50" s="49">
        <f t="shared" si="8"/>
        <v>69140910.805546671</v>
      </c>
      <c r="G50" s="49">
        <f t="shared" si="8"/>
        <v>17601401.089850839</v>
      </c>
      <c r="H50" s="49">
        <f t="shared" si="8"/>
        <v>7073381.5474662362</v>
      </c>
      <c r="I50" s="49">
        <f t="shared" si="8"/>
        <v>239720.27561370033</v>
      </c>
      <c r="J50" s="49">
        <f t="shared" si="8"/>
        <v>3194602.462523561</v>
      </c>
      <c r="K50" s="49">
        <f t="shared" si="8"/>
        <v>181817.65291566306</v>
      </c>
      <c r="L50" s="49">
        <f t="shared" si="8"/>
        <v>202480.53001202602</v>
      </c>
      <c r="M50" s="49">
        <f t="shared" si="8"/>
        <v>28283930.360950764</v>
      </c>
      <c r="N50" s="49">
        <f t="shared" si="8"/>
        <v>88059.386293973657</v>
      </c>
      <c r="O50" s="49">
        <f t="shared" si="8"/>
        <v>70059.065364597263</v>
      </c>
      <c r="P50" s="5"/>
      <c r="Q50" s="5"/>
      <c r="R50" s="5"/>
    </row>
    <row r="51" spans="1:18" x14ac:dyDescent="0.25">
      <c r="A51" s="25">
        <v>26</v>
      </c>
      <c r="B51" s="48"/>
      <c r="C51" s="50" t="s">
        <v>53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5"/>
      <c r="Q51" s="5"/>
      <c r="R51" s="5"/>
    </row>
    <row r="52" spans="1:18" x14ac:dyDescent="0.25">
      <c r="A52" s="25">
        <v>27</v>
      </c>
      <c r="B52" s="48"/>
      <c r="C52" s="50" t="s">
        <v>54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5"/>
      <c r="Q52" s="5"/>
      <c r="R52" s="5"/>
    </row>
    <row r="53" spans="1:18" x14ac:dyDescent="0.25">
      <c r="A53" s="25">
        <v>28</v>
      </c>
      <c r="B53" s="26"/>
      <c r="C53" s="48" t="s">
        <v>49</v>
      </c>
      <c r="D53" s="49">
        <v>8342864.802310179</v>
      </c>
      <c r="E53" s="49">
        <v>4886827.5251438469</v>
      </c>
      <c r="F53" s="49">
        <v>1901173.591770791</v>
      </c>
      <c r="G53" s="49">
        <v>498452.67658128624</v>
      </c>
      <c r="H53" s="49">
        <v>160398.80381089114</v>
      </c>
      <c r="I53" s="49">
        <v>19263.702151984202</v>
      </c>
      <c r="J53" s="49">
        <v>96400.465169517207</v>
      </c>
      <c r="K53" s="49">
        <v>4620.0457092783154</v>
      </c>
      <c r="L53" s="49">
        <v>3544.6920556669761</v>
      </c>
      <c r="M53" s="49">
        <v>767978.00800494524</v>
      </c>
      <c r="N53" s="49">
        <v>2471.7683665632435</v>
      </c>
      <c r="O53" s="49">
        <v>1733.5235454073691</v>
      </c>
      <c r="P53" s="5"/>
      <c r="Q53" s="5"/>
      <c r="R53" s="5"/>
    </row>
    <row r="54" spans="1:18" x14ac:dyDescent="0.25">
      <c r="A54" s="25">
        <v>29</v>
      </c>
      <c r="B54" s="26"/>
      <c r="C54" s="48" t="s">
        <v>50</v>
      </c>
      <c r="D54" s="49">
        <v>3201798.56</v>
      </c>
      <c r="E54" s="49">
        <v>31599.08</v>
      </c>
      <c r="F54" s="49">
        <v>1639772.69</v>
      </c>
      <c r="G54" s="49">
        <v>389419.11</v>
      </c>
      <c r="H54" s="49">
        <v>0</v>
      </c>
      <c r="I54" s="49">
        <v>487601.11</v>
      </c>
      <c r="J54" s="49">
        <v>206563.33000000002</v>
      </c>
      <c r="K54" s="49">
        <v>4661.6400000000003</v>
      </c>
      <c r="L54" s="49">
        <v>0</v>
      </c>
      <c r="M54" s="49">
        <v>442181.60000000003</v>
      </c>
      <c r="N54" s="49">
        <v>0</v>
      </c>
      <c r="O54" s="49">
        <v>0</v>
      </c>
      <c r="P54" s="5"/>
      <c r="Q54" s="5"/>
      <c r="R54" s="5"/>
    </row>
    <row r="55" spans="1:18" x14ac:dyDescent="0.25">
      <c r="A55" s="25">
        <v>30</v>
      </c>
      <c r="B55" s="26"/>
      <c r="C55" s="48" t="s">
        <v>51</v>
      </c>
      <c r="D55" s="49">
        <v>3665743.3578355894</v>
      </c>
      <c r="E55" s="49">
        <v>1915361.4768025109</v>
      </c>
      <c r="F55" s="49">
        <v>1068971.5869746688</v>
      </c>
      <c r="G55" s="49">
        <v>301798.82333587814</v>
      </c>
      <c r="H55" s="49">
        <v>7864.1850030295564</v>
      </c>
      <c r="I55" s="49">
        <v>543.92955707075714</v>
      </c>
      <c r="J55" s="49">
        <v>53596.29898059983</v>
      </c>
      <c r="K55" s="49">
        <v>888.38109100989345</v>
      </c>
      <c r="L55" s="49">
        <v>645.90247122921232</v>
      </c>
      <c r="M55" s="49">
        <v>315999.55766977445</v>
      </c>
      <c r="N55" s="49">
        <v>36.607974908798262</v>
      </c>
      <c r="O55" s="49">
        <v>36.607974908798262</v>
      </c>
      <c r="P55" s="5"/>
      <c r="Q55" s="5"/>
      <c r="R55" s="5"/>
    </row>
    <row r="56" spans="1:18" x14ac:dyDescent="0.25">
      <c r="A56" s="25">
        <v>31</v>
      </c>
      <c r="B56" s="26" t="s">
        <v>107</v>
      </c>
      <c r="C56" s="51" t="s">
        <v>52</v>
      </c>
      <c r="D56" s="52">
        <f>SUM(D50:D55)</f>
        <v>316979385.49064434</v>
      </c>
      <c r="E56" s="52">
        <f t="shared" ref="E56:O56" si="9">SUM(E50:E55)</f>
        <v>182526403.6759069</v>
      </c>
      <c r="F56" s="52">
        <f t="shared" si="9"/>
        <v>73750828.674292132</v>
      </c>
      <c r="G56" s="52">
        <f t="shared" si="9"/>
        <v>18791071.699768003</v>
      </c>
      <c r="H56" s="52">
        <f t="shared" si="9"/>
        <v>7241644.5362801561</v>
      </c>
      <c r="I56" s="52">
        <f t="shared" si="9"/>
        <v>747129.0173227553</v>
      </c>
      <c r="J56" s="52">
        <f t="shared" si="9"/>
        <v>3551162.5566736781</v>
      </c>
      <c r="K56" s="52">
        <f t="shared" si="9"/>
        <v>191987.71971595127</v>
      </c>
      <c r="L56" s="52">
        <f t="shared" si="9"/>
        <v>206671.12453892219</v>
      </c>
      <c r="M56" s="52">
        <f t="shared" si="9"/>
        <v>29810089.526625484</v>
      </c>
      <c r="N56" s="52">
        <f t="shared" si="9"/>
        <v>90567.762635445702</v>
      </c>
      <c r="O56" s="52">
        <f t="shared" si="9"/>
        <v>71829.196884913428</v>
      </c>
      <c r="P56" s="5"/>
      <c r="Q56" s="5"/>
      <c r="R56" s="5"/>
    </row>
    <row r="57" spans="1:18" x14ac:dyDescent="0.25">
      <c r="A57" s="25"/>
      <c r="B57" s="26"/>
      <c r="C57" s="2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"/>
      <c r="Q57" s="5"/>
      <c r="R57" s="5"/>
    </row>
    <row r="58" spans="1:18" x14ac:dyDescent="0.25">
      <c r="A58" s="25"/>
      <c r="B58" s="28" t="s">
        <v>56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5"/>
      <c r="Q58" s="5"/>
      <c r="R58" s="5"/>
    </row>
    <row r="59" spans="1:18" x14ac:dyDescent="0.2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5"/>
      <c r="Q59" s="5"/>
      <c r="R59" s="5"/>
    </row>
    <row r="60" spans="1:18" x14ac:dyDescent="0.25">
      <c r="A60" s="25">
        <v>32</v>
      </c>
      <c r="B60" s="26" t="s">
        <v>108</v>
      </c>
      <c r="C60" s="26" t="s">
        <v>57</v>
      </c>
      <c r="D60" s="32">
        <f>D56</f>
        <v>316979385.49064434</v>
      </c>
      <c r="E60" s="32">
        <f t="shared" ref="E60:O60" si="10">E56</f>
        <v>182526403.6759069</v>
      </c>
      <c r="F60" s="32">
        <f t="shared" si="10"/>
        <v>73750828.674292132</v>
      </c>
      <c r="G60" s="32">
        <f t="shared" si="10"/>
        <v>18791071.699768003</v>
      </c>
      <c r="H60" s="32">
        <f t="shared" si="10"/>
        <v>7241644.5362801561</v>
      </c>
      <c r="I60" s="32">
        <f t="shared" si="10"/>
        <v>747129.0173227553</v>
      </c>
      <c r="J60" s="32">
        <f t="shared" si="10"/>
        <v>3551162.5566736781</v>
      </c>
      <c r="K60" s="32">
        <f t="shared" si="10"/>
        <v>191987.71971595127</v>
      </c>
      <c r="L60" s="32">
        <f t="shared" si="10"/>
        <v>206671.12453892219</v>
      </c>
      <c r="M60" s="32">
        <f t="shared" si="10"/>
        <v>29810089.526625484</v>
      </c>
      <c r="N60" s="32">
        <f t="shared" si="10"/>
        <v>90567.762635445702</v>
      </c>
      <c r="O60" s="32">
        <f t="shared" si="10"/>
        <v>71829.196884913428</v>
      </c>
      <c r="P60" s="5"/>
      <c r="Q60" s="5"/>
      <c r="R60" s="5"/>
    </row>
    <row r="61" spans="1:18" x14ac:dyDescent="0.25">
      <c r="A61" s="25">
        <v>33</v>
      </c>
      <c r="B61" s="26"/>
      <c r="C61" s="26" t="s">
        <v>58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5"/>
      <c r="Q61" s="5"/>
      <c r="R61" s="5"/>
    </row>
    <row r="62" spans="1:18" x14ac:dyDescent="0.25">
      <c r="A62" s="25">
        <v>34</v>
      </c>
      <c r="B62" s="26" t="s">
        <v>92</v>
      </c>
      <c r="C62" s="26" t="s">
        <v>59</v>
      </c>
      <c r="D62" s="32">
        <f t="shared" ref="D62:O62" si="11">D9</f>
        <v>96587444.311459228</v>
      </c>
      <c r="E62" s="32">
        <f t="shared" si="11"/>
        <v>55707593.582882442</v>
      </c>
      <c r="F62" s="32">
        <f t="shared" si="11"/>
        <v>21462923.381529547</v>
      </c>
      <c r="G62" s="32">
        <f t="shared" si="11"/>
        <v>5841968.4066981813</v>
      </c>
      <c r="H62" s="32">
        <f t="shared" si="11"/>
        <v>2659703.336949646</v>
      </c>
      <c r="I62" s="32">
        <f t="shared" si="11"/>
        <v>813362.17326847673</v>
      </c>
      <c r="J62" s="32">
        <f t="shared" si="11"/>
        <v>1060902.1976970106</v>
      </c>
      <c r="K62" s="32">
        <f t="shared" si="11"/>
        <v>54956.504870532699</v>
      </c>
      <c r="L62" s="32">
        <f t="shared" si="11"/>
        <v>21750.520929391183</v>
      </c>
      <c r="M62" s="32">
        <f t="shared" si="11"/>
        <v>8781322.9443218391</v>
      </c>
      <c r="N62" s="32">
        <f t="shared" si="11"/>
        <v>84022.588989221927</v>
      </c>
      <c r="O62" s="32">
        <f t="shared" si="11"/>
        <v>98938.67332296526</v>
      </c>
      <c r="P62" s="5"/>
      <c r="Q62" s="5"/>
      <c r="R62" s="5"/>
    </row>
    <row r="63" spans="1:18" x14ac:dyDescent="0.25">
      <c r="A63" s="25">
        <v>35</v>
      </c>
      <c r="B63" s="26" t="s">
        <v>93</v>
      </c>
      <c r="C63" s="26" t="s">
        <v>60</v>
      </c>
      <c r="D63" s="32">
        <f t="shared" ref="D63:O65" si="12">D11</f>
        <v>49670239.729361162</v>
      </c>
      <c r="E63" s="32">
        <f t="shared" si="12"/>
        <v>30980749.925356656</v>
      </c>
      <c r="F63" s="32">
        <f t="shared" si="12"/>
        <v>9332913.742697522</v>
      </c>
      <c r="G63" s="32">
        <f t="shared" si="12"/>
        <v>2356801.047588571</v>
      </c>
      <c r="H63" s="32">
        <f t="shared" si="12"/>
        <v>1689474.2848724565</v>
      </c>
      <c r="I63" s="32">
        <f t="shared" si="12"/>
        <v>135603.85531082086</v>
      </c>
      <c r="J63" s="32">
        <f t="shared" si="12"/>
        <v>519695.85643910617</v>
      </c>
      <c r="K63" s="32">
        <f t="shared" si="12"/>
        <v>31748.973752405163</v>
      </c>
      <c r="L63" s="32">
        <f t="shared" si="12"/>
        <v>17598.856051038827</v>
      </c>
      <c r="M63" s="32">
        <f t="shared" si="12"/>
        <v>4587400.1526184324</v>
      </c>
      <c r="N63" s="32">
        <f t="shared" si="12"/>
        <v>9126.517337076928</v>
      </c>
      <c r="O63" s="32">
        <f t="shared" si="12"/>
        <v>9126.517337076928</v>
      </c>
      <c r="P63" s="5"/>
      <c r="Q63" s="5"/>
      <c r="R63" s="5"/>
    </row>
    <row r="64" spans="1:18" x14ac:dyDescent="0.25">
      <c r="A64" s="25">
        <v>36</v>
      </c>
      <c r="B64" s="26" t="s">
        <v>94</v>
      </c>
      <c r="C64" s="26" t="s">
        <v>61</v>
      </c>
      <c r="D64" s="32">
        <f t="shared" si="12"/>
        <v>-395471.08066245005</v>
      </c>
      <c r="E64" s="32">
        <f t="shared" si="12"/>
        <v>-235940.68996765616</v>
      </c>
      <c r="F64" s="32">
        <f t="shared" si="12"/>
        <v>-88795.184887339186</v>
      </c>
      <c r="G64" s="32">
        <f t="shared" si="12"/>
        <v>-23584.269284880487</v>
      </c>
      <c r="H64" s="32">
        <f t="shared" si="12"/>
        <v>-5514.2869779258072</v>
      </c>
      <c r="I64" s="32">
        <f t="shared" si="12"/>
        <v>-565.08112159146049</v>
      </c>
      <c r="J64" s="32">
        <f t="shared" si="12"/>
        <v>-4720.0237520831288</v>
      </c>
      <c r="K64" s="32">
        <f t="shared" si="12"/>
        <v>-200.67485577839057</v>
      </c>
      <c r="L64" s="32">
        <f t="shared" si="12"/>
        <v>-120.85574220756496</v>
      </c>
      <c r="M64" s="32">
        <f t="shared" si="12"/>
        <v>-35947.410275742091</v>
      </c>
      <c r="N64" s="32">
        <f t="shared" si="12"/>
        <v>-41.282396975173754</v>
      </c>
      <c r="O64" s="32">
        <f t="shared" si="12"/>
        <v>-41.321400270834033</v>
      </c>
      <c r="P64" s="5"/>
      <c r="Q64" s="5"/>
      <c r="R64" s="5"/>
    </row>
    <row r="65" spans="1:18" x14ac:dyDescent="0.25">
      <c r="A65" s="25">
        <v>37</v>
      </c>
      <c r="B65" s="26" t="s">
        <v>95</v>
      </c>
      <c r="C65" s="26" t="s">
        <v>62</v>
      </c>
      <c r="D65" s="32">
        <f t="shared" si="12"/>
        <v>15427247.372132054</v>
      </c>
      <c r="E65" s="32">
        <f t="shared" si="12"/>
        <v>9206352.0815373156</v>
      </c>
      <c r="F65" s="32">
        <f t="shared" si="12"/>
        <v>3544147.5367847402</v>
      </c>
      <c r="G65" s="32">
        <f t="shared" si="12"/>
        <v>941513.27623180184</v>
      </c>
      <c r="H65" s="32">
        <f t="shared" si="12"/>
        <v>155535.71672883685</v>
      </c>
      <c r="I65" s="32">
        <f t="shared" si="12"/>
        <v>-16137.301556591912</v>
      </c>
      <c r="J65" s="32">
        <f t="shared" si="12"/>
        <v>189720.03665253503</v>
      </c>
      <c r="K65" s="32">
        <f t="shared" si="12"/>
        <v>7482.3007685660768</v>
      </c>
      <c r="L65" s="32">
        <f t="shared" si="12"/>
        <v>4642.2251949046813</v>
      </c>
      <c r="M65" s="32">
        <f t="shared" si="12"/>
        <v>1397432.2568610117</v>
      </c>
      <c r="N65" s="32">
        <f t="shared" si="12"/>
        <v>411.00188495638014</v>
      </c>
      <c r="O65" s="32">
        <f t="shared" si="12"/>
        <v>-3851.7589560318688</v>
      </c>
      <c r="P65" s="5"/>
      <c r="Q65" s="5"/>
      <c r="R65" s="5"/>
    </row>
    <row r="66" spans="1:18" x14ac:dyDescent="0.25">
      <c r="A66" s="25">
        <v>38</v>
      </c>
      <c r="B66" s="26"/>
      <c r="C66" s="26" t="s">
        <v>63</v>
      </c>
      <c r="D66" s="32">
        <v>-5947487.810963342</v>
      </c>
      <c r="E66" s="32">
        <v>-3541600.2325967834</v>
      </c>
      <c r="F66" s="32">
        <v>-1361421.7596048808</v>
      </c>
      <c r="G66" s="32">
        <v>-361378.47771977104</v>
      </c>
      <c r="H66" s="32">
        <v>-59063.210842766704</v>
      </c>
      <c r="I66" s="32">
        <v>-6222.1412953373783</v>
      </c>
      <c r="J66" s="32">
        <v>-72926.254815295993</v>
      </c>
      <c r="K66" s="32">
        <v>-2935.8840858125673</v>
      </c>
      <c r="L66" s="32">
        <v>-1891.9384922114991</v>
      </c>
      <c r="M66" s="32">
        <v>-539212.17451181402</v>
      </c>
      <c r="N66" s="32">
        <v>-417.86849933426015</v>
      </c>
      <c r="O66" s="32">
        <v>-417.86849933426015</v>
      </c>
      <c r="P66" s="5"/>
      <c r="Q66" s="5"/>
      <c r="R66" s="5"/>
    </row>
    <row r="67" spans="1:18" x14ac:dyDescent="0.25">
      <c r="A67" s="25">
        <v>39</v>
      </c>
      <c r="B67" s="26" t="s">
        <v>96</v>
      </c>
      <c r="C67" s="26" t="s">
        <v>64</v>
      </c>
      <c r="D67" s="32">
        <f t="shared" ref="D67:O67" si="13">D20</f>
        <v>-2437.6081295569588</v>
      </c>
      <c r="E67" s="32">
        <f t="shared" si="13"/>
        <v>-811.63320727264556</v>
      </c>
      <c r="F67" s="32">
        <f t="shared" si="13"/>
        <v>-678.26391312784096</v>
      </c>
      <c r="G67" s="32">
        <f t="shared" si="13"/>
        <v>-211.13323795601991</v>
      </c>
      <c r="H67" s="32">
        <f t="shared" si="13"/>
        <v>-3.2145204507690437</v>
      </c>
      <c r="I67" s="32">
        <f t="shared" si="13"/>
        <v>-442.1104045412614</v>
      </c>
      <c r="J67" s="32">
        <f t="shared" si="13"/>
        <v>-21.479334248455206</v>
      </c>
      <c r="K67" s="32">
        <f t="shared" si="13"/>
        <v>-0.58099451725380213</v>
      </c>
      <c r="L67" s="32">
        <f t="shared" si="13"/>
        <v>-0.6756149625818022</v>
      </c>
      <c r="M67" s="32">
        <f t="shared" si="13"/>
        <v>-161.3858399694461</v>
      </c>
      <c r="N67" s="32">
        <f t="shared" si="13"/>
        <v>-53.423547239704327</v>
      </c>
      <c r="O67" s="32">
        <f t="shared" si="13"/>
        <v>-53.707515270980494</v>
      </c>
      <c r="P67" s="5"/>
      <c r="Q67" s="5"/>
      <c r="R67" s="5"/>
    </row>
    <row r="68" spans="1:18" x14ac:dyDescent="0.25">
      <c r="A68" s="25">
        <v>40</v>
      </c>
      <c r="B68" s="26" t="s">
        <v>109</v>
      </c>
      <c r="C68" s="26" t="s">
        <v>65</v>
      </c>
      <c r="D68" s="32">
        <f>SUM(D62:D67)</f>
        <v>155339534.9131971</v>
      </c>
      <c r="E68" s="32">
        <f t="shared" ref="E68:O68" si="14">SUM(E62:E67)</f>
        <v>92116343.034004688</v>
      </c>
      <c r="F68" s="32">
        <f t="shared" si="14"/>
        <v>32889089.452606462</v>
      </c>
      <c r="G68" s="32">
        <f t="shared" si="14"/>
        <v>8755108.8502759468</v>
      </c>
      <c r="H68" s="32">
        <f t="shared" si="14"/>
        <v>4440132.6262097955</v>
      </c>
      <c r="I68" s="32">
        <f t="shared" si="14"/>
        <v>925599.39420123561</v>
      </c>
      <c r="J68" s="32">
        <f t="shared" si="14"/>
        <v>1692650.3328870242</v>
      </c>
      <c r="K68" s="32">
        <f t="shared" si="14"/>
        <v>91050.639455395736</v>
      </c>
      <c r="L68" s="32">
        <f t="shared" si="14"/>
        <v>41978.132325953047</v>
      </c>
      <c r="M68" s="32">
        <f t="shared" si="14"/>
        <v>14190834.383173758</v>
      </c>
      <c r="N68" s="32">
        <f t="shared" si="14"/>
        <v>93047.533767706103</v>
      </c>
      <c r="O68" s="32">
        <f t="shared" si="14"/>
        <v>103700.53428913423</v>
      </c>
      <c r="P68" s="5"/>
      <c r="Q68" s="5"/>
      <c r="R68" s="5"/>
    </row>
    <row r="69" spans="1:18" x14ac:dyDescent="0.25">
      <c r="A69" s="25">
        <v>41</v>
      </c>
      <c r="B69" s="26"/>
      <c r="C69" s="26" t="s">
        <v>66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5"/>
      <c r="Q69" s="5"/>
      <c r="R69" s="5"/>
    </row>
    <row r="70" spans="1:18" x14ac:dyDescent="0.25">
      <c r="A70" s="25">
        <v>42</v>
      </c>
      <c r="B70" s="26"/>
      <c r="C70" s="26" t="s">
        <v>67</v>
      </c>
      <c r="D70" s="32">
        <v>35964120.408716135</v>
      </c>
      <c r="E70" s="32">
        <v>21462943.986181796</v>
      </c>
      <c r="F70" s="32">
        <v>8262804.6735710595</v>
      </c>
      <c r="G70" s="32">
        <v>2195077.0974784703</v>
      </c>
      <c r="H70" s="32">
        <v>362706.83848622208</v>
      </c>
      <c r="I70" s="32">
        <v>-39291.391746574045</v>
      </c>
      <c r="J70" s="32">
        <v>442305.63810677786</v>
      </c>
      <c r="K70" s="32">
        <v>17435.902724091527</v>
      </c>
      <c r="L70" s="32">
        <v>10808.249391366178</v>
      </c>
      <c r="M70" s="32">
        <v>3257641.0660660388</v>
      </c>
      <c r="N70" s="32">
        <v>923.27318282228964</v>
      </c>
      <c r="O70" s="32">
        <v>-9234.9247259345848</v>
      </c>
      <c r="P70" s="5"/>
      <c r="Q70" s="5"/>
      <c r="R70" s="5"/>
    </row>
    <row r="71" spans="1:18" x14ac:dyDescent="0.25">
      <c r="A71" s="25">
        <v>43</v>
      </c>
      <c r="B71" s="26"/>
      <c r="C71" s="26" t="s">
        <v>68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5"/>
      <c r="Q71" s="5"/>
      <c r="R71" s="5"/>
    </row>
    <row r="72" spans="1:18" x14ac:dyDescent="0.25">
      <c r="A72" s="25">
        <v>44</v>
      </c>
      <c r="B72" s="26"/>
      <c r="C72" s="26" t="s">
        <v>69</v>
      </c>
      <c r="D72" s="32">
        <v>-31024206.865169257</v>
      </c>
      <c r="E72" s="32">
        <v>-19925559.394006118</v>
      </c>
      <c r="F72" s="32">
        <v>-4988163.5950450152</v>
      </c>
      <c r="G72" s="32">
        <v>-1200929.0678281421</v>
      </c>
      <c r="H72" s="32">
        <v>-1562644.6631189799</v>
      </c>
      <c r="I72" s="32">
        <v>-110624.64670356194</v>
      </c>
      <c r="J72" s="32">
        <v>-286794.66022182885</v>
      </c>
      <c r="K72" s="32">
        <v>-22778.968901956599</v>
      </c>
      <c r="L72" s="32">
        <v>-11539.505771993543</v>
      </c>
      <c r="M72" s="32">
        <v>-2900458.0320267677</v>
      </c>
      <c r="N72" s="32">
        <v>-8098.2227612245697</v>
      </c>
      <c r="O72" s="32">
        <v>-6616.1087836968163</v>
      </c>
      <c r="P72" s="5"/>
      <c r="Q72" s="5"/>
      <c r="R72" s="5"/>
    </row>
    <row r="73" spans="1:18" x14ac:dyDescent="0.25">
      <c r="A73" s="25"/>
      <c r="B73" s="26"/>
      <c r="C73" s="26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5"/>
      <c r="Q73" s="5"/>
      <c r="R73" s="5"/>
    </row>
    <row r="74" spans="1:18" x14ac:dyDescent="0.25">
      <c r="A74" s="25">
        <v>45</v>
      </c>
      <c r="B74" s="26" t="s">
        <v>110</v>
      </c>
      <c r="C74" s="54" t="s">
        <v>70</v>
      </c>
      <c r="D74" s="55">
        <f>D60-D68-D70+D72</f>
        <v>94651523.303561836</v>
      </c>
      <c r="E74" s="55">
        <f t="shared" ref="E74:O74" si="15">E60-E68-E70+E72</f>
        <v>49021557.261714295</v>
      </c>
      <c r="F74" s="55">
        <f t="shared" si="15"/>
        <v>27610770.953069597</v>
      </c>
      <c r="G74" s="55">
        <f t="shared" si="15"/>
        <v>6639956.6841854444</v>
      </c>
      <c r="H74" s="55">
        <f t="shared" si="15"/>
        <v>876160.40846515866</v>
      </c>
      <c r="I74" s="55">
        <f t="shared" si="15"/>
        <v>-249803.6318354682</v>
      </c>
      <c r="J74" s="55">
        <f t="shared" si="15"/>
        <v>1129411.9254580473</v>
      </c>
      <c r="K74" s="55">
        <f t="shared" si="15"/>
        <v>60722.208634507406</v>
      </c>
      <c r="L74" s="55">
        <f t="shared" si="15"/>
        <v>142345.23704960942</v>
      </c>
      <c r="M74" s="55">
        <f t="shared" si="15"/>
        <v>9461156.0453589186</v>
      </c>
      <c r="N74" s="55">
        <f t="shared" si="15"/>
        <v>-11501.26707630726</v>
      </c>
      <c r="O74" s="55">
        <f t="shared" si="15"/>
        <v>-29252.521461983029</v>
      </c>
      <c r="P74" s="5"/>
      <c r="Q74" s="5"/>
      <c r="R74" s="5"/>
    </row>
    <row r="75" spans="1:18" x14ac:dyDescent="0.2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8" x14ac:dyDescent="0.25">
      <c r="A76" s="25">
        <v>46</v>
      </c>
      <c r="B76" s="26"/>
      <c r="C76" s="26" t="s">
        <v>71</v>
      </c>
      <c r="D76" s="56">
        <v>4.5400000000000003E-2</v>
      </c>
      <c r="E76" s="56">
        <v>4.5400000000000003E-2</v>
      </c>
      <c r="F76" s="56">
        <v>4.5400000000000003E-2</v>
      </c>
      <c r="G76" s="56">
        <v>4.5400000000000003E-2</v>
      </c>
      <c r="H76" s="56">
        <v>4.5400000000000003E-2</v>
      </c>
      <c r="I76" s="56">
        <v>4.5400000000000003E-2</v>
      </c>
      <c r="J76" s="56">
        <v>4.5400000000000003E-2</v>
      </c>
      <c r="K76" s="56">
        <v>4.5400000000000003E-2</v>
      </c>
      <c r="L76" s="56">
        <v>4.5400000000000003E-2</v>
      </c>
      <c r="M76" s="56">
        <v>4.5400000000000003E-2</v>
      </c>
      <c r="N76" s="56">
        <v>4.5400000000000003E-2</v>
      </c>
      <c r="O76" s="56">
        <v>4.5400000000000003E-2</v>
      </c>
    </row>
    <row r="77" spans="1:18" x14ac:dyDescent="0.2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8" x14ac:dyDescent="0.25">
      <c r="A78" s="25">
        <v>47</v>
      </c>
      <c r="B78" s="26" t="s">
        <v>111</v>
      </c>
      <c r="C78" s="54" t="s">
        <v>72</v>
      </c>
      <c r="D78" s="55">
        <f>D74*D76</f>
        <v>4297179.1579817077</v>
      </c>
      <c r="E78" s="55">
        <f t="shared" ref="E78:O78" si="16">E74*E76</f>
        <v>2225578.6996818292</v>
      </c>
      <c r="F78" s="55">
        <f t="shared" si="16"/>
        <v>1253529.0012693598</v>
      </c>
      <c r="G78" s="55">
        <f t="shared" si="16"/>
        <v>301454.03346201917</v>
      </c>
      <c r="H78" s="55">
        <f t="shared" si="16"/>
        <v>39777.682544318202</v>
      </c>
      <c r="I78" s="55">
        <f t="shared" si="16"/>
        <v>-11341.084885330258</v>
      </c>
      <c r="J78" s="55">
        <f t="shared" si="16"/>
        <v>51275.301415795351</v>
      </c>
      <c r="K78" s="55">
        <f t="shared" si="16"/>
        <v>2756.7882720066364</v>
      </c>
      <c r="L78" s="55">
        <f t="shared" si="16"/>
        <v>6462.4737620522683</v>
      </c>
      <c r="M78" s="55">
        <f t="shared" si="16"/>
        <v>429536.48445929494</v>
      </c>
      <c r="N78" s="55">
        <f t="shared" si="16"/>
        <v>-522.1575252643496</v>
      </c>
      <c r="O78" s="55">
        <f t="shared" si="16"/>
        <v>-1328.0644743740297</v>
      </c>
    </row>
    <row r="79" spans="1:18" x14ac:dyDescent="0.25">
      <c r="A79" s="25"/>
      <c r="B79" s="26"/>
      <c r="C79" s="28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8" x14ac:dyDescent="0.25">
      <c r="A80" s="25">
        <v>48</v>
      </c>
      <c r="B80" s="26" t="s">
        <v>112</v>
      </c>
      <c r="C80" s="26" t="s">
        <v>74</v>
      </c>
      <c r="D80" s="32">
        <f>D74-D78</f>
        <v>90354344.145580128</v>
      </c>
      <c r="E80" s="32">
        <f t="shared" ref="E80:O80" si="17">E74-E78</f>
        <v>46795978.562032469</v>
      </c>
      <c r="F80" s="32">
        <f t="shared" si="17"/>
        <v>26357241.951800238</v>
      </c>
      <c r="G80" s="32">
        <f t="shared" si="17"/>
        <v>6338502.6507234257</v>
      </c>
      <c r="H80" s="32">
        <f t="shared" si="17"/>
        <v>836382.7259208404</v>
      </c>
      <c r="I80" s="32">
        <f t="shared" si="17"/>
        <v>-238462.54695013794</v>
      </c>
      <c r="J80" s="32">
        <f t="shared" si="17"/>
        <v>1078136.6240422518</v>
      </c>
      <c r="K80" s="32">
        <f t="shared" si="17"/>
        <v>57965.420362500772</v>
      </c>
      <c r="L80" s="32">
        <f t="shared" si="17"/>
        <v>135882.76328755714</v>
      </c>
      <c r="M80" s="32">
        <f t="shared" si="17"/>
        <v>9031619.5608996227</v>
      </c>
      <c r="N80" s="32">
        <f t="shared" si="17"/>
        <v>-10979.109551042911</v>
      </c>
      <c r="O80" s="32">
        <f t="shared" si="17"/>
        <v>-27924.456987608999</v>
      </c>
    </row>
    <row r="81" spans="1:15" x14ac:dyDescent="0.25">
      <c r="A81" s="25">
        <v>49</v>
      </c>
      <c r="B81" s="26"/>
      <c r="C81" s="26" t="s">
        <v>75</v>
      </c>
      <c r="D81" s="57">
        <v>0.35</v>
      </c>
      <c r="E81" s="57">
        <v>0.35</v>
      </c>
      <c r="F81" s="57">
        <v>0.35</v>
      </c>
      <c r="G81" s="57">
        <v>0.35</v>
      </c>
      <c r="H81" s="57">
        <v>0.35</v>
      </c>
      <c r="I81" s="57">
        <v>0.35</v>
      </c>
      <c r="J81" s="57">
        <v>0.35</v>
      </c>
      <c r="K81" s="57">
        <v>0.35</v>
      </c>
      <c r="L81" s="57">
        <v>0.35</v>
      </c>
      <c r="M81" s="57">
        <v>0.35</v>
      </c>
      <c r="N81" s="57">
        <v>0.35</v>
      </c>
      <c r="O81" s="57">
        <v>0.35</v>
      </c>
    </row>
    <row r="82" spans="1:15" x14ac:dyDescent="0.25">
      <c r="A82" s="25">
        <v>50</v>
      </c>
      <c r="B82" s="26" t="s">
        <v>113</v>
      </c>
      <c r="C82" s="26" t="s">
        <v>76</v>
      </c>
      <c r="D82" s="32">
        <f>D80*D81</f>
        <v>31624020.450953044</v>
      </c>
      <c r="E82" s="32">
        <f t="shared" ref="E82:O82" si="18">E80*E81</f>
        <v>16378592.496711362</v>
      </c>
      <c r="F82" s="32">
        <f t="shared" si="18"/>
        <v>9225034.6831300836</v>
      </c>
      <c r="G82" s="32">
        <f t="shared" si="18"/>
        <v>2218475.9277531989</v>
      </c>
      <c r="H82" s="32">
        <f t="shared" si="18"/>
        <v>292733.95407229412</v>
      </c>
      <c r="I82" s="32">
        <f t="shared" si="18"/>
        <v>-83461.891432548276</v>
      </c>
      <c r="J82" s="32">
        <f t="shared" si="18"/>
        <v>377347.81841478811</v>
      </c>
      <c r="K82" s="32">
        <f t="shared" si="18"/>
        <v>20287.897126875268</v>
      </c>
      <c r="L82" s="32">
        <f t="shared" si="18"/>
        <v>47558.967150644996</v>
      </c>
      <c r="M82" s="32">
        <f t="shared" si="18"/>
        <v>3161066.846314868</v>
      </c>
      <c r="N82" s="32">
        <f t="shared" si="18"/>
        <v>-3842.6883428650185</v>
      </c>
      <c r="O82" s="32">
        <f t="shared" si="18"/>
        <v>-9773.5599456631498</v>
      </c>
    </row>
    <row r="83" spans="1:15" x14ac:dyDescent="0.25">
      <c r="A83" s="25"/>
      <c r="B83" s="26"/>
      <c r="C83" s="26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x14ac:dyDescent="0.25">
      <c r="A84" s="25"/>
      <c r="B84" s="26"/>
      <c r="C84" s="58" t="s">
        <v>77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x14ac:dyDescent="0.25">
      <c r="A85" s="25">
        <v>51</v>
      </c>
      <c r="B85" s="26"/>
      <c r="C85" s="50" t="s">
        <v>78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</row>
    <row r="86" spans="1:15" x14ac:dyDescent="0.25">
      <c r="A86" s="25">
        <v>52</v>
      </c>
      <c r="B86" s="26"/>
      <c r="C86" s="50" t="s">
        <v>79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</row>
    <row r="87" spans="1:15" x14ac:dyDescent="0.25">
      <c r="A87" s="25">
        <v>53</v>
      </c>
      <c r="B87" s="26"/>
      <c r="C87" s="50" t="s">
        <v>80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</row>
    <row r="88" spans="1:15" x14ac:dyDescent="0.25">
      <c r="A88" s="25">
        <v>54</v>
      </c>
      <c r="B88" s="26" t="s">
        <v>114</v>
      </c>
      <c r="C88" s="58" t="s">
        <v>81</v>
      </c>
      <c r="D88" s="32">
        <f>SUM(D85:D87)</f>
        <v>0</v>
      </c>
      <c r="E88" s="32">
        <f t="shared" ref="E88:O88" si="19">SUM(E85:E87)</f>
        <v>0</v>
      </c>
      <c r="F88" s="32">
        <f t="shared" si="19"/>
        <v>0</v>
      </c>
      <c r="G88" s="32">
        <f t="shared" si="19"/>
        <v>0</v>
      </c>
      <c r="H88" s="32">
        <f t="shared" si="19"/>
        <v>0</v>
      </c>
      <c r="I88" s="32">
        <f t="shared" si="19"/>
        <v>0</v>
      </c>
      <c r="J88" s="32">
        <f t="shared" si="19"/>
        <v>0</v>
      </c>
      <c r="K88" s="32">
        <f t="shared" si="19"/>
        <v>0</v>
      </c>
      <c r="L88" s="32">
        <f t="shared" si="19"/>
        <v>0</v>
      </c>
      <c r="M88" s="32">
        <f t="shared" si="19"/>
        <v>0</v>
      </c>
      <c r="N88" s="32">
        <f t="shared" si="19"/>
        <v>0</v>
      </c>
      <c r="O88" s="32">
        <f t="shared" si="19"/>
        <v>0</v>
      </c>
    </row>
    <row r="89" spans="1:15" x14ac:dyDescent="0.25">
      <c r="A89" s="25"/>
      <c r="B89" s="26"/>
      <c r="C89" s="26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x14ac:dyDescent="0.25">
      <c r="A90" s="25"/>
      <c r="B90" s="26"/>
      <c r="C90" s="26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x14ac:dyDescent="0.25">
      <c r="A91" s="25">
        <v>55</v>
      </c>
      <c r="B91" s="26" t="s">
        <v>115</v>
      </c>
      <c r="C91" s="54" t="s">
        <v>73</v>
      </c>
      <c r="D91" s="55">
        <f>D82+D88</f>
        <v>31624020.450953044</v>
      </c>
      <c r="E91" s="55">
        <f t="shared" ref="E91:O91" si="20">E82+E88</f>
        <v>16378592.496711362</v>
      </c>
      <c r="F91" s="55">
        <f t="shared" si="20"/>
        <v>9225034.6831300836</v>
      </c>
      <c r="G91" s="55">
        <f t="shared" si="20"/>
        <v>2218475.9277531989</v>
      </c>
      <c r="H91" s="55">
        <f t="shared" si="20"/>
        <v>292733.95407229412</v>
      </c>
      <c r="I91" s="55">
        <f t="shared" si="20"/>
        <v>-83461.891432548276</v>
      </c>
      <c r="J91" s="55">
        <f t="shared" si="20"/>
        <v>377347.81841478811</v>
      </c>
      <c r="K91" s="55">
        <f t="shared" si="20"/>
        <v>20287.897126875268</v>
      </c>
      <c r="L91" s="55">
        <f t="shared" si="20"/>
        <v>47558.967150644996</v>
      </c>
      <c r="M91" s="55">
        <f t="shared" si="20"/>
        <v>3161066.846314868</v>
      </c>
      <c r="N91" s="55">
        <f t="shared" si="20"/>
        <v>-3842.6883428650185</v>
      </c>
      <c r="O91" s="55">
        <f t="shared" si="20"/>
        <v>-9773.5599456631498</v>
      </c>
    </row>
    <row r="92" spans="1:15" x14ac:dyDescent="0.25">
      <c r="A92" s="2"/>
    </row>
  </sheetData>
  <pageMargins left="0.7" right="0.7" top="0.75" bottom="0.75" header="0.3" footer="0.3"/>
  <pageSetup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opLeftCell="A81" workbookViewId="0">
      <selection sqref="A1:O92"/>
    </sheetView>
  </sheetViews>
  <sheetFormatPr defaultRowHeight="15" x14ac:dyDescent="0.25"/>
  <cols>
    <col min="1" max="1" width="2.7109375" bestFit="1" customWidth="1"/>
    <col min="2" max="2" width="31.28515625" bestFit="1" customWidth="1"/>
    <col min="3" max="3" width="29" customWidth="1"/>
    <col min="4" max="5" width="9.85546875" bestFit="1" customWidth="1"/>
    <col min="6" max="6" width="9" bestFit="1" customWidth="1"/>
    <col min="7" max="7" width="7.85546875" bestFit="1" customWidth="1"/>
    <col min="8" max="8" width="10" bestFit="1" customWidth="1"/>
    <col min="9" max="10" width="7.85546875" bestFit="1" customWidth="1"/>
    <col min="11" max="11" width="7.7109375" bestFit="1" customWidth="1"/>
    <col min="12" max="12" width="7.42578125" bestFit="1" customWidth="1"/>
    <col min="13" max="13" width="9.140625" bestFit="1" customWidth="1"/>
    <col min="14" max="14" width="7.42578125" bestFit="1" customWidth="1"/>
    <col min="15" max="15" width="8" bestFit="1" customWidth="1"/>
  </cols>
  <sheetData>
    <row r="1" spans="1:15" x14ac:dyDescent="0.25">
      <c r="A1" s="2"/>
      <c r="O1" t="s">
        <v>126</v>
      </c>
    </row>
    <row r="2" spans="1:15" ht="18.75" x14ac:dyDescent="0.3">
      <c r="A2" s="2"/>
      <c r="C2" s="1" t="s">
        <v>127</v>
      </c>
    </row>
    <row r="3" spans="1:15" x14ac:dyDescent="0.25">
      <c r="A3" s="2"/>
    </row>
    <row r="4" spans="1:15" x14ac:dyDescent="0.25">
      <c r="A4" s="2"/>
      <c r="B4" s="2"/>
    </row>
    <row r="5" spans="1:15" x14ac:dyDescent="0.25">
      <c r="A5" s="25"/>
      <c r="B5" s="25"/>
      <c r="C5" s="26"/>
      <c r="D5" s="27" t="s">
        <v>1</v>
      </c>
      <c r="E5" s="27"/>
      <c r="F5" s="27" t="s">
        <v>2</v>
      </c>
      <c r="G5" s="27" t="s">
        <v>2</v>
      </c>
      <c r="H5" s="27" t="s">
        <v>3</v>
      </c>
      <c r="I5" s="27" t="s">
        <v>2</v>
      </c>
      <c r="J5" s="27"/>
      <c r="K5" s="27" t="s">
        <v>4</v>
      </c>
      <c r="L5" s="27" t="s">
        <v>5</v>
      </c>
      <c r="M5" s="27" t="s">
        <v>2</v>
      </c>
      <c r="N5" s="28"/>
      <c r="O5" s="28"/>
    </row>
    <row r="6" spans="1:15" x14ac:dyDescent="0.25">
      <c r="A6" s="25"/>
      <c r="B6" s="25"/>
      <c r="C6" s="26"/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10</v>
      </c>
      <c r="M6" s="27" t="s">
        <v>14</v>
      </c>
      <c r="N6" s="28" t="s">
        <v>15</v>
      </c>
      <c r="O6" s="28" t="s">
        <v>15</v>
      </c>
    </row>
    <row r="7" spans="1:15" x14ac:dyDescent="0.25">
      <c r="A7" s="25"/>
      <c r="B7" s="25"/>
      <c r="C7" s="26"/>
      <c r="D7" s="29" t="s">
        <v>16</v>
      </c>
      <c r="E7" s="29" t="s">
        <v>17</v>
      </c>
      <c r="F7" s="29" t="s">
        <v>18</v>
      </c>
      <c r="G7" s="29" t="s">
        <v>19</v>
      </c>
      <c r="H7" s="29" t="s">
        <v>20</v>
      </c>
      <c r="I7" s="29" t="s">
        <v>21</v>
      </c>
      <c r="J7" s="29" t="s">
        <v>22</v>
      </c>
      <c r="K7" s="29" t="s">
        <v>23</v>
      </c>
      <c r="L7" s="29" t="s">
        <v>23</v>
      </c>
      <c r="M7" s="29" t="s">
        <v>24</v>
      </c>
      <c r="N7" s="30" t="s">
        <v>25</v>
      </c>
      <c r="O7" s="30" t="s">
        <v>26</v>
      </c>
    </row>
    <row r="8" spans="1:15" x14ac:dyDescent="0.25">
      <c r="A8" s="25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x14ac:dyDescent="0.25">
      <c r="A9" s="25"/>
      <c r="B9" s="31" t="s">
        <v>82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x14ac:dyDescent="0.25">
      <c r="A10" s="25">
        <v>1</v>
      </c>
      <c r="B10" s="25"/>
      <c r="C10" s="26" t="s">
        <v>28</v>
      </c>
      <c r="D10" s="32">
        <v>39102136.970257729</v>
      </c>
      <c r="E10" s="32">
        <v>34152357.655391075</v>
      </c>
      <c r="F10" s="32">
        <v>776534.22618095973</v>
      </c>
      <c r="G10" s="32">
        <v>140232.33483151376</v>
      </c>
      <c r="H10" s="32">
        <v>320941.19496921211</v>
      </c>
      <c r="I10" s="32">
        <v>125765.55599648743</v>
      </c>
      <c r="J10" s="32">
        <v>92041.025493314286</v>
      </c>
      <c r="K10" s="32">
        <v>100750.53454476739</v>
      </c>
      <c r="L10" s="32">
        <v>21108.423384393547</v>
      </c>
      <c r="M10" s="32">
        <v>3377963.0123373778</v>
      </c>
      <c r="N10" s="32">
        <v>-3172.4338724619638</v>
      </c>
      <c r="O10" s="32">
        <v>-2384.558998908884</v>
      </c>
    </row>
    <row r="11" spans="1:15" x14ac:dyDescent="0.25">
      <c r="A11" s="25">
        <v>2</v>
      </c>
      <c r="B11" s="25"/>
      <c r="C11" s="26" t="s">
        <v>29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</row>
    <row r="12" spans="1:15" x14ac:dyDescent="0.25">
      <c r="A12" s="25">
        <v>3</v>
      </c>
      <c r="B12" s="25"/>
      <c r="C12" s="26" t="s">
        <v>30</v>
      </c>
      <c r="D12" s="32">
        <v>630494.28344136837</v>
      </c>
      <c r="E12" s="32">
        <v>549342.26728445466</v>
      </c>
      <c r="F12" s="32">
        <v>12271.798073075193</v>
      </c>
      <c r="G12" s="32">
        <v>217.62748530704118</v>
      </c>
      <c r="H12" s="32">
        <v>6271.0262064469471</v>
      </c>
      <c r="I12" s="32">
        <v>421.85905323145226</v>
      </c>
      <c r="J12" s="32">
        <v>2194.4610515744389</v>
      </c>
      <c r="K12" s="32">
        <v>1711.9035482159418</v>
      </c>
      <c r="L12" s="32">
        <v>358.94932994252281</v>
      </c>
      <c r="M12" s="32">
        <v>57699.172534234756</v>
      </c>
      <c r="N12" s="32">
        <v>2.6094374426687823</v>
      </c>
      <c r="O12" s="32">
        <v>2.6094374426687823</v>
      </c>
    </row>
    <row r="13" spans="1:15" x14ac:dyDescent="0.25">
      <c r="A13" s="25">
        <v>4</v>
      </c>
      <c r="B13" s="25"/>
      <c r="C13" s="26" t="s">
        <v>31</v>
      </c>
      <c r="D13" s="32">
        <v>982938.02104467631</v>
      </c>
      <c r="E13" s="32">
        <v>856422.35823854362</v>
      </c>
      <c r="F13" s="32">
        <v>19131.683235523142</v>
      </c>
      <c r="G13" s="32">
        <v>339.28036359829264</v>
      </c>
      <c r="H13" s="32">
        <v>9776.5043255264954</v>
      </c>
      <c r="I13" s="32">
        <v>657.67654653393083</v>
      </c>
      <c r="J13" s="32">
        <v>3421.1558454118585</v>
      </c>
      <c r="K13" s="32">
        <v>2668.8506622427076</v>
      </c>
      <c r="L13" s="32">
        <v>559.60054404177049</v>
      </c>
      <c r="M13" s="32">
        <v>89952.7750785549</v>
      </c>
      <c r="N13" s="32">
        <v>4.068102349694426</v>
      </c>
      <c r="O13" s="32">
        <v>4.068102349694426</v>
      </c>
    </row>
    <row r="14" spans="1:15" x14ac:dyDescent="0.25">
      <c r="A14" s="25">
        <v>5</v>
      </c>
      <c r="B14" s="25"/>
      <c r="C14" s="26" t="s">
        <v>32</v>
      </c>
      <c r="D14" s="32">
        <v>362504.42275869823</v>
      </c>
      <c r="E14" s="32">
        <v>283899.09515024768</v>
      </c>
      <c r="F14" s="32">
        <v>227945.73519615742</v>
      </c>
      <c r="G14" s="32">
        <v>-23144.559824211545</v>
      </c>
      <c r="H14" s="32">
        <v>5930.2409586150025</v>
      </c>
      <c r="I14" s="32">
        <v>-7413.609670429857</v>
      </c>
      <c r="J14" s="32">
        <v>3599.7758103064543</v>
      </c>
      <c r="K14" s="32">
        <v>521.60124965620776</v>
      </c>
      <c r="L14" s="32">
        <v>41.543636820915403</v>
      </c>
      <c r="M14" s="32">
        <v>-160999.65871293496</v>
      </c>
      <c r="N14" s="32">
        <v>16036.361420445206</v>
      </c>
      <c r="O14" s="32">
        <v>16087.897544025927</v>
      </c>
    </row>
    <row r="15" spans="1:15" x14ac:dyDescent="0.25">
      <c r="A15" s="25">
        <v>6</v>
      </c>
      <c r="B15" s="25"/>
      <c r="C15" s="33" t="s">
        <v>85</v>
      </c>
      <c r="D15" s="34">
        <v>85738.630999672459</v>
      </c>
      <c r="E15" s="32">
        <v>-289825.69217974588</v>
      </c>
      <c r="F15" s="32">
        <v>532124.77249934245</v>
      </c>
      <c r="G15" s="32">
        <v>11587.738843727275</v>
      </c>
      <c r="H15" s="32">
        <v>9176.0597496723894</v>
      </c>
      <c r="I15" s="32">
        <v>72816.448472534044</v>
      </c>
      <c r="J15" s="32">
        <v>7246.990904540452</v>
      </c>
      <c r="K15" s="32">
        <v>-1409.8759711455903</v>
      </c>
      <c r="L15" s="32">
        <v>-215.04339779215337</v>
      </c>
      <c r="M15" s="32">
        <v>-315740.95994421566</v>
      </c>
      <c r="N15" s="32">
        <v>27856.734916977006</v>
      </c>
      <c r="O15" s="32">
        <v>32121.45710578021</v>
      </c>
    </row>
    <row r="16" spans="1:15" x14ac:dyDescent="0.25">
      <c r="A16" s="25">
        <v>7</v>
      </c>
      <c r="B16" s="25"/>
      <c r="C16" s="33" t="s">
        <v>33</v>
      </c>
      <c r="D16" s="34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</row>
    <row r="17" spans="1:17" x14ac:dyDescent="0.25">
      <c r="A17" s="25">
        <v>8</v>
      </c>
      <c r="B17" s="25"/>
      <c r="C17" s="33" t="s">
        <v>84</v>
      </c>
      <c r="D17" s="34">
        <v>11650.455979722905</v>
      </c>
      <c r="E17" s="32">
        <v>-39382.498054414958</v>
      </c>
      <c r="F17" s="32">
        <v>72306.918893388865</v>
      </c>
      <c r="G17" s="32">
        <v>1574.5812561887371</v>
      </c>
      <c r="H17" s="32">
        <v>1246.8741212029765</v>
      </c>
      <c r="I17" s="32">
        <v>9894.5459898028985</v>
      </c>
      <c r="J17" s="32">
        <v>984.74570370876836</v>
      </c>
      <c r="K17" s="32">
        <v>-191.57872883185121</v>
      </c>
      <c r="L17" s="32">
        <v>-29.22082625411937</v>
      </c>
      <c r="M17" s="32">
        <v>-42903.95253499566</v>
      </c>
      <c r="N17" s="32">
        <v>3785.2676221326997</v>
      </c>
      <c r="O17" s="32">
        <v>4364.7725377942052</v>
      </c>
    </row>
    <row r="18" spans="1:17" x14ac:dyDescent="0.25">
      <c r="A18" s="25">
        <v>9</v>
      </c>
      <c r="B18" s="25"/>
      <c r="C18" s="26" t="s">
        <v>34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</row>
    <row r="19" spans="1:17" x14ac:dyDescent="0.25">
      <c r="A19" s="25">
        <v>10</v>
      </c>
      <c r="B19" s="25"/>
      <c r="C19" s="26" t="s">
        <v>35</v>
      </c>
      <c r="D19" s="32">
        <v>706814.0117852923</v>
      </c>
      <c r="E19" s="32">
        <v>553548.71771849599</v>
      </c>
      <c r="F19" s="32">
        <v>444450.41066599789</v>
      </c>
      <c r="G19" s="32">
        <v>-45127.447151851695</v>
      </c>
      <c r="H19" s="32">
        <v>11562.831070897744</v>
      </c>
      <c r="I19" s="32">
        <v>-14455.115204083484</v>
      </c>
      <c r="J19" s="32">
        <v>7018.8715565106968</v>
      </c>
      <c r="K19" s="32">
        <v>1017.0222724899974</v>
      </c>
      <c r="L19" s="32">
        <v>81.002114076518055</v>
      </c>
      <c r="M19" s="32">
        <v>-313918.41733942518</v>
      </c>
      <c r="N19" s="32">
        <v>31267.825268903671</v>
      </c>
      <c r="O19" s="32">
        <v>31368.310813280605</v>
      </c>
    </row>
    <row r="20" spans="1:17" x14ac:dyDescent="0.25">
      <c r="A20" s="25">
        <v>11</v>
      </c>
      <c r="B20" s="25"/>
      <c r="C20" s="26" t="s">
        <v>36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7" x14ac:dyDescent="0.25">
      <c r="A21" s="25">
        <v>12</v>
      </c>
      <c r="B21" s="25"/>
      <c r="C21" s="26" t="s">
        <v>37</v>
      </c>
      <c r="D21" s="32">
        <v>985794.62000000011</v>
      </c>
      <c r="E21" s="32">
        <v>881063.03811177809</v>
      </c>
      <c r="F21" s="32">
        <v>46789.408865475219</v>
      </c>
      <c r="G21" s="32">
        <v>14260.594161156585</v>
      </c>
      <c r="H21" s="32">
        <v>0</v>
      </c>
      <c r="I21" s="32">
        <v>24876.221566725751</v>
      </c>
      <c r="J21" s="32">
        <v>6776.3698869793689</v>
      </c>
      <c r="K21" s="32">
        <v>0</v>
      </c>
      <c r="L21" s="32">
        <v>0</v>
      </c>
      <c r="M21" s="32">
        <v>12028.987407884968</v>
      </c>
      <c r="N21" s="32">
        <v>0</v>
      </c>
      <c r="O21" s="32">
        <v>0</v>
      </c>
    </row>
    <row r="22" spans="1:17" x14ac:dyDescent="0.25">
      <c r="A22" s="25">
        <v>13</v>
      </c>
      <c r="B22" s="25" t="s">
        <v>87</v>
      </c>
      <c r="C22" s="28" t="s">
        <v>83</v>
      </c>
      <c r="D22" s="35">
        <f>SUM(D10:D21)</f>
        <v>42868071.416267149</v>
      </c>
      <c r="E22" s="35">
        <f t="shared" ref="E22:O22" si="0">SUM(E10:E21)</f>
        <v>36947424.941660427</v>
      </c>
      <c r="F22" s="35">
        <f t="shared" si="0"/>
        <v>2131554.9536099201</v>
      </c>
      <c r="G22" s="35">
        <f t="shared" si="0"/>
        <v>99940.149965428442</v>
      </c>
      <c r="H22" s="35">
        <f t="shared" si="0"/>
        <v>364904.73140157358</v>
      </c>
      <c r="I22" s="35">
        <f t="shared" si="0"/>
        <v>212563.58275080216</v>
      </c>
      <c r="J22" s="35">
        <f t="shared" si="0"/>
        <v>123283.39625234634</v>
      </c>
      <c r="K22" s="35">
        <f t="shared" si="0"/>
        <v>105068.45757739479</v>
      </c>
      <c r="L22" s="35">
        <f t="shared" si="0"/>
        <v>21905.254785229001</v>
      </c>
      <c r="M22" s="35">
        <f t="shared" si="0"/>
        <v>2704080.9588264814</v>
      </c>
      <c r="N22" s="35">
        <f t="shared" si="0"/>
        <v>75780.432895788981</v>
      </c>
      <c r="O22" s="35">
        <f t="shared" si="0"/>
        <v>81564.556541764425</v>
      </c>
    </row>
    <row r="23" spans="1:17" x14ac:dyDescent="0.25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7" x14ac:dyDescent="0.25">
      <c r="A24" s="25"/>
      <c r="B24" s="31" t="s">
        <v>86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7" x14ac:dyDescent="0.25">
      <c r="A25" s="25">
        <v>14</v>
      </c>
      <c r="B25" s="25"/>
      <c r="C25" s="36" t="s">
        <v>98</v>
      </c>
      <c r="D25" s="37">
        <v>7.293704912423167E-2</v>
      </c>
      <c r="E25" s="37">
        <v>7.336799153271327E-2</v>
      </c>
      <c r="F25" s="37">
        <v>8.1495945381432983E-2</v>
      </c>
      <c r="G25" s="37">
        <v>7.5302879485503904E-2</v>
      </c>
      <c r="H25" s="37">
        <v>0.15824251570722198</v>
      </c>
      <c r="I25" s="37">
        <v>5.3990481592324072E-2</v>
      </c>
      <c r="J25" s="37">
        <v>7.0610843123742537E-2</v>
      </c>
      <c r="K25" s="37">
        <v>0.10071152054330039</v>
      </c>
      <c r="L25" s="37">
        <v>0.24163268812436978</v>
      </c>
      <c r="M25" s="37">
        <v>8.1844505474493359E-2</v>
      </c>
      <c r="N25" s="37">
        <v>3.297577121867059E-2</v>
      </c>
      <c r="O25" s="37">
        <v>5.3259960844000809E-2</v>
      </c>
    </row>
    <row r="26" spans="1:17" x14ac:dyDescent="0.25">
      <c r="A26" s="25">
        <v>15</v>
      </c>
      <c r="B26" s="25"/>
      <c r="C26" s="38" t="s">
        <v>99</v>
      </c>
      <c r="D26" s="37">
        <v>7.293704912423167E-2</v>
      </c>
      <c r="E26" s="37">
        <v>7.293704912423167E-2</v>
      </c>
      <c r="F26" s="37">
        <v>7.293704912423167E-2</v>
      </c>
      <c r="G26" s="37">
        <v>7.293704912423167E-2</v>
      </c>
      <c r="H26" s="37">
        <v>7.293704912423167E-2</v>
      </c>
      <c r="I26" s="37">
        <v>7.293704912423167E-2</v>
      </c>
      <c r="J26" s="37">
        <v>7.293704912423167E-2</v>
      </c>
      <c r="K26" s="37">
        <v>7.293704912423167E-2</v>
      </c>
      <c r="L26" s="37">
        <v>7.293704912423167E-2</v>
      </c>
      <c r="M26" s="37">
        <v>7.293704912423167E-2</v>
      </c>
      <c r="N26" s="37">
        <v>7.293704912423167E-2</v>
      </c>
      <c r="O26" s="37">
        <v>7.293704912423167E-2</v>
      </c>
    </row>
    <row r="27" spans="1:17" x14ac:dyDescent="0.25">
      <c r="A27" s="25">
        <v>16</v>
      </c>
      <c r="B27" s="25"/>
      <c r="C27" s="26" t="s">
        <v>97</v>
      </c>
      <c r="D27" s="32">
        <v>8614511.1130279899</v>
      </c>
      <c r="E27" s="32">
        <v>6746543.6463884264</v>
      </c>
      <c r="F27" s="32">
        <v>5416874.7903021723</v>
      </c>
      <c r="G27" s="32">
        <v>-550004.51110227848</v>
      </c>
      <c r="H27" s="32">
        <v>140925.52651399863</v>
      </c>
      <c r="I27" s="32">
        <v>-176176.12057682779</v>
      </c>
      <c r="J27" s="32">
        <v>85544.63552831288</v>
      </c>
      <c r="K27" s="32">
        <v>12395.268801240774</v>
      </c>
      <c r="L27" s="32">
        <v>987.23794414943404</v>
      </c>
      <c r="M27" s="32">
        <v>-3825976.35256855</v>
      </c>
      <c r="N27" s="32">
        <v>381086.14680520823</v>
      </c>
      <c r="O27" s="32">
        <v>382310.84499214328</v>
      </c>
    </row>
    <row r="28" spans="1:17" x14ac:dyDescent="0.2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7" x14ac:dyDescent="0.25">
      <c r="A29" s="25">
        <v>17</v>
      </c>
      <c r="B29" s="25" t="s">
        <v>89</v>
      </c>
      <c r="C29" s="39" t="s">
        <v>100</v>
      </c>
      <c r="D29" s="40">
        <f>D25*D27</f>
        <v>628317.02023216209</v>
      </c>
      <c r="E29" s="40">
        <f t="shared" ref="E29:O29" si="1">E25*E27</f>
        <v>494980.3571233066</v>
      </c>
      <c r="F29" s="40">
        <f t="shared" si="1"/>
        <v>441453.33204852708</v>
      </c>
      <c r="G29" s="40">
        <f t="shared" si="1"/>
        <v>-41416.92341601837</v>
      </c>
      <c r="H29" s="40">
        <f t="shared" si="1"/>
        <v>22300.409842939956</v>
      </c>
      <c r="I29" s="40">
        <f t="shared" si="1"/>
        <v>-9511.8335950102864</v>
      </c>
      <c r="J29" s="40">
        <f t="shared" si="1"/>
        <v>6040.3788393674331</v>
      </c>
      <c r="K29" s="40">
        <f t="shared" si="1"/>
        <v>1248.3463685158906</v>
      </c>
      <c r="L29" s="40">
        <f t="shared" si="1"/>
        <v>238.54895826320418</v>
      </c>
      <c r="M29" s="40">
        <f t="shared" si="1"/>
        <v>-313135.14253307885</v>
      </c>
      <c r="N29" s="40">
        <f t="shared" si="1"/>
        <v>12566.609591653261</v>
      </c>
      <c r="O29" s="40">
        <f t="shared" si="1"/>
        <v>20361.860634518413</v>
      </c>
      <c r="Q29" s="3" t="s">
        <v>27</v>
      </c>
    </row>
    <row r="30" spans="1:17" x14ac:dyDescent="0.25">
      <c r="A30" s="25">
        <v>18</v>
      </c>
      <c r="B30" s="25" t="s">
        <v>88</v>
      </c>
      <c r="C30" s="39" t="s">
        <v>101</v>
      </c>
      <c r="D30" s="40">
        <f>D26*D27</f>
        <v>628317.02023216209</v>
      </c>
      <c r="E30" s="40">
        <f t="shared" ref="E30:O30" si="2">E26*E27</f>
        <v>492072.98535540572</v>
      </c>
      <c r="F30" s="40">
        <f t="shared" si="2"/>
        <v>395090.86268008169</v>
      </c>
      <c r="G30" s="40">
        <f t="shared" si="2"/>
        <v>-40115.70604481591</v>
      </c>
      <c r="H30" s="40">
        <f t="shared" si="2"/>
        <v>10278.692050209731</v>
      </c>
      <c r="I30" s="40">
        <f t="shared" si="2"/>
        <v>-12849.766361028651</v>
      </c>
      <c r="J30" s="40">
        <f t="shared" si="2"/>
        <v>6239.3732838430506</v>
      </c>
      <c r="K30" s="40">
        <f t="shared" si="2"/>
        <v>904.07432946415452</v>
      </c>
      <c r="L30" s="40">
        <f t="shared" si="2"/>
        <v>72.006222429732759</v>
      </c>
      <c r="M30" s="40">
        <f t="shared" si="2"/>
        <v>-279055.42517544102</v>
      </c>
      <c r="N30" s="40">
        <f t="shared" si="2"/>
        <v>27795.299010095634</v>
      </c>
      <c r="O30" s="40">
        <f t="shared" si="2"/>
        <v>27884.624881918473</v>
      </c>
    </row>
    <row r="31" spans="1:17" x14ac:dyDescent="0.25">
      <c r="A31" s="25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7" x14ac:dyDescent="0.25">
      <c r="A32" s="25">
        <v>19</v>
      </c>
      <c r="B32" s="26" t="s">
        <v>90</v>
      </c>
      <c r="C32" s="41" t="s">
        <v>91</v>
      </c>
      <c r="D32" s="42">
        <f>SUM(E32:O32)</f>
        <v>1.0000000000000002</v>
      </c>
      <c r="E32" s="42">
        <f>(E22+E30)/($D22+$D30)</f>
        <v>0.86074957652343997</v>
      </c>
      <c r="F32" s="42">
        <f t="shared" ref="F32:O32" si="3">(F22+F30)/($D22+$D30)</f>
        <v>5.8088634645579139E-2</v>
      </c>
      <c r="G32" s="42">
        <f t="shared" si="3"/>
        <v>1.3753887637809438E-3</v>
      </c>
      <c r="H32" s="42">
        <f t="shared" si="3"/>
        <v>8.6256224237907988E-3</v>
      </c>
      <c r="I32" s="42">
        <f t="shared" si="3"/>
        <v>4.5915034228953778E-3</v>
      </c>
      <c r="J32" s="42">
        <f t="shared" si="3"/>
        <v>2.9777821605874383E-3</v>
      </c>
      <c r="K32" s="42">
        <f t="shared" si="3"/>
        <v>2.436352435595176E-3</v>
      </c>
      <c r="L32" s="42">
        <f t="shared" si="3"/>
        <v>5.0526634043981586E-4</v>
      </c>
      <c r="M32" s="42">
        <f t="shared" si="3"/>
        <v>5.5752342224719476E-2</v>
      </c>
      <c r="N32" s="42">
        <f t="shared" si="3"/>
        <v>2.3812490100665615E-3</v>
      </c>
      <c r="O32" s="42">
        <f t="shared" si="3"/>
        <v>2.5162820491054913E-3</v>
      </c>
    </row>
    <row r="33" spans="1:18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8" x14ac:dyDescent="0.25">
      <c r="A34" s="25">
        <v>20</v>
      </c>
      <c r="B34" s="43"/>
      <c r="C34" s="44" t="s">
        <v>38</v>
      </c>
      <c r="D34" s="45">
        <v>1180789.549263702</v>
      </c>
      <c r="E34" s="45">
        <f>$D34*E32</f>
        <v>1016364.1044920351</v>
      </c>
      <c r="F34" s="45">
        <f t="shared" ref="F34:O34" si="4">$D34*F32</f>
        <v>68590.452720497255</v>
      </c>
      <c r="G34" s="45">
        <f t="shared" si="4"/>
        <v>1624.044678447261</v>
      </c>
      <c r="H34" s="45">
        <f t="shared" si="4"/>
        <v>10185.044813906818</v>
      </c>
      <c r="I34" s="45">
        <f t="shared" si="4"/>
        <v>5421.5992571633778</v>
      </c>
      <c r="J34" s="45">
        <f t="shared" si="4"/>
        <v>3516.134055205534</v>
      </c>
      <c r="K34" s="45">
        <f t="shared" si="4"/>
        <v>2876.8194942739506</v>
      </c>
      <c r="L34" s="45">
        <f t="shared" si="4"/>
        <v>596.61321438605034</v>
      </c>
      <c r="M34" s="45">
        <f t="shared" si="4"/>
        <v>65831.783045922173</v>
      </c>
      <c r="N34" s="45">
        <f t="shared" si="4"/>
        <v>2811.7539452811316</v>
      </c>
      <c r="O34" s="46">
        <f t="shared" si="4"/>
        <v>2971.1995465836176</v>
      </c>
    </row>
    <row r="35" spans="1:18" x14ac:dyDescent="0.25">
      <c r="A35" s="25"/>
      <c r="B35" s="26"/>
      <c r="C35" s="26"/>
      <c r="D35" s="3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8" x14ac:dyDescent="0.2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8" x14ac:dyDescent="0.25">
      <c r="A37" s="25"/>
      <c r="B37" s="28" t="s">
        <v>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8" x14ac:dyDescent="0.25">
      <c r="A38" s="25">
        <v>21</v>
      </c>
      <c r="B38" s="25"/>
      <c r="C38" s="26" t="s">
        <v>38</v>
      </c>
      <c r="D38" s="32">
        <v>-8480569.0857175738</v>
      </c>
      <c r="E38" s="32">
        <v>-6026864.1146794325</v>
      </c>
      <c r="F38" s="32">
        <v>-725799.93101578171</v>
      </c>
      <c r="G38" s="32">
        <v>-102468.39165638563</v>
      </c>
      <c r="H38" s="32">
        <v>-71981.886075311719</v>
      </c>
      <c r="I38" s="32">
        <v>-34579.118400100444</v>
      </c>
      <c r="J38" s="32">
        <v>-122537.3622507852</v>
      </c>
      <c r="K38" s="32">
        <v>-18864.015681513571</v>
      </c>
      <c r="L38" s="32">
        <v>-4770.5282795221137</v>
      </c>
      <c r="M38" s="32">
        <v>-1366532.2352090285</v>
      </c>
      <c r="N38" s="32">
        <v>-3005.7737626129033</v>
      </c>
      <c r="O38" s="32">
        <v>-3165.7287070995003</v>
      </c>
      <c r="Q38" s="3" t="s">
        <v>39</v>
      </c>
    </row>
    <row r="39" spans="1:18" x14ac:dyDescent="0.25">
      <c r="A39" s="25"/>
      <c r="B39" s="25"/>
      <c r="C39" s="26"/>
      <c r="D39" s="3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8" x14ac:dyDescent="0.25">
      <c r="A40" s="25">
        <v>22</v>
      </c>
      <c r="B40" s="25" t="s">
        <v>103</v>
      </c>
      <c r="C40" s="47" t="s">
        <v>40</v>
      </c>
      <c r="D40" s="40">
        <f t="shared" ref="D40:O40" si="5">D22+D30+D38</f>
        <v>35015819.350781739</v>
      </c>
      <c r="E40" s="40">
        <f t="shared" si="5"/>
        <v>31412633.8123364</v>
      </c>
      <c r="F40" s="40">
        <f t="shared" si="5"/>
        <v>1800845.8852742203</v>
      </c>
      <c r="G40" s="40">
        <f t="shared" si="5"/>
        <v>-42643.947735773101</v>
      </c>
      <c r="H40" s="40">
        <f t="shared" si="5"/>
        <v>303201.53737647156</v>
      </c>
      <c r="I40" s="40">
        <f t="shared" si="5"/>
        <v>165134.69798967306</v>
      </c>
      <c r="J40" s="40">
        <f t="shared" si="5"/>
        <v>6985.4072854041879</v>
      </c>
      <c r="K40" s="40">
        <f t="shared" si="5"/>
        <v>87108.516225345375</v>
      </c>
      <c r="L40" s="40">
        <f t="shared" si="5"/>
        <v>17206.73272813662</v>
      </c>
      <c r="M40" s="40">
        <f t="shared" si="5"/>
        <v>1058493.2984420119</v>
      </c>
      <c r="N40" s="40">
        <f t="shared" si="5"/>
        <v>100569.95814327171</v>
      </c>
      <c r="O40" s="40">
        <f t="shared" si="5"/>
        <v>106283.4527165834</v>
      </c>
      <c r="Q40" s="4" t="s">
        <v>41</v>
      </c>
    </row>
    <row r="41" spans="1:18" x14ac:dyDescent="0.25">
      <c r="A41" s="25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R41" t="s">
        <v>42</v>
      </c>
    </row>
    <row r="42" spans="1:18" x14ac:dyDescent="0.25">
      <c r="A42" s="25">
        <v>23</v>
      </c>
      <c r="B42" s="25" t="s">
        <v>104</v>
      </c>
      <c r="C42" s="47" t="s">
        <v>47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8" x14ac:dyDescent="0.25">
      <c r="A43" s="25"/>
      <c r="B43" s="25"/>
      <c r="C43" s="47" t="s">
        <v>46</v>
      </c>
      <c r="D43" s="40">
        <f>SUM(E43:O43)</f>
        <v>35022628.274412557</v>
      </c>
      <c r="E43" s="40">
        <f t="shared" ref="E43:O43" si="6">E22+E29+E38</f>
        <v>31415541.184104301</v>
      </c>
      <c r="F43" s="40">
        <f t="shared" si="6"/>
        <v>1847208.3546426655</v>
      </c>
      <c r="G43" s="40">
        <f t="shared" si="6"/>
        <v>-43945.165106975561</v>
      </c>
      <c r="H43" s="40">
        <f t="shared" si="6"/>
        <v>315223.25516920176</v>
      </c>
      <c r="I43" s="40">
        <f t="shared" si="6"/>
        <v>168472.63075569144</v>
      </c>
      <c r="J43" s="40">
        <f t="shared" si="6"/>
        <v>6786.4128409285768</v>
      </c>
      <c r="K43" s="40">
        <f t="shared" si="6"/>
        <v>87452.78826439711</v>
      </c>
      <c r="L43" s="40">
        <f t="shared" si="6"/>
        <v>17373.275463970091</v>
      </c>
      <c r="M43" s="40">
        <f t="shared" si="6"/>
        <v>1024413.5810843741</v>
      </c>
      <c r="N43" s="40">
        <f t="shared" si="6"/>
        <v>85341.268724829337</v>
      </c>
      <c r="O43" s="40">
        <f t="shared" si="6"/>
        <v>98760.68846918334</v>
      </c>
      <c r="Q43" s="4" t="s">
        <v>43</v>
      </c>
    </row>
    <row r="44" spans="1:18" x14ac:dyDescent="0.25">
      <c r="A44" s="25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8" x14ac:dyDescent="0.25">
      <c r="A45" s="25">
        <v>24</v>
      </c>
      <c r="B45" s="25" t="s">
        <v>105</v>
      </c>
      <c r="C45" s="26" t="s">
        <v>44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8" x14ac:dyDescent="0.25">
      <c r="A46" s="25"/>
      <c r="B46" s="26"/>
      <c r="C46" s="26" t="s">
        <v>45</v>
      </c>
      <c r="D46" s="32">
        <f>D40-D43</f>
        <v>-6808.9236308187246</v>
      </c>
      <c r="E46" s="32">
        <f>E40-E43</f>
        <v>-2907.3717679008842</v>
      </c>
      <c r="F46" s="32">
        <f t="shared" ref="F46:O46" si="7">F40-F43</f>
        <v>-46362.469368445221</v>
      </c>
      <c r="G46" s="32">
        <f t="shared" si="7"/>
        <v>1301.2173712024596</v>
      </c>
      <c r="H46" s="32">
        <f t="shared" si="7"/>
        <v>-12021.717792730196</v>
      </c>
      <c r="I46" s="32">
        <f t="shared" si="7"/>
        <v>-3337.9327660183772</v>
      </c>
      <c r="J46" s="32">
        <f t="shared" si="7"/>
        <v>198.99444447561109</v>
      </c>
      <c r="K46" s="32">
        <f t="shared" si="7"/>
        <v>-344.27203905173519</v>
      </c>
      <c r="L46" s="32">
        <f t="shared" si="7"/>
        <v>-166.54273583347094</v>
      </c>
      <c r="M46" s="32">
        <f t="shared" si="7"/>
        <v>34079.717357637826</v>
      </c>
      <c r="N46" s="32">
        <f t="shared" si="7"/>
        <v>15228.689418442373</v>
      </c>
      <c r="O46" s="32">
        <f t="shared" si="7"/>
        <v>7522.7642474000604</v>
      </c>
    </row>
    <row r="47" spans="1:18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8" x14ac:dyDescent="0.2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8" x14ac:dyDescent="0.25">
      <c r="A49" s="25"/>
      <c r="B49" s="28" t="s">
        <v>55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8" x14ac:dyDescent="0.2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8" x14ac:dyDescent="0.25">
      <c r="A51" s="25">
        <v>25</v>
      </c>
      <c r="B51" s="26" t="s">
        <v>106</v>
      </c>
      <c r="C51" s="48" t="s">
        <v>48</v>
      </c>
      <c r="D51" s="49">
        <f>D43</f>
        <v>35022628.274412557</v>
      </c>
      <c r="E51" s="49">
        <f t="shared" ref="E51:O51" si="8">E43</f>
        <v>31415541.184104301</v>
      </c>
      <c r="F51" s="49">
        <f t="shared" si="8"/>
        <v>1847208.3546426655</v>
      </c>
      <c r="G51" s="49">
        <f t="shared" si="8"/>
        <v>-43945.165106975561</v>
      </c>
      <c r="H51" s="49">
        <f t="shared" si="8"/>
        <v>315223.25516920176</v>
      </c>
      <c r="I51" s="49">
        <f t="shared" si="8"/>
        <v>168472.63075569144</v>
      </c>
      <c r="J51" s="49">
        <f t="shared" si="8"/>
        <v>6786.4128409285768</v>
      </c>
      <c r="K51" s="49">
        <f t="shared" si="8"/>
        <v>87452.78826439711</v>
      </c>
      <c r="L51" s="49">
        <f t="shared" si="8"/>
        <v>17373.275463970091</v>
      </c>
      <c r="M51" s="49">
        <f t="shared" si="8"/>
        <v>1024413.5810843741</v>
      </c>
      <c r="N51" s="49">
        <f t="shared" si="8"/>
        <v>85341.268724829337</v>
      </c>
      <c r="O51" s="49">
        <f t="shared" si="8"/>
        <v>98760.68846918334</v>
      </c>
      <c r="P51" s="5"/>
      <c r="Q51" s="5"/>
      <c r="R51" s="5"/>
    </row>
    <row r="52" spans="1:18" x14ac:dyDescent="0.25">
      <c r="A52" s="25">
        <v>26</v>
      </c>
      <c r="B52" s="48"/>
      <c r="C52" s="50" t="s">
        <v>53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5"/>
      <c r="Q52" s="5"/>
      <c r="R52" s="5"/>
    </row>
    <row r="53" spans="1:18" x14ac:dyDescent="0.25">
      <c r="A53" s="25">
        <v>27</v>
      </c>
      <c r="B53" s="48"/>
      <c r="C53" s="50" t="s">
        <v>54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5"/>
      <c r="Q53" s="5"/>
      <c r="R53" s="5"/>
    </row>
    <row r="54" spans="1:18" x14ac:dyDescent="0.25">
      <c r="A54" s="25">
        <v>28</v>
      </c>
      <c r="B54" s="26"/>
      <c r="C54" s="48" t="s">
        <v>49</v>
      </c>
      <c r="D54" s="49">
        <v>1180789.549263702</v>
      </c>
      <c r="E54" s="49">
        <v>1016364.1044920351</v>
      </c>
      <c r="F54" s="49">
        <v>68590.452720497255</v>
      </c>
      <c r="G54" s="49">
        <v>1624.0446784472615</v>
      </c>
      <c r="H54" s="49">
        <v>10185.044813906818</v>
      </c>
      <c r="I54" s="49">
        <v>5421.5992571633778</v>
      </c>
      <c r="J54" s="49">
        <v>3516.134055205534</v>
      </c>
      <c r="K54" s="49">
        <v>2876.8194942739506</v>
      </c>
      <c r="L54" s="49">
        <v>596.61321438605034</v>
      </c>
      <c r="M54" s="49">
        <v>65831.783045922173</v>
      </c>
      <c r="N54" s="49">
        <v>2811.7539452811316</v>
      </c>
      <c r="O54" s="49">
        <v>2971.1995465836176</v>
      </c>
      <c r="P54" s="5"/>
      <c r="Q54" s="5"/>
      <c r="R54" s="5"/>
    </row>
    <row r="55" spans="1:18" x14ac:dyDescent="0.25">
      <c r="A55" s="25">
        <v>29</v>
      </c>
      <c r="B55" s="26"/>
      <c r="C55" s="48" t="s">
        <v>50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5"/>
      <c r="Q55" s="5"/>
      <c r="R55" s="5"/>
    </row>
    <row r="56" spans="1:18" x14ac:dyDescent="0.25">
      <c r="A56" s="25">
        <v>30</v>
      </c>
      <c r="B56" s="26"/>
      <c r="C56" s="48" t="s">
        <v>51</v>
      </c>
      <c r="D56" s="49">
        <v>7299779.5364538711</v>
      </c>
      <c r="E56" s="49">
        <v>5010500.0101873977</v>
      </c>
      <c r="F56" s="49">
        <v>657209.47829528444</v>
      </c>
      <c r="G56" s="49">
        <v>100844.34697793837</v>
      </c>
      <c r="H56" s="49">
        <v>61796.841261404901</v>
      </c>
      <c r="I56" s="49">
        <v>29157.519142937064</v>
      </c>
      <c r="J56" s="49">
        <v>119021.22819557966</v>
      </c>
      <c r="K56" s="49">
        <v>15987.196187239619</v>
      </c>
      <c r="L56" s="49">
        <v>4173.9150651360633</v>
      </c>
      <c r="M56" s="49">
        <v>1300700.4521631063</v>
      </c>
      <c r="N56" s="49">
        <v>194.01981733177163</v>
      </c>
      <c r="O56" s="49">
        <v>194.52916051588281</v>
      </c>
      <c r="P56" s="5"/>
      <c r="Q56" s="5"/>
      <c r="R56" s="5"/>
    </row>
    <row r="57" spans="1:18" x14ac:dyDescent="0.25">
      <c r="A57" s="25">
        <v>31</v>
      </c>
      <c r="B57" s="26" t="s">
        <v>107</v>
      </c>
      <c r="C57" s="51" t="s">
        <v>52</v>
      </c>
      <c r="D57" s="52">
        <f>SUM(D51:D56)</f>
        <v>43503197.360130131</v>
      </c>
      <c r="E57" s="52">
        <f t="shared" ref="E57:O57" si="9">SUM(E51:E56)</f>
        <v>37442405.298783734</v>
      </c>
      <c r="F57" s="52">
        <f t="shared" si="9"/>
        <v>2573008.2856584471</v>
      </c>
      <c r="G57" s="52">
        <f t="shared" si="9"/>
        <v>58523.226549410072</v>
      </c>
      <c r="H57" s="52">
        <f t="shared" si="9"/>
        <v>387205.14124451351</v>
      </c>
      <c r="I57" s="52">
        <f t="shared" si="9"/>
        <v>203051.74915579188</v>
      </c>
      <c r="J57" s="52">
        <f t="shared" si="9"/>
        <v>129323.77509171377</v>
      </c>
      <c r="K57" s="52">
        <f t="shared" si="9"/>
        <v>106316.80394591068</v>
      </c>
      <c r="L57" s="52">
        <f t="shared" si="9"/>
        <v>22143.803743492201</v>
      </c>
      <c r="M57" s="52">
        <f t="shared" si="9"/>
        <v>2390945.8162934026</v>
      </c>
      <c r="N57" s="52">
        <f t="shared" si="9"/>
        <v>88347.042487442246</v>
      </c>
      <c r="O57" s="52">
        <f t="shared" si="9"/>
        <v>101926.41717628285</v>
      </c>
      <c r="P57" s="5"/>
      <c r="Q57" s="5"/>
      <c r="R57" s="5"/>
    </row>
    <row r="58" spans="1:18" x14ac:dyDescent="0.25">
      <c r="A58" s="25"/>
      <c r="B58" s="26"/>
      <c r="C58" s="2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"/>
      <c r="Q58" s="5"/>
      <c r="R58" s="5"/>
    </row>
    <row r="59" spans="1:18" x14ac:dyDescent="0.25">
      <c r="A59" s="25"/>
      <c r="B59" s="28" t="s">
        <v>56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5"/>
      <c r="Q59" s="5"/>
      <c r="R59" s="5"/>
    </row>
    <row r="60" spans="1:18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5"/>
      <c r="Q60" s="5"/>
      <c r="R60" s="5"/>
    </row>
    <row r="61" spans="1:18" x14ac:dyDescent="0.25">
      <c r="A61" s="25">
        <v>32</v>
      </c>
      <c r="B61" s="26" t="s">
        <v>108</v>
      </c>
      <c r="C61" s="26" t="s">
        <v>57</v>
      </c>
      <c r="D61" s="32">
        <f>D57</f>
        <v>43503197.360130131</v>
      </c>
      <c r="E61" s="32">
        <f t="shared" ref="E61:O61" si="10">E57</f>
        <v>37442405.298783734</v>
      </c>
      <c r="F61" s="32">
        <f t="shared" si="10"/>
        <v>2573008.2856584471</v>
      </c>
      <c r="G61" s="32">
        <f t="shared" si="10"/>
        <v>58523.226549410072</v>
      </c>
      <c r="H61" s="32">
        <f t="shared" si="10"/>
        <v>387205.14124451351</v>
      </c>
      <c r="I61" s="32">
        <f t="shared" si="10"/>
        <v>203051.74915579188</v>
      </c>
      <c r="J61" s="32">
        <f t="shared" si="10"/>
        <v>129323.77509171377</v>
      </c>
      <c r="K61" s="32">
        <f t="shared" si="10"/>
        <v>106316.80394591068</v>
      </c>
      <c r="L61" s="32">
        <f t="shared" si="10"/>
        <v>22143.803743492201</v>
      </c>
      <c r="M61" s="32">
        <f t="shared" si="10"/>
        <v>2390945.8162934026</v>
      </c>
      <c r="N61" s="32">
        <f t="shared" si="10"/>
        <v>88347.042487442246</v>
      </c>
      <c r="O61" s="32">
        <f t="shared" si="10"/>
        <v>101926.41717628285</v>
      </c>
      <c r="P61" s="5"/>
      <c r="Q61" s="5"/>
      <c r="R61" s="5"/>
    </row>
    <row r="62" spans="1:18" x14ac:dyDescent="0.25">
      <c r="A62" s="25">
        <v>33</v>
      </c>
      <c r="B62" s="26"/>
      <c r="C62" s="26" t="s">
        <v>58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5"/>
      <c r="Q62" s="5"/>
      <c r="R62" s="5"/>
    </row>
    <row r="63" spans="1:18" x14ac:dyDescent="0.25">
      <c r="A63" s="25">
        <v>34</v>
      </c>
      <c r="B63" s="26" t="s">
        <v>92</v>
      </c>
      <c r="C63" s="26" t="s">
        <v>59</v>
      </c>
      <c r="D63" s="32">
        <f t="shared" ref="D63:O63" si="11">D10</f>
        <v>39102136.970257729</v>
      </c>
      <c r="E63" s="32">
        <f t="shared" si="11"/>
        <v>34152357.655391075</v>
      </c>
      <c r="F63" s="32">
        <f t="shared" si="11"/>
        <v>776534.22618095973</v>
      </c>
      <c r="G63" s="32">
        <f t="shared" si="11"/>
        <v>140232.33483151376</v>
      </c>
      <c r="H63" s="32">
        <f t="shared" si="11"/>
        <v>320941.19496921211</v>
      </c>
      <c r="I63" s="32">
        <f t="shared" si="11"/>
        <v>125765.55599648743</v>
      </c>
      <c r="J63" s="32">
        <f t="shared" si="11"/>
        <v>92041.025493314286</v>
      </c>
      <c r="K63" s="32">
        <f t="shared" si="11"/>
        <v>100750.53454476739</v>
      </c>
      <c r="L63" s="32">
        <f t="shared" si="11"/>
        <v>21108.423384393547</v>
      </c>
      <c r="M63" s="32">
        <f t="shared" si="11"/>
        <v>3377963.0123373778</v>
      </c>
      <c r="N63" s="32">
        <f t="shared" si="11"/>
        <v>-3172.4338724619638</v>
      </c>
      <c r="O63" s="32">
        <f t="shared" si="11"/>
        <v>-2384.558998908884</v>
      </c>
      <c r="P63" s="5"/>
      <c r="Q63" s="5"/>
      <c r="R63" s="5"/>
    </row>
    <row r="64" spans="1:18" x14ac:dyDescent="0.25">
      <c r="A64" s="25">
        <v>35</v>
      </c>
      <c r="B64" s="26" t="s">
        <v>93</v>
      </c>
      <c r="C64" s="26" t="s">
        <v>60</v>
      </c>
      <c r="D64" s="32">
        <f t="shared" ref="D64:O66" si="12">D12</f>
        <v>630494.28344136837</v>
      </c>
      <c r="E64" s="32">
        <f t="shared" si="12"/>
        <v>549342.26728445466</v>
      </c>
      <c r="F64" s="32">
        <f t="shared" si="12"/>
        <v>12271.798073075193</v>
      </c>
      <c r="G64" s="32">
        <f t="shared" si="12"/>
        <v>217.62748530704118</v>
      </c>
      <c r="H64" s="32">
        <f t="shared" si="12"/>
        <v>6271.0262064469471</v>
      </c>
      <c r="I64" s="32">
        <f t="shared" si="12"/>
        <v>421.85905323145226</v>
      </c>
      <c r="J64" s="32">
        <f t="shared" si="12"/>
        <v>2194.4610515744389</v>
      </c>
      <c r="K64" s="32">
        <f t="shared" si="12"/>
        <v>1711.9035482159418</v>
      </c>
      <c r="L64" s="32">
        <f t="shared" si="12"/>
        <v>358.94932994252281</v>
      </c>
      <c r="M64" s="32">
        <f t="shared" si="12"/>
        <v>57699.172534234756</v>
      </c>
      <c r="N64" s="32">
        <f t="shared" si="12"/>
        <v>2.6094374426687823</v>
      </c>
      <c r="O64" s="32">
        <f t="shared" si="12"/>
        <v>2.6094374426687823</v>
      </c>
      <c r="P64" s="5"/>
      <c r="Q64" s="5"/>
      <c r="R64" s="5"/>
    </row>
    <row r="65" spans="1:18" x14ac:dyDescent="0.25">
      <c r="A65" s="25">
        <v>36</v>
      </c>
      <c r="B65" s="26" t="s">
        <v>94</v>
      </c>
      <c r="C65" s="26" t="s">
        <v>61</v>
      </c>
      <c r="D65" s="32">
        <f t="shared" si="12"/>
        <v>982938.02104467631</v>
      </c>
      <c r="E65" s="32">
        <f t="shared" si="12"/>
        <v>856422.35823854362</v>
      </c>
      <c r="F65" s="32">
        <f t="shared" si="12"/>
        <v>19131.683235523142</v>
      </c>
      <c r="G65" s="32">
        <f t="shared" si="12"/>
        <v>339.28036359829264</v>
      </c>
      <c r="H65" s="32">
        <f t="shared" si="12"/>
        <v>9776.5043255264954</v>
      </c>
      <c r="I65" s="32">
        <f t="shared" si="12"/>
        <v>657.67654653393083</v>
      </c>
      <c r="J65" s="32">
        <f t="shared" si="12"/>
        <v>3421.1558454118585</v>
      </c>
      <c r="K65" s="32">
        <f t="shared" si="12"/>
        <v>2668.8506622427076</v>
      </c>
      <c r="L65" s="32">
        <f t="shared" si="12"/>
        <v>559.60054404177049</v>
      </c>
      <c r="M65" s="32">
        <f t="shared" si="12"/>
        <v>89952.7750785549</v>
      </c>
      <c r="N65" s="32">
        <f t="shared" si="12"/>
        <v>4.068102349694426</v>
      </c>
      <c r="O65" s="32">
        <f t="shared" si="12"/>
        <v>4.068102349694426</v>
      </c>
      <c r="P65" s="5"/>
      <c r="Q65" s="5"/>
      <c r="R65" s="5"/>
    </row>
    <row r="66" spans="1:18" x14ac:dyDescent="0.25">
      <c r="A66" s="25">
        <v>37</v>
      </c>
      <c r="B66" s="26" t="s">
        <v>95</v>
      </c>
      <c r="C66" s="26" t="s">
        <v>62</v>
      </c>
      <c r="D66" s="32">
        <f t="shared" si="12"/>
        <v>362504.42275869823</v>
      </c>
      <c r="E66" s="32">
        <f t="shared" si="12"/>
        <v>283899.09515024768</v>
      </c>
      <c r="F66" s="32">
        <f t="shared" si="12"/>
        <v>227945.73519615742</v>
      </c>
      <c r="G66" s="32">
        <f t="shared" si="12"/>
        <v>-23144.559824211545</v>
      </c>
      <c r="H66" s="32">
        <f t="shared" si="12"/>
        <v>5930.2409586150025</v>
      </c>
      <c r="I66" s="32">
        <f t="shared" si="12"/>
        <v>-7413.609670429857</v>
      </c>
      <c r="J66" s="32">
        <f t="shared" si="12"/>
        <v>3599.7758103064543</v>
      </c>
      <c r="K66" s="32">
        <f t="shared" si="12"/>
        <v>521.60124965620776</v>
      </c>
      <c r="L66" s="32">
        <f t="shared" si="12"/>
        <v>41.543636820915403</v>
      </c>
      <c r="M66" s="32">
        <f t="shared" si="12"/>
        <v>-160999.65871293496</v>
      </c>
      <c r="N66" s="32">
        <f t="shared" si="12"/>
        <v>16036.361420445206</v>
      </c>
      <c r="O66" s="32">
        <f t="shared" si="12"/>
        <v>16087.897544025927</v>
      </c>
      <c r="P66" s="5"/>
      <c r="Q66" s="5"/>
      <c r="R66" s="5"/>
    </row>
    <row r="67" spans="1:18" x14ac:dyDescent="0.25">
      <c r="A67" s="25">
        <v>38</v>
      </c>
      <c r="B67" s="26"/>
      <c r="C67" s="26" t="s">
        <v>63</v>
      </c>
      <c r="D67" s="32">
        <v>-139752.12711454052</v>
      </c>
      <c r="E67" s="32">
        <v>-121309.13311454613</v>
      </c>
      <c r="F67" s="32">
        <v>-2723.2155212573102</v>
      </c>
      <c r="G67" s="32">
        <v>-39.375756709711119</v>
      </c>
      <c r="H67" s="32">
        <v>-1072.5548678269208</v>
      </c>
      <c r="I67" s="32">
        <v>226.49702527287164</v>
      </c>
      <c r="J67" s="32">
        <v>-431.02045355717979</v>
      </c>
      <c r="K67" s="32">
        <v>-353.11468340655006</v>
      </c>
      <c r="L67" s="32">
        <v>-63.44168243999782</v>
      </c>
      <c r="M67" s="32">
        <v>-13990.078995511645</v>
      </c>
      <c r="N67" s="32">
        <v>1.6554677210983464</v>
      </c>
      <c r="O67" s="32">
        <v>1.6554677210983464</v>
      </c>
      <c r="P67" s="5"/>
      <c r="Q67" s="5"/>
      <c r="R67" s="5"/>
    </row>
    <row r="68" spans="1:18" x14ac:dyDescent="0.25">
      <c r="A68" s="25">
        <v>39</v>
      </c>
      <c r="B68" s="26" t="s">
        <v>96</v>
      </c>
      <c r="C68" s="26" t="s">
        <v>64</v>
      </c>
      <c r="D68" s="32">
        <v>985794.62000000011</v>
      </c>
      <c r="E68" s="32">
        <v>881063.03811177809</v>
      </c>
      <c r="F68" s="32">
        <v>46789.408865475219</v>
      </c>
      <c r="G68" s="32">
        <v>14260.594161156585</v>
      </c>
      <c r="H68" s="32">
        <v>0</v>
      </c>
      <c r="I68" s="32">
        <v>24876.221566725751</v>
      </c>
      <c r="J68" s="32">
        <v>6776.3698869793689</v>
      </c>
      <c r="K68" s="32">
        <v>0</v>
      </c>
      <c r="L68" s="32">
        <v>0</v>
      </c>
      <c r="M68" s="32">
        <v>12028.987407884968</v>
      </c>
      <c r="N68" s="32">
        <v>0</v>
      </c>
      <c r="O68" s="32">
        <v>0</v>
      </c>
      <c r="P68" s="5"/>
      <c r="Q68" s="5"/>
      <c r="R68" s="5"/>
    </row>
    <row r="69" spans="1:18" x14ac:dyDescent="0.25">
      <c r="A69" s="25">
        <v>40</v>
      </c>
      <c r="B69" s="26" t="s">
        <v>109</v>
      </c>
      <c r="C69" s="26" t="s">
        <v>65</v>
      </c>
      <c r="D69" s="32">
        <f>SUM(D63:D68)</f>
        <v>41924116.190387927</v>
      </c>
      <c r="E69" s="32">
        <f t="shared" ref="E69:O69" si="13">SUM(E63:E68)</f>
        <v>36601775.281061545</v>
      </c>
      <c r="F69" s="32">
        <f t="shared" si="13"/>
        <v>1079949.6360299336</v>
      </c>
      <c r="G69" s="32">
        <f t="shared" si="13"/>
        <v>131865.90126065441</v>
      </c>
      <c r="H69" s="32">
        <f t="shared" si="13"/>
        <v>341846.41159197356</v>
      </c>
      <c r="I69" s="32">
        <f t="shared" si="13"/>
        <v>144534.20051782156</v>
      </c>
      <c r="J69" s="32">
        <f t="shared" si="13"/>
        <v>107601.76763402924</v>
      </c>
      <c r="K69" s="32">
        <f t="shared" si="13"/>
        <v>105299.7753214757</v>
      </c>
      <c r="L69" s="32">
        <f t="shared" si="13"/>
        <v>22005.075212758758</v>
      </c>
      <c r="M69" s="32">
        <f t="shared" si="13"/>
        <v>3362654.2096496057</v>
      </c>
      <c r="N69" s="32">
        <f t="shared" si="13"/>
        <v>12872.260555496705</v>
      </c>
      <c r="O69" s="32">
        <f t="shared" si="13"/>
        <v>13711.671552630505</v>
      </c>
      <c r="P69" s="5"/>
      <c r="Q69" s="5"/>
      <c r="R69" s="5"/>
    </row>
    <row r="70" spans="1:18" x14ac:dyDescent="0.25">
      <c r="A70" s="25">
        <v>41</v>
      </c>
      <c r="B70" s="26"/>
      <c r="C70" s="26" t="s">
        <v>66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5"/>
      <c r="Q70" s="5"/>
      <c r="R70" s="5"/>
    </row>
    <row r="71" spans="1:18" x14ac:dyDescent="0.25">
      <c r="A71" s="25">
        <v>42</v>
      </c>
      <c r="B71" s="26"/>
      <c r="C71" s="26" t="s">
        <v>67</v>
      </c>
      <c r="D71" s="32">
        <v>196871.24479325864</v>
      </c>
      <c r="E71" s="32">
        <v>152588.04548692438</v>
      </c>
      <c r="F71" s="32">
        <v>135236.20313374134</v>
      </c>
      <c r="G71" s="32">
        <v>-13773.704931035385</v>
      </c>
      <c r="H71" s="32">
        <v>3383.7106492622943</v>
      </c>
      <c r="I71" s="32">
        <v>-4379.8313526991788</v>
      </c>
      <c r="J71" s="32">
        <v>2083.5471227654457</v>
      </c>
      <c r="K71" s="32">
        <v>262.84694335685629</v>
      </c>
      <c r="L71" s="32">
        <v>16.189282325662859</v>
      </c>
      <c r="M71" s="32">
        <v>-97656.533144973975</v>
      </c>
      <c r="N71" s="32">
        <v>9540.0566986304257</v>
      </c>
      <c r="O71" s="32">
        <v>9570.7149049607706</v>
      </c>
      <c r="P71" s="5"/>
      <c r="Q71" s="5"/>
      <c r="R71" s="5"/>
    </row>
    <row r="72" spans="1:18" x14ac:dyDescent="0.25">
      <c r="A72" s="25">
        <v>43</v>
      </c>
      <c r="B72" s="26"/>
      <c r="C72" s="26" t="s">
        <v>68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5"/>
      <c r="Q72" s="5"/>
      <c r="R72" s="5"/>
    </row>
    <row r="73" spans="1:18" x14ac:dyDescent="0.25">
      <c r="A73" s="25">
        <v>44</v>
      </c>
      <c r="B73" s="26"/>
      <c r="C73" s="26" t="s">
        <v>69</v>
      </c>
      <c r="D73" s="32">
        <v>-1125591.9518273089</v>
      </c>
      <c r="E73" s="32">
        <v>-1555497.8765175254</v>
      </c>
      <c r="F73" s="32">
        <v>234840.96525388106</v>
      </c>
      <c r="G73" s="32">
        <v>94251.376304189893</v>
      </c>
      <c r="H73" s="32">
        <v>-14510.831311582133</v>
      </c>
      <c r="I73" s="32">
        <v>155044.16163494487</v>
      </c>
      <c r="J73" s="32">
        <v>2051.9736674766846</v>
      </c>
      <c r="K73" s="32">
        <v>-4973.9774703259518</v>
      </c>
      <c r="L73" s="32">
        <v>-766.16978263948363</v>
      </c>
      <c r="M73" s="32">
        <v>-70969.120735811273</v>
      </c>
      <c r="N73" s="32">
        <v>17441.213580180465</v>
      </c>
      <c r="O73" s="32">
        <v>17496.333549903251</v>
      </c>
      <c r="P73" s="5"/>
      <c r="Q73" s="5"/>
      <c r="R73" s="5"/>
    </row>
    <row r="74" spans="1:18" x14ac:dyDescent="0.25">
      <c r="A74" s="25"/>
      <c r="B74" s="26"/>
      <c r="C74" s="26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5"/>
      <c r="Q74" s="5"/>
      <c r="R74" s="5"/>
    </row>
    <row r="75" spans="1:18" x14ac:dyDescent="0.25">
      <c r="A75" s="25">
        <v>45</v>
      </c>
      <c r="B75" s="26" t="s">
        <v>110</v>
      </c>
      <c r="C75" s="54" t="s">
        <v>70</v>
      </c>
      <c r="D75" s="55">
        <f>D61-D69-D71+D73</f>
        <v>256617.97312163678</v>
      </c>
      <c r="E75" s="55">
        <f t="shared" ref="E75:O75" si="14">E61-E69-E71+E73</f>
        <v>-867455.90428226034</v>
      </c>
      <c r="F75" s="55">
        <f t="shared" si="14"/>
        <v>1592663.4117486533</v>
      </c>
      <c r="G75" s="55">
        <f t="shared" si="14"/>
        <v>34682.406523980935</v>
      </c>
      <c r="H75" s="55">
        <f t="shared" si="14"/>
        <v>27464.187691695519</v>
      </c>
      <c r="I75" s="55">
        <f t="shared" si="14"/>
        <v>217941.54162561437</v>
      </c>
      <c r="J75" s="55">
        <f t="shared" si="14"/>
        <v>21690.434002395777</v>
      </c>
      <c r="K75" s="55">
        <f t="shared" si="14"/>
        <v>-4219.7957892478234</v>
      </c>
      <c r="L75" s="55">
        <f t="shared" si="14"/>
        <v>-643.63053423170413</v>
      </c>
      <c r="M75" s="55">
        <f t="shared" si="14"/>
        <v>-945020.98094704049</v>
      </c>
      <c r="N75" s="55">
        <f t="shared" si="14"/>
        <v>83375.938813495581</v>
      </c>
      <c r="O75" s="55">
        <f t="shared" si="14"/>
        <v>96140.364268594829</v>
      </c>
      <c r="P75" s="5"/>
      <c r="Q75" s="5"/>
      <c r="R75" s="5"/>
    </row>
    <row r="76" spans="1:18" x14ac:dyDescent="0.2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8" x14ac:dyDescent="0.25">
      <c r="A77" s="25">
        <v>46</v>
      </c>
      <c r="B77" s="26"/>
      <c r="C77" s="26" t="s">
        <v>71</v>
      </c>
      <c r="D77" s="56">
        <v>4.5400000000000003E-2</v>
      </c>
      <c r="E77" s="56">
        <v>4.5400000000000003E-2</v>
      </c>
      <c r="F77" s="56">
        <v>4.5400000000000003E-2</v>
      </c>
      <c r="G77" s="56">
        <v>4.5400000000000003E-2</v>
      </c>
      <c r="H77" s="56">
        <v>4.5400000000000003E-2</v>
      </c>
      <c r="I77" s="56">
        <v>4.5400000000000003E-2</v>
      </c>
      <c r="J77" s="56">
        <v>4.5400000000000003E-2</v>
      </c>
      <c r="K77" s="56">
        <v>4.5400000000000003E-2</v>
      </c>
      <c r="L77" s="56">
        <v>4.5400000000000003E-2</v>
      </c>
      <c r="M77" s="56">
        <v>4.5400000000000003E-2</v>
      </c>
      <c r="N77" s="56">
        <v>4.5400000000000003E-2</v>
      </c>
      <c r="O77" s="56">
        <v>4.5400000000000003E-2</v>
      </c>
    </row>
    <row r="78" spans="1:18" x14ac:dyDescent="0.2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8" x14ac:dyDescent="0.25">
      <c r="A79" s="25">
        <v>47</v>
      </c>
      <c r="B79" s="26" t="s">
        <v>111</v>
      </c>
      <c r="C79" s="54" t="s">
        <v>72</v>
      </c>
      <c r="D79" s="55">
        <f>D75*D77</f>
        <v>11650.45597972231</v>
      </c>
      <c r="E79" s="55">
        <f t="shared" ref="E79:O79" si="15">E75*E77</f>
        <v>-39382.498054414624</v>
      </c>
      <c r="F79" s="55">
        <f t="shared" si="15"/>
        <v>72306.918893388865</v>
      </c>
      <c r="G79" s="55">
        <f t="shared" si="15"/>
        <v>1574.5812561887346</v>
      </c>
      <c r="H79" s="55">
        <f t="shared" si="15"/>
        <v>1246.8741212029765</v>
      </c>
      <c r="I79" s="55">
        <f t="shared" si="15"/>
        <v>9894.545989802893</v>
      </c>
      <c r="J79" s="55">
        <f t="shared" si="15"/>
        <v>984.74570370876836</v>
      </c>
      <c r="K79" s="55">
        <f t="shared" si="15"/>
        <v>-191.57872883185121</v>
      </c>
      <c r="L79" s="55">
        <f t="shared" si="15"/>
        <v>-29.22082625411937</v>
      </c>
      <c r="M79" s="55">
        <f t="shared" si="15"/>
        <v>-42903.952534995638</v>
      </c>
      <c r="N79" s="55">
        <f t="shared" si="15"/>
        <v>3785.2676221326997</v>
      </c>
      <c r="O79" s="55">
        <f t="shared" si="15"/>
        <v>4364.7725377942052</v>
      </c>
    </row>
    <row r="80" spans="1:18" x14ac:dyDescent="0.25">
      <c r="A80" s="25"/>
      <c r="B80" s="26"/>
      <c r="C80" s="28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x14ac:dyDescent="0.25">
      <c r="A81" s="25">
        <v>48</v>
      </c>
      <c r="B81" s="26" t="s">
        <v>112</v>
      </c>
      <c r="C81" s="26" t="s">
        <v>74</v>
      </c>
      <c r="D81" s="32">
        <f>D75-D79</f>
        <v>244967.51714191446</v>
      </c>
      <c r="E81" s="32">
        <f t="shared" ref="E81:O81" si="16">E75-E79</f>
        <v>-828073.4062278457</v>
      </c>
      <c r="F81" s="32">
        <f t="shared" si="16"/>
        <v>1520356.4928552643</v>
      </c>
      <c r="G81" s="32">
        <f t="shared" si="16"/>
        <v>33107.825267792199</v>
      </c>
      <c r="H81" s="32">
        <f t="shared" si="16"/>
        <v>26217.313570492541</v>
      </c>
      <c r="I81" s="32">
        <f t="shared" si="16"/>
        <v>208046.99563581147</v>
      </c>
      <c r="J81" s="32">
        <f t="shared" si="16"/>
        <v>20705.688298687008</v>
      </c>
      <c r="K81" s="32">
        <f t="shared" si="16"/>
        <v>-4028.2170604159724</v>
      </c>
      <c r="L81" s="32">
        <f t="shared" si="16"/>
        <v>-614.40970797758473</v>
      </c>
      <c r="M81" s="32">
        <f t="shared" si="16"/>
        <v>-902117.02841204486</v>
      </c>
      <c r="N81" s="32">
        <f t="shared" si="16"/>
        <v>79590.671191362882</v>
      </c>
      <c r="O81" s="32">
        <f t="shared" si="16"/>
        <v>91775.591730800617</v>
      </c>
    </row>
    <row r="82" spans="1:15" x14ac:dyDescent="0.25">
      <c r="A82" s="25">
        <v>49</v>
      </c>
      <c r="B82" s="26"/>
      <c r="C82" s="26" t="s">
        <v>75</v>
      </c>
      <c r="D82" s="57">
        <v>0.35</v>
      </c>
      <c r="E82" s="57">
        <v>0.35</v>
      </c>
      <c r="F82" s="57">
        <v>0.35</v>
      </c>
      <c r="G82" s="57">
        <v>0.35</v>
      </c>
      <c r="H82" s="57">
        <v>0.35</v>
      </c>
      <c r="I82" s="57">
        <v>0.35</v>
      </c>
      <c r="J82" s="57">
        <v>0.35</v>
      </c>
      <c r="K82" s="57">
        <v>0.35</v>
      </c>
      <c r="L82" s="57">
        <v>0.35</v>
      </c>
      <c r="M82" s="57">
        <v>0.35</v>
      </c>
      <c r="N82" s="57">
        <v>0.35</v>
      </c>
      <c r="O82" s="57">
        <v>0.35</v>
      </c>
    </row>
    <row r="83" spans="1:15" x14ac:dyDescent="0.25">
      <c r="A83" s="25">
        <v>50</v>
      </c>
      <c r="B83" s="26" t="s">
        <v>113</v>
      </c>
      <c r="C83" s="26" t="s">
        <v>76</v>
      </c>
      <c r="D83" s="32">
        <f>D81*D82</f>
        <v>85738.630999670058</v>
      </c>
      <c r="E83" s="32">
        <f t="shared" ref="E83:O83" si="17">E81*E82</f>
        <v>-289825.69217974599</v>
      </c>
      <c r="F83" s="32">
        <f t="shared" si="17"/>
        <v>532124.77249934245</v>
      </c>
      <c r="G83" s="32">
        <f t="shared" si="17"/>
        <v>11587.738843727269</v>
      </c>
      <c r="H83" s="32">
        <f t="shared" si="17"/>
        <v>9176.0597496723894</v>
      </c>
      <c r="I83" s="32">
        <f t="shared" si="17"/>
        <v>72816.448472534015</v>
      </c>
      <c r="J83" s="32">
        <f t="shared" si="17"/>
        <v>7246.990904540452</v>
      </c>
      <c r="K83" s="32">
        <f t="shared" si="17"/>
        <v>-1409.8759711455903</v>
      </c>
      <c r="L83" s="32">
        <f t="shared" si="17"/>
        <v>-215.04339779215465</v>
      </c>
      <c r="M83" s="32">
        <f t="shared" si="17"/>
        <v>-315740.95994421566</v>
      </c>
      <c r="N83" s="32">
        <f t="shared" si="17"/>
        <v>27856.734916977006</v>
      </c>
      <c r="O83" s="32">
        <f t="shared" si="17"/>
        <v>32121.457105780213</v>
      </c>
    </row>
    <row r="84" spans="1:15" x14ac:dyDescent="0.25">
      <c r="A84" s="25"/>
      <c r="B84" s="26"/>
      <c r="C84" s="26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x14ac:dyDescent="0.25">
      <c r="A85" s="25"/>
      <c r="B85" s="26"/>
      <c r="C85" s="58" t="s">
        <v>77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x14ac:dyDescent="0.25">
      <c r="A86" s="25">
        <v>51</v>
      </c>
      <c r="B86" s="26"/>
      <c r="C86" s="50" t="s">
        <v>78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</row>
    <row r="87" spans="1:15" x14ac:dyDescent="0.25">
      <c r="A87" s="25">
        <v>52</v>
      </c>
      <c r="B87" s="26"/>
      <c r="C87" s="50" t="s">
        <v>79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</row>
    <row r="88" spans="1:15" x14ac:dyDescent="0.25">
      <c r="A88" s="25">
        <v>53</v>
      </c>
      <c r="B88" s="26"/>
      <c r="C88" s="50" t="s">
        <v>80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</row>
    <row r="89" spans="1:15" x14ac:dyDescent="0.25">
      <c r="A89" s="25">
        <v>54</v>
      </c>
      <c r="B89" s="26" t="s">
        <v>114</v>
      </c>
      <c r="C89" s="58" t="s">
        <v>81</v>
      </c>
      <c r="D89" s="32">
        <f>SUM(D86:D88)</f>
        <v>0</v>
      </c>
      <c r="E89" s="32">
        <f t="shared" ref="E89:O89" si="18">SUM(E86:E88)</f>
        <v>0</v>
      </c>
      <c r="F89" s="32">
        <f t="shared" si="18"/>
        <v>0</v>
      </c>
      <c r="G89" s="32">
        <f t="shared" si="18"/>
        <v>0</v>
      </c>
      <c r="H89" s="32">
        <f t="shared" si="18"/>
        <v>0</v>
      </c>
      <c r="I89" s="32">
        <f t="shared" si="18"/>
        <v>0</v>
      </c>
      <c r="J89" s="32">
        <f t="shared" si="18"/>
        <v>0</v>
      </c>
      <c r="K89" s="32">
        <f t="shared" si="18"/>
        <v>0</v>
      </c>
      <c r="L89" s="32">
        <f t="shared" si="18"/>
        <v>0</v>
      </c>
      <c r="M89" s="32">
        <f t="shared" si="18"/>
        <v>0</v>
      </c>
      <c r="N89" s="32">
        <f t="shared" si="18"/>
        <v>0</v>
      </c>
      <c r="O89" s="32">
        <f t="shared" si="18"/>
        <v>0</v>
      </c>
    </row>
    <row r="90" spans="1:15" x14ac:dyDescent="0.25">
      <c r="A90" s="25"/>
      <c r="B90" s="26"/>
      <c r="C90" s="26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x14ac:dyDescent="0.25">
      <c r="A91" s="25"/>
      <c r="B91" s="26"/>
      <c r="C91" s="26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x14ac:dyDescent="0.25">
      <c r="A92" s="25">
        <v>55</v>
      </c>
      <c r="B92" s="26" t="s">
        <v>115</v>
      </c>
      <c r="C92" s="54" t="s">
        <v>73</v>
      </c>
      <c r="D92" s="55">
        <f>D83+D89</f>
        <v>85738.630999670058</v>
      </c>
      <c r="E92" s="55">
        <f t="shared" ref="E92:O92" si="19">E83+E89</f>
        <v>-289825.69217974599</v>
      </c>
      <c r="F92" s="55">
        <f t="shared" si="19"/>
        <v>532124.77249934245</v>
      </c>
      <c r="G92" s="55">
        <f t="shared" si="19"/>
        <v>11587.738843727269</v>
      </c>
      <c r="H92" s="55">
        <f t="shared" si="19"/>
        <v>9176.0597496723894</v>
      </c>
      <c r="I92" s="55">
        <f t="shared" si="19"/>
        <v>72816.448472534015</v>
      </c>
      <c r="J92" s="55">
        <f t="shared" si="19"/>
        <v>7246.990904540452</v>
      </c>
      <c r="K92" s="55">
        <f t="shared" si="19"/>
        <v>-1409.8759711455903</v>
      </c>
      <c r="L92" s="55">
        <f t="shared" si="19"/>
        <v>-215.04339779215465</v>
      </c>
      <c r="M92" s="55">
        <f t="shared" si="19"/>
        <v>-315740.95994421566</v>
      </c>
      <c r="N92" s="55">
        <f t="shared" si="19"/>
        <v>27856.734916977006</v>
      </c>
      <c r="O92" s="55">
        <f t="shared" si="19"/>
        <v>32121.457105780213</v>
      </c>
    </row>
    <row r="93" spans="1:15" x14ac:dyDescent="0.25">
      <c r="A93" s="2"/>
    </row>
  </sheetData>
  <pageMargins left="0.7" right="0.7" top="0.75" bottom="0.75" header="0.3" footer="0.3"/>
  <pageSetup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opLeftCell="A81" workbookViewId="0">
      <selection sqref="A1:O92"/>
    </sheetView>
  </sheetViews>
  <sheetFormatPr defaultRowHeight="15" x14ac:dyDescent="0.25"/>
  <cols>
    <col min="1" max="1" width="2.7109375" bestFit="1" customWidth="1"/>
    <col min="2" max="2" width="31.28515625" bestFit="1" customWidth="1"/>
    <col min="3" max="3" width="29.7109375" customWidth="1"/>
    <col min="4" max="6" width="9" bestFit="1" customWidth="1"/>
    <col min="7" max="7" width="7.7109375" bestFit="1" customWidth="1"/>
    <col min="8" max="8" width="10" bestFit="1" customWidth="1"/>
    <col min="9" max="9" width="9" bestFit="1" customWidth="1"/>
    <col min="10" max="12" width="7.42578125" bestFit="1" customWidth="1"/>
    <col min="13" max="13" width="7.85546875" bestFit="1" customWidth="1"/>
    <col min="14" max="14" width="7.7109375" bestFit="1" customWidth="1"/>
    <col min="15" max="15" width="8" bestFit="1" customWidth="1"/>
  </cols>
  <sheetData>
    <row r="1" spans="1:15" x14ac:dyDescent="0.25">
      <c r="A1" s="2"/>
      <c r="O1" t="s">
        <v>126</v>
      </c>
    </row>
    <row r="2" spans="1:15" ht="18.75" x14ac:dyDescent="0.3">
      <c r="A2" s="2"/>
      <c r="C2" s="1" t="s">
        <v>128</v>
      </c>
    </row>
    <row r="3" spans="1:15" x14ac:dyDescent="0.25">
      <c r="A3" s="2"/>
    </row>
    <row r="4" spans="1:15" x14ac:dyDescent="0.25">
      <c r="A4" s="2"/>
      <c r="B4" s="2"/>
    </row>
    <row r="5" spans="1:15" x14ac:dyDescent="0.25">
      <c r="A5" s="25"/>
      <c r="B5" s="25"/>
      <c r="C5" s="26"/>
      <c r="D5" s="27" t="s">
        <v>1</v>
      </c>
      <c r="E5" s="27"/>
      <c r="F5" s="27" t="s">
        <v>2</v>
      </c>
      <c r="G5" s="27" t="s">
        <v>2</v>
      </c>
      <c r="H5" s="27" t="s">
        <v>3</v>
      </c>
      <c r="I5" s="27" t="s">
        <v>2</v>
      </c>
      <c r="J5" s="27"/>
      <c r="K5" s="27" t="s">
        <v>4</v>
      </c>
      <c r="L5" s="27" t="s">
        <v>5</v>
      </c>
      <c r="M5" s="27" t="s">
        <v>2</v>
      </c>
      <c r="N5" s="28"/>
      <c r="O5" s="28"/>
    </row>
    <row r="6" spans="1:15" x14ac:dyDescent="0.25">
      <c r="A6" s="25"/>
      <c r="B6" s="25"/>
      <c r="C6" s="26"/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10</v>
      </c>
      <c r="M6" s="27" t="s">
        <v>14</v>
      </c>
      <c r="N6" s="28" t="s">
        <v>15</v>
      </c>
      <c r="O6" s="28" t="s">
        <v>15</v>
      </c>
    </row>
    <row r="7" spans="1:15" x14ac:dyDescent="0.25">
      <c r="A7" s="25"/>
      <c r="B7" s="25"/>
      <c r="C7" s="26"/>
      <c r="D7" s="29" t="s">
        <v>16</v>
      </c>
      <c r="E7" s="29" t="s">
        <v>17</v>
      </c>
      <c r="F7" s="29" t="s">
        <v>18</v>
      </c>
      <c r="G7" s="29" t="s">
        <v>19</v>
      </c>
      <c r="H7" s="29" t="s">
        <v>20</v>
      </c>
      <c r="I7" s="29" t="s">
        <v>21</v>
      </c>
      <c r="J7" s="29" t="s">
        <v>22</v>
      </c>
      <c r="K7" s="29" t="s">
        <v>23</v>
      </c>
      <c r="L7" s="29" t="s">
        <v>23</v>
      </c>
      <c r="M7" s="29" t="s">
        <v>24</v>
      </c>
      <c r="N7" s="30" t="s">
        <v>25</v>
      </c>
      <c r="O7" s="30" t="s">
        <v>26</v>
      </c>
    </row>
    <row r="8" spans="1:15" x14ac:dyDescent="0.25">
      <c r="A8" s="25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x14ac:dyDescent="0.25">
      <c r="A9" s="25"/>
      <c r="B9" s="31" t="s">
        <v>82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x14ac:dyDescent="0.25">
      <c r="A10" s="25">
        <v>1</v>
      </c>
      <c r="B10" s="25"/>
      <c r="C10" s="26" t="s">
        <v>28</v>
      </c>
      <c r="D10" s="32">
        <v>8368088.3417571522</v>
      </c>
      <c r="E10" s="32">
        <v>3364746.2947845752</v>
      </c>
      <c r="F10" s="32">
        <v>2207548.872423979</v>
      </c>
      <c r="G10" s="32">
        <v>664558.52728157735</v>
      </c>
      <c r="H10" s="32">
        <v>38863.18974828325</v>
      </c>
      <c r="I10" s="32">
        <v>1127732.9480955189</v>
      </c>
      <c r="J10" s="32">
        <v>80548.081449938472</v>
      </c>
      <c r="K10" s="32">
        <v>2585.8059748891255</v>
      </c>
      <c r="L10" s="32">
        <v>2379.6291485804386</v>
      </c>
      <c r="M10" s="32">
        <v>607896.22555646964</v>
      </c>
      <c r="N10" s="32">
        <v>135401.55493015583</v>
      </c>
      <c r="O10" s="32">
        <v>135827.21236318463</v>
      </c>
    </row>
    <row r="11" spans="1:15" x14ac:dyDescent="0.25">
      <c r="A11" s="25">
        <v>2</v>
      </c>
      <c r="B11" s="25"/>
      <c r="C11" s="26" t="s">
        <v>29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</row>
    <row r="12" spans="1:15" x14ac:dyDescent="0.25">
      <c r="A12" s="25">
        <v>3</v>
      </c>
      <c r="B12" s="25"/>
      <c r="C12" s="26" t="s">
        <v>30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</row>
    <row r="13" spans="1:15" x14ac:dyDescent="0.25">
      <c r="A13" s="25">
        <v>4</v>
      </c>
      <c r="B13" s="25"/>
      <c r="C13" s="26" t="s">
        <v>31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</row>
    <row r="14" spans="1:15" x14ac:dyDescent="0.25">
      <c r="A14" s="25">
        <v>5</v>
      </c>
      <c r="B14" s="25"/>
      <c r="C14" s="26" t="s">
        <v>32</v>
      </c>
      <c r="D14" s="32">
        <v>1284.45</v>
      </c>
      <c r="E14" s="32">
        <v>464.12134167919965</v>
      </c>
      <c r="F14" s="32">
        <v>346.02113139420783</v>
      </c>
      <c r="G14" s="32">
        <v>107.83639311882543</v>
      </c>
      <c r="H14" s="32">
        <v>4.3854049020195021</v>
      </c>
      <c r="I14" s="32">
        <v>208.34308884011838</v>
      </c>
      <c r="J14" s="32">
        <v>12.281254968788341</v>
      </c>
      <c r="K14" s="32">
        <v>0.36319742301994906</v>
      </c>
      <c r="L14" s="32">
        <v>0.47306908766313882</v>
      </c>
      <c r="M14" s="32">
        <v>87.904414998677396</v>
      </c>
      <c r="N14" s="32">
        <v>25.10706110144838</v>
      </c>
      <c r="O14" s="32">
        <v>27.613642486031903</v>
      </c>
    </row>
    <row r="15" spans="1:15" x14ac:dyDescent="0.25">
      <c r="A15" s="25">
        <v>6</v>
      </c>
      <c r="B15" s="25"/>
      <c r="C15" s="33" t="s">
        <v>85</v>
      </c>
      <c r="D15" s="34">
        <v>243657.78592946019</v>
      </c>
      <c r="E15" s="32">
        <v>90079.309395079472</v>
      </c>
      <c r="F15" s="32">
        <v>78485.824750679967</v>
      </c>
      <c r="G15" s="32">
        <v>21774.562211870129</v>
      </c>
      <c r="H15" s="32">
        <v>2348.0264696907834</v>
      </c>
      <c r="I15" s="32">
        <v>24215.361170254924</v>
      </c>
      <c r="J15" s="32">
        <v>2247.8167247011975</v>
      </c>
      <c r="K15" s="32">
        <v>110.44211658843619</v>
      </c>
      <c r="L15" s="32">
        <v>412.06652499137334</v>
      </c>
      <c r="M15" s="32">
        <v>20059.749885570571</v>
      </c>
      <c r="N15" s="32">
        <v>795.79362768323858</v>
      </c>
      <c r="O15" s="32">
        <v>3128.9841299896898</v>
      </c>
    </row>
    <row r="16" spans="1:15" x14ac:dyDescent="0.25">
      <c r="A16" s="25">
        <v>7</v>
      </c>
      <c r="B16" s="25"/>
      <c r="C16" s="33" t="s">
        <v>33</v>
      </c>
      <c r="D16" s="34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</row>
    <row r="17" spans="1:17" x14ac:dyDescent="0.25">
      <c r="A17" s="25">
        <v>8</v>
      </c>
      <c r="B17" s="25"/>
      <c r="C17" s="33" t="s">
        <v>84</v>
      </c>
      <c r="D17" s="34">
        <v>33109.066894503521</v>
      </c>
      <c r="E17" s="32">
        <v>12240.28208235804</v>
      </c>
      <c r="F17" s="32">
        <v>10664.920067285924</v>
      </c>
      <c r="G17" s="32">
        <v>2958.8013660737874</v>
      </c>
      <c r="H17" s="32">
        <v>319.05780049672808</v>
      </c>
      <c r="I17" s="32">
        <v>3290.4654069904777</v>
      </c>
      <c r="J17" s="32">
        <v>305.44096046641914</v>
      </c>
      <c r="K17" s="32">
        <v>15.007249388270429</v>
      </c>
      <c r="L17" s="32">
        <v>55.992997020766907</v>
      </c>
      <c r="M17" s="32">
        <v>2725.7868510517783</v>
      </c>
      <c r="N17" s="32">
        <v>108.13513722073833</v>
      </c>
      <c r="O17" s="32">
        <v>425.1769761501742</v>
      </c>
    </row>
    <row r="18" spans="1:17" x14ac:dyDescent="0.25">
      <c r="A18" s="25">
        <v>9</v>
      </c>
      <c r="B18" s="25"/>
      <c r="C18" s="26" t="s">
        <v>34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</row>
    <row r="19" spans="1:17" x14ac:dyDescent="0.25">
      <c r="A19" s="25">
        <v>10</v>
      </c>
      <c r="B19" s="25"/>
      <c r="C19" s="26" t="s">
        <v>35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</row>
    <row r="20" spans="1:17" x14ac:dyDescent="0.25">
      <c r="A20" s="25">
        <v>11</v>
      </c>
      <c r="B20" s="25"/>
      <c r="C20" s="26" t="s">
        <v>36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7" x14ac:dyDescent="0.25">
      <c r="A21" s="25">
        <v>12</v>
      </c>
      <c r="B21" s="25"/>
      <c r="C21" s="26" t="s">
        <v>37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</row>
    <row r="22" spans="1:17" x14ac:dyDescent="0.25">
      <c r="A22" s="25">
        <v>13</v>
      </c>
      <c r="B22" s="25" t="s">
        <v>87</v>
      </c>
      <c r="C22" s="28" t="s">
        <v>83</v>
      </c>
      <c r="D22" s="35">
        <f>SUM(D10:D21)</f>
        <v>8646139.6445811167</v>
      </c>
      <c r="E22" s="35">
        <f t="shared" ref="E22:O22" si="0">SUM(E10:E21)</f>
        <v>3467530.0076036919</v>
      </c>
      <c r="F22" s="35">
        <f t="shared" si="0"/>
        <v>2297045.6383733395</v>
      </c>
      <c r="G22" s="35">
        <f t="shared" si="0"/>
        <v>689399.72725264006</v>
      </c>
      <c r="H22" s="35">
        <f t="shared" si="0"/>
        <v>41534.659423372781</v>
      </c>
      <c r="I22" s="35">
        <f t="shared" si="0"/>
        <v>1155447.1177616043</v>
      </c>
      <c r="J22" s="35">
        <f t="shared" si="0"/>
        <v>83113.620390074895</v>
      </c>
      <c r="K22" s="35">
        <f t="shared" si="0"/>
        <v>2711.6185382888521</v>
      </c>
      <c r="L22" s="35">
        <f t="shared" si="0"/>
        <v>2848.1617396802417</v>
      </c>
      <c r="M22" s="35">
        <f t="shared" si="0"/>
        <v>630769.66670809069</v>
      </c>
      <c r="N22" s="35">
        <f t="shared" si="0"/>
        <v>136330.59075616125</v>
      </c>
      <c r="O22" s="35">
        <f t="shared" si="0"/>
        <v>139408.98711181054</v>
      </c>
    </row>
    <row r="23" spans="1:17" x14ac:dyDescent="0.25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7" x14ac:dyDescent="0.25">
      <c r="A24" s="25"/>
      <c r="B24" s="31" t="s">
        <v>86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7" x14ac:dyDescent="0.25">
      <c r="A25" s="25">
        <v>14</v>
      </c>
      <c r="B25" s="25"/>
      <c r="C25" s="36" t="s">
        <v>98</v>
      </c>
      <c r="D25" s="37">
        <v>7.293704912423167E-2</v>
      </c>
      <c r="E25" s="37">
        <v>7.336799153271327E-2</v>
      </c>
      <c r="F25" s="37">
        <v>8.1495945381432983E-2</v>
      </c>
      <c r="G25" s="37">
        <v>7.5302879485503904E-2</v>
      </c>
      <c r="H25" s="37">
        <v>0.15824251570722198</v>
      </c>
      <c r="I25" s="37">
        <v>5.3990481592324072E-2</v>
      </c>
      <c r="J25" s="37">
        <v>7.0610843123742537E-2</v>
      </c>
      <c r="K25" s="37">
        <v>0.10071152054330039</v>
      </c>
      <c r="L25" s="37">
        <v>0.24163268812436978</v>
      </c>
      <c r="M25" s="37">
        <v>8.1844505474493359E-2</v>
      </c>
      <c r="N25" s="37">
        <v>3.297577121867059E-2</v>
      </c>
      <c r="O25" s="37">
        <v>5.3259960844000809E-2</v>
      </c>
    </row>
    <row r="26" spans="1:17" x14ac:dyDescent="0.25">
      <c r="A26" s="25">
        <v>15</v>
      </c>
      <c r="B26" s="25"/>
      <c r="C26" s="38" t="s">
        <v>99</v>
      </c>
      <c r="D26" s="37">
        <v>7.293704912423167E-2</v>
      </c>
      <c r="E26" s="37">
        <v>7.293704912423167E-2</v>
      </c>
      <c r="F26" s="37">
        <v>7.293704912423167E-2</v>
      </c>
      <c r="G26" s="37">
        <v>7.293704912423167E-2</v>
      </c>
      <c r="H26" s="37">
        <v>7.293704912423167E-2</v>
      </c>
      <c r="I26" s="37">
        <v>7.293704912423167E-2</v>
      </c>
      <c r="J26" s="37">
        <v>7.293704912423167E-2</v>
      </c>
      <c r="K26" s="37">
        <v>7.293704912423167E-2</v>
      </c>
      <c r="L26" s="37">
        <v>7.293704912423167E-2</v>
      </c>
      <c r="M26" s="37">
        <v>7.293704912423167E-2</v>
      </c>
      <c r="N26" s="37">
        <v>7.293704912423167E-2</v>
      </c>
      <c r="O26" s="37">
        <v>7.293704912423167E-2</v>
      </c>
    </row>
    <row r="27" spans="1:17" x14ac:dyDescent="0.25">
      <c r="A27" s="25">
        <v>16</v>
      </c>
      <c r="B27" s="25"/>
      <c r="C27" s="26" t="s">
        <v>97</v>
      </c>
      <c r="D27" s="32">
        <v>9594907.7964352705</v>
      </c>
      <c r="E27" s="32">
        <v>3467010.3778035352</v>
      </c>
      <c r="F27" s="32">
        <v>2584795.7112738043</v>
      </c>
      <c r="G27" s="32">
        <v>805543.42253515264</v>
      </c>
      <c r="H27" s="32">
        <v>32759.200969218244</v>
      </c>
      <c r="I27" s="32">
        <v>1556333.6271909829</v>
      </c>
      <c r="J27" s="32">
        <v>91741.608509507292</v>
      </c>
      <c r="K27" s="32">
        <v>2713.1034962663462</v>
      </c>
      <c r="L27" s="32">
        <v>3533.8505021383244</v>
      </c>
      <c r="M27" s="32">
        <v>656650.51719560218</v>
      </c>
      <c r="N27" s="32">
        <v>187551.04231995309</v>
      </c>
      <c r="O27" s="32">
        <v>206275.33463910915</v>
      </c>
    </row>
    <row r="28" spans="1:17" x14ac:dyDescent="0.2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7" x14ac:dyDescent="0.25">
      <c r="A29" s="25">
        <v>17</v>
      </c>
      <c r="B29" s="25" t="s">
        <v>89</v>
      </c>
      <c r="C29" s="39" t="s">
        <v>100</v>
      </c>
      <c r="D29" s="40">
        <f>D25*D27</f>
        <v>699824.26129107282</v>
      </c>
      <c r="E29" s="40">
        <f t="shared" ref="E29:O29" si="1">E25*E27</f>
        <v>254367.58804251879</v>
      </c>
      <c r="F29" s="40">
        <f t="shared" si="1"/>
        <v>210650.37010813216</v>
      </c>
      <c r="G29" s="40">
        <f t="shared" si="1"/>
        <v>60659.739267504949</v>
      </c>
      <c r="H29" s="40">
        <f t="shared" si="1"/>
        <v>5183.8983739275591</v>
      </c>
      <c r="I29" s="40">
        <f t="shared" si="1"/>
        <v>84027.202050369713</v>
      </c>
      <c r="J29" s="40">
        <f t="shared" si="1"/>
        <v>6477.9523263846231</v>
      </c>
      <c r="K29" s="40">
        <f t="shared" si="1"/>
        <v>273.24077850032825</v>
      </c>
      <c r="L29" s="40">
        <f t="shared" si="1"/>
        <v>853.89379626133723</v>
      </c>
      <c r="M29" s="40">
        <f t="shared" si="1"/>
        <v>53743.236849444358</v>
      </c>
      <c r="N29" s="40">
        <f t="shared" si="1"/>
        <v>6184.6402633659791</v>
      </c>
      <c r="O29" s="40">
        <f t="shared" si="1"/>
        <v>10986.216245962118</v>
      </c>
      <c r="Q29" s="3" t="s">
        <v>27</v>
      </c>
    </row>
    <row r="30" spans="1:17" x14ac:dyDescent="0.25">
      <c r="A30" s="25">
        <v>18</v>
      </c>
      <c r="B30" s="25" t="s">
        <v>88</v>
      </c>
      <c r="C30" s="39" t="s">
        <v>101</v>
      </c>
      <c r="D30" s="40">
        <f>D26*D27</f>
        <v>699824.26129107282</v>
      </c>
      <c r="E30" s="40">
        <f t="shared" ref="E30:O30" si="2">E26*E27</f>
        <v>252873.50624007746</v>
      </c>
      <c r="F30" s="40">
        <f t="shared" si="2"/>
        <v>188527.37176928081</v>
      </c>
      <c r="G30" s="40">
        <f t="shared" si="2"/>
        <v>58753.960181148141</v>
      </c>
      <c r="H30" s="40">
        <f t="shared" si="2"/>
        <v>2389.3594503624486</v>
      </c>
      <c r="I30" s="40">
        <f t="shared" si="2"/>
        <v>113514.38222012238</v>
      </c>
      <c r="J30" s="40">
        <f t="shared" si="2"/>
        <v>6691.3622065939635</v>
      </c>
      <c r="K30" s="40">
        <f t="shared" si="2"/>
        <v>197.88576298630318</v>
      </c>
      <c r="L30" s="40">
        <f t="shared" si="2"/>
        <v>257.7486276721537</v>
      </c>
      <c r="M30" s="40">
        <f t="shared" si="2"/>
        <v>47894.151030147768</v>
      </c>
      <c r="N30" s="40">
        <f t="shared" si="2"/>
        <v>13679.419586991271</v>
      </c>
      <c r="O30" s="40">
        <f t="shared" si="2"/>
        <v>15045.114215690031</v>
      </c>
    </row>
    <row r="31" spans="1:17" x14ac:dyDescent="0.25">
      <c r="A31" s="25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7" x14ac:dyDescent="0.25">
      <c r="A32" s="25">
        <v>19</v>
      </c>
      <c r="B32" s="26" t="s">
        <v>90</v>
      </c>
      <c r="C32" s="41" t="s">
        <v>91</v>
      </c>
      <c r="D32" s="42">
        <f>SUM(E32:O32)</f>
        <v>1.000000016165014</v>
      </c>
      <c r="E32" s="42">
        <f>(E22+E30)/($D22+$D30)</f>
        <v>0.39807595570813104</v>
      </c>
      <c r="F32" s="42">
        <f t="shared" ref="F32:O32" si="3">(F22+F30)/($D22+$D30)</f>
        <v>0.26595148827622822</v>
      </c>
      <c r="G32" s="42">
        <f t="shared" si="3"/>
        <v>8.0050992596249329E-2</v>
      </c>
      <c r="H32" s="42">
        <f t="shared" si="3"/>
        <v>4.6997847751302779E-3</v>
      </c>
      <c r="I32" s="42">
        <f t="shared" si="3"/>
        <v>0.13577641779511063</v>
      </c>
      <c r="J32" s="42">
        <f t="shared" si="3"/>
        <v>9.6089588512366514E-3</v>
      </c>
      <c r="K32" s="42">
        <f t="shared" si="3"/>
        <v>3.1131131369414725E-4</v>
      </c>
      <c r="L32" s="42">
        <f t="shared" si="3"/>
        <v>3.3232638159461667E-4</v>
      </c>
      <c r="M32" s="42">
        <f t="shared" si="3"/>
        <v>7.2615711399422939E-2</v>
      </c>
      <c r="N32" s="42">
        <f t="shared" si="3"/>
        <v>1.6050779978820515E-2</v>
      </c>
      <c r="O32" s="42">
        <f t="shared" si="3"/>
        <v>1.6526289089395591E-2</v>
      </c>
    </row>
    <row r="33" spans="1:18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8" x14ac:dyDescent="0.25">
      <c r="A34" s="25">
        <v>20</v>
      </c>
      <c r="B34" s="43"/>
      <c r="C34" s="44" t="s">
        <v>38</v>
      </c>
      <c r="D34" s="45">
        <v>253844.190530483</v>
      </c>
      <c r="E34" s="45">
        <f>$D34*E32</f>
        <v>101049.26874637892</v>
      </c>
      <c r="F34" s="45">
        <f t="shared" ref="F34:O34" si="4">$D34*F32</f>
        <v>67510.240261856394</v>
      </c>
      <c r="G34" s="45">
        <f t="shared" si="4"/>
        <v>20320.4794167566</v>
      </c>
      <c r="H34" s="45">
        <f t="shared" si="4"/>
        <v>1193.0130619104334</v>
      </c>
      <c r="I34" s="45">
        <f t="shared" si="4"/>
        <v>34466.054868328523</v>
      </c>
      <c r="J34" s="45">
        <f t="shared" si="4"/>
        <v>2439.1783814328874</v>
      </c>
      <c r="K34" s="45">
        <f t="shared" si="4"/>
        <v>79.024568427672079</v>
      </c>
      <c r="L34" s="45">
        <f t="shared" si="4"/>
        <v>84.359121327809873</v>
      </c>
      <c r="M34" s="45">
        <f t="shared" si="4"/>
        <v>18433.076479981682</v>
      </c>
      <c r="N34" s="45">
        <f t="shared" si="4"/>
        <v>4074.3972511065767</v>
      </c>
      <c r="O34" s="46">
        <f t="shared" si="4"/>
        <v>4195.1024763703772</v>
      </c>
    </row>
    <row r="35" spans="1:18" x14ac:dyDescent="0.25">
      <c r="A35" s="25"/>
      <c r="B35" s="26"/>
      <c r="C35" s="26"/>
      <c r="D35" s="3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8" x14ac:dyDescent="0.2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8" x14ac:dyDescent="0.25">
      <c r="A37" s="25"/>
      <c r="B37" s="28" t="s">
        <v>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8" x14ac:dyDescent="0.25">
      <c r="A38" s="25">
        <v>21</v>
      </c>
      <c r="B38" s="25"/>
      <c r="C38" s="26" t="s">
        <v>38</v>
      </c>
      <c r="D38" s="32">
        <v>115151.94881507449</v>
      </c>
      <c r="E38" s="32">
        <v>21812.634042039746</v>
      </c>
      <c r="F38" s="32">
        <v>35162.73345693812</v>
      </c>
      <c r="G38" s="32">
        <v>11640.055372504044</v>
      </c>
      <c r="H38" s="32">
        <v>-706.41136104988664</v>
      </c>
      <c r="I38" s="32">
        <v>32458.912047484358</v>
      </c>
      <c r="J38" s="32">
        <v>812.28034739554005</v>
      </c>
      <c r="K38" s="32">
        <v>8.9241395106196109</v>
      </c>
      <c r="L38" s="32">
        <v>17.912864479742879</v>
      </c>
      <c r="M38" s="32">
        <v>5996.8891794848059</v>
      </c>
      <c r="N38" s="32">
        <v>4012.6531662035995</v>
      </c>
      <c r="O38" s="32">
        <v>3934.9339256691692</v>
      </c>
      <c r="Q38" s="3" t="s">
        <v>39</v>
      </c>
    </row>
    <row r="39" spans="1:18" x14ac:dyDescent="0.25">
      <c r="A39" s="25"/>
      <c r="B39" s="25"/>
      <c r="C39" s="26"/>
      <c r="D39" s="3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8" x14ac:dyDescent="0.25">
      <c r="A40" s="25">
        <v>22</v>
      </c>
      <c r="B40" s="25" t="s">
        <v>103</v>
      </c>
      <c r="C40" s="47" t="s">
        <v>40</v>
      </c>
      <c r="D40" s="40">
        <f t="shared" ref="D40:O40" si="5">D22+D30+D38</f>
        <v>9461115.8546872642</v>
      </c>
      <c r="E40" s="40">
        <f t="shared" si="5"/>
        <v>3742216.1478858087</v>
      </c>
      <c r="F40" s="40">
        <f t="shared" si="5"/>
        <v>2520735.7435995582</v>
      </c>
      <c r="G40" s="40">
        <f t="shared" si="5"/>
        <v>759793.74280629226</v>
      </c>
      <c r="H40" s="40">
        <f t="shared" si="5"/>
        <v>43217.607512685339</v>
      </c>
      <c r="I40" s="40">
        <f t="shared" si="5"/>
        <v>1301420.4120292109</v>
      </c>
      <c r="J40" s="40">
        <f t="shared" si="5"/>
        <v>90617.262944064394</v>
      </c>
      <c r="K40" s="40">
        <f t="shared" si="5"/>
        <v>2918.4284407857749</v>
      </c>
      <c r="L40" s="40">
        <f t="shared" si="5"/>
        <v>3123.8232318321384</v>
      </c>
      <c r="M40" s="40">
        <f t="shared" si="5"/>
        <v>684660.70691772329</v>
      </c>
      <c r="N40" s="40">
        <f t="shared" si="5"/>
        <v>154022.66350935615</v>
      </c>
      <c r="O40" s="40">
        <f t="shared" si="5"/>
        <v>158389.03525316974</v>
      </c>
      <c r="Q40" s="4" t="s">
        <v>41</v>
      </c>
    </row>
    <row r="41" spans="1:18" x14ac:dyDescent="0.25">
      <c r="A41" s="25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R41" t="s">
        <v>42</v>
      </c>
    </row>
    <row r="42" spans="1:18" x14ac:dyDescent="0.25">
      <c r="A42" s="25">
        <v>23</v>
      </c>
      <c r="B42" s="25" t="s">
        <v>104</v>
      </c>
      <c r="C42" s="47" t="s">
        <v>47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8" x14ac:dyDescent="0.25">
      <c r="A43" s="25"/>
      <c r="B43" s="25"/>
      <c r="C43" s="47" t="s">
        <v>46</v>
      </c>
      <c r="D43" s="40">
        <f>SUM(E43:O43)</f>
        <v>9454699.2909417879</v>
      </c>
      <c r="E43" s="40">
        <f t="shared" ref="E43:O43" si="6">E22+E29+E38</f>
        <v>3743710.2296882505</v>
      </c>
      <c r="F43" s="40">
        <f t="shared" si="6"/>
        <v>2542858.7419384099</v>
      </c>
      <c r="G43" s="40">
        <f t="shared" si="6"/>
        <v>761699.52189264912</v>
      </c>
      <c r="H43" s="40">
        <f t="shared" si="6"/>
        <v>46012.146436250448</v>
      </c>
      <c r="I43" s="40">
        <f t="shared" si="6"/>
        <v>1271933.2318594584</v>
      </c>
      <c r="J43" s="40">
        <f t="shared" si="6"/>
        <v>90403.853063855058</v>
      </c>
      <c r="K43" s="40">
        <f t="shared" si="6"/>
        <v>2993.7834562998</v>
      </c>
      <c r="L43" s="40">
        <f t="shared" si="6"/>
        <v>3719.9684004213218</v>
      </c>
      <c r="M43" s="40">
        <f t="shared" si="6"/>
        <v>690509.79273701983</v>
      </c>
      <c r="N43" s="40">
        <f t="shared" si="6"/>
        <v>146527.88418573083</v>
      </c>
      <c r="O43" s="40">
        <f t="shared" si="6"/>
        <v>154330.13728344184</v>
      </c>
      <c r="Q43" s="4" t="s">
        <v>43</v>
      </c>
    </row>
    <row r="44" spans="1:18" x14ac:dyDescent="0.25">
      <c r="A44" s="25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8" x14ac:dyDescent="0.25">
      <c r="A45" s="25">
        <v>24</v>
      </c>
      <c r="B45" s="25" t="s">
        <v>105</v>
      </c>
      <c r="C45" s="26" t="s">
        <v>44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8" x14ac:dyDescent="0.25">
      <c r="A46" s="25"/>
      <c r="B46" s="26"/>
      <c r="C46" s="26" t="s">
        <v>45</v>
      </c>
      <c r="D46" s="32">
        <f>D40-D43</f>
        <v>6416.5637454763055</v>
      </c>
      <c r="E46" s="32">
        <f>E40-E43</f>
        <v>-1494.0818024417385</v>
      </c>
      <c r="F46" s="32">
        <f t="shared" ref="F46:O46" si="7">F40-F43</f>
        <v>-22122.998338851612</v>
      </c>
      <c r="G46" s="32">
        <f t="shared" si="7"/>
        <v>-1905.7790863568662</v>
      </c>
      <c r="H46" s="32">
        <f t="shared" si="7"/>
        <v>-2794.5389235651091</v>
      </c>
      <c r="I46" s="32">
        <f t="shared" si="7"/>
        <v>29487.180169752566</v>
      </c>
      <c r="J46" s="32">
        <f t="shared" si="7"/>
        <v>213.40988020933582</v>
      </c>
      <c r="K46" s="32">
        <f t="shared" si="7"/>
        <v>-75.355015514025126</v>
      </c>
      <c r="L46" s="32">
        <f t="shared" si="7"/>
        <v>-596.14516858918341</v>
      </c>
      <c r="M46" s="32">
        <f t="shared" si="7"/>
        <v>-5849.0858192965388</v>
      </c>
      <c r="N46" s="32">
        <f t="shared" si="7"/>
        <v>7494.7793236253201</v>
      </c>
      <c r="O46" s="32">
        <f t="shared" si="7"/>
        <v>4058.8979697278992</v>
      </c>
    </row>
    <row r="47" spans="1:18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8" x14ac:dyDescent="0.2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8" x14ac:dyDescent="0.25">
      <c r="A49" s="25"/>
      <c r="B49" s="28" t="s">
        <v>55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8" x14ac:dyDescent="0.2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8" x14ac:dyDescent="0.25">
      <c r="A51" s="25">
        <v>25</v>
      </c>
      <c r="B51" s="26" t="s">
        <v>106</v>
      </c>
      <c r="C51" s="48" t="s">
        <v>48</v>
      </c>
      <c r="D51" s="49">
        <f>D43</f>
        <v>9454699.2909417879</v>
      </c>
      <c r="E51" s="49">
        <f t="shared" ref="E51:O51" si="8">E43</f>
        <v>3743710.2296882505</v>
      </c>
      <c r="F51" s="49">
        <f t="shared" si="8"/>
        <v>2542858.7419384099</v>
      </c>
      <c r="G51" s="49">
        <f t="shared" si="8"/>
        <v>761699.52189264912</v>
      </c>
      <c r="H51" s="49">
        <f t="shared" si="8"/>
        <v>46012.146436250448</v>
      </c>
      <c r="I51" s="49">
        <f t="shared" si="8"/>
        <v>1271933.2318594584</v>
      </c>
      <c r="J51" s="49">
        <f t="shared" si="8"/>
        <v>90403.853063855058</v>
      </c>
      <c r="K51" s="49">
        <f t="shared" si="8"/>
        <v>2993.7834562998</v>
      </c>
      <c r="L51" s="49">
        <f t="shared" si="8"/>
        <v>3719.9684004213218</v>
      </c>
      <c r="M51" s="49">
        <f t="shared" si="8"/>
        <v>690509.79273701983</v>
      </c>
      <c r="N51" s="49">
        <f t="shared" si="8"/>
        <v>146527.88418573083</v>
      </c>
      <c r="O51" s="49">
        <f t="shared" si="8"/>
        <v>154330.13728344184</v>
      </c>
      <c r="P51" s="5"/>
      <c r="Q51" s="5"/>
      <c r="R51" s="5"/>
    </row>
    <row r="52" spans="1:18" x14ac:dyDescent="0.25">
      <c r="A52" s="25">
        <v>26</v>
      </c>
      <c r="B52" s="48"/>
      <c r="C52" s="50" t="s">
        <v>53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5"/>
      <c r="Q52" s="5"/>
      <c r="R52" s="5"/>
    </row>
    <row r="53" spans="1:18" x14ac:dyDescent="0.25">
      <c r="A53" s="25">
        <v>27</v>
      </c>
      <c r="B53" s="48"/>
      <c r="C53" s="50" t="s">
        <v>54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5"/>
      <c r="Q53" s="5"/>
      <c r="R53" s="5"/>
    </row>
    <row r="54" spans="1:18" x14ac:dyDescent="0.25">
      <c r="A54" s="25">
        <v>28</v>
      </c>
      <c r="B54" s="26"/>
      <c r="C54" s="48" t="s">
        <v>49</v>
      </c>
      <c r="D54" s="49">
        <v>253844.190530483</v>
      </c>
      <c r="E54" s="49">
        <v>101049.26874637892</v>
      </c>
      <c r="F54" s="49">
        <v>67510.240261856394</v>
      </c>
      <c r="G54" s="49">
        <v>20320.4794167566</v>
      </c>
      <c r="H54" s="49">
        <v>1193.0130619104334</v>
      </c>
      <c r="I54" s="49">
        <v>34466.054868328523</v>
      </c>
      <c r="J54" s="49">
        <v>2439.1783814328874</v>
      </c>
      <c r="K54" s="49">
        <v>79.024568427672079</v>
      </c>
      <c r="L54" s="49">
        <v>84.359121327809873</v>
      </c>
      <c r="M54" s="49">
        <v>18433.076479981682</v>
      </c>
      <c r="N54" s="49">
        <v>4074.3972511065767</v>
      </c>
      <c r="O54" s="49">
        <v>4195.1024763703772</v>
      </c>
      <c r="P54" s="5"/>
      <c r="Q54" s="5"/>
      <c r="R54" s="5"/>
    </row>
    <row r="55" spans="1:18" x14ac:dyDescent="0.25">
      <c r="A55" s="25">
        <v>29</v>
      </c>
      <c r="B55" s="26"/>
      <c r="C55" s="48" t="s">
        <v>50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5"/>
      <c r="Q55" s="5"/>
      <c r="R55" s="5"/>
    </row>
    <row r="56" spans="1:18" x14ac:dyDescent="0.25">
      <c r="A56" s="25">
        <v>30</v>
      </c>
      <c r="B56" s="26"/>
      <c r="C56" s="48" t="s">
        <v>51</v>
      </c>
      <c r="D56" s="49">
        <v>-368996.13934555749</v>
      </c>
      <c r="E56" s="49">
        <v>-122861.90278841867</v>
      </c>
      <c r="F56" s="49">
        <v>-102672.97371879451</v>
      </c>
      <c r="G56" s="49">
        <v>-31960.534789260644</v>
      </c>
      <c r="H56" s="49">
        <v>-486.60170086054677</v>
      </c>
      <c r="I56" s="49">
        <v>-66924.966915812882</v>
      </c>
      <c r="J56" s="49">
        <v>-3251.4587288284274</v>
      </c>
      <c r="K56" s="49">
        <v>-87.94870793829169</v>
      </c>
      <c r="L56" s="49">
        <v>-102.27198580755275</v>
      </c>
      <c r="M56" s="49">
        <v>-24429.965659466488</v>
      </c>
      <c r="N56" s="49">
        <v>-8087.0504173101763</v>
      </c>
      <c r="O56" s="49">
        <v>-8130.0364020395464</v>
      </c>
      <c r="P56" s="5"/>
      <c r="Q56" s="5"/>
      <c r="R56" s="5"/>
    </row>
    <row r="57" spans="1:18" x14ac:dyDescent="0.25">
      <c r="A57" s="25">
        <v>31</v>
      </c>
      <c r="B57" s="26" t="s">
        <v>107</v>
      </c>
      <c r="C57" s="51" t="s">
        <v>52</v>
      </c>
      <c r="D57" s="52">
        <f>SUM(D51:D56)</f>
        <v>9339547.3421267122</v>
      </c>
      <c r="E57" s="52">
        <f t="shared" ref="E57:O57" si="9">SUM(E51:E56)</f>
        <v>3721897.5956462105</v>
      </c>
      <c r="F57" s="52">
        <f t="shared" si="9"/>
        <v>2507696.0084814718</v>
      </c>
      <c r="G57" s="52">
        <f t="shared" si="9"/>
        <v>750059.46652014519</v>
      </c>
      <c r="H57" s="52">
        <f t="shared" si="9"/>
        <v>46718.557797300331</v>
      </c>
      <c r="I57" s="52">
        <f t="shared" si="9"/>
        <v>1239474.3198119742</v>
      </c>
      <c r="J57" s="52">
        <f t="shared" si="9"/>
        <v>89591.572716459516</v>
      </c>
      <c r="K57" s="52">
        <f t="shared" si="9"/>
        <v>2984.8593167891804</v>
      </c>
      <c r="L57" s="52">
        <f t="shared" si="9"/>
        <v>3702.0555359415789</v>
      </c>
      <c r="M57" s="52">
        <f t="shared" si="9"/>
        <v>684512.90355753503</v>
      </c>
      <c r="N57" s="52">
        <f t="shared" si="9"/>
        <v>142515.23101952721</v>
      </c>
      <c r="O57" s="52">
        <f t="shared" si="9"/>
        <v>150395.20335777267</v>
      </c>
      <c r="P57" s="5"/>
      <c r="Q57" s="5"/>
      <c r="R57" s="5"/>
    </row>
    <row r="58" spans="1:18" x14ac:dyDescent="0.25">
      <c r="A58" s="25"/>
      <c r="B58" s="26"/>
      <c r="C58" s="2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"/>
      <c r="Q58" s="5"/>
      <c r="R58" s="5"/>
    </row>
    <row r="59" spans="1:18" x14ac:dyDescent="0.25">
      <c r="A59" s="25"/>
      <c r="B59" s="28" t="s">
        <v>56</v>
      </c>
      <c r="C59" s="26"/>
      <c r="D59" s="62"/>
      <c r="E59" s="5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5"/>
      <c r="Q59" s="5"/>
      <c r="R59" s="5"/>
    </row>
    <row r="60" spans="1:18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5"/>
      <c r="Q60" s="5"/>
      <c r="R60" s="5"/>
    </row>
    <row r="61" spans="1:18" x14ac:dyDescent="0.25">
      <c r="A61" s="25">
        <v>32</v>
      </c>
      <c r="B61" s="26" t="s">
        <v>108</v>
      </c>
      <c r="C61" s="26" t="s">
        <v>57</v>
      </c>
      <c r="D61" s="32">
        <f>D57</f>
        <v>9339547.3421267122</v>
      </c>
      <c r="E61" s="32">
        <f t="shared" ref="E61:O61" si="10">E57</f>
        <v>3721897.5956462105</v>
      </c>
      <c r="F61" s="32">
        <f t="shared" si="10"/>
        <v>2507696.0084814718</v>
      </c>
      <c r="G61" s="32">
        <f t="shared" si="10"/>
        <v>750059.46652014519</v>
      </c>
      <c r="H61" s="32">
        <f t="shared" si="10"/>
        <v>46718.557797300331</v>
      </c>
      <c r="I61" s="32">
        <f t="shared" si="10"/>
        <v>1239474.3198119742</v>
      </c>
      <c r="J61" s="32">
        <f t="shared" si="10"/>
        <v>89591.572716459516</v>
      </c>
      <c r="K61" s="32">
        <f t="shared" si="10"/>
        <v>2984.8593167891804</v>
      </c>
      <c r="L61" s="32">
        <f t="shared" si="10"/>
        <v>3702.0555359415789</v>
      </c>
      <c r="M61" s="32">
        <f t="shared" si="10"/>
        <v>684512.90355753503</v>
      </c>
      <c r="N61" s="32">
        <f t="shared" si="10"/>
        <v>142515.23101952721</v>
      </c>
      <c r="O61" s="32">
        <f t="shared" si="10"/>
        <v>150395.20335777267</v>
      </c>
      <c r="P61" s="5"/>
      <c r="Q61" s="5"/>
      <c r="R61" s="5"/>
    </row>
    <row r="62" spans="1:18" x14ac:dyDescent="0.25">
      <c r="A62" s="25">
        <v>33</v>
      </c>
      <c r="B62" s="26"/>
      <c r="C62" s="26" t="s">
        <v>58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5"/>
      <c r="Q62" s="5"/>
      <c r="R62" s="5"/>
    </row>
    <row r="63" spans="1:18" x14ac:dyDescent="0.25">
      <c r="A63" s="25">
        <v>34</v>
      </c>
      <c r="B63" s="26" t="s">
        <v>92</v>
      </c>
      <c r="C63" s="26" t="s">
        <v>59</v>
      </c>
      <c r="D63" s="32">
        <f t="shared" ref="D63:O63" si="11">D10</f>
        <v>8368088.3417571522</v>
      </c>
      <c r="E63" s="32">
        <f t="shared" si="11"/>
        <v>3364746.2947845752</v>
      </c>
      <c r="F63" s="32">
        <f t="shared" si="11"/>
        <v>2207548.872423979</v>
      </c>
      <c r="G63" s="32">
        <f t="shared" si="11"/>
        <v>664558.52728157735</v>
      </c>
      <c r="H63" s="32">
        <f t="shared" si="11"/>
        <v>38863.18974828325</v>
      </c>
      <c r="I63" s="32">
        <f t="shared" si="11"/>
        <v>1127732.9480955189</v>
      </c>
      <c r="J63" s="32">
        <f t="shared" si="11"/>
        <v>80548.081449938472</v>
      </c>
      <c r="K63" s="32">
        <f t="shared" si="11"/>
        <v>2585.8059748891255</v>
      </c>
      <c r="L63" s="32">
        <f t="shared" si="11"/>
        <v>2379.6291485804386</v>
      </c>
      <c r="M63" s="32">
        <f t="shared" si="11"/>
        <v>607896.22555646964</v>
      </c>
      <c r="N63" s="32">
        <f t="shared" si="11"/>
        <v>135401.55493015583</v>
      </c>
      <c r="O63" s="32">
        <f t="shared" si="11"/>
        <v>135827.21236318463</v>
      </c>
      <c r="P63" s="5"/>
      <c r="Q63" s="5"/>
      <c r="R63" s="5"/>
    </row>
    <row r="64" spans="1:18" x14ac:dyDescent="0.25">
      <c r="A64" s="25">
        <v>35</v>
      </c>
      <c r="B64" s="26" t="s">
        <v>93</v>
      </c>
      <c r="C64" s="26" t="s">
        <v>60</v>
      </c>
      <c r="D64" s="32">
        <f t="shared" ref="D64:O66" si="12">D12</f>
        <v>0</v>
      </c>
      <c r="E64" s="32">
        <f t="shared" si="12"/>
        <v>0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si="12"/>
        <v>0</v>
      </c>
      <c r="O64" s="32">
        <f t="shared" si="12"/>
        <v>0</v>
      </c>
      <c r="P64" s="5"/>
      <c r="Q64" s="5"/>
      <c r="R64" s="5"/>
    </row>
    <row r="65" spans="1:18" x14ac:dyDescent="0.25">
      <c r="A65" s="25">
        <v>36</v>
      </c>
      <c r="B65" s="26" t="s">
        <v>94</v>
      </c>
      <c r="C65" s="26" t="s">
        <v>61</v>
      </c>
      <c r="D65" s="32">
        <f t="shared" si="12"/>
        <v>0</v>
      </c>
      <c r="E65" s="32">
        <f t="shared" si="12"/>
        <v>0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0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t="shared" si="12"/>
        <v>0</v>
      </c>
      <c r="O65" s="32">
        <f t="shared" si="12"/>
        <v>0</v>
      </c>
      <c r="P65" s="5"/>
      <c r="Q65" s="5"/>
      <c r="R65" s="5"/>
    </row>
    <row r="66" spans="1:18" x14ac:dyDescent="0.25">
      <c r="A66" s="25">
        <v>37</v>
      </c>
      <c r="B66" s="26" t="s">
        <v>95</v>
      </c>
      <c r="C66" s="26" t="s">
        <v>62</v>
      </c>
      <c r="D66" s="32">
        <f t="shared" si="12"/>
        <v>1284.45</v>
      </c>
      <c r="E66" s="32">
        <f t="shared" si="12"/>
        <v>464.12134167919965</v>
      </c>
      <c r="F66" s="32">
        <f t="shared" si="12"/>
        <v>346.02113139420783</v>
      </c>
      <c r="G66" s="32">
        <f t="shared" si="12"/>
        <v>107.83639311882543</v>
      </c>
      <c r="H66" s="32">
        <f t="shared" si="12"/>
        <v>4.3854049020195021</v>
      </c>
      <c r="I66" s="32">
        <f t="shared" si="12"/>
        <v>208.34308884011838</v>
      </c>
      <c r="J66" s="32">
        <f t="shared" si="12"/>
        <v>12.281254968788341</v>
      </c>
      <c r="K66" s="32">
        <f t="shared" si="12"/>
        <v>0.36319742301994906</v>
      </c>
      <c r="L66" s="32">
        <f t="shared" si="12"/>
        <v>0.47306908766313882</v>
      </c>
      <c r="M66" s="32">
        <f t="shared" si="12"/>
        <v>87.904414998677396</v>
      </c>
      <c r="N66" s="32">
        <f t="shared" si="12"/>
        <v>25.10706110144838</v>
      </c>
      <c r="O66" s="32">
        <f t="shared" si="12"/>
        <v>27.613642486031903</v>
      </c>
      <c r="P66" s="5"/>
      <c r="Q66" s="5"/>
      <c r="R66" s="5"/>
    </row>
    <row r="67" spans="1:18" x14ac:dyDescent="0.25">
      <c r="A67" s="25">
        <v>38</v>
      </c>
      <c r="B67" s="26"/>
      <c r="C67" s="26" t="s">
        <v>63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5"/>
      <c r="Q67" s="5"/>
      <c r="R67" s="5"/>
    </row>
    <row r="68" spans="1:18" x14ac:dyDescent="0.25">
      <c r="A68" s="25">
        <v>39</v>
      </c>
      <c r="B68" s="26" t="s">
        <v>96</v>
      </c>
      <c r="C68" s="26" t="s">
        <v>64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5"/>
      <c r="Q68" s="5"/>
      <c r="R68" s="5"/>
    </row>
    <row r="69" spans="1:18" x14ac:dyDescent="0.25">
      <c r="A69" s="25">
        <v>40</v>
      </c>
      <c r="B69" s="26" t="s">
        <v>109</v>
      </c>
      <c r="C69" s="26" t="s">
        <v>65</v>
      </c>
      <c r="D69" s="32">
        <f>SUM(D63:D68)</f>
        <v>8369372.7917571524</v>
      </c>
      <c r="E69" s="32">
        <f t="shared" ref="E69:O69" si="13">SUM(E63:E68)</f>
        <v>3365210.4161262545</v>
      </c>
      <c r="F69" s="32">
        <f t="shared" si="13"/>
        <v>2207894.8935553734</v>
      </c>
      <c r="G69" s="32">
        <f t="shared" si="13"/>
        <v>664666.36367469619</v>
      </c>
      <c r="H69" s="32">
        <f t="shared" si="13"/>
        <v>38867.575153185273</v>
      </c>
      <c r="I69" s="32">
        <f t="shared" si="13"/>
        <v>1127941.291184359</v>
      </c>
      <c r="J69" s="32">
        <f t="shared" si="13"/>
        <v>80560.362704907267</v>
      </c>
      <c r="K69" s="32">
        <f t="shared" si="13"/>
        <v>2586.1691723121453</v>
      </c>
      <c r="L69" s="32">
        <f t="shared" si="13"/>
        <v>2380.1022176681017</v>
      </c>
      <c r="M69" s="32">
        <f t="shared" si="13"/>
        <v>607984.12997146836</v>
      </c>
      <c r="N69" s="32">
        <f t="shared" si="13"/>
        <v>135426.66199125728</v>
      </c>
      <c r="O69" s="32">
        <f t="shared" si="13"/>
        <v>135854.82600567068</v>
      </c>
      <c r="P69" s="5"/>
      <c r="Q69" s="5"/>
      <c r="R69" s="5"/>
    </row>
    <row r="70" spans="1:18" x14ac:dyDescent="0.25">
      <c r="A70" s="25">
        <v>41</v>
      </c>
      <c r="B70" s="26"/>
      <c r="C70" s="26" t="s">
        <v>66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5"/>
      <c r="Q70" s="5"/>
      <c r="R70" s="5"/>
    </row>
    <row r="71" spans="1:18" x14ac:dyDescent="0.25">
      <c r="A71" s="25">
        <v>42</v>
      </c>
      <c r="B71" s="26"/>
      <c r="C71" s="26" t="s">
        <v>67</v>
      </c>
      <c r="D71" s="32">
        <v>240191.96409519456</v>
      </c>
      <c r="E71" s="32">
        <v>86790.623719431562</v>
      </c>
      <c r="F71" s="32">
        <v>64705.901489366013</v>
      </c>
      <c r="G71" s="32">
        <v>20165.389905525481</v>
      </c>
      <c r="H71" s="32">
        <v>820.07008195629146</v>
      </c>
      <c r="I71" s="32">
        <v>38960.127458575771</v>
      </c>
      <c r="J71" s="32">
        <v>2296.5929016366063</v>
      </c>
      <c r="K71" s="32">
        <v>67.917865537369934</v>
      </c>
      <c r="L71" s="32">
        <v>88.463850923376611</v>
      </c>
      <c r="M71" s="32">
        <v>16438.112881911638</v>
      </c>
      <c r="N71" s="32">
        <v>4695.0167921016355</v>
      </c>
      <c r="O71" s="32">
        <v>5163.7471482288256</v>
      </c>
      <c r="P71" s="5"/>
      <c r="Q71" s="5"/>
      <c r="R71" s="5"/>
    </row>
    <row r="72" spans="1:18" x14ac:dyDescent="0.25">
      <c r="A72" s="25">
        <v>43</v>
      </c>
      <c r="B72" s="26"/>
      <c r="C72" s="26" t="s">
        <v>68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5"/>
      <c r="Q72" s="5"/>
      <c r="R72" s="5"/>
    </row>
    <row r="73" spans="1:18" x14ac:dyDescent="0.25">
      <c r="A73" s="25">
        <v>44</v>
      </c>
      <c r="B73" s="26"/>
      <c r="C73" s="26" t="s">
        <v>69</v>
      </c>
      <c r="D73" s="32">
        <v>-708.41672428152333</v>
      </c>
      <c r="E73" s="32">
        <v>-286.81830365548649</v>
      </c>
      <c r="F73" s="32">
        <v>-185.07979607648883</v>
      </c>
      <c r="G73" s="32">
        <v>-55.876682792688307</v>
      </c>
      <c r="H73" s="32">
        <v>-3.2077054026850265</v>
      </c>
      <c r="I73" s="32">
        <v>-95.689561321510354</v>
      </c>
      <c r="J73" s="32">
        <v>-6.8426503029875319</v>
      </c>
      <c r="K73" s="32">
        <v>-0.21612501300741177</v>
      </c>
      <c r="L73" s="32">
        <v>-0.16354178255883825</v>
      </c>
      <c r="M73" s="32">
        <v>-51.302751473509829</v>
      </c>
      <c r="N73" s="32">
        <v>-11.721019852711279</v>
      </c>
      <c r="O73" s="32">
        <v>-11.498570609706958</v>
      </c>
      <c r="P73" s="5"/>
      <c r="Q73" s="5"/>
      <c r="R73" s="5"/>
    </row>
    <row r="74" spans="1:18" x14ac:dyDescent="0.25">
      <c r="A74" s="25"/>
      <c r="B74" s="26"/>
      <c r="C74" s="26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5"/>
      <c r="Q74" s="5"/>
      <c r="R74" s="5"/>
    </row>
    <row r="75" spans="1:18" x14ac:dyDescent="0.25">
      <c r="A75" s="25">
        <v>45</v>
      </c>
      <c r="B75" s="26" t="s">
        <v>110</v>
      </c>
      <c r="C75" s="54" t="s">
        <v>70</v>
      </c>
      <c r="D75" s="55">
        <f>D61-D69-D71+D73</f>
        <v>729274.16955008369</v>
      </c>
      <c r="E75" s="55">
        <f t="shared" ref="E75:O75" si="14">E61-E69-E71+E73</f>
        <v>269609.73749686894</v>
      </c>
      <c r="F75" s="55">
        <f t="shared" si="14"/>
        <v>234910.13364065587</v>
      </c>
      <c r="G75" s="55">
        <f t="shared" si="14"/>
        <v>65171.836257130832</v>
      </c>
      <c r="H75" s="55">
        <f t="shared" si="14"/>
        <v>7027.7048567560814</v>
      </c>
      <c r="I75" s="55">
        <f t="shared" si="14"/>
        <v>72477.211607717909</v>
      </c>
      <c r="J75" s="55">
        <f t="shared" si="14"/>
        <v>6727.774459612654</v>
      </c>
      <c r="K75" s="55">
        <f t="shared" si="14"/>
        <v>330.55615392665777</v>
      </c>
      <c r="L75" s="55">
        <f t="shared" si="14"/>
        <v>1233.3259255675416</v>
      </c>
      <c r="M75" s="55">
        <f t="shared" si="14"/>
        <v>60039.357952681523</v>
      </c>
      <c r="N75" s="55">
        <f t="shared" si="14"/>
        <v>2381.8312163155892</v>
      </c>
      <c r="O75" s="55">
        <f t="shared" si="14"/>
        <v>9365.1316332634578</v>
      </c>
      <c r="P75" s="5"/>
      <c r="Q75" s="5"/>
      <c r="R75" s="5"/>
    </row>
    <row r="76" spans="1:18" x14ac:dyDescent="0.2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8" x14ac:dyDescent="0.25">
      <c r="A77" s="25">
        <v>46</v>
      </c>
      <c r="B77" s="26"/>
      <c r="C77" s="26" t="s">
        <v>71</v>
      </c>
      <c r="D77" s="56">
        <v>4.5400000000000003E-2</v>
      </c>
      <c r="E77" s="56">
        <v>4.5400000000000003E-2</v>
      </c>
      <c r="F77" s="56">
        <v>4.5400000000000003E-2</v>
      </c>
      <c r="G77" s="56">
        <v>4.5400000000000003E-2</v>
      </c>
      <c r="H77" s="56">
        <v>4.5400000000000003E-2</v>
      </c>
      <c r="I77" s="56">
        <v>4.5400000000000003E-2</v>
      </c>
      <c r="J77" s="56">
        <v>4.5400000000000003E-2</v>
      </c>
      <c r="K77" s="56">
        <v>4.5400000000000003E-2</v>
      </c>
      <c r="L77" s="56">
        <v>4.5400000000000003E-2</v>
      </c>
      <c r="M77" s="56">
        <v>4.5400000000000003E-2</v>
      </c>
      <c r="N77" s="56">
        <v>4.5400000000000003E-2</v>
      </c>
      <c r="O77" s="56">
        <v>4.5400000000000003E-2</v>
      </c>
    </row>
    <row r="78" spans="1:18" x14ac:dyDescent="0.2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8" x14ac:dyDescent="0.25">
      <c r="A79" s="25">
        <v>47</v>
      </c>
      <c r="B79" s="26" t="s">
        <v>111</v>
      </c>
      <c r="C79" s="54" t="s">
        <v>72</v>
      </c>
      <c r="D79" s="55">
        <f>D75*D77</f>
        <v>33109.047297573801</v>
      </c>
      <c r="E79" s="55">
        <f t="shared" ref="E79:O79" si="15">E75*E77</f>
        <v>12240.282082357851</v>
      </c>
      <c r="F79" s="55">
        <f t="shared" si="15"/>
        <v>10664.920067285777</v>
      </c>
      <c r="G79" s="55">
        <f t="shared" si="15"/>
        <v>2958.8013660737402</v>
      </c>
      <c r="H79" s="55">
        <f t="shared" si="15"/>
        <v>319.05780049672614</v>
      </c>
      <c r="I79" s="55">
        <f t="shared" si="15"/>
        <v>3290.4654069903931</v>
      </c>
      <c r="J79" s="55">
        <f t="shared" si="15"/>
        <v>305.44096046641454</v>
      </c>
      <c r="K79" s="55">
        <f t="shared" si="15"/>
        <v>15.007249388270264</v>
      </c>
      <c r="L79" s="55">
        <f t="shared" si="15"/>
        <v>55.992997020766396</v>
      </c>
      <c r="M79" s="55">
        <f t="shared" si="15"/>
        <v>2725.7868510517415</v>
      </c>
      <c r="N79" s="55">
        <f t="shared" si="15"/>
        <v>108.13513722072776</v>
      </c>
      <c r="O79" s="55">
        <f t="shared" si="15"/>
        <v>425.17697615016101</v>
      </c>
    </row>
    <row r="80" spans="1:18" x14ac:dyDescent="0.25">
      <c r="A80" s="25"/>
      <c r="B80" s="26"/>
      <c r="C80" s="28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x14ac:dyDescent="0.25">
      <c r="A81" s="25">
        <v>48</v>
      </c>
      <c r="B81" s="26" t="s">
        <v>112</v>
      </c>
      <c r="C81" s="26" t="s">
        <v>74</v>
      </c>
      <c r="D81" s="32">
        <f>D75-D79</f>
        <v>696165.12225250993</v>
      </c>
      <c r="E81" s="32">
        <f t="shared" ref="E81:O81" si="16">E75-E79</f>
        <v>257369.45541451109</v>
      </c>
      <c r="F81" s="32">
        <f t="shared" si="16"/>
        <v>224245.2135733701</v>
      </c>
      <c r="G81" s="32">
        <f t="shared" si="16"/>
        <v>62213.03489105709</v>
      </c>
      <c r="H81" s="32">
        <f t="shared" si="16"/>
        <v>6708.6470562593549</v>
      </c>
      <c r="I81" s="32">
        <f t="shared" si="16"/>
        <v>69186.746200727517</v>
      </c>
      <c r="J81" s="32">
        <f t="shared" si="16"/>
        <v>6422.3334991462398</v>
      </c>
      <c r="K81" s="32">
        <f t="shared" si="16"/>
        <v>315.54890453838749</v>
      </c>
      <c r="L81" s="32">
        <f t="shared" si="16"/>
        <v>1177.3329285467753</v>
      </c>
      <c r="M81" s="32">
        <f t="shared" si="16"/>
        <v>57313.571101629779</v>
      </c>
      <c r="N81" s="32">
        <f t="shared" si="16"/>
        <v>2273.6960790948615</v>
      </c>
      <c r="O81" s="32">
        <f t="shared" si="16"/>
        <v>8939.954657113296</v>
      </c>
    </row>
    <row r="82" spans="1:15" x14ac:dyDescent="0.25">
      <c r="A82" s="25">
        <v>49</v>
      </c>
      <c r="B82" s="26"/>
      <c r="C82" s="26" t="s">
        <v>75</v>
      </c>
      <c r="D82" s="57">
        <v>0.35</v>
      </c>
      <c r="E82" s="57">
        <v>0.35</v>
      </c>
      <c r="F82" s="57">
        <v>0.35</v>
      </c>
      <c r="G82" s="57">
        <v>0.35</v>
      </c>
      <c r="H82" s="57">
        <v>0.35</v>
      </c>
      <c r="I82" s="57">
        <v>0.35</v>
      </c>
      <c r="J82" s="57">
        <v>0.35</v>
      </c>
      <c r="K82" s="57">
        <v>0.35</v>
      </c>
      <c r="L82" s="57">
        <v>0.35</v>
      </c>
      <c r="M82" s="57">
        <v>0.35</v>
      </c>
      <c r="N82" s="57">
        <v>0.35</v>
      </c>
      <c r="O82" s="57">
        <v>0.35</v>
      </c>
    </row>
    <row r="83" spans="1:15" x14ac:dyDescent="0.25">
      <c r="A83" s="25">
        <v>50</v>
      </c>
      <c r="B83" s="26" t="s">
        <v>113</v>
      </c>
      <c r="C83" s="26" t="s">
        <v>76</v>
      </c>
      <c r="D83" s="32">
        <f>D81*D82</f>
        <v>243657.79278837846</v>
      </c>
      <c r="E83" s="32">
        <f t="shared" ref="E83:O83" si="17">E81*E82</f>
        <v>90079.309395078875</v>
      </c>
      <c r="F83" s="32">
        <f t="shared" si="17"/>
        <v>78485.824750679531</v>
      </c>
      <c r="G83" s="32">
        <f t="shared" si="17"/>
        <v>21774.562211869979</v>
      </c>
      <c r="H83" s="32">
        <f t="shared" si="17"/>
        <v>2348.0264696907739</v>
      </c>
      <c r="I83" s="32">
        <f t="shared" si="17"/>
        <v>24215.36117025463</v>
      </c>
      <c r="J83" s="32">
        <f t="shared" si="17"/>
        <v>2247.8167247011838</v>
      </c>
      <c r="K83" s="32">
        <f t="shared" si="17"/>
        <v>110.44211658843561</v>
      </c>
      <c r="L83" s="32">
        <f t="shared" si="17"/>
        <v>412.06652499137135</v>
      </c>
      <c r="M83" s="32">
        <f t="shared" si="17"/>
        <v>20059.749885570422</v>
      </c>
      <c r="N83" s="32">
        <f t="shared" si="17"/>
        <v>795.79362768320152</v>
      </c>
      <c r="O83" s="32">
        <f t="shared" si="17"/>
        <v>3128.9841299896534</v>
      </c>
    </row>
    <row r="84" spans="1:15" x14ac:dyDescent="0.25">
      <c r="A84" s="25"/>
      <c r="B84" s="26"/>
      <c r="C84" s="26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x14ac:dyDescent="0.25">
      <c r="A85" s="25"/>
      <c r="B85" s="26"/>
      <c r="C85" s="58" t="s">
        <v>77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x14ac:dyDescent="0.25">
      <c r="A86" s="25">
        <v>51</v>
      </c>
      <c r="B86" s="26"/>
      <c r="C86" s="50" t="s">
        <v>78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</row>
    <row r="87" spans="1:15" x14ac:dyDescent="0.25">
      <c r="A87" s="25">
        <v>52</v>
      </c>
      <c r="B87" s="26"/>
      <c r="C87" s="50" t="s">
        <v>79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</row>
    <row r="88" spans="1:15" x14ac:dyDescent="0.25">
      <c r="A88" s="25">
        <v>53</v>
      </c>
      <c r="B88" s="26"/>
      <c r="C88" s="50" t="s">
        <v>80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</row>
    <row r="89" spans="1:15" x14ac:dyDescent="0.25">
      <c r="A89" s="25">
        <v>54</v>
      </c>
      <c r="B89" s="26" t="s">
        <v>114</v>
      </c>
      <c r="C89" s="58" t="s">
        <v>81</v>
      </c>
      <c r="D89" s="32">
        <f>SUM(D86:D88)</f>
        <v>0</v>
      </c>
      <c r="E89" s="32">
        <f t="shared" ref="E89:O89" si="18">SUM(E86:E88)</f>
        <v>0</v>
      </c>
      <c r="F89" s="32">
        <f t="shared" si="18"/>
        <v>0</v>
      </c>
      <c r="G89" s="32">
        <f t="shared" si="18"/>
        <v>0</v>
      </c>
      <c r="H89" s="32">
        <f t="shared" si="18"/>
        <v>0</v>
      </c>
      <c r="I89" s="32">
        <f t="shared" si="18"/>
        <v>0</v>
      </c>
      <c r="J89" s="32">
        <f t="shared" si="18"/>
        <v>0</v>
      </c>
      <c r="K89" s="32">
        <f t="shared" si="18"/>
        <v>0</v>
      </c>
      <c r="L89" s="32">
        <f t="shared" si="18"/>
        <v>0</v>
      </c>
      <c r="M89" s="32">
        <f t="shared" si="18"/>
        <v>0</v>
      </c>
      <c r="N89" s="32">
        <f t="shared" si="18"/>
        <v>0</v>
      </c>
      <c r="O89" s="32">
        <f t="shared" si="18"/>
        <v>0</v>
      </c>
    </row>
    <row r="90" spans="1:15" x14ac:dyDescent="0.25">
      <c r="A90" s="25"/>
      <c r="B90" s="26"/>
      <c r="C90" s="26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x14ac:dyDescent="0.25">
      <c r="A91" s="25"/>
      <c r="B91" s="26"/>
      <c r="C91" s="26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x14ac:dyDescent="0.25">
      <c r="A92" s="25">
        <v>55</v>
      </c>
      <c r="B92" s="26" t="s">
        <v>115</v>
      </c>
      <c r="C92" s="54" t="s">
        <v>73</v>
      </c>
      <c r="D92" s="55">
        <f>D83+D89</f>
        <v>243657.79278837846</v>
      </c>
      <c r="E92" s="55">
        <f t="shared" ref="E92:O92" si="19">E83+E89</f>
        <v>90079.309395078875</v>
      </c>
      <c r="F92" s="55">
        <f t="shared" si="19"/>
        <v>78485.824750679531</v>
      </c>
      <c r="G92" s="55">
        <f t="shared" si="19"/>
        <v>21774.562211869979</v>
      </c>
      <c r="H92" s="55">
        <f t="shared" si="19"/>
        <v>2348.0264696907739</v>
      </c>
      <c r="I92" s="55">
        <f t="shared" si="19"/>
        <v>24215.36117025463</v>
      </c>
      <c r="J92" s="55">
        <f t="shared" si="19"/>
        <v>2247.8167247011838</v>
      </c>
      <c r="K92" s="55">
        <f t="shared" si="19"/>
        <v>110.44211658843561</v>
      </c>
      <c r="L92" s="55">
        <f t="shared" si="19"/>
        <v>412.06652499137135</v>
      </c>
      <c r="M92" s="55">
        <f t="shared" si="19"/>
        <v>20059.749885570422</v>
      </c>
      <c r="N92" s="55">
        <f t="shared" si="19"/>
        <v>795.79362768320152</v>
      </c>
      <c r="O92" s="55">
        <f t="shared" si="19"/>
        <v>3128.9841299896534</v>
      </c>
    </row>
    <row r="93" spans="1:15" x14ac:dyDescent="0.25">
      <c r="A93" s="2"/>
    </row>
  </sheetData>
  <pageMargins left="0.7" right="0.7" top="0.75" bottom="0.75" header="0.3" footer="0.3"/>
  <pageSetup scale="4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tabSelected="1" workbookViewId="0"/>
  </sheetViews>
  <sheetFormatPr defaultRowHeight="15" x14ac:dyDescent="0.25"/>
  <cols>
    <col min="1" max="1" width="8" bestFit="1" customWidth="1"/>
    <col min="2" max="4" width="11" bestFit="1" customWidth="1"/>
    <col min="5" max="5" width="10" bestFit="1" customWidth="1"/>
    <col min="6" max="6" width="10.28515625" bestFit="1" customWidth="1"/>
    <col min="7" max="7" width="10" bestFit="1" customWidth="1"/>
    <col min="8" max="8" width="8.5703125" bestFit="1" customWidth="1"/>
    <col min="9" max="10" width="7.5703125" bestFit="1" customWidth="1"/>
    <col min="11" max="13" width="10" bestFit="1" customWidth="1"/>
  </cols>
  <sheetData>
    <row r="2" spans="1:13" ht="15.75" x14ac:dyDescent="0.25">
      <c r="A2" s="8"/>
      <c r="B2" s="6" t="s">
        <v>125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9"/>
      <c r="B4" s="10" t="s">
        <v>1</v>
      </c>
      <c r="C4" s="10"/>
      <c r="D4" s="10" t="s">
        <v>2</v>
      </c>
      <c r="E4" s="10" t="s">
        <v>2</v>
      </c>
      <c r="F4" s="10" t="s">
        <v>3</v>
      </c>
      <c r="G4" s="10" t="s">
        <v>2</v>
      </c>
      <c r="H4" s="10"/>
      <c r="I4" s="10" t="s">
        <v>4</v>
      </c>
      <c r="J4" s="10" t="s">
        <v>5</v>
      </c>
      <c r="K4" s="10" t="s">
        <v>2</v>
      </c>
      <c r="L4" s="10"/>
      <c r="M4" s="11"/>
    </row>
    <row r="5" spans="1:13" x14ac:dyDescent="0.25">
      <c r="A5" s="12"/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10</v>
      </c>
      <c r="K5" s="13" t="s">
        <v>14</v>
      </c>
      <c r="L5" s="13" t="s">
        <v>15</v>
      </c>
      <c r="M5" s="14" t="s">
        <v>15</v>
      </c>
    </row>
    <row r="6" spans="1:13" x14ac:dyDescent="0.25">
      <c r="A6" s="15" t="s">
        <v>124</v>
      </c>
      <c r="B6" s="16" t="s">
        <v>16</v>
      </c>
      <c r="C6" s="16" t="s">
        <v>17</v>
      </c>
      <c r="D6" s="16" t="s">
        <v>18</v>
      </c>
      <c r="E6" s="16" t="s">
        <v>19</v>
      </c>
      <c r="F6" s="16" t="s">
        <v>20</v>
      </c>
      <c r="G6" s="16" t="s">
        <v>21</v>
      </c>
      <c r="H6" s="16" t="s">
        <v>22</v>
      </c>
      <c r="I6" s="16" t="s">
        <v>23</v>
      </c>
      <c r="J6" s="16" t="s">
        <v>23</v>
      </c>
      <c r="K6" s="16" t="s">
        <v>24</v>
      </c>
      <c r="L6" s="16" t="s">
        <v>25</v>
      </c>
      <c r="M6" s="17" t="s">
        <v>26</v>
      </c>
    </row>
    <row r="7" spans="1:13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x14ac:dyDescent="0.25">
      <c r="A8" s="18" t="s">
        <v>118</v>
      </c>
      <c r="B8" s="19">
        <f>Gen!D34</f>
        <v>40806359.106096491</v>
      </c>
      <c r="C8" s="19">
        <f>Gen!E34</f>
        <v>12920776.957976319</v>
      </c>
      <c r="D8" s="19">
        <f>Gen!F34</f>
        <v>11371391.875297856</v>
      </c>
      <c r="E8" s="19">
        <f>Gen!G34</f>
        <v>3652229.5387088093</v>
      </c>
      <c r="F8" s="19">
        <f>Gen!H34</f>
        <v>92896.990107190679</v>
      </c>
      <c r="G8" s="19">
        <f>Gen!I34</f>
        <v>7699662.0749381538</v>
      </c>
      <c r="H8" s="19">
        <f>Gen!J34</f>
        <v>389644.21146268869</v>
      </c>
      <c r="I8" s="19">
        <f>Gen!K34</f>
        <v>10791.836758118228</v>
      </c>
      <c r="J8" s="19">
        <f>Gen!L34</f>
        <v>22186.656778423017</v>
      </c>
      <c r="K8" s="19">
        <f>Gen!M34</f>
        <v>2633068.8636217206</v>
      </c>
      <c r="L8" s="19">
        <f>Gen!N34</f>
        <v>906584.76426998153</v>
      </c>
      <c r="M8" s="19">
        <f>Gen!O34</f>
        <v>1107125.3361772255</v>
      </c>
    </row>
    <row r="9" spans="1:13" x14ac:dyDescent="0.25">
      <c r="A9" s="18" t="s">
        <v>120</v>
      </c>
      <c r="B9" s="19">
        <f>Tran!D33</f>
        <v>8408357.8074287008</v>
      </c>
      <c r="C9" s="19">
        <f>Tran!E33</f>
        <v>2810266.7173041971</v>
      </c>
      <c r="D9" s="19">
        <f>Tran!F33</f>
        <v>2400149.2249052599</v>
      </c>
      <c r="E9" s="19">
        <f>Tran!G33</f>
        <v>735550.48334409844</v>
      </c>
      <c r="F9" s="19">
        <f>Tran!H33</f>
        <v>14306.938328016378</v>
      </c>
      <c r="G9" s="19">
        <f>Tran!I33</f>
        <v>1459956.7979868511</v>
      </c>
      <c r="H9" s="19">
        <f>Tran!J33</f>
        <v>73984.915641772794</v>
      </c>
      <c r="I9" s="19">
        <f>Tran!K33</f>
        <v>2088.6817350525002</v>
      </c>
      <c r="J9" s="19">
        <f>Tran!L33</f>
        <v>3234.3979532939175</v>
      </c>
      <c r="K9" s="19">
        <f>Tran!M33</f>
        <v>569659.18060485634</v>
      </c>
      <c r="L9" s="19">
        <f>Tran!N33</f>
        <v>164861.56905978068</v>
      </c>
      <c r="M9" s="19">
        <f>Tran!O33</f>
        <v>174298.90056552188</v>
      </c>
    </row>
    <row r="10" spans="1:13" x14ac:dyDescent="0.25">
      <c r="A10" s="18" t="s">
        <v>119</v>
      </c>
      <c r="B10" s="19">
        <f>Dist!D33</f>
        <v>8342864.802310179</v>
      </c>
      <c r="C10" s="19">
        <f>Dist!E33</f>
        <v>4886827.5251438469</v>
      </c>
      <c r="D10" s="19">
        <f>Dist!F33</f>
        <v>1901173.5917707914</v>
      </c>
      <c r="E10" s="19">
        <f>Dist!G33</f>
        <v>498452.67658128636</v>
      </c>
      <c r="F10" s="19">
        <f>Dist!H33</f>
        <v>160398.80381089114</v>
      </c>
      <c r="G10" s="19">
        <f>Dist!I33</f>
        <v>19263.702151984202</v>
      </c>
      <c r="H10" s="19">
        <f>Dist!J33</f>
        <v>96400.465169517207</v>
      </c>
      <c r="I10" s="19">
        <f>Dist!K33</f>
        <v>4620.0457092783154</v>
      </c>
      <c r="J10" s="19">
        <f>Dist!L33</f>
        <v>3544.6920556669761</v>
      </c>
      <c r="K10" s="19">
        <f>Dist!M33</f>
        <v>767978.00800494524</v>
      </c>
      <c r="L10" s="19">
        <f>Dist!N33</f>
        <v>2471.7683665632435</v>
      </c>
      <c r="M10" s="19">
        <f>Dist!O33</f>
        <v>1733.5235454073691</v>
      </c>
    </row>
    <row r="11" spans="1:13" x14ac:dyDescent="0.25">
      <c r="A11" s="18" t="s">
        <v>121</v>
      </c>
      <c r="B11" s="19">
        <f>Retail!D34</f>
        <v>1180789.549263702</v>
      </c>
      <c r="C11" s="19">
        <f>Retail!E34</f>
        <v>1016364.1044920351</v>
      </c>
      <c r="D11" s="19">
        <f>Retail!F34</f>
        <v>68590.452720497255</v>
      </c>
      <c r="E11" s="19">
        <f>Retail!G34</f>
        <v>1624.044678447261</v>
      </c>
      <c r="F11" s="19">
        <f>Retail!H34</f>
        <v>10185.044813906818</v>
      </c>
      <c r="G11" s="19">
        <f>Retail!I34</f>
        <v>5421.5992571633778</v>
      </c>
      <c r="H11" s="19">
        <f>Retail!J34</f>
        <v>3516.134055205534</v>
      </c>
      <c r="I11" s="19">
        <f>Retail!K34</f>
        <v>2876.8194942739506</v>
      </c>
      <c r="J11" s="19">
        <f>Retail!L34</f>
        <v>596.61321438605034</v>
      </c>
      <c r="K11" s="19">
        <f>Retail!M34</f>
        <v>65831.783045922173</v>
      </c>
      <c r="L11" s="19">
        <f>Retail!N34</f>
        <v>2811.7539452811316</v>
      </c>
      <c r="M11" s="19">
        <f>Retail!O34</f>
        <v>2971.1995465836176</v>
      </c>
    </row>
    <row r="12" spans="1:13" x14ac:dyDescent="0.25">
      <c r="A12" s="20" t="s">
        <v>122</v>
      </c>
      <c r="B12" s="21">
        <f>Misc!D34</f>
        <v>253844.190530483</v>
      </c>
      <c r="C12" s="21">
        <f>Misc!E34</f>
        <v>101049.26874637892</v>
      </c>
      <c r="D12" s="21">
        <f>Misc!F34</f>
        <v>67510.240261856394</v>
      </c>
      <c r="E12" s="21">
        <f>Misc!G34</f>
        <v>20320.4794167566</v>
      </c>
      <c r="F12" s="21">
        <f>Misc!H34</f>
        <v>1193.0130619104334</v>
      </c>
      <c r="G12" s="21">
        <f>Misc!I34</f>
        <v>34466.054868328523</v>
      </c>
      <c r="H12" s="21">
        <f>Misc!J34</f>
        <v>2439.1783814328874</v>
      </c>
      <c r="I12" s="21">
        <f>Misc!K34</f>
        <v>79.024568427672079</v>
      </c>
      <c r="J12" s="21">
        <f>Misc!L34</f>
        <v>84.359121327809873</v>
      </c>
      <c r="K12" s="21">
        <f>Misc!M34</f>
        <v>18433.076479981682</v>
      </c>
      <c r="L12" s="21">
        <f>Misc!N34</f>
        <v>4074.3972511065767</v>
      </c>
      <c r="M12" s="21">
        <f>Misc!O34</f>
        <v>4195.1024763703772</v>
      </c>
    </row>
    <row r="13" spans="1:13" x14ac:dyDescent="0.25">
      <c r="A13" s="22" t="s">
        <v>123</v>
      </c>
      <c r="B13" s="23">
        <f>SUM(B8:B12)</f>
        <v>58992215.455629557</v>
      </c>
      <c r="C13" s="23">
        <f t="shared" ref="C13:M13" si="0">SUM(C8:C12)</f>
        <v>21735284.573662776</v>
      </c>
      <c r="D13" s="23">
        <f t="shared" si="0"/>
        <v>15808815.384956259</v>
      </c>
      <c r="E13" s="23">
        <f t="shared" si="0"/>
        <v>4908177.2227293979</v>
      </c>
      <c r="F13" s="23">
        <f t="shared" si="0"/>
        <v>278980.79012191552</v>
      </c>
      <c r="G13" s="23">
        <f t="shared" si="0"/>
        <v>9218770.2292024828</v>
      </c>
      <c r="H13" s="23">
        <f t="shared" si="0"/>
        <v>565984.90471061715</v>
      </c>
      <c r="I13" s="23">
        <f t="shared" si="0"/>
        <v>20456.408265150665</v>
      </c>
      <c r="J13" s="23">
        <f t="shared" si="0"/>
        <v>29646.719123097766</v>
      </c>
      <c r="K13" s="23">
        <f t="shared" si="0"/>
        <v>4054970.9117574263</v>
      </c>
      <c r="L13" s="23">
        <f t="shared" si="0"/>
        <v>1080804.2528927131</v>
      </c>
      <c r="M13" s="24">
        <f t="shared" si="0"/>
        <v>1290324.0623111087</v>
      </c>
    </row>
  </sheetData>
  <pageMargins left="0.7" right="0.7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</vt:lpstr>
      <vt:lpstr>Tran</vt:lpstr>
      <vt:lpstr>Dist</vt:lpstr>
      <vt:lpstr>Retail</vt:lpstr>
      <vt:lpstr>Misc</vt:lpstr>
      <vt:lpstr>Sch. Rev. Credits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Abdinasir Abdulle</dc:creator>
  <cp:lastModifiedBy>mpaschal</cp:lastModifiedBy>
  <cp:lastPrinted>2016-04-15T22:31:01Z</cp:lastPrinted>
  <dcterms:created xsi:type="dcterms:W3CDTF">2016-03-18T16:11:23Z</dcterms:created>
  <dcterms:modified xsi:type="dcterms:W3CDTF">2016-04-18T14:23:56Z</dcterms:modified>
</cp:coreProperties>
</file>