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0" yWindow="0" windowWidth="21600" windowHeight="9735"/>
  </bookViews>
  <sheets>
    <sheet name="Displacement" sheetId="6" r:id="rId1"/>
    <sheet name="Potential" sheetId="4" r:id="rId2"/>
    <sheet name="Signed QFs" sheetId="5" r:id="rId3"/>
    <sheet name="OR Signed Queue" sheetId="9" r:id="rId4"/>
    <sheet name="OR Signed Detail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'OR Signed Detail'!$F$10:$L$10</definedName>
    <definedName name="_xlnm._FilterDatabase" localSheetId="1" hidden="1">Potential!$A$2:$CT$12</definedName>
    <definedName name="_Order1" hidden="1">255</definedName>
    <definedName name="_Order2" hidden="1">0</definedName>
    <definedName name="AC_Case">[1]Queue!$D$125</definedName>
    <definedName name="Active_CF" localSheetId="2">[2]!Active_CF</definedName>
    <definedName name="Active_CF">[3]!Active_CF</definedName>
    <definedName name="Active_Deg_Method">[3]!Active_Deg_Method</definedName>
    <definedName name="Active_Deg_Rate">[3]!Active_Deg_Rate</definedName>
    <definedName name="Active_Delivery_Point" localSheetId="2">[2]!Active_Delivery_Point</definedName>
    <definedName name="Active_Delivery_Point">[3]!Active_Delivery_Point</definedName>
    <definedName name="Active_MW" localSheetId="2">[2]!Active_MW</definedName>
    <definedName name="Active_MW">[3]!Active_MW</definedName>
    <definedName name="Active_Name_Conf" localSheetId="2">[2]!Active_Name_Conf</definedName>
    <definedName name="Active_Name_Conf">[3]!Active_Name_Conf</definedName>
    <definedName name="Active_Online" localSheetId="2">[2]!Active_Online</definedName>
    <definedName name="Active_Online">[3]!Active_Online</definedName>
    <definedName name="Active_QF_Name" localSheetId="2">[2]!Active_QF_Name</definedName>
    <definedName name="Active_QF_Name">[3]!Active_QF_Name</definedName>
    <definedName name="Active_QF_Queue_Date" localSheetId="2">[2]!Active_QF_Queue_Date</definedName>
    <definedName name="Active_QF_Queue_Date">[3]!Active_QF_Queue_Date</definedName>
    <definedName name="Active_Status" localSheetId="2">[2]!Active_Status</definedName>
    <definedName name="Active_Status">[3]!Active_Status</definedName>
    <definedName name="Annual_WD">'[4]WD_WE_Aggreg end 0608'!$B$2:$O$49</definedName>
    <definedName name="Annual_WE">'[4]WD_WE_Aggreg end 0608'!$B$50:$O$97</definedName>
    <definedName name="Base_Case">[1]Queue!$D$122</definedName>
    <definedName name="CC_E_Fixed" localSheetId="2">[1]Queue!$S$33</definedName>
    <definedName name="CC_E_Fixed">[1]Queue!$S$33</definedName>
    <definedName name="CC_E_Gas" localSheetId="2">[1]Queue!$S$35</definedName>
    <definedName name="CC_E_Gas">[1]Queue!$S$35</definedName>
    <definedName name="CC_E_Hydro" localSheetId="2">[1]Queue!$S$36</definedName>
    <definedName name="CC_E_Hydro">[1]Queue!$S$36</definedName>
    <definedName name="CC_E_Tracking" localSheetId="2">[1]Queue!$S$34</definedName>
    <definedName name="CC_E_Tracking">[1]Queue!$S$34</definedName>
    <definedName name="CC_E_Wind" localSheetId="2">[1]Queue!$S$32</definedName>
    <definedName name="CC_E_Wind">[1]Queue!$S$32</definedName>
    <definedName name="CC_W_Fixed" localSheetId="2">[1]Queue!$S$40</definedName>
    <definedName name="CC_W_Fixed">[1]Queue!$S$40</definedName>
    <definedName name="CC_W_Gas" localSheetId="2">[1]Queue!$S$42</definedName>
    <definedName name="CC_W_Gas">[1]Queue!$S$42</definedName>
    <definedName name="CC_W_Hydro" localSheetId="2">[1]Queue!$S$43</definedName>
    <definedName name="CC_W_Hydro">[1]Queue!$S$43</definedName>
    <definedName name="CC_W_Tracking" localSheetId="2">[1]Queue!$S$41</definedName>
    <definedName name="CC_W_Tracking">[1]Queue!$S$41</definedName>
    <definedName name="CC_W_Wind" localSheetId="2">[1]Queue!$S$39</definedName>
    <definedName name="CC_W_Wind">[1]Queue!$S$39</definedName>
    <definedName name="Multiplier" localSheetId="4">#REF!</definedName>
    <definedName name="Multiplier">#REF!</definedName>
    <definedName name="MW">[5]Main!$H$6</definedName>
    <definedName name="Planned_Outage">'[6]Source - Planned Outages'!$B$2:$F$46</definedName>
    <definedName name="RampLossMonthlyDemand">'[7]Source - Ramp Losses'!$O$46:$P$57</definedName>
    <definedName name="SSMonthlyDemand">'[7]Source - Station Use'!$G$66:$G$77</definedName>
    <definedName name="TurbineRating" localSheetId="4">#REF!</definedName>
    <definedName name="TurbineRating">#REF!</definedName>
  </definedNames>
  <calcPr calcId="152511" calcOnSave="0"/>
</workbook>
</file>

<file path=xl/calcChain.xml><?xml version="1.0" encoding="utf-8"?>
<calcChain xmlns="http://schemas.openxmlformats.org/spreadsheetml/2006/main">
  <c r="L10" i="5" l="1"/>
  <c r="I10" i="5"/>
  <c r="H10" i="5"/>
  <c r="G10" i="5"/>
  <c r="F10" i="5"/>
  <c r="E10" i="5"/>
  <c r="L9" i="5"/>
  <c r="I9" i="5"/>
  <c r="H9" i="5"/>
  <c r="G9" i="5"/>
  <c r="F9" i="5"/>
  <c r="E9" i="5"/>
  <c r="L8" i="5"/>
  <c r="I8" i="5"/>
  <c r="H8" i="5"/>
  <c r="G8" i="5"/>
  <c r="F8" i="5"/>
  <c r="E8" i="5"/>
  <c r="L7" i="5"/>
  <c r="I7" i="5"/>
  <c r="H7" i="5"/>
  <c r="G7" i="5"/>
  <c r="F7" i="5"/>
  <c r="E7" i="5"/>
  <c r="L6" i="5"/>
  <c r="J6" i="5"/>
  <c r="I6" i="5"/>
  <c r="H6" i="5"/>
  <c r="G6" i="5"/>
  <c r="F6" i="5"/>
  <c r="E6" i="5"/>
  <c r="L5" i="5"/>
  <c r="I5" i="5"/>
  <c r="H5" i="5"/>
  <c r="G5" i="5"/>
  <c r="F5" i="5"/>
  <c r="E5" i="5"/>
  <c r="L4" i="5"/>
  <c r="L3" i="5"/>
  <c r="I3" i="5"/>
  <c r="H3" i="5"/>
  <c r="G3" i="5"/>
  <c r="F3" i="5"/>
  <c r="E3" i="5"/>
  <c r="CS384" i="4"/>
  <c r="CR384" i="4"/>
  <c r="CQ384" i="4"/>
  <c r="CP384" i="4"/>
  <c r="CO384" i="4"/>
  <c r="CN384" i="4"/>
  <c r="CM384" i="4"/>
  <c r="CL384" i="4"/>
  <c r="CK384" i="4"/>
  <c r="CJ384" i="4"/>
  <c r="CI384" i="4"/>
  <c r="CH384" i="4"/>
  <c r="CG384" i="4"/>
  <c r="CF384" i="4"/>
  <c r="CC384" i="4"/>
  <c r="BZ384" i="4"/>
  <c r="BX384" i="4"/>
  <c r="BW384" i="4"/>
  <c r="BV384" i="4"/>
  <c r="BU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CS9" i="4"/>
  <c r="CR9" i="4"/>
  <c r="CQ9" i="4"/>
  <c r="CP9" i="4"/>
  <c r="CM9" i="4"/>
  <c r="CL9" i="4"/>
  <c r="CK9" i="4"/>
  <c r="CJ9" i="4"/>
  <c r="CI9" i="4"/>
  <c r="CH9" i="4"/>
  <c r="CG9" i="4"/>
  <c r="CF9" i="4"/>
  <c r="CC9" i="4"/>
  <c r="BZ9" i="4"/>
  <c r="BX9" i="4"/>
  <c r="BW9" i="4"/>
  <c r="BV9" i="4"/>
  <c r="BU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G11" i="6"/>
  <c r="H7" i="10" l="1"/>
  <c r="F357" i="10" l="1"/>
  <c r="F358" i="10" s="1"/>
  <c r="F328" i="10"/>
  <c r="F13" i="10"/>
  <c r="A13" i="10" s="1"/>
  <c r="B12" i="10"/>
  <c r="A12" i="10"/>
  <c r="X9" i="10"/>
  <c r="X12" i="10" s="1"/>
  <c r="V9" i="10"/>
  <c r="V12" i="10" s="1"/>
  <c r="O9" i="10"/>
  <c r="O12" i="10" s="1"/>
  <c r="AA6" i="10"/>
  <c r="Y6" i="10"/>
  <c r="W6" i="10"/>
  <c r="U6" i="10"/>
  <c r="T6" i="10"/>
  <c r="S6" i="10"/>
  <c r="Q6" i="10"/>
  <c r="O6" i="10"/>
  <c r="M6" i="10"/>
  <c r="K4" i="10"/>
  <c r="J4" i="10"/>
  <c r="I4" i="10"/>
  <c r="H4" i="10"/>
  <c r="B37" i="9"/>
  <c r="B32" i="9"/>
  <c r="AA9" i="10"/>
  <c r="AA12" i="10" s="1"/>
  <c r="D32" i="9"/>
  <c r="Z9" i="10"/>
  <c r="Z12" i="10" s="1"/>
  <c r="Y9" i="10"/>
  <c r="W9" i="10"/>
  <c r="W12" i="10" s="1"/>
  <c r="U9" i="10"/>
  <c r="D37" i="9"/>
  <c r="T9" i="10"/>
  <c r="T12" i="10" s="1"/>
  <c r="S9" i="10"/>
  <c r="S12" i="10" s="1"/>
  <c r="R9" i="10"/>
  <c r="R12" i="10" s="1"/>
  <c r="Q9" i="10"/>
  <c r="P9" i="10"/>
  <c r="P12" i="10" s="1"/>
  <c r="N9" i="10"/>
  <c r="N12" i="10" s="1"/>
  <c r="M9" i="10"/>
  <c r="D36" i="9" l="1"/>
  <c r="D35" i="9"/>
  <c r="D38" i="9" s="1"/>
  <c r="D30" i="9"/>
  <c r="E25" i="9"/>
  <c r="Q12" i="10"/>
  <c r="Q13" i="10"/>
  <c r="D31" i="9"/>
  <c r="Y12" i="10"/>
  <c r="Y13" i="10"/>
  <c r="M12" i="10"/>
  <c r="M13" i="10"/>
  <c r="U12" i="10"/>
  <c r="U13" i="10"/>
  <c r="O13" i="10"/>
  <c r="S13" i="10"/>
  <c r="W13" i="10"/>
  <c r="AA13" i="10"/>
  <c r="P6" i="10"/>
  <c r="X6" i="10"/>
  <c r="P13" i="10"/>
  <c r="T13" i="10"/>
  <c r="X13" i="10"/>
  <c r="N6" i="10"/>
  <c r="R6" i="10"/>
  <c r="V6" i="10"/>
  <c r="Z6" i="10"/>
  <c r="B13" i="10"/>
  <c r="N13" i="10"/>
  <c r="R13" i="10"/>
  <c r="V13" i="10"/>
  <c r="Z13" i="10"/>
  <c r="F14" i="10"/>
  <c r="F329" i="10"/>
  <c r="F359" i="10"/>
  <c r="F330" i="10" l="1"/>
  <c r="F360" i="10"/>
  <c r="AA14" i="10"/>
  <c r="W14" i="10"/>
  <c r="S14" i="10"/>
  <c r="O14" i="10"/>
  <c r="Y14" i="10"/>
  <c r="U14" i="10"/>
  <c r="Q14" i="10"/>
  <c r="M14" i="10"/>
  <c r="A14" i="10"/>
  <c r="X14" i="10"/>
  <c r="T14" i="10"/>
  <c r="P14" i="10"/>
  <c r="F15" i="10"/>
  <c r="Z14" i="10"/>
  <c r="V14" i="10"/>
  <c r="R14" i="10"/>
  <c r="N14" i="10"/>
  <c r="B14" i="10"/>
  <c r="H13" i="10"/>
  <c r="D33" i="9"/>
  <c r="H12" i="10"/>
  <c r="X15" i="10" l="1"/>
  <c r="T15" i="10"/>
  <c r="P15" i="10"/>
  <c r="F16" i="10"/>
  <c r="Z15" i="10"/>
  <c r="V15" i="10"/>
  <c r="R15" i="10"/>
  <c r="N15" i="10"/>
  <c r="B15" i="10"/>
  <c r="Y15" i="10"/>
  <c r="U15" i="10"/>
  <c r="Q15" i="10"/>
  <c r="M15" i="10"/>
  <c r="A15" i="10"/>
  <c r="AA15" i="10"/>
  <c r="W15" i="10"/>
  <c r="S15" i="10"/>
  <c r="O15" i="10"/>
  <c r="H14" i="10"/>
  <c r="F361" i="10"/>
  <c r="F331" i="10"/>
  <c r="F362" i="10" l="1"/>
  <c r="F332" i="10"/>
  <c r="H15" i="10"/>
  <c r="Y16" i="10"/>
  <c r="U16" i="10"/>
  <c r="Q16" i="10"/>
  <c r="M16" i="10"/>
  <c r="A16" i="10"/>
  <c r="X16" i="10"/>
  <c r="T16" i="10"/>
  <c r="AA16" i="10"/>
  <c r="W16" i="10"/>
  <c r="S16" i="10"/>
  <c r="O16" i="10"/>
  <c r="F17" i="10"/>
  <c r="Z16" i="10"/>
  <c r="V16" i="10"/>
  <c r="R16" i="10"/>
  <c r="N16" i="10"/>
  <c r="B16" i="10"/>
  <c r="P16" i="10"/>
  <c r="F363" i="10" l="1"/>
  <c r="F18" i="10"/>
  <c r="Z17" i="10"/>
  <c r="V17" i="10"/>
  <c r="R17" i="10"/>
  <c r="N17" i="10"/>
  <c r="B17" i="10"/>
  <c r="Y17" i="10"/>
  <c r="U17" i="10"/>
  <c r="Q17" i="10"/>
  <c r="A17" i="10"/>
  <c r="X17" i="10"/>
  <c r="T17" i="10"/>
  <c r="P17" i="10"/>
  <c r="AA17" i="10"/>
  <c r="W17" i="10"/>
  <c r="S17" i="10"/>
  <c r="O17" i="10"/>
  <c r="M17" i="10"/>
  <c r="D327" i="10"/>
  <c r="H16" i="10"/>
  <c r="F333" i="10"/>
  <c r="H17" i="10" l="1"/>
  <c r="F334" i="10"/>
  <c r="F364" i="10"/>
  <c r="AA18" i="10"/>
  <c r="AA327" i="10" s="1"/>
  <c r="W18" i="10"/>
  <c r="W327" i="10" s="1"/>
  <c r="S18" i="10"/>
  <c r="S327" i="10" s="1"/>
  <c r="O18" i="10"/>
  <c r="O327" i="10" s="1"/>
  <c r="F19" i="10"/>
  <c r="Z18" i="10"/>
  <c r="Z327" i="10" s="1"/>
  <c r="V18" i="10"/>
  <c r="V327" i="10" s="1"/>
  <c r="R18" i="10"/>
  <c r="R327" i="10" s="1"/>
  <c r="N18" i="10"/>
  <c r="N327" i="10" s="1"/>
  <c r="B18" i="10"/>
  <c r="Y18" i="10"/>
  <c r="Y327" i="10" s="1"/>
  <c r="U18" i="10"/>
  <c r="U327" i="10" s="1"/>
  <c r="K327" i="10" s="1"/>
  <c r="Q18" i="10"/>
  <c r="Q327" i="10" s="1"/>
  <c r="M18" i="10"/>
  <c r="M327" i="10" s="1"/>
  <c r="A18" i="10"/>
  <c r="X18" i="10"/>
  <c r="X327" i="10" s="1"/>
  <c r="T18" i="10"/>
  <c r="T327" i="10" s="1"/>
  <c r="P18" i="10"/>
  <c r="P327" i="10" s="1"/>
  <c r="J327" i="10" l="1"/>
  <c r="I327" i="10"/>
  <c r="H327" i="10"/>
  <c r="H18" i="10"/>
  <c r="X19" i="10"/>
  <c r="T19" i="10"/>
  <c r="P19" i="10"/>
  <c r="AA19" i="10"/>
  <c r="W19" i="10"/>
  <c r="S19" i="10"/>
  <c r="O19" i="10"/>
  <c r="F20" i="10"/>
  <c r="Z19" i="10"/>
  <c r="V19" i="10"/>
  <c r="R19" i="10"/>
  <c r="N19" i="10"/>
  <c r="B19" i="10"/>
  <c r="Y19" i="10"/>
  <c r="U19" i="10"/>
  <c r="Q19" i="10"/>
  <c r="M19" i="10"/>
  <c r="A19" i="10"/>
  <c r="F365" i="10"/>
  <c r="F335" i="10"/>
  <c r="H19" i="10" l="1"/>
  <c r="F336" i="10"/>
  <c r="F366" i="10"/>
  <c r="Y20" i="10"/>
  <c r="U20" i="10"/>
  <c r="Q20" i="10"/>
  <c r="M20" i="10"/>
  <c r="A20" i="10"/>
  <c r="AA20" i="10"/>
  <c r="W20" i="10"/>
  <c r="S20" i="10"/>
  <c r="O20" i="10"/>
  <c r="F21" i="10"/>
  <c r="Z20" i="10"/>
  <c r="V20" i="10"/>
  <c r="R20" i="10"/>
  <c r="N20" i="10"/>
  <c r="B20" i="10"/>
  <c r="X20" i="10"/>
  <c r="T20" i="10"/>
  <c r="P20" i="10"/>
  <c r="H20" i="10" l="1"/>
  <c r="F367" i="10"/>
  <c r="F337" i="10"/>
  <c r="F22" i="10"/>
  <c r="Z21" i="10"/>
  <c r="V21" i="10"/>
  <c r="R21" i="10"/>
  <c r="N21" i="10"/>
  <c r="B21" i="10"/>
  <c r="X21" i="10"/>
  <c r="T21" i="10"/>
  <c r="P21" i="10"/>
  <c r="AA21" i="10"/>
  <c r="W21" i="10"/>
  <c r="S21" i="10"/>
  <c r="O21" i="10"/>
  <c r="Y21" i="10"/>
  <c r="U21" i="10"/>
  <c r="Q21" i="10"/>
  <c r="M21" i="10"/>
  <c r="A21" i="10"/>
  <c r="H21" i="10" l="1"/>
  <c r="AA22" i="10"/>
  <c r="W22" i="10"/>
  <c r="S22" i="10"/>
  <c r="O22" i="10"/>
  <c r="Y22" i="10"/>
  <c r="U22" i="10"/>
  <c r="Q22" i="10"/>
  <c r="M22" i="10"/>
  <c r="A22" i="10"/>
  <c r="X22" i="10"/>
  <c r="T22" i="10"/>
  <c r="P22" i="10"/>
  <c r="F23" i="10"/>
  <c r="Z22" i="10"/>
  <c r="V22" i="10"/>
  <c r="R22" i="10"/>
  <c r="N22" i="10"/>
  <c r="B22" i="10"/>
  <c r="F338" i="10"/>
  <c r="F368" i="10"/>
  <c r="F369" i="10" l="1"/>
  <c r="F339" i="10"/>
  <c r="X23" i="10"/>
  <c r="T23" i="10"/>
  <c r="P23" i="10"/>
  <c r="F24" i="10"/>
  <c r="Z23" i="10"/>
  <c r="V23" i="10"/>
  <c r="R23" i="10"/>
  <c r="N23" i="10"/>
  <c r="B23" i="10"/>
  <c r="Y23" i="10"/>
  <c r="U23" i="10"/>
  <c r="Q23" i="10"/>
  <c r="M23" i="10"/>
  <c r="A23" i="10"/>
  <c r="AA23" i="10"/>
  <c r="W23" i="10"/>
  <c r="S23" i="10"/>
  <c r="O23" i="10"/>
  <c r="H22" i="10"/>
  <c r="H23" i="10" l="1"/>
  <c r="Y24" i="10"/>
  <c r="U24" i="10"/>
  <c r="Q24" i="10"/>
  <c r="M24" i="10"/>
  <c r="A24" i="10"/>
  <c r="AA24" i="10"/>
  <c r="W24" i="10"/>
  <c r="S24" i="10"/>
  <c r="O24" i="10"/>
  <c r="F25" i="10"/>
  <c r="Z24" i="10"/>
  <c r="V24" i="10"/>
  <c r="R24" i="10"/>
  <c r="N24" i="10"/>
  <c r="B24" i="10"/>
  <c r="X24" i="10"/>
  <c r="T24" i="10"/>
  <c r="P24" i="10"/>
  <c r="F340" i="10"/>
  <c r="F370" i="10"/>
  <c r="H24" i="10" l="1"/>
  <c r="F371" i="10"/>
  <c r="F26" i="10"/>
  <c r="Z25" i="10"/>
  <c r="V25" i="10"/>
  <c r="R25" i="10"/>
  <c r="N25" i="10"/>
  <c r="B25" i="10"/>
  <c r="X25" i="10"/>
  <c r="T25" i="10"/>
  <c r="P25" i="10"/>
  <c r="AA25" i="10"/>
  <c r="W25" i="10"/>
  <c r="S25" i="10"/>
  <c r="O25" i="10"/>
  <c r="Y25" i="10"/>
  <c r="U25" i="10"/>
  <c r="Q25" i="10"/>
  <c r="M25" i="10"/>
  <c r="A25" i="10"/>
  <c r="F341" i="10"/>
  <c r="F342" i="10" l="1"/>
  <c r="H25" i="10"/>
  <c r="AA26" i="10"/>
  <c r="W26" i="10"/>
  <c r="S26" i="10"/>
  <c r="O26" i="10"/>
  <c r="Y26" i="10"/>
  <c r="U26" i="10"/>
  <c r="Q26" i="10"/>
  <c r="M26" i="10"/>
  <c r="A26" i="10"/>
  <c r="X26" i="10"/>
  <c r="T26" i="10"/>
  <c r="P26" i="10"/>
  <c r="F27" i="10"/>
  <c r="Z26" i="10"/>
  <c r="V26" i="10"/>
  <c r="R26" i="10"/>
  <c r="N26" i="10"/>
  <c r="B26" i="10"/>
  <c r="F372" i="10"/>
  <c r="F373" i="10" l="1"/>
  <c r="X27" i="10"/>
  <c r="T27" i="10"/>
  <c r="P27" i="10"/>
  <c r="F28" i="10"/>
  <c r="Z27" i="10"/>
  <c r="V27" i="10"/>
  <c r="R27" i="10"/>
  <c r="N27" i="10"/>
  <c r="B27" i="10"/>
  <c r="Y27" i="10"/>
  <c r="U27" i="10"/>
  <c r="Q27" i="10"/>
  <c r="M27" i="10"/>
  <c r="A27" i="10"/>
  <c r="AA27" i="10"/>
  <c r="W27" i="10"/>
  <c r="S27" i="10"/>
  <c r="O27" i="10"/>
  <c r="F343" i="10"/>
  <c r="H26" i="10"/>
  <c r="Y28" i="10" l="1"/>
  <c r="U28" i="10"/>
  <c r="Q28" i="10"/>
  <c r="M28" i="10"/>
  <c r="A28" i="10"/>
  <c r="X28" i="10"/>
  <c r="T28" i="10"/>
  <c r="P28" i="10"/>
  <c r="AA28" i="10"/>
  <c r="W28" i="10"/>
  <c r="S28" i="10"/>
  <c r="O28" i="10"/>
  <c r="F29" i="10"/>
  <c r="Z28" i="10"/>
  <c r="V28" i="10"/>
  <c r="R28" i="10"/>
  <c r="N28" i="10"/>
  <c r="B28" i="10"/>
  <c r="F374" i="10"/>
  <c r="F344" i="10"/>
  <c r="H27" i="10"/>
  <c r="F30" i="10" l="1"/>
  <c r="Z29" i="10"/>
  <c r="V29" i="10"/>
  <c r="R29" i="10"/>
  <c r="N29" i="10"/>
  <c r="B29" i="10"/>
  <c r="Y29" i="10"/>
  <c r="U29" i="10"/>
  <c r="Q29" i="10"/>
  <c r="M29" i="10"/>
  <c r="A29" i="10"/>
  <c r="X29" i="10"/>
  <c r="T29" i="10"/>
  <c r="P29" i="10"/>
  <c r="AA29" i="10"/>
  <c r="W29" i="10"/>
  <c r="S29" i="10"/>
  <c r="O29" i="10"/>
  <c r="F345" i="10"/>
  <c r="F375" i="10"/>
  <c r="H28" i="10"/>
  <c r="F376" i="10" l="1"/>
  <c r="AA30" i="10"/>
  <c r="W30" i="10"/>
  <c r="S30" i="10"/>
  <c r="O30" i="10"/>
  <c r="F31" i="10"/>
  <c r="Z30" i="10"/>
  <c r="V30" i="10"/>
  <c r="R30" i="10"/>
  <c r="N30" i="10"/>
  <c r="B30" i="10"/>
  <c r="Y30" i="10"/>
  <c r="U30" i="10"/>
  <c r="Q30" i="10"/>
  <c r="M30" i="10"/>
  <c r="A30" i="10"/>
  <c r="X30" i="10"/>
  <c r="T30" i="10"/>
  <c r="P30" i="10"/>
  <c r="F346" i="10"/>
  <c r="H29" i="10"/>
  <c r="F347" i="10" l="1"/>
  <c r="H30" i="10"/>
  <c r="F377" i="10"/>
  <c r="X31" i="10"/>
  <c r="T31" i="10"/>
  <c r="P31" i="10"/>
  <c r="AA31" i="10"/>
  <c r="W31" i="10"/>
  <c r="S31" i="10"/>
  <c r="O31" i="10"/>
  <c r="F32" i="10"/>
  <c r="Z31" i="10"/>
  <c r="V31" i="10"/>
  <c r="R31" i="10"/>
  <c r="N31" i="10"/>
  <c r="B31" i="10"/>
  <c r="Y31" i="10"/>
  <c r="U31" i="10"/>
  <c r="Q31" i="10"/>
  <c r="M31" i="10"/>
  <c r="A31" i="10"/>
  <c r="H31" i="10" l="1"/>
  <c r="F348" i="10"/>
  <c r="Y32" i="10"/>
  <c r="U32" i="10"/>
  <c r="Q32" i="10"/>
  <c r="M32" i="10"/>
  <c r="A32" i="10"/>
  <c r="T32" i="10"/>
  <c r="AA32" i="10"/>
  <c r="W32" i="10"/>
  <c r="S32" i="10"/>
  <c r="O32" i="10"/>
  <c r="F33" i="10"/>
  <c r="Z32" i="10"/>
  <c r="V32" i="10"/>
  <c r="R32" i="10"/>
  <c r="N32" i="10"/>
  <c r="B32" i="10"/>
  <c r="X32" i="10"/>
  <c r="P32" i="10"/>
  <c r="F378" i="10"/>
  <c r="F34" i="10" l="1"/>
  <c r="Z33" i="10"/>
  <c r="V33" i="10"/>
  <c r="R33" i="10"/>
  <c r="N33" i="10"/>
  <c r="B33" i="10"/>
  <c r="X33" i="10"/>
  <c r="T33" i="10"/>
  <c r="P33" i="10"/>
  <c r="AA33" i="10"/>
  <c r="W33" i="10"/>
  <c r="S33" i="10"/>
  <c r="O33" i="10"/>
  <c r="Y33" i="10"/>
  <c r="U33" i="10"/>
  <c r="Q33" i="10"/>
  <c r="M33" i="10"/>
  <c r="A33" i="10"/>
  <c r="H32" i="10"/>
  <c r="F379" i="10"/>
  <c r="F349" i="10"/>
  <c r="F380" i="10" l="1"/>
  <c r="H33" i="10"/>
  <c r="AA34" i="10"/>
  <c r="W34" i="10"/>
  <c r="S34" i="10"/>
  <c r="O34" i="10"/>
  <c r="Y34" i="10"/>
  <c r="U34" i="10"/>
  <c r="Q34" i="10"/>
  <c r="M34" i="10"/>
  <c r="A34" i="10"/>
  <c r="X34" i="10"/>
  <c r="T34" i="10"/>
  <c r="P34" i="10"/>
  <c r="F35" i="10"/>
  <c r="Z34" i="10"/>
  <c r="V34" i="10"/>
  <c r="R34" i="10"/>
  <c r="N34" i="10"/>
  <c r="B34" i="10"/>
  <c r="F350" i="10"/>
  <c r="F381" i="10" l="1"/>
  <c r="X35" i="10"/>
  <c r="T35" i="10"/>
  <c r="P35" i="10"/>
  <c r="F36" i="10"/>
  <c r="Z35" i="10"/>
  <c r="V35" i="10"/>
  <c r="R35" i="10"/>
  <c r="N35" i="10"/>
  <c r="B35" i="10"/>
  <c r="Y35" i="10"/>
  <c r="U35" i="10"/>
  <c r="Q35" i="10"/>
  <c r="M35" i="10"/>
  <c r="A35" i="10"/>
  <c r="AA35" i="10"/>
  <c r="W35" i="10"/>
  <c r="S35" i="10"/>
  <c r="O35" i="10"/>
  <c r="F351" i="10"/>
  <c r="H34" i="10"/>
  <c r="F352" i="10" l="1"/>
  <c r="H35" i="10"/>
  <c r="Y36" i="10"/>
  <c r="U36" i="10"/>
  <c r="Q36" i="10"/>
  <c r="M36" i="10"/>
  <c r="A36" i="10"/>
  <c r="X36" i="10"/>
  <c r="T36" i="10"/>
  <c r="P36" i="10"/>
  <c r="AA36" i="10"/>
  <c r="W36" i="10"/>
  <c r="S36" i="10"/>
  <c r="O36" i="10"/>
  <c r="F37" i="10"/>
  <c r="Z36" i="10"/>
  <c r="V36" i="10"/>
  <c r="R36" i="10"/>
  <c r="N36" i="10"/>
  <c r="B36" i="10"/>
  <c r="F38" i="10" l="1"/>
  <c r="Z37" i="10"/>
  <c r="V37" i="10"/>
  <c r="R37" i="10"/>
  <c r="N37" i="10"/>
  <c r="B37" i="10"/>
  <c r="Y37" i="10"/>
  <c r="U37" i="10"/>
  <c r="Q37" i="10"/>
  <c r="M37" i="10"/>
  <c r="A37" i="10"/>
  <c r="X37" i="10"/>
  <c r="T37" i="10"/>
  <c r="P37" i="10"/>
  <c r="AA37" i="10"/>
  <c r="W37" i="10"/>
  <c r="S37" i="10"/>
  <c r="O37" i="10"/>
  <c r="H36" i="10"/>
  <c r="H37" i="10" l="1"/>
  <c r="AA38" i="10"/>
  <c r="W38" i="10"/>
  <c r="S38" i="10"/>
  <c r="O38" i="10"/>
  <c r="F39" i="10"/>
  <c r="Z38" i="10"/>
  <c r="V38" i="10"/>
  <c r="R38" i="10"/>
  <c r="N38" i="10"/>
  <c r="B38" i="10"/>
  <c r="Y38" i="10"/>
  <c r="U38" i="10"/>
  <c r="Q38" i="10"/>
  <c r="M38" i="10"/>
  <c r="A38" i="10"/>
  <c r="X38" i="10"/>
  <c r="T38" i="10"/>
  <c r="P38" i="10"/>
  <c r="H38" i="10" l="1"/>
  <c r="X39" i="10"/>
  <c r="T39" i="10"/>
  <c r="P39" i="10"/>
  <c r="AA39" i="10"/>
  <c r="W39" i="10"/>
  <c r="S39" i="10"/>
  <c r="O39" i="10"/>
  <c r="F40" i="10"/>
  <c r="Z39" i="10"/>
  <c r="V39" i="10"/>
  <c r="R39" i="10"/>
  <c r="N39" i="10"/>
  <c r="B39" i="10"/>
  <c r="Y39" i="10"/>
  <c r="U39" i="10"/>
  <c r="Q39" i="10"/>
  <c r="M39" i="10"/>
  <c r="A39" i="10"/>
  <c r="Y40" i="10" l="1"/>
  <c r="U40" i="10"/>
  <c r="Q40" i="10"/>
  <c r="M40" i="10"/>
  <c r="A40" i="10"/>
  <c r="X40" i="10"/>
  <c r="P40" i="10"/>
  <c r="AA40" i="10"/>
  <c r="W40" i="10"/>
  <c r="S40" i="10"/>
  <c r="O40" i="10"/>
  <c r="F41" i="10"/>
  <c r="Z40" i="10"/>
  <c r="V40" i="10"/>
  <c r="R40" i="10"/>
  <c r="N40" i="10"/>
  <c r="B40" i="10"/>
  <c r="T40" i="10"/>
  <c r="H39" i="10"/>
  <c r="F42" i="10" l="1"/>
  <c r="Z41" i="10"/>
  <c r="V41" i="10"/>
  <c r="R41" i="10"/>
  <c r="N41" i="10"/>
  <c r="B41" i="10"/>
  <c r="Q41" i="10"/>
  <c r="X41" i="10"/>
  <c r="T41" i="10"/>
  <c r="P41" i="10"/>
  <c r="AA41" i="10"/>
  <c r="W41" i="10"/>
  <c r="S41" i="10"/>
  <c r="O41" i="10"/>
  <c r="Y41" i="10"/>
  <c r="U41" i="10"/>
  <c r="M41" i="10"/>
  <c r="A41" i="10"/>
  <c r="H40" i="10"/>
  <c r="H41" i="10" l="1"/>
  <c r="X42" i="10"/>
  <c r="T42" i="10"/>
  <c r="P42" i="10"/>
  <c r="AA42" i="10"/>
  <c r="V42" i="10"/>
  <c r="Q42" i="10"/>
  <c r="F43" i="10"/>
  <c r="Y42" i="10"/>
  <c r="S42" i="10"/>
  <c r="N42" i="10"/>
  <c r="A42" i="10"/>
  <c r="W42" i="10"/>
  <c r="R42" i="10"/>
  <c r="M42" i="10"/>
  <c r="Z42" i="10"/>
  <c r="U42" i="10"/>
  <c r="O42" i="10"/>
  <c r="B42" i="10"/>
  <c r="Y43" i="10" l="1"/>
  <c r="U43" i="10"/>
  <c r="Q43" i="10"/>
  <c r="M43" i="10"/>
  <c r="A43" i="10"/>
  <c r="F44" i="10"/>
  <c r="X43" i="10"/>
  <c r="S43" i="10"/>
  <c r="N43" i="10"/>
  <c r="W43" i="10"/>
  <c r="R43" i="10"/>
  <c r="AA43" i="10"/>
  <c r="V43" i="10"/>
  <c r="P43" i="10"/>
  <c r="Z43" i="10"/>
  <c r="T43" i="10"/>
  <c r="O43" i="10"/>
  <c r="B43" i="10"/>
  <c r="H42" i="10"/>
  <c r="H43" i="10" l="1"/>
  <c r="F45" i="10"/>
  <c r="Z44" i="10"/>
  <c r="V44" i="10"/>
  <c r="R44" i="10"/>
  <c r="N44" i="10"/>
  <c r="B44" i="10"/>
  <c r="AA44" i="10"/>
  <c r="U44" i="10"/>
  <c r="P44" i="10"/>
  <c r="Y44" i="10"/>
  <c r="T44" i="10"/>
  <c r="O44" i="10"/>
  <c r="A44" i="10"/>
  <c r="X44" i="10"/>
  <c r="S44" i="10"/>
  <c r="M44" i="10"/>
  <c r="W44" i="10"/>
  <c r="Q44" i="10"/>
  <c r="H44" i="10" l="1"/>
  <c r="AA45" i="10"/>
  <c r="W45" i="10"/>
  <c r="S45" i="10"/>
  <c r="O45" i="10"/>
  <c r="X45" i="10"/>
  <c r="R45" i="10"/>
  <c r="M45" i="10"/>
  <c r="V45" i="10"/>
  <c r="Z45" i="10"/>
  <c r="U45" i="10"/>
  <c r="P45" i="10"/>
  <c r="B45" i="10"/>
  <c r="F46" i="10"/>
  <c r="Y45" i="10"/>
  <c r="T45" i="10"/>
  <c r="N45" i="10"/>
  <c r="A45" i="10"/>
  <c r="Q45" i="10"/>
  <c r="H45" i="10" l="1"/>
  <c r="X46" i="10"/>
  <c r="T46" i="10"/>
  <c r="P46" i="10"/>
  <c r="Z46" i="10"/>
  <c r="U46" i="10"/>
  <c r="O46" i="10"/>
  <c r="B46" i="10"/>
  <c r="W46" i="10"/>
  <c r="R46" i="10"/>
  <c r="M46" i="10"/>
  <c r="AA46" i="10"/>
  <c r="V46" i="10"/>
  <c r="Q46" i="10"/>
  <c r="F47" i="10"/>
  <c r="Y46" i="10"/>
  <c r="S46" i="10"/>
  <c r="N46" i="10"/>
  <c r="A46" i="10"/>
  <c r="H46" i="10" l="1"/>
  <c r="Y47" i="10"/>
  <c r="U47" i="10"/>
  <c r="Q47" i="10"/>
  <c r="M47" i="10"/>
  <c r="A47" i="10"/>
  <c r="W47" i="10"/>
  <c r="R47" i="10"/>
  <c r="Z47" i="10"/>
  <c r="T47" i="10"/>
  <c r="O47" i="10"/>
  <c r="B47" i="10"/>
  <c r="F48" i="10"/>
  <c r="X47" i="10"/>
  <c r="S47" i="10"/>
  <c r="N47" i="10"/>
  <c r="AA47" i="10"/>
  <c r="V47" i="10"/>
  <c r="P47" i="10"/>
  <c r="F49" i="10" l="1"/>
  <c r="Z48" i="10"/>
  <c r="V48" i="10"/>
  <c r="R48" i="10"/>
  <c r="N48" i="10"/>
  <c r="B48" i="10"/>
  <c r="Y48" i="10"/>
  <c r="T48" i="10"/>
  <c r="O48" i="10"/>
  <c r="A48" i="10"/>
  <c r="W48" i="10"/>
  <c r="Q48" i="10"/>
  <c r="AA48" i="10"/>
  <c r="U48" i="10"/>
  <c r="P48" i="10"/>
  <c r="X48" i="10"/>
  <c r="S48" i="10"/>
  <c r="M48" i="10"/>
  <c r="H47" i="10"/>
  <c r="H48" i="10" l="1"/>
  <c r="AA49" i="10"/>
  <c r="W49" i="10"/>
  <c r="S49" i="10"/>
  <c r="O49" i="10"/>
  <c r="V49" i="10"/>
  <c r="Q49" i="10"/>
  <c r="F50" i="10"/>
  <c r="Y49" i="10"/>
  <c r="T49" i="10"/>
  <c r="N49" i="10"/>
  <c r="A49" i="10"/>
  <c r="X49" i="10"/>
  <c r="R49" i="10"/>
  <c r="M49" i="10"/>
  <c r="Z49" i="10"/>
  <c r="U49" i="10"/>
  <c r="P49" i="10"/>
  <c r="B49" i="10"/>
  <c r="H49" i="10" l="1"/>
  <c r="X50" i="10"/>
  <c r="T50" i="10"/>
  <c r="P50" i="10"/>
  <c r="F51" i="10"/>
  <c r="Y50" i="10"/>
  <c r="S50" i="10"/>
  <c r="N50" i="10"/>
  <c r="A50" i="10"/>
  <c r="AA50" i="10"/>
  <c r="V50" i="10"/>
  <c r="Q50" i="10"/>
  <c r="Z50" i="10"/>
  <c r="U50" i="10"/>
  <c r="O50" i="10"/>
  <c r="B50" i="10"/>
  <c r="W50" i="10"/>
  <c r="R50" i="10"/>
  <c r="M50" i="10"/>
  <c r="H50" i="10" l="1"/>
  <c r="Y51" i="10"/>
  <c r="U51" i="10"/>
  <c r="Q51" i="10"/>
  <c r="M51" i="10"/>
  <c r="A51" i="10"/>
  <c r="AA51" i="10"/>
  <c r="V51" i="10"/>
  <c r="P51" i="10"/>
  <c r="F52" i="10"/>
  <c r="X51" i="10"/>
  <c r="S51" i="10"/>
  <c r="N51" i="10"/>
  <c r="W51" i="10"/>
  <c r="R51" i="10"/>
  <c r="Z51" i="10"/>
  <c r="T51" i="10"/>
  <c r="O51" i="10"/>
  <c r="B51" i="10"/>
  <c r="H51" i="10" l="1"/>
  <c r="F53" i="10"/>
  <c r="Z52" i="10"/>
  <c r="V52" i="10"/>
  <c r="R52" i="10"/>
  <c r="N52" i="10"/>
  <c r="B52" i="10"/>
  <c r="X52" i="10"/>
  <c r="S52" i="10"/>
  <c r="M52" i="10"/>
  <c r="W52" i="10"/>
  <c r="AA52" i="10"/>
  <c r="U52" i="10"/>
  <c r="P52" i="10"/>
  <c r="Y52" i="10"/>
  <c r="T52" i="10"/>
  <c r="O52" i="10"/>
  <c r="A52" i="10"/>
  <c r="Q52" i="10"/>
  <c r="H52" i="10" l="1"/>
  <c r="AA53" i="10"/>
  <c r="W53" i="10"/>
  <c r="S53" i="10"/>
  <c r="O53" i="10"/>
  <c r="Z53" i="10"/>
  <c r="U53" i="10"/>
  <c r="P53" i="10"/>
  <c r="B53" i="10"/>
  <c r="F54" i="10"/>
  <c r="Y53" i="10"/>
  <c r="T53" i="10"/>
  <c r="N53" i="10"/>
  <c r="A53" i="10"/>
  <c r="X53" i="10"/>
  <c r="R53" i="10"/>
  <c r="M53" i="10"/>
  <c r="V53" i="10"/>
  <c r="Q53" i="10"/>
  <c r="H53" i="10" l="1"/>
  <c r="X54" i="10"/>
  <c r="T54" i="10"/>
  <c r="P54" i="10"/>
  <c r="W54" i="10"/>
  <c r="R54" i="10"/>
  <c r="M54" i="10"/>
  <c r="AA54" i="10"/>
  <c r="V54" i="10"/>
  <c r="Q54" i="10"/>
  <c r="Z54" i="10"/>
  <c r="U54" i="10"/>
  <c r="O54" i="10"/>
  <c r="B54" i="10"/>
  <c r="F55" i="10"/>
  <c r="Y54" i="10"/>
  <c r="S54" i="10"/>
  <c r="N54" i="10"/>
  <c r="A54" i="10"/>
  <c r="H54" i="10" l="1"/>
  <c r="AA55" i="10"/>
  <c r="W55" i="10"/>
  <c r="Y55" i="10"/>
  <c r="U55" i="10"/>
  <c r="Q55" i="10"/>
  <c r="M55" i="10"/>
  <c r="A55" i="10"/>
  <c r="T55" i="10"/>
  <c r="O55" i="10"/>
  <c r="B55" i="10"/>
  <c r="Z55" i="10"/>
  <c r="S55" i="10"/>
  <c r="N55" i="10"/>
  <c r="X55" i="10"/>
  <c r="R55" i="10"/>
  <c r="F56" i="10"/>
  <c r="V55" i="10"/>
  <c r="P55" i="10"/>
  <c r="H55" i="10" l="1"/>
  <c r="X56" i="10"/>
  <c r="T56" i="10"/>
  <c r="P56" i="10"/>
  <c r="F57" i="10"/>
  <c r="Z56" i="10"/>
  <c r="V56" i="10"/>
  <c r="R56" i="10"/>
  <c r="N56" i="10"/>
  <c r="B56" i="10"/>
  <c r="Y56" i="10"/>
  <c r="Q56" i="10"/>
  <c r="A56" i="10"/>
  <c r="W56" i="10"/>
  <c r="O56" i="10"/>
  <c r="U56" i="10"/>
  <c r="M56" i="10"/>
  <c r="AA56" i="10"/>
  <c r="S56" i="10"/>
  <c r="H56" i="10" l="1"/>
  <c r="Y57" i="10"/>
  <c r="U57" i="10"/>
  <c r="Q57" i="10"/>
  <c r="M57" i="10"/>
  <c r="A57" i="10"/>
  <c r="AA57" i="10"/>
  <c r="W57" i="10"/>
  <c r="S57" i="10"/>
  <c r="O57" i="10"/>
  <c r="F58" i="10"/>
  <c r="V57" i="10"/>
  <c r="N57" i="10"/>
  <c r="Z57" i="10"/>
  <c r="R57" i="10"/>
  <c r="B57" i="10"/>
  <c r="X57" i="10"/>
  <c r="P57" i="10"/>
  <c r="T57" i="10"/>
  <c r="F59" i="10" l="1"/>
  <c r="Z58" i="10"/>
  <c r="V58" i="10"/>
  <c r="R58" i="10"/>
  <c r="N58" i="10"/>
  <c r="B58" i="10"/>
  <c r="X58" i="10"/>
  <c r="T58" i="10"/>
  <c r="P58" i="10"/>
  <c r="AA58" i="10"/>
  <c r="S58" i="10"/>
  <c r="W58" i="10"/>
  <c r="O58" i="10"/>
  <c r="U58" i="10"/>
  <c r="M58" i="10"/>
  <c r="Y58" i="10"/>
  <c r="Q58" i="10"/>
  <c r="A58" i="10"/>
  <c r="H57" i="10"/>
  <c r="H58" i="10" l="1"/>
  <c r="AA59" i="10"/>
  <c r="W59" i="10"/>
  <c r="S59" i="10"/>
  <c r="O59" i="10"/>
  <c r="Y59" i="10"/>
  <c r="U59" i="10"/>
  <c r="Q59" i="10"/>
  <c r="M59" i="10"/>
  <c r="A59" i="10"/>
  <c r="X59" i="10"/>
  <c r="P59" i="10"/>
  <c r="T59" i="10"/>
  <c r="Z59" i="10"/>
  <c r="R59" i="10"/>
  <c r="B59" i="10"/>
  <c r="F60" i="10"/>
  <c r="V59" i="10"/>
  <c r="N59" i="10"/>
  <c r="X60" i="10" l="1"/>
  <c r="T60" i="10"/>
  <c r="P60" i="10"/>
  <c r="F61" i="10"/>
  <c r="Z60" i="10"/>
  <c r="V60" i="10"/>
  <c r="R60" i="10"/>
  <c r="N60" i="10"/>
  <c r="B60" i="10"/>
  <c r="U60" i="10"/>
  <c r="M60" i="10"/>
  <c r="Y60" i="10"/>
  <c r="Q60" i="10"/>
  <c r="A60" i="10"/>
  <c r="W60" i="10"/>
  <c r="O60" i="10"/>
  <c r="AA60" i="10"/>
  <c r="S60" i="10"/>
  <c r="H59" i="10"/>
  <c r="Y61" i="10" l="1"/>
  <c r="U61" i="10"/>
  <c r="Q61" i="10"/>
  <c r="M61" i="10"/>
  <c r="A61" i="10"/>
  <c r="AA61" i="10"/>
  <c r="W61" i="10"/>
  <c r="S61" i="10"/>
  <c r="O61" i="10"/>
  <c r="Z61" i="10"/>
  <c r="R61" i="10"/>
  <c r="B61" i="10"/>
  <c r="F62" i="10"/>
  <c r="V61" i="10"/>
  <c r="N61" i="10"/>
  <c r="T61" i="10"/>
  <c r="X61" i="10"/>
  <c r="P61" i="10"/>
  <c r="H60" i="10"/>
  <c r="H61" i="10" l="1"/>
  <c r="F63" i="10"/>
  <c r="Z62" i="10"/>
  <c r="V62" i="10"/>
  <c r="R62" i="10"/>
  <c r="N62" i="10"/>
  <c r="B62" i="10"/>
  <c r="X62" i="10"/>
  <c r="T62" i="10"/>
  <c r="P62" i="10"/>
  <c r="W62" i="10"/>
  <c r="O62" i="10"/>
  <c r="AA62" i="10"/>
  <c r="S62" i="10"/>
  <c r="Y62" i="10"/>
  <c r="Q62" i="10"/>
  <c r="A62" i="10"/>
  <c r="U62" i="10"/>
  <c r="M62" i="10"/>
  <c r="H62" i="10" l="1"/>
  <c r="AA63" i="10"/>
  <c r="W63" i="10"/>
  <c r="S63" i="10"/>
  <c r="O63" i="10"/>
  <c r="Y63" i="10"/>
  <c r="U63" i="10"/>
  <c r="Q63" i="10"/>
  <c r="M63" i="10"/>
  <c r="A63" i="10"/>
  <c r="T63" i="10"/>
  <c r="X63" i="10"/>
  <c r="P63" i="10"/>
  <c r="F64" i="10"/>
  <c r="V63" i="10"/>
  <c r="N63" i="10"/>
  <c r="Z63" i="10"/>
  <c r="R63" i="10"/>
  <c r="B63" i="10"/>
  <c r="X64" i="10" l="1"/>
  <c r="T64" i="10"/>
  <c r="P64" i="10"/>
  <c r="F65" i="10"/>
  <c r="Z64" i="10"/>
  <c r="V64" i="10"/>
  <c r="R64" i="10"/>
  <c r="N64" i="10"/>
  <c r="B64" i="10"/>
  <c r="Y64" i="10"/>
  <c r="Q64" i="10"/>
  <c r="A64" i="10"/>
  <c r="U64" i="10"/>
  <c r="M64" i="10"/>
  <c r="AA64" i="10"/>
  <c r="S64" i="10"/>
  <c r="W64" i="10"/>
  <c r="O64" i="10"/>
  <c r="H63" i="10"/>
  <c r="Y65" i="10" l="1"/>
  <c r="U65" i="10"/>
  <c r="Q65" i="10"/>
  <c r="M65" i="10"/>
  <c r="A65" i="10"/>
  <c r="AA65" i="10"/>
  <c r="W65" i="10"/>
  <c r="S65" i="10"/>
  <c r="O65" i="10"/>
  <c r="F66" i="10"/>
  <c r="V65" i="10"/>
  <c r="N65" i="10"/>
  <c r="T65" i="10"/>
  <c r="Z65" i="10"/>
  <c r="R65" i="10"/>
  <c r="B65" i="10"/>
  <c r="X65" i="10"/>
  <c r="P65" i="10"/>
  <c r="H64" i="10"/>
  <c r="H65" i="10" l="1"/>
  <c r="F67" i="10"/>
  <c r="Z66" i="10"/>
  <c r="V66" i="10"/>
  <c r="R66" i="10"/>
  <c r="N66" i="10"/>
  <c r="B66" i="10"/>
  <c r="X66" i="10"/>
  <c r="T66" i="10"/>
  <c r="P66" i="10"/>
  <c r="AA66" i="10"/>
  <c r="S66" i="10"/>
  <c r="Y66" i="10"/>
  <c r="A66" i="10"/>
  <c r="W66" i="10"/>
  <c r="O66" i="10"/>
  <c r="U66" i="10"/>
  <c r="M66" i="10"/>
  <c r="Q66" i="10"/>
  <c r="H66" i="10" l="1"/>
  <c r="AA67" i="10"/>
  <c r="W67" i="10"/>
  <c r="S67" i="10"/>
  <c r="O67" i="10"/>
  <c r="Y67" i="10"/>
  <c r="U67" i="10"/>
  <c r="Q67" i="10"/>
  <c r="M67" i="10"/>
  <c r="A67" i="10"/>
  <c r="X67" i="10"/>
  <c r="P67" i="10"/>
  <c r="F68" i="10"/>
  <c r="V67" i="10"/>
  <c r="N67" i="10"/>
  <c r="T67" i="10"/>
  <c r="Z67" i="10"/>
  <c r="R67" i="10"/>
  <c r="B67" i="10"/>
  <c r="X68" i="10" l="1"/>
  <c r="T68" i="10"/>
  <c r="P68" i="10"/>
  <c r="F69" i="10"/>
  <c r="Z68" i="10"/>
  <c r="V68" i="10"/>
  <c r="R68" i="10"/>
  <c r="N68" i="10"/>
  <c r="B68" i="10"/>
  <c r="U68" i="10"/>
  <c r="M68" i="10"/>
  <c r="AA68" i="10"/>
  <c r="S68" i="10"/>
  <c r="Y68" i="10"/>
  <c r="Q68" i="10"/>
  <c r="A68" i="10"/>
  <c r="W68" i="10"/>
  <c r="O68" i="10"/>
  <c r="H67" i="10"/>
  <c r="Y69" i="10" l="1"/>
  <c r="U69" i="10"/>
  <c r="Q69" i="10"/>
  <c r="M69" i="10"/>
  <c r="A69" i="10"/>
  <c r="AA69" i="10"/>
  <c r="W69" i="10"/>
  <c r="S69" i="10"/>
  <c r="O69" i="10"/>
  <c r="Z69" i="10"/>
  <c r="R69" i="10"/>
  <c r="B69" i="10"/>
  <c r="X69" i="10"/>
  <c r="P69" i="10"/>
  <c r="F70" i="10"/>
  <c r="V69" i="10"/>
  <c r="N69" i="10"/>
  <c r="T69" i="10"/>
  <c r="H68" i="10"/>
  <c r="H69" i="10" l="1"/>
  <c r="F71" i="10"/>
  <c r="Z70" i="10"/>
  <c r="V70" i="10"/>
  <c r="R70" i="10"/>
  <c r="N70" i="10"/>
  <c r="B70" i="10"/>
  <c r="X70" i="10"/>
  <c r="T70" i="10"/>
  <c r="P70" i="10"/>
  <c r="W70" i="10"/>
  <c r="O70" i="10"/>
  <c r="U70" i="10"/>
  <c r="M70" i="10"/>
  <c r="AA70" i="10"/>
  <c r="S70" i="10"/>
  <c r="Y70" i="10"/>
  <c r="Q70" i="10"/>
  <c r="A70" i="10"/>
  <c r="H70" i="10" l="1"/>
  <c r="AA71" i="10"/>
  <c r="W71" i="10"/>
  <c r="S71" i="10"/>
  <c r="O71" i="10"/>
  <c r="Y71" i="10"/>
  <c r="U71" i="10"/>
  <c r="Q71" i="10"/>
  <c r="M71" i="10"/>
  <c r="A71" i="10"/>
  <c r="T71" i="10"/>
  <c r="Z71" i="10"/>
  <c r="R71" i="10"/>
  <c r="B71" i="10"/>
  <c r="X71" i="10"/>
  <c r="P71" i="10"/>
  <c r="F72" i="10"/>
  <c r="V71" i="10"/>
  <c r="N71" i="10"/>
  <c r="X72" i="10" l="1"/>
  <c r="T72" i="10"/>
  <c r="P72" i="10"/>
  <c r="F73" i="10"/>
  <c r="Z72" i="10"/>
  <c r="V72" i="10"/>
  <c r="R72" i="10"/>
  <c r="N72" i="10"/>
  <c r="B72" i="10"/>
  <c r="Y72" i="10"/>
  <c r="Q72" i="10"/>
  <c r="A72" i="10"/>
  <c r="W72" i="10"/>
  <c r="O72" i="10"/>
  <c r="U72" i="10"/>
  <c r="M72" i="10"/>
  <c r="AA72" i="10"/>
  <c r="S72" i="10"/>
  <c r="H71" i="10"/>
  <c r="H72" i="10" l="1"/>
  <c r="Y73" i="10"/>
  <c r="U73" i="10"/>
  <c r="Q73" i="10"/>
  <c r="M73" i="10"/>
  <c r="A73" i="10"/>
  <c r="AA73" i="10"/>
  <c r="W73" i="10"/>
  <c r="S73" i="10"/>
  <c r="O73" i="10"/>
  <c r="F74" i="10"/>
  <c r="V73" i="10"/>
  <c r="N73" i="10"/>
  <c r="Z73" i="10"/>
  <c r="R73" i="10"/>
  <c r="B73" i="10"/>
  <c r="X73" i="10"/>
  <c r="P73" i="10"/>
  <c r="T73" i="10"/>
  <c r="F75" i="10" l="1"/>
  <c r="Z74" i="10"/>
  <c r="V74" i="10"/>
  <c r="R74" i="10"/>
  <c r="N74" i="10"/>
  <c r="B74" i="10"/>
  <c r="X74" i="10"/>
  <c r="T74" i="10"/>
  <c r="P74" i="10"/>
  <c r="AA74" i="10"/>
  <c r="S74" i="10"/>
  <c r="W74" i="10"/>
  <c r="O74" i="10"/>
  <c r="U74" i="10"/>
  <c r="M74" i="10"/>
  <c r="Y74" i="10"/>
  <c r="Q74" i="10"/>
  <c r="A74" i="10"/>
  <c r="H73" i="10"/>
  <c r="H74" i="10" l="1"/>
  <c r="AA75" i="10"/>
  <c r="W75" i="10"/>
  <c r="S75" i="10"/>
  <c r="O75" i="10"/>
  <c r="Y75" i="10"/>
  <c r="U75" i="10"/>
  <c r="Q75" i="10"/>
  <c r="M75" i="10"/>
  <c r="A75" i="10"/>
  <c r="X75" i="10"/>
  <c r="P75" i="10"/>
  <c r="T75" i="10"/>
  <c r="Z75" i="10"/>
  <c r="R75" i="10"/>
  <c r="B75" i="10"/>
  <c r="F76" i="10"/>
  <c r="V75" i="10"/>
  <c r="N75" i="10"/>
  <c r="X76" i="10" l="1"/>
  <c r="T76" i="10"/>
  <c r="P76" i="10"/>
  <c r="F77" i="10"/>
  <c r="Z76" i="10"/>
  <c r="V76" i="10"/>
  <c r="R76" i="10"/>
  <c r="N76" i="10"/>
  <c r="B76" i="10"/>
  <c r="U76" i="10"/>
  <c r="M76" i="10"/>
  <c r="Y76" i="10"/>
  <c r="Q76" i="10"/>
  <c r="A76" i="10"/>
  <c r="W76" i="10"/>
  <c r="O76" i="10"/>
  <c r="AA76" i="10"/>
  <c r="S76" i="10"/>
  <c r="H75" i="10"/>
  <c r="Y77" i="10" l="1"/>
  <c r="U77" i="10"/>
  <c r="Q77" i="10"/>
  <c r="M77" i="10"/>
  <c r="A77" i="10"/>
  <c r="AA77" i="10"/>
  <c r="W77" i="10"/>
  <c r="S77" i="10"/>
  <c r="O77" i="10"/>
  <c r="Z77" i="10"/>
  <c r="R77" i="10"/>
  <c r="B77" i="10"/>
  <c r="F78" i="10"/>
  <c r="V77" i="10"/>
  <c r="N77" i="10"/>
  <c r="T77" i="10"/>
  <c r="X77" i="10"/>
  <c r="P77" i="10"/>
  <c r="H76" i="10"/>
  <c r="H77" i="10" l="1"/>
  <c r="F79" i="10"/>
  <c r="Z78" i="10"/>
  <c r="V78" i="10"/>
  <c r="R78" i="10"/>
  <c r="N78" i="10"/>
  <c r="B78" i="10"/>
  <c r="X78" i="10"/>
  <c r="T78" i="10"/>
  <c r="P78" i="10"/>
  <c r="W78" i="10"/>
  <c r="O78" i="10"/>
  <c r="AA78" i="10"/>
  <c r="S78" i="10"/>
  <c r="Y78" i="10"/>
  <c r="Q78" i="10"/>
  <c r="A78" i="10"/>
  <c r="U78" i="10"/>
  <c r="M78" i="10"/>
  <c r="H78" i="10" l="1"/>
  <c r="AA79" i="10"/>
  <c r="W79" i="10"/>
  <c r="S79" i="10"/>
  <c r="O79" i="10"/>
  <c r="Y79" i="10"/>
  <c r="U79" i="10"/>
  <c r="Q79" i="10"/>
  <c r="M79" i="10"/>
  <c r="A79" i="10"/>
  <c r="T79" i="10"/>
  <c r="X79" i="10"/>
  <c r="P79" i="10"/>
  <c r="F80" i="10"/>
  <c r="V79" i="10"/>
  <c r="N79" i="10"/>
  <c r="Z79" i="10"/>
  <c r="R79" i="10"/>
  <c r="B79" i="10"/>
  <c r="H79" i="10" l="1"/>
  <c r="X80" i="10"/>
  <c r="T80" i="10"/>
  <c r="P80" i="10"/>
  <c r="F81" i="10"/>
  <c r="Z80" i="10"/>
  <c r="V80" i="10"/>
  <c r="R80" i="10"/>
  <c r="N80" i="10"/>
  <c r="B80" i="10"/>
  <c r="Y80" i="10"/>
  <c r="Q80" i="10"/>
  <c r="A80" i="10"/>
  <c r="U80" i="10"/>
  <c r="M80" i="10"/>
  <c r="AA80" i="10"/>
  <c r="S80" i="10"/>
  <c r="W80" i="10"/>
  <c r="O80" i="10"/>
  <c r="H80" i="10" l="1"/>
  <c r="Y81" i="10"/>
  <c r="U81" i="10"/>
  <c r="Q81" i="10"/>
  <c r="M81" i="10"/>
  <c r="A81" i="10"/>
  <c r="AA81" i="10"/>
  <c r="W81" i="10"/>
  <c r="S81" i="10"/>
  <c r="O81" i="10"/>
  <c r="F82" i="10"/>
  <c r="V81" i="10"/>
  <c r="N81" i="10"/>
  <c r="Z81" i="10"/>
  <c r="R81" i="10"/>
  <c r="B81" i="10"/>
  <c r="X81" i="10"/>
  <c r="P81" i="10"/>
  <c r="T81" i="10"/>
  <c r="F83" i="10" l="1"/>
  <c r="Z82" i="10"/>
  <c r="V82" i="10"/>
  <c r="R82" i="10"/>
  <c r="N82" i="10"/>
  <c r="B82" i="10"/>
  <c r="X82" i="10"/>
  <c r="T82" i="10"/>
  <c r="P82" i="10"/>
  <c r="AA82" i="10"/>
  <c r="S82" i="10"/>
  <c r="W82" i="10"/>
  <c r="O82" i="10"/>
  <c r="U82" i="10"/>
  <c r="M82" i="10"/>
  <c r="Y82" i="10"/>
  <c r="Q82" i="10"/>
  <c r="A82" i="10"/>
  <c r="H81" i="10"/>
  <c r="H82" i="10" l="1"/>
  <c r="AA83" i="10"/>
  <c r="W83" i="10"/>
  <c r="S83" i="10"/>
  <c r="O83" i="10"/>
  <c r="Y83" i="10"/>
  <c r="U83" i="10"/>
  <c r="Q83" i="10"/>
  <c r="M83" i="10"/>
  <c r="A83" i="10"/>
  <c r="X83" i="10"/>
  <c r="P83" i="10"/>
  <c r="N83" i="10"/>
  <c r="T83" i="10"/>
  <c r="Z83" i="10"/>
  <c r="R83" i="10"/>
  <c r="B83" i="10"/>
  <c r="F84" i="10"/>
  <c r="V83" i="10"/>
  <c r="X84" i="10" l="1"/>
  <c r="T84" i="10"/>
  <c r="P84" i="10"/>
  <c r="F85" i="10"/>
  <c r="Z84" i="10"/>
  <c r="V84" i="10"/>
  <c r="R84" i="10"/>
  <c r="N84" i="10"/>
  <c r="B84" i="10"/>
  <c r="U84" i="10"/>
  <c r="M84" i="10"/>
  <c r="Y84" i="10"/>
  <c r="Q84" i="10"/>
  <c r="A84" i="10"/>
  <c r="W84" i="10"/>
  <c r="O84" i="10"/>
  <c r="AA84" i="10"/>
  <c r="S84" i="10"/>
  <c r="H83" i="10"/>
  <c r="Y85" i="10" l="1"/>
  <c r="U85" i="10"/>
  <c r="Q85" i="10"/>
  <c r="M85" i="10"/>
  <c r="A85" i="10"/>
  <c r="AA85" i="10"/>
  <c r="W85" i="10"/>
  <c r="S85" i="10"/>
  <c r="O85" i="10"/>
  <c r="Z85" i="10"/>
  <c r="R85" i="10"/>
  <c r="B85" i="10"/>
  <c r="F86" i="10"/>
  <c r="V85" i="10"/>
  <c r="N85" i="10"/>
  <c r="T85" i="10"/>
  <c r="X85" i="10"/>
  <c r="P85" i="10"/>
  <c r="H84" i="10"/>
  <c r="H85" i="10" l="1"/>
  <c r="F87" i="10"/>
  <c r="Z86" i="10"/>
  <c r="V86" i="10"/>
  <c r="R86" i="10"/>
  <c r="N86" i="10"/>
  <c r="B86" i="10"/>
  <c r="X86" i="10"/>
  <c r="T86" i="10"/>
  <c r="P86" i="10"/>
  <c r="W86" i="10"/>
  <c r="O86" i="10"/>
  <c r="AA86" i="10"/>
  <c r="S86" i="10"/>
  <c r="Y86" i="10"/>
  <c r="Q86" i="10"/>
  <c r="A86" i="10"/>
  <c r="U86" i="10"/>
  <c r="M86" i="10"/>
  <c r="H86" i="10" l="1"/>
  <c r="AA87" i="10"/>
  <c r="W87" i="10"/>
  <c r="S87" i="10"/>
  <c r="O87" i="10"/>
  <c r="Y87" i="10"/>
  <c r="U87" i="10"/>
  <c r="Q87" i="10"/>
  <c r="M87" i="10"/>
  <c r="A87" i="10"/>
  <c r="T87" i="10"/>
  <c r="X87" i="10"/>
  <c r="P87" i="10"/>
  <c r="F88" i="10"/>
  <c r="V87" i="10"/>
  <c r="N87" i="10"/>
  <c r="Z87" i="10"/>
  <c r="R87" i="10"/>
  <c r="B87" i="10"/>
  <c r="X88" i="10" l="1"/>
  <c r="T88" i="10"/>
  <c r="P88" i="10"/>
  <c r="F89" i="10"/>
  <c r="Z88" i="10"/>
  <c r="V88" i="10"/>
  <c r="R88" i="10"/>
  <c r="N88" i="10"/>
  <c r="B88" i="10"/>
  <c r="Y88" i="10"/>
  <c r="Q88" i="10"/>
  <c r="A88" i="10"/>
  <c r="U88" i="10"/>
  <c r="M88" i="10"/>
  <c r="AA88" i="10"/>
  <c r="S88" i="10"/>
  <c r="W88" i="10"/>
  <c r="O88" i="10"/>
  <c r="H87" i="10"/>
  <c r="H88" i="10" l="1"/>
  <c r="Y89" i="10"/>
  <c r="U89" i="10"/>
  <c r="Q89" i="10"/>
  <c r="M89" i="10"/>
  <c r="A89" i="10"/>
  <c r="AA89" i="10"/>
  <c r="W89" i="10"/>
  <c r="S89" i="10"/>
  <c r="O89" i="10"/>
  <c r="F90" i="10"/>
  <c r="V89" i="10"/>
  <c r="N89" i="10"/>
  <c r="T89" i="10"/>
  <c r="Z89" i="10"/>
  <c r="R89" i="10"/>
  <c r="B89" i="10"/>
  <c r="X89" i="10"/>
  <c r="P89" i="10"/>
  <c r="F91" i="10" l="1"/>
  <c r="Z90" i="10"/>
  <c r="V90" i="10"/>
  <c r="R90" i="10"/>
  <c r="N90" i="10"/>
  <c r="B90" i="10"/>
  <c r="X90" i="10"/>
  <c r="T90" i="10"/>
  <c r="P90" i="10"/>
  <c r="AA90" i="10"/>
  <c r="S90" i="10"/>
  <c r="Y90" i="10"/>
  <c r="Q90" i="10"/>
  <c r="A90" i="10"/>
  <c r="W90" i="10"/>
  <c r="O90" i="10"/>
  <c r="U90" i="10"/>
  <c r="M90" i="10"/>
  <c r="H89" i="10"/>
  <c r="H90" i="10" l="1"/>
  <c r="AA91" i="10"/>
  <c r="W91" i="10"/>
  <c r="S91" i="10"/>
  <c r="O91" i="10"/>
  <c r="Y91" i="10"/>
  <c r="U91" i="10"/>
  <c r="Q91" i="10"/>
  <c r="M91" i="10"/>
  <c r="A91" i="10"/>
  <c r="X91" i="10"/>
  <c r="P91" i="10"/>
  <c r="F92" i="10"/>
  <c r="V91" i="10"/>
  <c r="N91" i="10"/>
  <c r="T91" i="10"/>
  <c r="Z91" i="10"/>
  <c r="R91" i="10"/>
  <c r="B91" i="10"/>
  <c r="X92" i="10" l="1"/>
  <c r="T92" i="10"/>
  <c r="P92" i="10"/>
  <c r="F93" i="10"/>
  <c r="Z92" i="10"/>
  <c r="V92" i="10"/>
  <c r="R92" i="10"/>
  <c r="N92" i="10"/>
  <c r="B92" i="10"/>
  <c r="U92" i="10"/>
  <c r="M92" i="10"/>
  <c r="AA92" i="10"/>
  <c r="S92" i="10"/>
  <c r="Y92" i="10"/>
  <c r="Q92" i="10"/>
  <c r="A92" i="10"/>
  <c r="W92" i="10"/>
  <c r="O92" i="10"/>
  <c r="H91" i="10"/>
  <c r="Y93" i="10" l="1"/>
  <c r="U93" i="10"/>
  <c r="Q93" i="10"/>
  <c r="M93" i="10"/>
  <c r="A93" i="10"/>
  <c r="AA93" i="10"/>
  <c r="W93" i="10"/>
  <c r="S93" i="10"/>
  <c r="O93" i="10"/>
  <c r="Z93" i="10"/>
  <c r="R93" i="10"/>
  <c r="B93" i="10"/>
  <c r="X93" i="10"/>
  <c r="P93" i="10"/>
  <c r="F94" i="10"/>
  <c r="V93" i="10"/>
  <c r="N93" i="10"/>
  <c r="T93" i="10"/>
  <c r="H92" i="10"/>
  <c r="H93" i="10" l="1"/>
  <c r="F95" i="10"/>
  <c r="Z94" i="10"/>
  <c r="V94" i="10"/>
  <c r="R94" i="10"/>
  <c r="N94" i="10"/>
  <c r="B94" i="10"/>
  <c r="X94" i="10"/>
  <c r="T94" i="10"/>
  <c r="P94" i="10"/>
  <c r="W94" i="10"/>
  <c r="O94" i="10"/>
  <c r="U94" i="10"/>
  <c r="M94" i="10"/>
  <c r="AA94" i="10"/>
  <c r="S94" i="10"/>
  <c r="Y94" i="10"/>
  <c r="Q94" i="10"/>
  <c r="A94" i="10"/>
  <c r="H94" i="10" l="1"/>
  <c r="AA95" i="10"/>
  <c r="W95" i="10"/>
  <c r="S95" i="10"/>
  <c r="O95" i="10"/>
  <c r="Y95" i="10"/>
  <c r="U95" i="10"/>
  <c r="Q95" i="10"/>
  <c r="M95" i="10"/>
  <c r="A95" i="10"/>
  <c r="T95" i="10"/>
  <c r="Z95" i="10"/>
  <c r="R95" i="10"/>
  <c r="B95" i="10"/>
  <c r="X95" i="10"/>
  <c r="P95" i="10"/>
  <c r="F96" i="10"/>
  <c r="V95" i="10"/>
  <c r="N95" i="10"/>
  <c r="X96" i="10" l="1"/>
  <c r="T96" i="10"/>
  <c r="P96" i="10"/>
  <c r="F97" i="10"/>
  <c r="Z96" i="10"/>
  <c r="V96" i="10"/>
  <c r="R96" i="10"/>
  <c r="N96" i="10"/>
  <c r="B96" i="10"/>
  <c r="Y96" i="10"/>
  <c r="Q96" i="10"/>
  <c r="A96" i="10"/>
  <c r="W96" i="10"/>
  <c r="O96" i="10"/>
  <c r="U96" i="10"/>
  <c r="M96" i="10"/>
  <c r="AA96" i="10"/>
  <c r="S96" i="10"/>
  <c r="H95" i="10"/>
  <c r="H96" i="10" l="1"/>
  <c r="Y97" i="10"/>
  <c r="U97" i="10"/>
  <c r="Q97" i="10"/>
  <c r="M97" i="10"/>
  <c r="A97" i="10"/>
  <c r="AA97" i="10"/>
  <c r="W97" i="10"/>
  <c r="S97" i="10"/>
  <c r="O97" i="10"/>
  <c r="F98" i="10"/>
  <c r="V97" i="10"/>
  <c r="N97" i="10"/>
  <c r="Z97" i="10"/>
  <c r="R97" i="10"/>
  <c r="B97" i="10"/>
  <c r="X97" i="10"/>
  <c r="P97" i="10"/>
  <c r="T97" i="10"/>
  <c r="H97" i="10" l="1"/>
  <c r="F99" i="10"/>
  <c r="Z98" i="10"/>
  <c r="V98" i="10"/>
  <c r="R98" i="10"/>
  <c r="N98" i="10"/>
  <c r="B98" i="10"/>
  <c r="X98" i="10"/>
  <c r="T98" i="10"/>
  <c r="P98" i="10"/>
  <c r="AA98" i="10"/>
  <c r="S98" i="10"/>
  <c r="Y98" i="10"/>
  <c r="W98" i="10"/>
  <c r="O98" i="10"/>
  <c r="U98" i="10"/>
  <c r="M98" i="10"/>
  <c r="Q98" i="10"/>
  <c r="A98" i="10"/>
  <c r="H98" i="10" l="1"/>
  <c r="AA99" i="10"/>
  <c r="W99" i="10"/>
  <c r="S99" i="10"/>
  <c r="O99" i="10"/>
  <c r="Y99" i="10"/>
  <c r="U99" i="10"/>
  <c r="Q99" i="10"/>
  <c r="M99" i="10"/>
  <c r="A99" i="10"/>
  <c r="X99" i="10"/>
  <c r="P99" i="10"/>
  <c r="T99" i="10"/>
  <c r="Z99" i="10"/>
  <c r="R99" i="10"/>
  <c r="B99" i="10"/>
  <c r="F100" i="10"/>
  <c r="V99" i="10"/>
  <c r="N99" i="10"/>
  <c r="X100" i="10" l="1"/>
  <c r="T100" i="10"/>
  <c r="P100" i="10"/>
  <c r="F101" i="10"/>
  <c r="Z100" i="10"/>
  <c r="V100" i="10"/>
  <c r="R100" i="10"/>
  <c r="N100" i="10"/>
  <c r="B100" i="10"/>
  <c r="U100" i="10"/>
  <c r="M100" i="10"/>
  <c r="Y100" i="10"/>
  <c r="Q100" i="10"/>
  <c r="A100" i="10"/>
  <c r="W100" i="10"/>
  <c r="O100" i="10"/>
  <c r="AA100" i="10"/>
  <c r="S100" i="10"/>
  <c r="H99" i="10"/>
  <c r="Y101" i="10" l="1"/>
  <c r="U101" i="10"/>
  <c r="Q101" i="10"/>
  <c r="M101" i="10"/>
  <c r="A101" i="10"/>
  <c r="AA101" i="10"/>
  <c r="W101" i="10"/>
  <c r="S101" i="10"/>
  <c r="O101" i="10"/>
  <c r="Z101" i="10"/>
  <c r="R101" i="10"/>
  <c r="B101" i="10"/>
  <c r="F102" i="10"/>
  <c r="V101" i="10"/>
  <c r="N101" i="10"/>
  <c r="T101" i="10"/>
  <c r="X101" i="10"/>
  <c r="P101" i="10"/>
  <c r="H100" i="10"/>
  <c r="H101" i="10" l="1"/>
  <c r="F103" i="10"/>
  <c r="Z102" i="10"/>
  <c r="V102" i="10"/>
  <c r="R102" i="10"/>
  <c r="N102" i="10"/>
  <c r="B102" i="10"/>
  <c r="X102" i="10"/>
  <c r="T102" i="10"/>
  <c r="P102" i="10"/>
  <c r="W102" i="10"/>
  <c r="O102" i="10"/>
  <c r="AA102" i="10"/>
  <c r="S102" i="10"/>
  <c r="Y102" i="10"/>
  <c r="Q102" i="10"/>
  <c r="A102" i="10"/>
  <c r="U102" i="10"/>
  <c r="M102" i="10"/>
  <c r="H102" i="10" l="1"/>
  <c r="AA103" i="10"/>
  <c r="W103" i="10"/>
  <c r="S103" i="10"/>
  <c r="O103" i="10"/>
  <c r="Y103" i="10"/>
  <c r="U103" i="10"/>
  <c r="Q103" i="10"/>
  <c r="M103" i="10"/>
  <c r="A103" i="10"/>
  <c r="T103" i="10"/>
  <c r="X103" i="10"/>
  <c r="P103" i="10"/>
  <c r="F104" i="10"/>
  <c r="V103" i="10"/>
  <c r="N103" i="10"/>
  <c r="Z103" i="10"/>
  <c r="R103" i="10"/>
  <c r="B103" i="10"/>
  <c r="H103" i="10" l="1"/>
  <c r="X104" i="10"/>
  <c r="T104" i="10"/>
  <c r="P104" i="10"/>
  <c r="F105" i="10"/>
  <c r="Z104" i="10"/>
  <c r="V104" i="10"/>
  <c r="R104" i="10"/>
  <c r="N104" i="10"/>
  <c r="B104" i="10"/>
  <c r="Y104" i="10"/>
  <c r="Q104" i="10"/>
  <c r="A104" i="10"/>
  <c r="U104" i="10"/>
  <c r="M104" i="10"/>
  <c r="AA104" i="10"/>
  <c r="S104" i="10"/>
  <c r="W104" i="10"/>
  <c r="O104" i="10"/>
  <c r="H104" i="10" l="1"/>
  <c r="Y105" i="10"/>
  <c r="U105" i="10"/>
  <c r="Q105" i="10"/>
  <c r="M105" i="10"/>
  <c r="A105" i="10"/>
  <c r="AA105" i="10"/>
  <c r="W105" i="10"/>
  <c r="S105" i="10"/>
  <c r="O105" i="10"/>
  <c r="F106" i="10"/>
  <c r="V105" i="10"/>
  <c r="N105" i="10"/>
  <c r="Z105" i="10"/>
  <c r="R105" i="10"/>
  <c r="B105" i="10"/>
  <c r="X105" i="10"/>
  <c r="P105" i="10"/>
  <c r="T105" i="10"/>
  <c r="F107" i="10" l="1"/>
  <c r="Z106" i="10"/>
  <c r="V106" i="10"/>
  <c r="R106" i="10"/>
  <c r="N106" i="10"/>
  <c r="B106" i="10"/>
  <c r="X106" i="10"/>
  <c r="T106" i="10"/>
  <c r="P106" i="10"/>
  <c r="AA106" i="10"/>
  <c r="S106" i="10"/>
  <c r="Y106" i="10"/>
  <c r="Q106" i="10"/>
  <c r="A106" i="10"/>
  <c r="W106" i="10"/>
  <c r="O106" i="10"/>
  <c r="U106" i="10"/>
  <c r="M106" i="10"/>
  <c r="H105" i="10"/>
  <c r="H106" i="10" l="1"/>
  <c r="AA107" i="10"/>
  <c r="W107" i="10"/>
  <c r="S107" i="10"/>
  <c r="O107" i="10"/>
  <c r="Y107" i="10"/>
  <c r="U107" i="10"/>
  <c r="Q107" i="10"/>
  <c r="M107" i="10"/>
  <c r="A107" i="10"/>
  <c r="X107" i="10"/>
  <c r="P107" i="10"/>
  <c r="F108" i="10"/>
  <c r="V107" i="10"/>
  <c r="T107" i="10"/>
  <c r="Z107" i="10"/>
  <c r="R107" i="10"/>
  <c r="B107" i="10"/>
  <c r="N107" i="10"/>
  <c r="X108" i="10" l="1"/>
  <c r="T108" i="10"/>
  <c r="P108" i="10"/>
  <c r="F109" i="10"/>
  <c r="Z108" i="10"/>
  <c r="V108" i="10"/>
  <c r="R108" i="10"/>
  <c r="N108" i="10"/>
  <c r="B108" i="10"/>
  <c r="U108" i="10"/>
  <c r="M108" i="10"/>
  <c r="AA108" i="10"/>
  <c r="S108" i="10"/>
  <c r="Y108" i="10"/>
  <c r="Q108" i="10"/>
  <c r="A108" i="10"/>
  <c r="W108" i="10"/>
  <c r="O108" i="10"/>
  <c r="H107" i="10"/>
  <c r="Y109" i="10" l="1"/>
  <c r="U109" i="10"/>
  <c r="Q109" i="10"/>
  <c r="M109" i="10"/>
  <c r="A109" i="10"/>
  <c r="AA109" i="10"/>
  <c r="W109" i="10"/>
  <c r="S109" i="10"/>
  <c r="O109" i="10"/>
  <c r="Z109" i="10"/>
  <c r="R109" i="10"/>
  <c r="B109" i="10"/>
  <c r="X109" i="10"/>
  <c r="P109" i="10"/>
  <c r="F110" i="10"/>
  <c r="V109" i="10"/>
  <c r="N109" i="10"/>
  <c r="T109" i="10"/>
  <c r="H108" i="10"/>
  <c r="F111" i="10" l="1"/>
  <c r="Z110" i="10"/>
  <c r="V110" i="10"/>
  <c r="R110" i="10"/>
  <c r="N110" i="10"/>
  <c r="B110" i="10"/>
  <c r="X110" i="10"/>
  <c r="T110" i="10"/>
  <c r="P110" i="10"/>
  <c r="W110" i="10"/>
  <c r="O110" i="10"/>
  <c r="U110" i="10"/>
  <c r="M110" i="10"/>
  <c r="AA110" i="10"/>
  <c r="S110" i="10"/>
  <c r="Y110" i="10"/>
  <c r="Q110" i="10"/>
  <c r="A110" i="10"/>
  <c r="H109" i="10"/>
  <c r="H110" i="10" l="1"/>
  <c r="AA111" i="10"/>
  <c r="W111" i="10"/>
  <c r="S111" i="10"/>
  <c r="O111" i="10"/>
  <c r="Y111" i="10"/>
  <c r="U111" i="10"/>
  <c r="Q111" i="10"/>
  <c r="M111" i="10"/>
  <c r="A111" i="10"/>
  <c r="T111" i="10"/>
  <c r="Z111" i="10"/>
  <c r="R111" i="10"/>
  <c r="B111" i="10"/>
  <c r="X111" i="10"/>
  <c r="P111" i="10"/>
  <c r="F112" i="10"/>
  <c r="V111" i="10"/>
  <c r="N111" i="10"/>
  <c r="X112" i="10" l="1"/>
  <c r="T112" i="10"/>
  <c r="P112" i="10"/>
  <c r="F113" i="10"/>
  <c r="Z112" i="10"/>
  <c r="V112" i="10"/>
  <c r="R112" i="10"/>
  <c r="N112" i="10"/>
  <c r="B112" i="10"/>
  <c r="Y112" i="10"/>
  <c r="Q112" i="10"/>
  <c r="A112" i="10"/>
  <c r="W112" i="10"/>
  <c r="O112" i="10"/>
  <c r="U112" i="10"/>
  <c r="M112" i="10"/>
  <c r="AA112" i="10"/>
  <c r="S112" i="10"/>
  <c r="H111" i="10"/>
  <c r="H112" i="10" l="1"/>
  <c r="F114" i="10"/>
  <c r="Y113" i="10"/>
  <c r="U113" i="10"/>
  <c r="Q113" i="10"/>
  <c r="M113" i="10"/>
  <c r="A113" i="10"/>
  <c r="AA113" i="10"/>
  <c r="W113" i="10"/>
  <c r="S113" i="10"/>
  <c r="O113" i="10"/>
  <c r="V113" i="10"/>
  <c r="N113" i="10"/>
  <c r="Z113" i="10"/>
  <c r="R113" i="10"/>
  <c r="B113" i="10"/>
  <c r="X113" i="10"/>
  <c r="P113" i="10"/>
  <c r="T113" i="10"/>
  <c r="H113" i="10" l="1"/>
  <c r="Y114" i="10"/>
  <c r="U114" i="10"/>
  <c r="Q114" i="10"/>
  <c r="M114" i="10"/>
  <c r="A114" i="10"/>
  <c r="AA114" i="10"/>
  <c r="W114" i="10"/>
  <c r="S114" i="10"/>
  <c r="O114" i="10"/>
  <c r="T114" i="10"/>
  <c r="X114" i="10"/>
  <c r="P114" i="10"/>
  <c r="F115" i="10"/>
  <c r="N114" i="10"/>
  <c r="V114" i="10"/>
  <c r="R114" i="10"/>
  <c r="Z114" i="10"/>
  <c r="B114" i="10"/>
  <c r="F116" i="10" l="1"/>
  <c r="Z115" i="10"/>
  <c r="V115" i="10"/>
  <c r="R115" i="10"/>
  <c r="N115" i="10"/>
  <c r="B115" i="10"/>
  <c r="X115" i="10"/>
  <c r="T115" i="10"/>
  <c r="P115" i="10"/>
  <c r="Y115" i="10"/>
  <c r="Q115" i="10"/>
  <c r="A115" i="10"/>
  <c r="U115" i="10"/>
  <c r="M115" i="10"/>
  <c r="AA115" i="10"/>
  <c r="S115" i="10"/>
  <c r="O115" i="10"/>
  <c r="W115" i="10"/>
  <c r="H114" i="10"/>
  <c r="H115" i="10" l="1"/>
  <c r="AA116" i="10"/>
  <c r="W116" i="10"/>
  <c r="S116" i="10"/>
  <c r="O116" i="10"/>
  <c r="Y116" i="10"/>
  <c r="U116" i="10"/>
  <c r="Q116" i="10"/>
  <c r="M116" i="10"/>
  <c r="A116" i="10"/>
  <c r="F117" i="10"/>
  <c r="V116" i="10"/>
  <c r="N116" i="10"/>
  <c r="Z116" i="10"/>
  <c r="R116" i="10"/>
  <c r="B116" i="10"/>
  <c r="X116" i="10"/>
  <c r="P116" i="10"/>
  <c r="T116" i="10"/>
  <c r="X117" i="10" l="1"/>
  <c r="T117" i="10"/>
  <c r="P117" i="10"/>
  <c r="F118" i="10"/>
  <c r="Z117" i="10"/>
  <c r="V117" i="10"/>
  <c r="R117" i="10"/>
  <c r="N117" i="10"/>
  <c r="B117" i="10"/>
  <c r="AA117" i="10"/>
  <c r="S117" i="10"/>
  <c r="W117" i="10"/>
  <c r="O117" i="10"/>
  <c r="U117" i="10"/>
  <c r="M117" i="10"/>
  <c r="Y117" i="10"/>
  <c r="A117" i="10"/>
  <c r="Q117" i="10"/>
  <c r="H116" i="10"/>
  <c r="Y118" i="10" l="1"/>
  <c r="U118" i="10"/>
  <c r="Q118" i="10"/>
  <c r="M118" i="10"/>
  <c r="A118" i="10"/>
  <c r="AA118" i="10"/>
  <c r="W118" i="10"/>
  <c r="S118" i="10"/>
  <c r="O118" i="10"/>
  <c r="X118" i="10"/>
  <c r="P118" i="10"/>
  <c r="T118" i="10"/>
  <c r="R118" i="10"/>
  <c r="Z118" i="10"/>
  <c r="B118" i="10"/>
  <c r="V118" i="10"/>
  <c r="F119" i="10"/>
  <c r="N118" i="10"/>
  <c r="H117" i="10"/>
  <c r="H118" i="10" l="1"/>
  <c r="F120" i="10"/>
  <c r="Z119" i="10"/>
  <c r="V119" i="10"/>
  <c r="R119" i="10"/>
  <c r="N119" i="10"/>
  <c r="B119" i="10"/>
  <c r="X119" i="10"/>
  <c r="T119" i="10"/>
  <c r="P119" i="10"/>
  <c r="U119" i="10"/>
  <c r="M119" i="10"/>
  <c r="Y119" i="10"/>
  <c r="Q119" i="10"/>
  <c r="A119" i="10"/>
  <c r="O119" i="10"/>
  <c r="W119" i="10"/>
  <c r="S119" i="10"/>
  <c r="AA119" i="10"/>
  <c r="AA120" i="10" l="1"/>
  <c r="W120" i="10"/>
  <c r="S120" i="10"/>
  <c r="O120" i="10"/>
  <c r="Y120" i="10"/>
  <c r="U120" i="10"/>
  <c r="Q120" i="10"/>
  <c r="M120" i="10"/>
  <c r="A120" i="10"/>
  <c r="Z120" i="10"/>
  <c r="R120" i="10"/>
  <c r="B120" i="10"/>
  <c r="F121" i="10"/>
  <c r="V120" i="10"/>
  <c r="N120" i="10"/>
  <c r="T120" i="10"/>
  <c r="P120" i="10"/>
  <c r="X120" i="10"/>
  <c r="H119" i="10"/>
  <c r="H120" i="10" l="1"/>
  <c r="X121" i="10"/>
  <c r="T121" i="10"/>
  <c r="P121" i="10"/>
  <c r="F122" i="10"/>
  <c r="Z121" i="10"/>
  <c r="V121" i="10"/>
  <c r="R121" i="10"/>
  <c r="N121" i="10"/>
  <c r="B121" i="10"/>
  <c r="W121" i="10"/>
  <c r="O121" i="10"/>
  <c r="AA121" i="10"/>
  <c r="S121" i="10"/>
  <c r="Y121" i="10"/>
  <c r="A121" i="10"/>
  <c r="Q121" i="10"/>
  <c r="M121" i="10"/>
  <c r="U121" i="10"/>
  <c r="H121" i="10" l="1"/>
  <c r="Y122" i="10"/>
  <c r="U122" i="10"/>
  <c r="Q122" i="10"/>
  <c r="M122" i="10"/>
  <c r="A122" i="10"/>
  <c r="AA122" i="10"/>
  <c r="W122" i="10"/>
  <c r="S122" i="10"/>
  <c r="O122" i="10"/>
  <c r="T122" i="10"/>
  <c r="X122" i="10"/>
  <c r="P122" i="10"/>
  <c r="V122" i="10"/>
  <c r="F123" i="10"/>
  <c r="N122" i="10"/>
  <c r="Z122" i="10"/>
  <c r="B122" i="10"/>
  <c r="R122" i="10"/>
  <c r="F124" i="10" l="1"/>
  <c r="Z123" i="10"/>
  <c r="V123" i="10"/>
  <c r="R123" i="10"/>
  <c r="N123" i="10"/>
  <c r="B123" i="10"/>
  <c r="X123" i="10"/>
  <c r="T123" i="10"/>
  <c r="P123" i="10"/>
  <c r="Y123" i="10"/>
  <c r="Q123" i="10"/>
  <c r="A123" i="10"/>
  <c r="U123" i="10"/>
  <c r="M123" i="10"/>
  <c r="S123" i="10"/>
  <c r="AA123" i="10"/>
  <c r="W123" i="10"/>
  <c r="O123" i="10"/>
  <c r="H122" i="10"/>
  <c r="H123" i="10" l="1"/>
  <c r="AA124" i="10"/>
  <c r="W124" i="10"/>
  <c r="S124" i="10"/>
  <c r="O124" i="10"/>
  <c r="Y124" i="10"/>
  <c r="U124" i="10"/>
  <c r="Q124" i="10"/>
  <c r="M124" i="10"/>
  <c r="A124" i="10"/>
  <c r="F125" i="10"/>
  <c r="V124" i="10"/>
  <c r="N124" i="10"/>
  <c r="Z124" i="10"/>
  <c r="R124" i="10"/>
  <c r="B124" i="10"/>
  <c r="P124" i="10"/>
  <c r="X124" i="10"/>
  <c r="T124" i="10"/>
  <c r="X125" i="10" l="1"/>
  <c r="T125" i="10"/>
  <c r="P125" i="10"/>
  <c r="F126" i="10"/>
  <c r="Z125" i="10"/>
  <c r="V125" i="10"/>
  <c r="R125" i="10"/>
  <c r="N125" i="10"/>
  <c r="B125" i="10"/>
  <c r="AA125" i="10"/>
  <c r="S125" i="10"/>
  <c r="W125" i="10"/>
  <c r="O125" i="10"/>
  <c r="M125" i="10"/>
  <c r="U125" i="10"/>
  <c r="Q125" i="10"/>
  <c r="Y125" i="10"/>
  <c r="A125" i="10"/>
  <c r="H124" i="10"/>
  <c r="Y126" i="10" l="1"/>
  <c r="U126" i="10"/>
  <c r="Q126" i="10"/>
  <c r="M126" i="10"/>
  <c r="A126" i="10"/>
  <c r="AA126" i="10"/>
  <c r="W126" i="10"/>
  <c r="S126" i="10"/>
  <c r="O126" i="10"/>
  <c r="X126" i="10"/>
  <c r="P126" i="10"/>
  <c r="T126" i="10"/>
  <c r="Z126" i="10"/>
  <c r="B126" i="10"/>
  <c r="R126" i="10"/>
  <c r="F127" i="10"/>
  <c r="N126" i="10"/>
  <c r="V126" i="10"/>
  <c r="H125" i="10"/>
  <c r="F128" i="10" l="1"/>
  <c r="Z127" i="10"/>
  <c r="V127" i="10"/>
  <c r="R127" i="10"/>
  <c r="N127" i="10"/>
  <c r="B127" i="10"/>
  <c r="X127" i="10"/>
  <c r="T127" i="10"/>
  <c r="P127" i="10"/>
  <c r="U127" i="10"/>
  <c r="M127" i="10"/>
  <c r="Y127" i="10"/>
  <c r="Q127" i="10"/>
  <c r="A127" i="10"/>
  <c r="W127" i="10"/>
  <c r="O127" i="10"/>
  <c r="AA127" i="10"/>
  <c r="S127" i="10"/>
  <c r="H126" i="10"/>
  <c r="H127" i="10" l="1"/>
  <c r="AA128" i="10"/>
  <c r="W128" i="10"/>
  <c r="S128" i="10"/>
  <c r="O128" i="10"/>
  <c r="Y128" i="10"/>
  <c r="U128" i="10"/>
  <c r="Q128" i="10"/>
  <c r="M128" i="10"/>
  <c r="A128" i="10"/>
  <c r="Z128" i="10"/>
  <c r="R128" i="10"/>
  <c r="B128" i="10"/>
  <c r="F129" i="10"/>
  <c r="V128" i="10"/>
  <c r="N128" i="10"/>
  <c r="T128" i="10"/>
  <c r="X128" i="10"/>
  <c r="P128" i="10"/>
  <c r="X129" i="10" l="1"/>
  <c r="T129" i="10"/>
  <c r="P129" i="10"/>
  <c r="F130" i="10"/>
  <c r="Z129" i="10"/>
  <c r="V129" i="10"/>
  <c r="R129" i="10"/>
  <c r="N129" i="10"/>
  <c r="B129" i="10"/>
  <c r="W129" i="10"/>
  <c r="O129" i="10"/>
  <c r="AA129" i="10"/>
  <c r="S129" i="10"/>
  <c r="Q129" i="10"/>
  <c r="Y129" i="10"/>
  <c r="A129" i="10"/>
  <c r="U129" i="10"/>
  <c r="M129" i="10"/>
  <c r="H128" i="10"/>
  <c r="Y130" i="10" l="1"/>
  <c r="U130" i="10"/>
  <c r="Q130" i="10"/>
  <c r="M130" i="10"/>
  <c r="A130" i="10"/>
  <c r="AA130" i="10"/>
  <c r="W130" i="10"/>
  <c r="S130" i="10"/>
  <c r="O130" i="10"/>
  <c r="T130" i="10"/>
  <c r="X130" i="10"/>
  <c r="P130" i="10"/>
  <c r="F131" i="10"/>
  <c r="N130" i="10"/>
  <c r="V130" i="10"/>
  <c r="R130" i="10"/>
  <c r="Z130" i="10"/>
  <c r="B130" i="10"/>
  <c r="H129" i="10"/>
  <c r="H130" i="10" l="1"/>
  <c r="F132" i="10"/>
  <c r="Z131" i="10"/>
  <c r="V131" i="10"/>
  <c r="R131" i="10"/>
  <c r="N131" i="10"/>
  <c r="B131" i="10"/>
  <c r="X131" i="10"/>
  <c r="T131" i="10"/>
  <c r="P131" i="10"/>
  <c r="Y131" i="10"/>
  <c r="Q131" i="10"/>
  <c r="A131" i="10"/>
  <c r="U131" i="10"/>
  <c r="M131" i="10"/>
  <c r="AA131" i="10"/>
  <c r="S131" i="10"/>
  <c r="O131" i="10"/>
  <c r="W131" i="10"/>
  <c r="H131" i="10" l="1"/>
  <c r="AA132" i="10"/>
  <c r="W132" i="10"/>
  <c r="S132" i="10"/>
  <c r="O132" i="10"/>
  <c r="Y132" i="10"/>
  <c r="U132" i="10"/>
  <c r="Q132" i="10"/>
  <c r="M132" i="10"/>
  <c r="A132" i="10"/>
  <c r="F133" i="10"/>
  <c r="V132" i="10"/>
  <c r="N132" i="10"/>
  <c r="Z132" i="10"/>
  <c r="R132" i="10"/>
  <c r="B132" i="10"/>
  <c r="X132" i="10"/>
  <c r="P132" i="10"/>
  <c r="T132" i="10"/>
  <c r="X133" i="10" l="1"/>
  <c r="T133" i="10"/>
  <c r="P133" i="10"/>
  <c r="F134" i="10"/>
  <c r="Z133" i="10"/>
  <c r="V133" i="10"/>
  <c r="R133" i="10"/>
  <c r="N133" i="10"/>
  <c r="B133" i="10"/>
  <c r="AA133" i="10"/>
  <c r="S133" i="10"/>
  <c r="W133" i="10"/>
  <c r="O133" i="10"/>
  <c r="U133" i="10"/>
  <c r="M133" i="10"/>
  <c r="Y133" i="10"/>
  <c r="A133" i="10"/>
  <c r="Q133" i="10"/>
  <c r="H132" i="10"/>
  <c r="Y134" i="10" l="1"/>
  <c r="U134" i="10"/>
  <c r="Q134" i="10"/>
  <c r="M134" i="10"/>
  <c r="A134" i="10"/>
  <c r="AA134" i="10"/>
  <c r="W134" i="10"/>
  <c r="S134" i="10"/>
  <c r="O134" i="10"/>
  <c r="X134" i="10"/>
  <c r="P134" i="10"/>
  <c r="T134" i="10"/>
  <c r="R134" i="10"/>
  <c r="Z134" i="10"/>
  <c r="B134" i="10"/>
  <c r="V134" i="10"/>
  <c r="F135" i="10"/>
  <c r="N134" i="10"/>
  <c r="H133" i="10"/>
  <c r="H134" i="10" l="1"/>
  <c r="F136" i="10"/>
  <c r="Z135" i="10"/>
  <c r="V135" i="10"/>
  <c r="R135" i="10"/>
  <c r="N135" i="10"/>
  <c r="B135" i="10"/>
  <c r="X135" i="10"/>
  <c r="T135" i="10"/>
  <c r="P135" i="10"/>
  <c r="U135" i="10"/>
  <c r="M135" i="10"/>
  <c r="Y135" i="10"/>
  <c r="Q135" i="10"/>
  <c r="A135" i="10"/>
  <c r="O135" i="10"/>
  <c r="W135" i="10"/>
  <c r="S135" i="10"/>
  <c r="AA135" i="10"/>
  <c r="H135" i="10" l="1"/>
  <c r="AA136" i="10"/>
  <c r="W136" i="10"/>
  <c r="S136" i="10"/>
  <c r="O136" i="10"/>
  <c r="Y136" i="10"/>
  <c r="U136" i="10"/>
  <c r="Q136" i="10"/>
  <c r="M136" i="10"/>
  <c r="A136" i="10"/>
  <c r="Z136" i="10"/>
  <c r="R136" i="10"/>
  <c r="B136" i="10"/>
  <c r="F137" i="10"/>
  <c r="V136" i="10"/>
  <c r="N136" i="10"/>
  <c r="T136" i="10"/>
  <c r="P136" i="10"/>
  <c r="X136" i="10"/>
  <c r="X137" i="10" l="1"/>
  <c r="T137" i="10"/>
  <c r="P137" i="10"/>
  <c r="F138" i="10"/>
  <c r="Z137" i="10"/>
  <c r="V137" i="10"/>
  <c r="R137" i="10"/>
  <c r="N137" i="10"/>
  <c r="B137" i="10"/>
  <c r="W137" i="10"/>
  <c r="O137" i="10"/>
  <c r="AA137" i="10"/>
  <c r="S137" i="10"/>
  <c r="Y137" i="10"/>
  <c r="A137" i="10"/>
  <c r="Q137" i="10"/>
  <c r="M137" i="10"/>
  <c r="U137" i="10"/>
  <c r="H136" i="10"/>
  <c r="Y138" i="10" l="1"/>
  <c r="U138" i="10"/>
  <c r="Q138" i="10"/>
  <c r="M138" i="10"/>
  <c r="A138" i="10"/>
  <c r="AA138" i="10"/>
  <c r="W138" i="10"/>
  <c r="S138" i="10"/>
  <c r="O138" i="10"/>
  <c r="T138" i="10"/>
  <c r="X138" i="10"/>
  <c r="P138" i="10"/>
  <c r="V138" i="10"/>
  <c r="F139" i="10"/>
  <c r="N138" i="10"/>
  <c r="Z138" i="10"/>
  <c r="B138" i="10"/>
  <c r="R138" i="10"/>
  <c r="H137" i="10"/>
  <c r="H138" i="10" l="1"/>
  <c r="F140" i="10"/>
  <c r="Z139" i="10"/>
  <c r="V139" i="10"/>
  <c r="R139" i="10"/>
  <c r="N139" i="10"/>
  <c r="B139" i="10"/>
  <c r="X139" i="10"/>
  <c r="T139" i="10"/>
  <c r="P139" i="10"/>
  <c r="Y139" i="10"/>
  <c r="Q139" i="10"/>
  <c r="A139" i="10"/>
  <c r="U139" i="10"/>
  <c r="M139" i="10"/>
  <c r="S139" i="10"/>
  <c r="AA139" i="10"/>
  <c r="W139" i="10"/>
  <c r="O139" i="10"/>
  <c r="H139" i="10" l="1"/>
  <c r="AA140" i="10"/>
  <c r="W140" i="10"/>
  <c r="S140" i="10"/>
  <c r="O140" i="10"/>
  <c r="Y140" i="10"/>
  <c r="U140" i="10"/>
  <c r="Q140" i="10"/>
  <c r="M140" i="10"/>
  <c r="A140" i="10"/>
  <c r="F141" i="10"/>
  <c r="V140" i="10"/>
  <c r="N140" i="10"/>
  <c r="Z140" i="10"/>
  <c r="R140" i="10"/>
  <c r="B140" i="10"/>
  <c r="P140" i="10"/>
  <c r="X140" i="10"/>
  <c r="T140" i="10"/>
  <c r="X141" i="10" l="1"/>
  <c r="T141" i="10"/>
  <c r="P141" i="10"/>
  <c r="F142" i="10"/>
  <c r="Z141" i="10"/>
  <c r="V141" i="10"/>
  <c r="R141" i="10"/>
  <c r="N141" i="10"/>
  <c r="B141" i="10"/>
  <c r="AA141" i="10"/>
  <c r="S141" i="10"/>
  <c r="W141" i="10"/>
  <c r="O141" i="10"/>
  <c r="M141" i="10"/>
  <c r="Y141" i="10"/>
  <c r="U141" i="10"/>
  <c r="Q141" i="10"/>
  <c r="A141" i="10"/>
  <c r="H140" i="10"/>
  <c r="Y142" i="10" l="1"/>
  <c r="U142" i="10"/>
  <c r="Q142" i="10"/>
  <c r="M142" i="10"/>
  <c r="A142" i="10"/>
  <c r="AA142" i="10"/>
  <c r="W142" i="10"/>
  <c r="S142" i="10"/>
  <c r="O142" i="10"/>
  <c r="X142" i="10"/>
  <c r="P142" i="10"/>
  <c r="T142" i="10"/>
  <c r="Z142" i="10"/>
  <c r="B142" i="10"/>
  <c r="V142" i="10"/>
  <c r="R142" i="10"/>
  <c r="F143" i="10"/>
  <c r="N142" i="10"/>
  <c r="H141" i="10"/>
  <c r="H142" i="10" l="1"/>
  <c r="F144" i="10"/>
  <c r="Z143" i="10"/>
  <c r="V143" i="10"/>
  <c r="R143" i="10"/>
  <c r="N143" i="10"/>
  <c r="B143" i="10"/>
  <c r="X143" i="10"/>
  <c r="T143" i="10"/>
  <c r="P143" i="10"/>
  <c r="U143" i="10"/>
  <c r="M143" i="10"/>
  <c r="Y143" i="10"/>
  <c r="Q143" i="10"/>
  <c r="A143" i="10"/>
  <c r="W143" i="10"/>
  <c r="S143" i="10"/>
  <c r="O143" i="10"/>
  <c r="AA143" i="10"/>
  <c r="AA144" i="10" l="1"/>
  <c r="W144" i="10"/>
  <c r="S144" i="10"/>
  <c r="O144" i="10"/>
  <c r="Y144" i="10"/>
  <c r="U144" i="10"/>
  <c r="Q144" i="10"/>
  <c r="M144" i="10"/>
  <c r="A144" i="10"/>
  <c r="Z144" i="10"/>
  <c r="R144" i="10"/>
  <c r="B144" i="10"/>
  <c r="F145" i="10"/>
  <c r="V144" i="10"/>
  <c r="N144" i="10"/>
  <c r="T144" i="10"/>
  <c r="P144" i="10"/>
  <c r="X144" i="10"/>
  <c r="H143" i="10"/>
  <c r="H144" i="10" l="1"/>
  <c r="X145" i="10"/>
  <c r="T145" i="10"/>
  <c r="P145" i="10"/>
  <c r="F146" i="10"/>
  <c r="Z145" i="10"/>
  <c r="V145" i="10"/>
  <c r="R145" i="10"/>
  <c r="N145" i="10"/>
  <c r="B145" i="10"/>
  <c r="W145" i="10"/>
  <c r="O145" i="10"/>
  <c r="AA145" i="10"/>
  <c r="S145" i="10"/>
  <c r="Q145" i="10"/>
  <c r="M145" i="10"/>
  <c r="Y145" i="10"/>
  <c r="A145" i="10"/>
  <c r="U145" i="10"/>
  <c r="Y146" i="10" l="1"/>
  <c r="U146" i="10"/>
  <c r="Q146" i="10"/>
  <c r="M146" i="10"/>
  <c r="A146" i="10"/>
  <c r="AA146" i="10"/>
  <c r="W146" i="10"/>
  <c r="S146" i="10"/>
  <c r="O146" i="10"/>
  <c r="T146" i="10"/>
  <c r="X146" i="10"/>
  <c r="P146" i="10"/>
  <c r="F147" i="10"/>
  <c r="N146" i="10"/>
  <c r="Z146" i="10"/>
  <c r="B146" i="10"/>
  <c r="V146" i="10"/>
  <c r="R146" i="10"/>
  <c r="H145" i="10"/>
  <c r="H146" i="10" l="1"/>
  <c r="F148" i="10"/>
  <c r="Z147" i="10"/>
  <c r="V147" i="10"/>
  <c r="R147" i="10"/>
  <c r="N147" i="10"/>
  <c r="B147" i="10"/>
  <c r="X147" i="10"/>
  <c r="T147" i="10"/>
  <c r="P147" i="10"/>
  <c r="Y147" i="10"/>
  <c r="Q147" i="10"/>
  <c r="A147" i="10"/>
  <c r="U147" i="10"/>
  <c r="M147" i="10"/>
  <c r="AA147" i="10"/>
  <c r="W147" i="10"/>
  <c r="S147" i="10"/>
  <c r="O147" i="10"/>
  <c r="H147" i="10" l="1"/>
  <c r="AA148" i="10"/>
  <c r="W148" i="10"/>
  <c r="S148" i="10"/>
  <c r="O148" i="10"/>
  <c r="Y148" i="10"/>
  <c r="U148" i="10"/>
  <c r="Q148" i="10"/>
  <c r="M148" i="10"/>
  <c r="A148" i="10"/>
  <c r="F149" i="10"/>
  <c r="V148" i="10"/>
  <c r="N148" i="10"/>
  <c r="Z148" i="10"/>
  <c r="R148" i="10"/>
  <c r="B148" i="10"/>
  <c r="X148" i="10"/>
  <c r="T148" i="10"/>
  <c r="P148" i="10"/>
  <c r="X149" i="10" l="1"/>
  <c r="T149" i="10"/>
  <c r="P149" i="10"/>
  <c r="F150" i="10"/>
  <c r="Z149" i="10"/>
  <c r="V149" i="10"/>
  <c r="R149" i="10"/>
  <c r="N149" i="10"/>
  <c r="B149" i="10"/>
  <c r="AA149" i="10"/>
  <c r="S149" i="10"/>
  <c r="W149" i="10"/>
  <c r="O149" i="10"/>
  <c r="U149" i="10"/>
  <c r="Q149" i="10"/>
  <c r="M149" i="10"/>
  <c r="Y149" i="10"/>
  <c r="A149" i="10"/>
  <c r="H148" i="10"/>
  <c r="H149" i="10" l="1"/>
  <c r="Y150" i="10"/>
  <c r="U150" i="10"/>
  <c r="Q150" i="10"/>
  <c r="M150" i="10"/>
  <c r="A150" i="10"/>
  <c r="AA150" i="10"/>
  <c r="W150" i="10"/>
  <c r="S150" i="10"/>
  <c r="O150" i="10"/>
  <c r="X150" i="10"/>
  <c r="P150" i="10"/>
  <c r="T150" i="10"/>
  <c r="R150" i="10"/>
  <c r="F151" i="10"/>
  <c r="N150" i="10"/>
  <c r="Z150" i="10"/>
  <c r="B150" i="10"/>
  <c r="V150" i="10"/>
  <c r="H150" i="10" l="1"/>
  <c r="F152" i="10"/>
  <c r="Z151" i="10"/>
  <c r="V151" i="10"/>
  <c r="R151" i="10"/>
  <c r="N151" i="10"/>
  <c r="B151" i="10"/>
  <c r="X151" i="10"/>
  <c r="T151" i="10"/>
  <c r="P151" i="10"/>
  <c r="U151" i="10"/>
  <c r="M151" i="10"/>
  <c r="Y151" i="10"/>
  <c r="Q151" i="10"/>
  <c r="A151" i="10"/>
  <c r="O151" i="10"/>
  <c r="AA151" i="10"/>
  <c r="W151" i="10"/>
  <c r="S151" i="10"/>
  <c r="H151" i="10" l="1"/>
  <c r="AA152" i="10"/>
  <c r="W152" i="10"/>
  <c r="S152" i="10"/>
  <c r="O152" i="10"/>
  <c r="Y152" i="10"/>
  <c r="U152" i="10"/>
  <c r="Q152" i="10"/>
  <c r="M152" i="10"/>
  <c r="A152" i="10"/>
  <c r="Z152" i="10"/>
  <c r="R152" i="10"/>
  <c r="B152" i="10"/>
  <c r="F153" i="10"/>
  <c r="V152" i="10"/>
  <c r="N152" i="10"/>
  <c r="X152" i="10"/>
  <c r="T152" i="10"/>
  <c r="P152" i="10"/>
  <c r="H152" i="10" l="1"/>
  <c r="X153" i="10"/>
  <c r="T153" i="10"/>
  <c r="P153" i="10"/>
  <c r="F154" i="10"/>
  <c r="Z153" i="10"/>
  <c r="V153" i="10"/>
  <c r="R153" i="10"/>
  <c r="N153" i="10"/>
  <c r="B153" i="10"/>
  <c r="W153" i="10"/>
  <c r="O153" i="10"/>
  <c r="AA153" i="10"/>
  <c r="S153" i="10"/>
  <c r="Y153" i="10"/>
  <c r="A153" i="10"/>
  <c r="U153" i="10"/>
  <c r="Q153" i="10"/>
  <c r="M153" i="10"/>
  <c r="H153" i="10" l="1"/>
  <c r="Y154" i="10"/>
  <c r="U154" i="10"/>
  <c r="Q154" i="10"/>
  <c r="M154" i="10"/>
  <c r="A154" i="10"/>
  <c r="AA154" i="10"/>
  <c r="W154" i="10"/>
  <c r="S154" i="10"/>
  <c r="O154" i="10"/>
  <c r="T154" i="10"/>
  <c r="X154" i="10"/>
  <c r="P154" i="10"/>
  <c r="V154" i="10"/>
  <c r="R154" i="10"/>
  <c r="F155" i="10"/>
  <c r="N154" i="10"/>
  <c r="Z154" i="10"/>
  <c r="B154" i="10"/>
  <c r="H154" i="10" l="1"/>
  <c r="F156" i="10"/>
  <c r="Z155" i="10"/>
  <c r="V155" i="10"/>
  <c r="R155" i="10"/>
  <c r="N155" i="10"/>
  <c r="B155" i="10"/>
  <c r="X155" i="10"/>
  <c r="T155" i="10"/>
  <c r="P155" i="10"/>
  <c r="Y155" i="10"/>
  <c r="Q155" i="10"/>
  <c r="A155" i="10"/>
  <c r="U155" i="10"/>
  <c r="M155" i="10"/>
  <c r="S155" i="10"/>
  <c r="O155" i="10"/>
  <c r="AA155" i="10"/>
  <c r="W155" i="10"/>
  <c r="H155" i="10" l="1"/>
  <c r="AA156" i="10"/>
  <c r="W156" i="10"/>
  <c r="S156" i="10"/>
  <c r="O156" i="10"/>
  <c r="Y156" i="10"/>
  <c r="U156" i="10"/>
  <c r="Q156" i="10"/>
  <c r="M156" i="10"/>
  <c r="A156" i="10"/>
  <c r="F157" i="10"/>
  <c r="V156" i="10"/>
  <c r="N156" i="10"/>
  <c r="Z156" i="10"/>
  <c r="R156" i="10"/>
  <c r="B156" i="10"/>
  <c r="P156" i="10"/>
  <c r="X156" i="10"/>
  <c r="T156" i="10"/>
  <c r="X157" i="10" l="1"/>
  <c r="T157" i="10"/>
  <c r="P157" i="10"/>
  <c r="F158" i="10"/>
  <c r="Z157" i="10"/>
  <c r="V157" i="10"/>
  <c r="R157" i="10"/>
  <c r="N157" i="10"/>
  <c r="B157" i="10"/>
  <c r="AA157" i="10"/>
  <c r="S157" i="10"/>
  <c r="W157" i="10"/>
  <c r="O157" i="10"/>
  <c r="M157" i="10"/>
  <c r="Y157" i="10"/>
  <c r="A157" i="10"/>
  <c r="U157" i="10"/>
  <c r="Q157" i="10"/>
  <c r="H156" i="10"/>
  <c r="Y158" i="10" l="1"/>
  <c r="U158" i="10"/>
  <c r="Q158" i="10"/>
  <c r="M158" i="10"/>
  <c r="A158" i="10"/>
  <c r="AA158" i="10"/>
  <c r="W158" i="10"/>
  <c r="S158" i="10"/>
  <c r="O158" i="10"/>
  <c r="X158" i="10"/>
  <c r="P158" i="10"/>
  <c r="T158" i="10"/>
  <c r="Z158" i="10"/>
  <c r="B158" i="10"/>
  <c r="V158" i="10"/>
  <c r="R158" i="10"/>
  <c r="F159" i="10"/>
  <c r="N158" i="10"/>
  <c r="H157" i="10"/>
  <c r="H158" i="10" l="1"/>
  <c r="F160" i="10"/>
  <c r="Z159" i="10"/>
  <c r="V159" i="10"/>
  <c r="R159" i="10"/>
  <c r="N159" i="10"/>
  <c r="B159" i="10"/>
  <c r="X159" i="10"/>
  <c r="T159" i="10"/>
  <c r="P159" i="10"/>
  <c r="U159" i="10"/>
  <c r="M159" i="10"/>
  <c r="Y159" i="10"/>
  <c r="Q159" i="10"/>
  <c r="A159" i="10"/>
  <c r="W159" i="10"/>
  <c r="S159" i="10"/>
  <c r="O159" i="10"/>
  <c r="AA159" i="10"/>
  <c r="H159" i="10" l="1"/>
  <c r="AA160" i="10"/>
  <c r="W160" i="10"/>
  <c r="S160" i="10"/>
  <c r="O160" i="10"/>
  <c r="Y160" i="10"/>
  <c r="U160" i="10"/>
  <c r="Q160" i="10"/>
  <c r="M160" i="10"/>
  <c r="A160" i="10"/>
  <c r="Z160" i="10"/>
  <c r="R160" i="10"/>
  <c r="B160" i="10"/>
  <c r="F161" i="10"/>
  <c r="V160" i="10"/>
  <c r="N160" i="10"/>
  <c r="T160" i="10"/>
  <c r="P160" i="10"/>
  <c r="X160" i="10"/>
  <c r="X161" i="10" l="1"/>
  <c r="T161" i="10"/>
  <c r="P161" i="10"/>
  <c r="F162" i="10"/>
  <c r="Z161" i="10"/>
  <c r="V161" i="10"/>
  <c r="R161" i="10"/>
  <c r="N161" i="10"/>
  <c r="B161" i="10"/>
  <c r="W161" i="10"/>
  <c r="O161" i="10"/>
  <c r="AA161" i="10"/>
  <c r="S161" i="10"/>
  <c r="Q161" i="10"/>
  <c r="M161" i="10"/>
  <c r="Y161" i="10"/>
  <c r="A161" i="10"/>
  <c r="U161" i="10"/>
  <c r="H160" i="10"/>
  <c r="Y162" i="10" l="1"/>
  <c r="U162" i="10"/>
  <c r="Q162" i="10"/>
  <c r="M162" i="10"/>
  <c r="A162" i="10"/>
  <c r="AA162" i="10"/>
  <c r="W162" i="10"/>
  <c r="S162" i="10"/>
  <c r="O162" i="10"/>
  <c r="T162" i="10"/>
  <c r="X162" i="10"/>
  <c r="P162" i="10"/>
  <c r="F163" i="10"/>
  <c r="N162" i="10"/>
  <c r="Z162" i="10"/>
  <c r="B162" i="10"/>
  <c r="V162" i="10"/>
  <c r="R162" i="10"/>
  <c r="H161" i="10"/>
  <c r="H162" i="10" l="1"/>
  <c r="F164" i="10"/>
  <c r="Z163" i="10"/>
  <c r="V163" i="10"/>
  <c r="R163" i="10"/>
  <c r="N163" i="10"/>
  <c r="B163" i="10"/>
  <c r="X163" i="10"/>
  <c r="T163" i="10"/>
  <c r="P163" i="10"/>
  <c r="Y163" i="10"/>
  <c r="Q163" i="10"/>
  <c r="A163" i="10"/>
  <c r="U163" i="10"/>
  <c r="M163" i="10"/>
  <c r="AA163" i="10"/>
  <c r="W163" i="10"/>
  <c r="S163" i="10"/>
  <c r="O163" i="10"/>
  <c r="H163" i="10" l="1"/>
  <c r="AA164" i="10"/>
  <c r="W164" i="10"/>
  <c r="S164" i="10"/>
  <c r="O164" i="10"/>
  <c r="Y164" i="10"/>
  <c r="U164" i="10"/>
  <c r="Q164" i="10"/>
  <c r="M164" i="10"/>
  <c r="A164" i="10"/>
  <c r="F165" i="10"/>
  <c r="V164" i="10"/>
  <c r="N164" i="10"/>
  <c r="Z164" i="10"/>
  <c r="R164" i="10"/>
  <c r="B164" i="10"/>
  <c r="X164" i="10"/>
  <c r="T164" i="10"/>
  <c r="P164" i="10"/>
  <c r="X165" i="10" l="1"/>
  <c r="T165" i="10"/>
  <c r="P165" i="10"/>
  <c r="F166" i="10"/>
  <c r="Z165" i="10"/>
  <c r="V165" i="10"/>
  <c r="R165" i="10"/>
  <c r="N165" i="10"/>
  <c r="B165" i="10"/>
  <c r="AA165" i="10"/>
  <c r="S165" i="10"/>
  <c r="W165" i="10"/>
  <c r="O165" i="10"/>
  <c r="U165" i="10"/>
  <c r="Q165" i="10"/>
  <c r="M165" i="10"/>
  <c r="H165" i="10" s="1"/>
  <c r="Y165" i="10"/>
  <c r="A165" i="10"/>
  <c r="H164" i="10"/>
  <c r="Y166" i="10" l="1"/>
  <c r="U166" i="10"/>
  <c r="Q166" i="10"/>
  <c r="M166" i="10"/>
  <c r="A166" i="10"/>
  <c r="AA166" i="10"/>
  <c r="W166" i="10"/>
  <c r="S166" i="10"/>
  <c r="O166" i="10"/>
  <c r="X166" i="10"/>
  <c r="P166" i="10"/>
  <c r="T166" i="10"/>
  <c r="R166" i="10"/>
  <c r="F167" i="10"/>
  <c r="N166" i="10"/>
  <c r="Z166" i="10"/>
  <c r="B166" i="10"/>
  <c r="V166" i="10"/>
  <c r="F168" i="10" l="1"/>
  <c r="Z167" i="10"/>
  <c r="V167" i="10"/>
  <c r="R167" i="10"/>
  <c r="N167" i="10"/>
  <c r="B167" i="10"/>
  <c r="X167" i="10"/>
  <c r="T167" i="10"/>
  <c r="P167" i="10"/>
  <c r="U167" i="10"/>
  <c r="M167" i="10"/>
  <c r="Y167" i="10"/>
  <c r="Q167" i="10"/>
  <c r="A167" i="10"/>
  <c r="O167" i="10"/>
  <c r="AA167" i="10"/>
  <c r="W167" i="10"/>
  <c r="S167" i="10"/>
  <c r="H166" i="10"/>
  <c r="H167" i="10" l="1"/>
  <c r="AA168" i="10"/>
  <c r="W168" i="10"/>
  <c r="S168" i="10"/>
  <c r="O168" i="10"/>
  <c r="Y168" i="10"/>
  <c r="U168" i="10"/>
  <c r="Q168" i="10"/>
  <c r="M168" i="10"/>
  <c r="A168" i="10"/>
  <c r="Z168" i="10"/>
  <c r="R168" i="10"/>
  <c r="B168" i="10"/>
  <c r="F169" i="10"/>
  <c r="V168" i="10"/>
  <c r="N168" i="10"/>
  <c r="X168" i="10"/>
  <c r="T168" i="10"/>
  <c r="P168" i="10"/>
  <c r="X169" i="10" l="1"/>
  <c r="T169" i="10"/>
  <c r="P169" i="10"/>
  <c r="F170" i="10"/>
  <c r="Z169" i="10"/>
  <c r="V169" i="10"/>
  <c r="R169" i="10"/>
  <c r="N169" i="10"/>
  <c r="B169" i="10"/>
  <c r="W169" i="10"/>
  <c r="O169" i="10"/>
  <c r="AA169" i="10"/>
  <c r="S169" i="10"/>
  <c r="Y169" i="10"/>
  <c r="A169" i="10"/>
  <c r="U169" i="10"/>
  <c r="Q169" i="10"/>
  <c r="M169" i="10"/>
  <c r="H168" i="10"/>
  <c r="H169" i="10" l="1"/>
  <c r="Y170" i="10"/>
  <c r="U170" i="10"/>
  <c r="Q170" i="10"/>
  <c r="M170" i="10"/>
  <c r="A170" i="10"/>
  <c r="AA170" i="10"/>
  <c r="W170" i="10"/>
  <c r="S170" i="10"/>
  <c r="O170" i="10"/>
  <c r="T170" i="10"/>
  <c r="X170" i="10"/>
  <c r="P170" i="10"/>
  <c r="V170" i="10"/>
  <c r="R170" i="10"/>
  <c r="F171" i="10"/>
  <c r="N170" i="10"/>
  <c r="Z170" i="10"/>
  <c r="B170" i="10"/>
  <c r="H170" i="10" l="1"/>
  <c r="F172" i="10"/>
  <c r="Z171" i="10"/>
  <c r="V171" i="10"/>
  <c r="R171" i="10"/>
  <c r="N171" i="10"/>
  <c r="B171" i="10"/>
  <c r="X171" i="10"/>
  <c r="T171" i="10"/>
  <c r="P171" i="10"/>
  <c r="Y171" i="10"/>
  <c r="Q171" i="10"/>
  <c r="A171" i="10"/>
  <c r="U171" i="10"/>
  <c r="M171" i="10"/>
  <c r="S171" i="10"/>
  <c r="AA171" i="10"/>
  <c r="W171" i="10"/>
  <c r="O171" i="10"/>
  <c r="H171" i="10" l="1"/>
  <c r="AA172" i="10"/>
  <c r="W172" i="10"/>
  <c r="S172" i="10"/>
  <c r="O172" i="10"/>
  <c r="Y172" i="10"/>
  <c r="U172" i="10"/>
  <c r="Q172" i="10"/>
  <c r="M172" i="10"/>
  <c r="A172" i="10"/>
  <c r="F173" i="10"/>
  <c r="V172" i="10"/>
  <c r="N172" i="10"/>
  <c r="Z172" i="10"/>
  <c r="R172" i="10"/>
  <c r="B172" i="10"/>
  <c r="P172" i="10"/>
  <c r="X172" i="10"/>
  <c r="T172" i="10"/>
  <c r="X173" i="10" l="1"/>
  <c r="T173" i="10"/>
  <c r="P173" i="10"/>
  <c r="F174" i="10"/>
  <c r="Z173" i="10"/>
  <c r="V173" i="10"/>
  <c r="R173" i="10"/>
  <c r="N173" i="10"/>
  <c r="B173" i="10"/>
  <c r="AA173" i="10"/>
  <c r="S173" i="10"/>
  <c r="W173" i="10"/>
  <c r="O173" i="10"/>
  <c r="M173" i="10"/>
  <c r="Y173" i="10"/>
  <c r="A173" i="10"/>
  <c r="U173" i="10"/>
  <c r="Q173" i="10"/>
  <c r="H172" i="10"/>
  <c r="H173" i="10" l="1"/>
  <c r="Y174" i="10"/>
  <c r="U174" i="10"/>
  <c r="Q174" i="10"/>
  <c r="M174" i="10"/>
  <c r="A174" i="10"/>
  <c r="AA174" i="10"/>
  <c r="W174" i="10"/>
  <c r="S174" i="10"/>
  <c r="O174" i="10"/>
  <c r="X174" i="10"/>
  <c r="P174" i="10"/>
  <c r="T174" i="10"/>
  <c r="Z174" i="10"/>
  <c r="B174" i="10"/>
  <c r="V174" i="10"/>
  <c r="R174" i="10"/>
  <c r="F175" i="10"/>
  <c r="N174" i="10"/>
  <c r="H174" i="10" l="1"/>
  <c r="F176" i="10"/>
  <c r="Z175" i="10"/>
  <c r="V175" i="10"/>
  <c r="R175" i="10"/>
  <c r="N175" i="10"/>
  <c r="B175" i="10"/>
  <c r="X175" i="10"/>
  <c r="T175" i="10"/>
  <c r="P175" i="10"/>
  <c r="U175" i="10"/>
  <c r="M175" i="10"/>
  <c r="Y175" i="10"/>
  <c r="Q175" i="10"/>
  <c r="A175" i="10"/>
  <c r="W175" i="10"/>
  <c r="S175" i="10"/>
  <c r="O175" i="10"/>
  <c r="AA175" i="10"/>
  <c r="H175" i="10" l="1"/>
  <c r="AA176" i="10"/>
  <c r="W176" i="10"/>
  <c r="S176" i="10"/>
  <c r="O176" i="10"/>
  <c r="Y176" i="10"/>
  <c r="U176" i="10"/>
  <c r="Q176" i="10"/>
  <c r="M176" i="10"/>
  <c r="A176" i="10"/>
  <c r="Z176" i="10"/>
  <c r="R176" i="10"/>
  <c r="B176" i="10"/>
  <c r="F177" i="10"/>
  <c r="V176" i="10"/>
  <c r="N176" i="10"/>
  <c r="T176" i="10"/>
  <c r="P176" i="10"/>
  <c r="X176" i="10"/>
  <c r="X177" i="10" l="1"/>
  <c r="T177" i="10"/>
  <c r="P177" i="10"/>
  <c r="F178" i="10"/>
  <c r="Z177" i="10"/>
  <c r="V177" i="10"/>
  <c r="R177" i="10"/>
  <c r="N177" i="10"/>
  <c r="B177" i="10"/>
  <c r="W177" i="10"/>
  <c r="O177" i="10"/>
  <c r="AA177" i="10"/>
  <c r="S177" i="10"/>
  <c r="Q177" i="10"/>
  <c r="M177" i="10"/>
  <c r="Y177" i="10"/>
  <c r="A177" i="10"/>
  <c r="U177" i="10"/>
  <c r="H176" i="10"/>
  <c r="Y178" i="10" l="1"/>
  <c r="U178" i="10"/>
  <c r="Q178" i="10"/>
  <c r="M178" i="10"/>
  <c r="A178" i="10"/>
  <c r="AA178" i="10"/>
  <c r="W178" i="10"/>
  <c r="S178" i="10"/>
  <c r="O178" i="10"/>
  <c r="T178" i="10"/>
  <c r="X178" i="10"/>
  <c r="P178" i="10"/>
  <c r="F179" i="10"/>
  <c r="N178" i="10"/>
  <c r="Z178" i="10"/>
  <c r="B178" i="10"/>
  <c r="V178" i="10"/>
  <c r="R178" i="10"/>
  <c r="H177" i="10"/>
  <c r="H178" i="10" l="1"/>
  <c r="F180" i="10"/>
  <c r="Z179" i="10"/>
  <c r="V179" i="10"/>
  <c r="R179" i="10"/>
  <c r="N179" i="10"/>
  <c r="B179" i="10"/>
  <c r="X179" i="10"/>
  <c r="T179" i="10"/>
  <c r="P179" i="10"/>
  <c r="Y179" i="10"/>
  <c r="Q179" i="10"/>
  <c r="A179" i="10"/>
  <c r="U179" i="10"/>
  <c r="M179" i="10"/>
  <c r="AA179" i="10"/>
  <c r="W179" i="10"/>
  <c r="S179" i="10"/>
  <c r="O179" i="10"/>
  <c r="H179" i="10" l="1"/>
  <c r="AA180" i="10"/>
  <c r="W180" i="10"/>
  <c r="S180" i="10"/>
  <c r="O180" i="10"/>
  <c r="Y180" i="10"/>
  <c r="U180" i="10"/>
  <c r="Q180" i="10"/>
  <c r="M180" i="10"/>
  <c r="A180" i="10"/>
  <c r="F181" i="10"/>
  <c r="V180" i="10"/>
  <c r="N180" i="10"/>
  <c r="Z180" i="10"/>
  <c r="R180" i="10"/>
  <c r="B180" i="10"/>
  <c r="X180" i="10"/>
  <c r="T180" i="10"/>
  <c r="P180" i="10"/>
  <c r="X181" i="10" l="1"/>
  <c r="T181" i="10"/>
  <c r="P181" i="10"/>
  <c r="F182" i="10"/>
  <c r="Z181" i="10"/>
  <c r="V181" i="10"/>
  <c r="R181" i="10"/>
  <c r="N181" i="10"/>
  <c r="B181" i="10"/>
  <c r="AA181" i="10"/>
  <c r="S181" i="10"/>
  <c r="W181" i="10"/>
  <c r="O181" i="10"/>
  <c r="U181" i="10"/>
  <c r="Q181" i="10"/>
  <c r="M181" i="10"/>
  <c r="Y181" i="10"/>
  <c r="A181" i="10"/>
  <c r="H180" i="10"/>
  <c r="H181" i="10" l="1"/>
  <c r="Y182" i="10"/>
  <c r="U182" i="10"/>
  <c r="Q182" i="10"/>
  <c r="M182" i="10"/>
  <c r="A182" i="10"/>
  <c r="AA182" i="10"/>
  <c r="W182" i="10"/>
  <c r="S182" i="10"/>
  <c r="O182" i="10"/>
  <c r="X182" i="10"/>
  <c r="P182" i="10"/>
  <c r="T182" i="10"/>
  <c r="R182" i="10"/>
  <c r="F183" i="10"/>
  <c r="N182" i="10"/>
  <c r="Z182" i="10"/>
  <c r="B182" i="10"/>
  <c r="V182" i="10"/>
  <c r="F184" i="10" l="1"/>
  <c r="Z183" i="10"/>
  <c r="V183" i="10"/>
  <c r="R183" i="10"/>
  <c r="N183" i="10"/>
  <c r="B183" i="10"/>
  <c r="X183" i="10"/>
  <c r="T183" i="10"/>
  <c r="P183" i="10"/>
  <c r="U183" i="10"/>
  <c r="M183" i="10"/>
  <c r="Y183" i="10"/>
  <c r="Q183" i="10"/>
  <c r="A183" i="10"/>
  <c r="O183" i="10"/>
  <c r="AA183" i="10"/>
  <c r="W183" i="10"/>
  <c r="S183" i="10"/>
  <c r="H182" i="10"/>
  <c r="H183" i="10" l="1"/>
  <c r="AA184" i="10"/>
  <c r="W184" i="10"/>
  <c r="S184" i="10"/>
  <c r="O184" i="10"/>
  <c r="Y184" i="10"/>
  <c r="U184" i="10"/>
  <c r="Q184" i="10"/>
  <c r="M184" i="10"/>
  <c r="A184" i="10"/>
  <c r="Z184" i="10"/>
  <c r="R184" i="10"/>
  <c r="B184" i="10"/>
  <c r="F185" i="10"/>
  <c r="V184" i="10"/>
  <c r="N184" i="10"/>
  <c r="X184" i="10"/>
  <c r="T184" i="10"/>
  <c r="P184" i="10"/>
  <c r="X185" i="10" l="1"/>
  <c r="T185" i="10"/>
  <c r="P185" i="10"/>
  <c r="F186" i="10"/>
  <c r="Z185" i="10"/>
  <c r="V185" i="10"/>
  <c r="R185" i="10"/>
  <c r="N185" i="10"/>
  <c r="B185" i="10"/>
  <c r="W185" i="10"/>
  <c r="O185" i="10"/>
  <c r="AA185" i="10"/>
  <c r="S185" i="10"/>
  <c r="Y185" i="10"/>
  <c r="A185" i="10"/>
  <c r="U185" i="10"/>
  <c r="Q185" i="10"/>
  <c r="M185" i="10"/>
  <c r="H184" i="10"/>
  <c r="H185" i="10" l="1"/>
  <c r="Y186" i="10"/>
  <c r="U186" i="10"/>
  <c r="Q186" i="10"/>
  <c r="M186" i="10"/>
  <c r="A186" i="10"/>
  <c r="AA186" i="10"/>
  <c r="W186" i="10"/>
  <c r="S186" i="10"/>
  <c r="O186" i="10"/>
  <c r="T186" i="10"/>
  <c r="X186" i="10"/>
  <c r="P186" i="10"/>
  <c r="V186" i="10"/>
  <c r="R186" i="10"/>
  <c r="F187" i="10"/>
  <c r="N186" i="10"/>
  <c r="Z186" i="10"/>
  <c r="B186" i="10"/>
  <c r="F188" i="10" l="1"/>
  <c r="Z187" i="10"/>
  <c r="V187" i="10"/>
  <c r="R187" i="10"/>
  <c r="N187" i="10"/>
  <c r="B187" i="10"/>
  <c r="X187" i="10"/>
  <c r="T187" i="10"/>
  <c r="P187" i="10"/>
  <c r="Y187" i="10"/>
  <c r="Q187" i="10"/>
  <c r="A187" i="10"/>
  <c r="U187" i="10"/>
  <c r="M187" i="10"/>
  <c r="S187" i="10"/>
  <c r="O187" i="10"/>
  <c r="AA187" i="10"/>
  <c r="W187" i="10"/>
  <c r="H186" i="10"/>
  <c r="AA188" i="10" l="1"/>
  <c r="W188" i="10"/>
  <c r="S188" i="10"/>
  <c r="O188" i="10"/>
  <c r="Y188" i="10"/>
  <c r="U188" i="10"/>
  <c r="Q188" i="10"/>
  <c r="M188" i="10"/>
  <c r="A188" i="10"/>
  <c r="F189" i="10"/>
  <c r="V188" i="10"/>
  <c r="N188" i="10"/>
  <c r="Z188" i="10"/>
  <c r="R188" i="10"/>
  <c r="B188" i="10"/>
  <c r="P188" i="10"/>
  <c r="X188" i="10"/>
  <c r="T188" i="10"/>
  <c r="H187" i="10"/>
  <c r="H188" i="10" l="1"/>
  <c r="X189" i="10"/>
  <c r="T189" i="10"/>
  <c r="P189" i="10"/>
  <c r="F190" i="10"/>
  <c r="Z189" i="10"/>
  <c r="V189" i="10"/>
  <c r="R189" i="10"/>
  <c r="N189" i="10"/>
  <c r="B189" i="10"/>
  <c r="AA189" i="10"/>
  <c r="S189" i="10"/>
  <c r="W189" i="10"/>
  <c r="O189" i="10"/>
  <c r="M189" i="10"/>
  <c r="Y189" i="10"/>
  <c r="A189" i="10"/>
  <c r="U189" i="10"/>
  <c r="Q189" i="10"/>
  <c r="H189" i="10" l="1"/>
  <c r="Y190" i="10"/>
  <c r="U190" i="10"/>
  <c r="Q190" i="10"/>
  <c r="M190" i="10"/>
  <c r="A190" i="10"/>
  <c r="AA190" i="10"/>
  <c r="W190" i="10"/>
  <c r="S190" i="10"/>
  <c r="O190" i="10"/>
  <c r="X190" i="10"/>
  <c r="P190" i="10"/>
  <c r="T190" i="10"/>
  <c r="Z190" i="10"/>
  <c r="B190" i="10"/>
  <c r="V190" i="10"/>
  <c r="R190" i="10"/>
  <c r="F191" i="10"/>
  <c r="N190" i="10"/>
  <c r="F192" i="10" l="1"/>
  <c r="Z191" i="10"/>
  <c r="V191" i="10"/>
  <c r="R191" i="10"/>
  <c r="N191" i="10"/>
  <c r="B191" i="10"/>
  <c r="X191" i="10"/>
  <c r="T191" i="10"/>
  <c r="P191" i="10"/>
  <c r="U191" i="10"/>
  <c r="M191" i="10"/>
  <c r="Y191" i="10"/>
  <c r="Q191" i="10"/>
  <c r="A191" i="10"/>
  <c r="W191" i="10"/>
  <c r="S191" i="10"/>
  <c r="O191" i="10"/>
  <c r="AA191" i="10"/>
  <c r="H190" i="10"/>
  <c r="H191" i="10" l="1"/>
  <c r="AA192" i="10"/>
  <c r="W192" i="10"/>
  <c r="S192" i="10"/>
  <c r="O192" i="10"/>
  <c r="Y192" i="10"/>
  <c r="U192" i="10"/>
  <c r="Q192" i="10"/>
  <c r="M192" i="10"/>
  <c r="A192" i="10"/>
  <c r="Z192" i="10"/>
  <c r="R192" i="10"/>
  <c r="B192" i="10"/>
  <c r="F193" i="10"/>
  <c r="V192" i="10"/>
  <c r="N192" i="10"/>
  <c r="T192" i="10"/>
  <c r="P192" i="10"/>
  <c r="X192" i="10"/>
  <c r="X193" i="10" l="1"/>
  <c r="T193" i="10"/>
  <c r="P193" i="10"/>
  <c r="F194" i="10"/>
  <c r="Z193" i="10"/>
  <c r="V193" i="10"/>
  <c r="R193" i="10"/>
  <c r="N193" i="10"/>
  <c r="B193" i="10"/>
  <c r="W193" i="10"/>
  <c r="O193" i="10"/>
  <c r="AA193" i="10"/>
  <c r="S193" i="10"/>
  <c r="Q193" i="10"/>
  <c r="M193" i="10"/>
  <c r="Y193" i="10"/>
  <c r="A193" i="10"/>
  <c r="U193" i="10"/>
  <c r="H192" i="10"/>
  <c r="H193" i="10" l="1"/>
  <c r="Y194" i="10"/>
  <c r="U194" i="10"/>
  <c r="Q194" i="10"/>
  <c r="M194" i="10"/>
  <c r="A194" i="10"/>
  <c r="AA194" i="10"/>
  <c r="W194" i="10"/>
  <c r="S194" i="10"/>
  <c r="O194" i="10"/>
  <c r="T194" i="10"/>
  <c r="X194" i="10"/>
  <c r="P194" i="10"/>
  <c r="F195" i="10"/>
  <c r="N194" i="10"/>
  <c r="Z194" i="10"/>
  <c r="B194" i="10"/>
  <c r="V194" i="10"/>
  <c r="R194" i="10"/>
  <c r="F196" i="10" l="1"/>
  <c r="Z195" i="10"/>
  <c r="V195" i="10"/>
  <c r="R195" i="10"/>
  <c r="N195" i="10"/>
  <c r="B195" i="10"/>
  <c r="X195" i="10"/>
  <c r="T195" i="10"/>
  <c r="P195" i="10"/>
  <c r="Y195" i="10"/>
  <c r="Q195" i="10"/>
  <c r="A195" i="10"/>
  <c r="U195" i="10"/>
  <c r="M195" i="10"/>
  <c r="AA195" i="10"/>
  <c r="W195" i="10"/>
  <c r="S195" i="10"/>
  <c r="O195" i="10"/>
  <c r="H194" i="10"/>
  <c r="H195" i="10" l="1"/>
  <c r="AA196" i="10"/>
  <c r="W196" i="10"/>
  <c r="S196" i="10"/>
  <c r="O196" i="10"/>
  <c r="Y196" i="10"/>
  <c r="U196" i="10"/>
  <c r="Q196" i="10"/>
  <c r="M196" i="10"/>
  <c r="A196" i="10"/>
  <c r="F197" i="10"/>
  <c r="V196" i="10"/>
  <c r="N196" i="10"/>
  <c r="Z196" i="10"/>
  <c r="R196" i="10"/>
  <c r="B196" i="10"/>
  <c r="X196" i="10"/>
  <c r="T196" i="10"/>
  <c r="P196" i="10"/>
  <c r="X197" i="10" l="1"/>
  <c r="T197" i="10"/>
  <c r="P197" i="10"/>
  <c r="F198" i="10"/>
  <c r="Z197" i="10"/>
  <c r="V197" i="10"/>
  <c r="R197" i="10"/>
  <c r="N197" i="10"/>
  <c r="B197" i="10"/>
  <c r="AA197" i="10"/>
  <c r="S197" i="10"/>
  <c r="W197" i="10"/>
  <c r="O197" i="10"/>
  <c r="U197" i="10"/>
  <c r="Q197" i="10"/>
  <c r="M197" i="10"/>
  <c r="Y197" i="10"/>
  <c r="A197" i="10"/>
  <c r="H196" i="10"/>
  <c r="H197" i="10" l="1"/>
  <c r="Y198" i="10"/>
  <c r="U198" i="10"/>
  <c r="Q198" i="10"/>
  <c r="M198" i="10"/>
  <c r="A198" i="10"/>
  <c r="AA198" i="10"/>
  <c r="W198" i="10"/>
  <c r="S198" i="10"/>
  <c r="O198" i="10"/>
  <c r="X198" i="10"/>
  <c r="P198" i="10"/>
  <c r="T198" i="10"/>
  <c r="R198" i="10"/>
  <c r="F199" i="10"/>
  <c r="N198" i="10"/>
  <c r="Z198" i="10"/>
  <c r="B198" i="10"/>
  <c r="V198" i="10"/>
  <c r="F200" i="10" l="1"/>
  <c r="Z199" i="10"/>
  <c r="V199" i="10"/>
  <c r="R199" i="10"/>
  <c r="N199" i="10"/>
  <c r="B199" i="10"/>
  <c r="X199" i="10"/>
  <c r="T199" i="10"/>
  <c r="P199" i="10"/>
  <c r="U199" i="10"/>
  <c r="M199" i="10"/>
  <c r="Y199" i="10"/>
  <c r="Q199" i="10"/>
  <c r="A199" i="10"/>
  <c r="O199" i="10"/>
  <c r="AA199" i="10"/>
  <c r="W199" i="10"/>
  <c r="S199" i="10"/>
  <c r="H198" i="10"/>
  <c r="H199" i="10" l="1"/>
  <c r="AA200" i="10"/>
  <c r="W200" i="10"/>
  <c r="S200" i="10"/>
  <c r="O200" i="10"/>
  <c r="Y200" i="10"/>
  <c r="U200" i="10"/>
  <c r="Q200" i="10"/>
  <c r="M200" i="10"/>
  <c r="A200" i="10"/>
  <c r="Z200" i="10"/>
  <c r="R200" i="10"/>
  <c r="B200" i="10"/>
  <c r="F201" i="10"/>
  <c r="V200" i="10"/>
  <c r="N200" i="10"/>
  <c r="X200" i="10"/>
  <c r="T200" i="10"/>
  <c r="P200" i="10"/>
  <c r="X201" i="10" l="1"/>
  <c r="T201" i="10"/>
  <c r="P201" i="10"/>
  <c r="F202" i="10"/>
  <c r="Z201" i="10"/>
  <c r="V201" i="10"/>
  <c r="R201" i="10"/>
  <c r="N201" i="10"/>
  <c r="B201" i="10"/>
  <c r="W201" i="10"/>
  <c r="O201" i="10"/>
  <c r="AA201" i="10"/>
  <c r="S201" i="10"/>
  <c r="Y201" i="10"/>
  <c r="A201" i="10"/>
  <c r="U201" i="10"/>
  <c r="Q201" i="10"/>
  <c r="M201" i="10"/>
  <c r="H200" i="10"/>
  <c r="H201" i="10" l="1"/>
  <c r="Y202" i="10"/>
  <c r="U202" i="10"/>
  <c r="Q202" i="10"/>
  <c r="M202" i="10"/>
  <c r="A202" i="10"/>
  <c r="AA202" i="10"/>
  <c r="W202" i="10"/>
  <c r="S202" i="10"/>
  <c r="O202" i="10"/>
  <c r="T202" i="10"/>
  <c r="X202" i="10"/>
  <c r="P202" i="10"/>
  <c r="V202" i="10"/>
  <c r="R202" i="10"/>
  <c r="F203" i="10"/>
  <c r="N202" i="10"/>
  <c r="Z202" i="10"/>
  <c r="B202" i="10"/>
  <c r="F204" i="10" l="1"/>
  <c r="Z203" i="10"/>
  <c r="V203" i="10"/>
  <c r="R203" i="10"/>
  <c r="N203" i="10"/>
  <c r="B203" i="10"/>
  <c r="X203" i="10"/>
  <c r="T203" i="10"/>
  <c r="P203" i="10"/>
  <c r="Y203" i="10"/>
  <c r="Q203" i="10"/>
  <c r="A203" i="10"/>
  <c r="U203" i="10"/>
  <c r="M203" i="10"/>
  <c r="S203" i="10"/>
  <c r="O203" i="10"/>
  <c r="AA203" i="10"/>
  <c r="W203" i="10"/>
  <c r="H202" i="10"/>
  <c r="H203" i="10" l="1"/>
  <c r="AA204" i="10"/>
  <c r="W204" i="10"/>
  <c r="S204" i="10"/>
  <c r="O204" i="10"/>
  <c r="Y204" i="10"/>
  <c r="U204" i="10"/>
  <c r="Q204" i="10"/>
  <c r="M204" i="10"/>
  <c r="A204" i="10"/>
  <c r="F205" i="10"/>
  <c r="V204" i="10"/>
  <c r="N204" i="10"/>
  <c r="Z204" i="10"/>
  <c r="R204" i="10"/>
  <c r="B204" i="10"/>
  <c r="P204" i="10"/>
  <c r="X204" i="10"/>
  <c r="T204" i="10"/>
  <c r="X205" i="10" l="1"/>
  <c r="T205" i="10"/>
  <c r="P205" i="10"/>
  <c r="F206" i="10"/>
  <c r="Z205" i="10"/>
  <c r="V205" i="10"/>
  <c r="R205" i="10"/>
  <c r="N205" i="10"/>
  <c r="B205" i="10"/>
  <c r="AA205" i="10"/>
  <c r="S205" i="10"/>
  <c r="W205" i="10"/>
  <c r="O205" i="10"/>
  <c r="M205" i="10"/>
  <c r="Y205" i="10"/>
  <c r="A205" i="10"/>
  <c r="U205" i="10"/>
  <c r="Q205" i="10"/>
  <c r="H204" i="10"/>
  <c r="Y206" i="10" l="1"/>
  <c r="U206" i="10"/>
  <c r="Q206" i="10"/>
  <c r="M206" i="10"/>
  <c r="A206" i="10"/>
  <c r="AA206" i="10"/>
  <c r="W206" i="10"/>
  <c r="S206" i="10"/>
  <c r="O206" i="10"/>
  <c r="X206" i="10"/>
  <c r="P206" i="10"/>
  <c r="T206" i="10"/>
  <c r="Z206" i="10"/>
  <c r="B206" i="10"/>
  <c r="V206" i="10"/>
  <c r="R206" i="10"/>
  <c r="F207" i="10"/>
  <c r="N206" i="10"/>
  <c r="H205" i="10"/>
  <c r="H206" i="10" l="1"/>
  <c r="F208" i="10"/>
  <c r="Z207" i="10"/>
  <c r="V207" i="10"/>
  <c r="R207" i="10"/>
  <c r="N207" i="10"/>
  <c r="B207" i="10"/>
  <c r="X207" i="10"/>
  <c r="T207" i="10"/>
  <c r="P207" i="10"/>
  <c r="U207" i="10"/>
  <c r="M207" i="10"/>
  <c r="Y207" i="10"/>
  <c r="Q207" i="10"/>
  <c r="A207" i="10"/>
  <c r="W207" i="10"/>
  <c r="S207" i="10"/>
  <c r="O207" i="10"/>
  <c r="AA207" i="10"/>
  <c r="H207" i="10" l="1"/>
  <c r="AA208" i="10"/>
  <c r="W208" i="10"/>
  <c r="S208" i="10"/>
  <c r="O208" i="10"/>
  <c r="Y208" i="10"/>
  <c r="U208" i="10"/>
  <c r="Q208" i="10"/>
  <c r="M208" i="10"/>
  <c r="A208" i="10"/>
  <c r="Z208" i="10"/>
  <c r="R208" i="10"/>
  <c r="B208" i="10"/>
  <c r="F209" i="10"/>
  <c r="V208" i="10"/>
  <c r="N208" i="10"/>
  <c r="T208" i="10"/>
  <c r="P208" i="10"/>
  <c r="X208" i="10"/>
  <c r="X209" i="10" l="1"/>
  <c r="T209" i="10"/>
  <c r="P209" i="10"/>
  <c r="F210" i="10"/>
  <c r="Z209" i="10"/>
  <c r="V209" i="10"/>
  <c r="R209" i="10"/>
  <c r="N209" i="10"/>
  <c r="B209" i="10"/>
  <c r="W209" i="10"/>
  <c r="O209" i="10"/>
  <c r="AA209" i="10"/>
  <c r="S209" i="10"/>
  <c r="Q209" i="10"/>
  <c r="M209" i="10"/>
  <c r="Y209" i="10"/>
  <c r="A209" i="10"/>
  <c r="U209" i="10"/>
  <c r="H208" i="10"/>
  <c r="Y210" i="10" l="1"/>
  <c r="U210" i="10"/>
  <c r="Q210" i="10"/>
  <c r="M210" i="10"/>
  <c r="A210" i="10"/>
  <c r="AA210" i="10"/>
  <c r="W210" i="10"/>
  <c r="S210" i="10"/>
  <c r="O210" i="10"/>
  <c r="T210" i="10"/>
  <c r="X210" i="10"/>
  <c r="P210" i="10"/>
  <c r="F211" i="10"/>
  <c r="N210" i="10"/>
  <c r="Z210" i="10"/>
  <c r="B210" i="10"/>
  <c r="V210" i="10"/>
  <c r="R210" i="10"/>
  <c r="H209" i="10"/>
  <c r="H210" i="10" l="1"/>
  <c r="F212" i="10"/>
  <c r="Z211" i="10"/>
  <c r="V211" i="10"/>
  <c r="R211" i="10"/>
  <c r="N211" i="10"/>
  <c r="B211" i="10"/>
  <c r="X211" i="10"/>
  <c r="T211" i="10"/>
  <c r="P211" i="10"/>
  <c r="Y211" i="10"/>
  <c r="Q211" i="10"/>
  <c r="A211" i="10"/>
  <c r="U211" i="10"/>
  <c r="M211" i="10"/>
  <c r="AA211" i="10"/>
  <c r="W211" i="10"/>
  <c r="S211" i="10"/>
  <c r="O211" i="10"/>
  <c r="AA212" i="10" l="1"/>
  <c r="W212" i="10"/>
  <c r="S212" i="10"/>
  <c r="O212" i="10"/>
  <c r="Y212" i="10"/>
  <c r="U212" i="10"/>
  <c r="Q212" i="10"/>
  <c r="M212" i="10"/>
  <c r="A212" i="10"/>
  <c r="F213" i="10"/>
  <c r="V212" i="10"/>
  <c r="N212" i="10"/>
  <c r="Z212" i="10"/>
  <c r="R212" i="10"/>
  <c r="B212" i="10"/>
  <c r="X212" i="10"/>
  <c r="T212" i="10"/>
  <c r="P212" i="10"/>
  <c r="H211" i="10"/>
  <c r="H212" i="10" l="1"/>
  <c r="X213" i="10"/>
  <c r="T213" i="10"/>
  <c r="P213" i="10"/>
  <c r="F214" i="10"/>
  <c r="Z213" i="10"/>
  <c r="V213" i="10"/>
  <c r="R213" i="10"/>
  <c r="N213" i="10"/>
  <c r="B213" i="10"/>
  <c r="AA213" i="10"/>
  <c r="S213" i="10"/>
  <c r="W213" i="10"/>
  <c r="O213" i="10"/>
  <c r="U213" i="10"/>
  <c r="Q213" i="10"/>
  <c r="M213" i="10"/>
  <c r="Y213" i="10"/>
  <c r="A213" i="10"/>
  <c r="H213" i="10" l="1"/>
  <c r="Y214" i="10"/>
  <c r="U214" i="10"/>
  <c r="Q214" i="10"/>
  <c r="M214" i="10"/>
  <c r="A214" i="10"/>
  <c r="AA214" i="10"/>
  <c r="W214" i="10"/>
  <c r="S214" i="10"/>
  <c r="O214" i="10"/>
  <c r="X214" i="10"/>
  <c r="P214" i="10"/>
  <c r="T214" i="10"/>
  <c r="R214" i="10"/>
  <c r="F215" i="10"/>
  <c r="N214" i="10"/>
  <c r="Z214" i="10"/>
  <c r="B214" i="10"/>
  <c r="V214" i="10"/>
  <c r="F216" i="10" l="1"/>
  <c r="Z215" i="10"/>
  <c r="V215" i="10"/>
  <c r="R215" i="10"/>
  <c r="N215" i="10"/>
  <c r="B215" i="10"/>
  <c r="X215" i="10"/>
  <c r="T215" i="10"/>
  <c r="P215" i="10"/>
  <c r="U215" i="10"/>
  <c r="M215" i="10"/>
  <c r="Y215" i="10"/>
  <c r="Q215" i="10"/>
  <c r="A215" i="10"/>
  <c r="O215" i="10"/>
  <c r="AA215" i="10"/>
  <c r="W215" i="10"/>
  <c r="S215" i="10"/>
  <c r="H214" i="10"/>
  <c r="H215" i="10" l="1"/>
  <c r="X216" i="10"/>
  <c r="T216" i="10"/>
  <c r="P216" i="10"/>
  <c r="AA216" i="10"/>
  <c r="V216" i="10"/>
  <c r="Q216" i="10"/>
  <c r="F217" i="10"/>
  <c r="Y216" i="10"/>
  <c r="S216" i="10"/>
  <c r="N216" i="10"/>
  <c r="A216" i="10"/>
  <c r="U216" i="10"/>
  <c r="B216" i="10"/>
  <c r="Z216" i="10"/>
  <c r="O216" i="10"/>
  <c r="M216" i="10"/>
  <c r="W216" i="10"/>
  <c r="R216" i="10"/>
  <c r="H216" i="10" l="1"/>
  <c r="Y217" i="10"/>
  <c r="U217" i="10"/>
  <c r="Q217" i="10"/>
  <c r="M217" i="10"/>
  <c r="A217" i="10"/>
  <c r="F218" i="10"/>
  <c r="X217" i="10"/>
  <c r="S217" i="10"/>
  <c r="N217" i="10"/>
  <c r="AA217" i="10"/>
  <c r="V217" i="10"/>
  <c r="P217" i="10"/>
  <c r="W217" i="10"/>
  <c r="R217" i="10"/>
  <c r="O217" i="10"/>
  <c r="B217" i="10"/>
  <c r="Z217" i="10"/>
  <c r="T217" i="10"/>
  <c r="H217" i="10" l="1"/>
  <c r="F219" i="10"/>
  <c r="Z218" i="10"/>
  <c r="V218" i="10"/>
  <c r="R218" i="10"/>
  <c r="N218" i="10"/>
  <c r="B218" i="10"/>
  <c r="AA218" i="10"/>
  <c r="U218" i="10"/>
  <c r="P218" i="10"/>
  <c r="X218" i="10"/>
  <c r="S218" i="10"/>
  <c r="M218" i="10"/>
  <c r="Y218" i="10"/>
  <c r="O218" i="10"/>
  <c r="T218" i="10"/>
  <c r="A218" i="10"/>
  <c r="Q218" i="10"/>
  <c r="W218" i="10"/>
  <c r="AA219" i="10" l="1"/>
  <c r="W219" i="10"/>
  <c r="S219" i="10"/>
  <c r="O219" i="10"/>
  <c r="X219" i="10"/>
  <c r="R219" i="10"/>
  <c r="M219" i="10"/>
  <c r="Z219" i="10"/>
  <c r="U219" i="10"/>
  <c r="P219" i="10"/>
  <c r="B219" i="10"/>
  <c r="Q219" i="10"/>
  <c r="V219" i="10"/>
  <c r="T219" i="10"/>
  <c r="N219" i="10"/>
  <c r="F220" i="10"/>
  <c r="A219" i="10"/>
  <c r="Y219" i="10"/>
  <c r="H218" i="10"/>
  <c r="H219" i="10" l="1"/>
  <c r="X220" i="10"/>
  <c r="T220" i="10"/>
  <c r="P220" i="10"/>
  <c r="Z220" i="10"/>
  <c r="U220" i="10"/>
  <c r="O220" i="10"/>
  <c r="B220" i="10"/>
  <c r="W220" i="10"/>
  <c r="R220" i="10"/>
  <c r="M220" i="10"/>
  <c r="F221" i="10"/>
  <c r="S220" i="10"/>
  <c r="A220" i="10"/>
  <c r="Y220" i="10"/>
  <c r="N220" i="10"/>
  <c r="V220" i="10"/>
  <c r="Q220" i="10"/>
  <c r="AA220" i="10"/>
  <c r="Y221" i="10" l="1"/>
  <c r="U221" i="10"/>
  <c r="Q221" i="10"/>
  <c r="M221" i="10"/>
  <c r="A221" i="10"/>
  <c r="W221" i="10"/>
  <c r="R221" i="10"/>
  <c r="Z221" i="10"/>
  <c r="T221" i="10"/>
  <c r="O221" i="10"/>
  <c r="B221" i="10"/>
  <c r="V221" i="10"/>
  <c r="AA221" i="10"/>
  <c r="P221" i="10"/>
  <c r="X221" i="10"/>
  <c r="S221" i="10"/>
  <c r="N221" i="10"/>
  <c r="F222" i="10"/>
  <c r="H220" i="10"/>
  <c r="H221" i="10" l="1"/>
  <c r="F223" i="10"/>
  <c r="Z222" i="10"/>
  <c r="V222" i="10"/>
  <c r="R222" i="10"/>
  <c r="N222" i="10"/>
  <c r="B222" i="10"/>
  <c r="Y222" i="10"/>
  <c r="T222" i="10"/>
  <c r="O222" i="10"/>
  <c r="A222" i="10"/>
  <c r="W222" i="10"/>
  <c r="Q222" i="10"/>
  <c r="X222" i="10"/>
  <c r="M222" i="10"/>
  <c r="S222" i="10"/>
  <c r="AA222" i="10"/>
  <c r="U222" i="10"/>
  <c r="P222" i="10"/>
  <c r="H222" i="10" l="1"/>
  <c r="Y223" i="10"/>
  <c r="U223" i="10"/>
  <c r="Q223" i="10"/>
  <c r="AA223" i="10"/>
  <c r="W223" i="10"/>
  <c r="S223" i="10"/>
  <c r="O223" i="10"/>
  <c r="Z223" i="10"/>
  <c r="R223" i="10"/>
  <c r="F224" i="10"/>
  <c r="V223" i="10"/>
  <c r="N223" i="10"/>
  <c r="A223" i="10"/>
  <c r="P223" i="10"/>
  <c r="X223" i="10"/>
  <c r="B223" i="10"/>
  <c r="T223" i="10"/>
  <c r="M223" i="10"/>
  <c r="H223" i="10" l="1"/>
  <c r="F225" i="10"/>
  <c r="Z224" i="10"/>
  <c r="V224" i="10"/>
  <c r="R224" i="10"/>
  <c r="N224" i="10"/>
  <c r="B224" i="10"/>
  <c r="X224" i="10"/>
  <c r="T224" i="10"/>
  <c r="P224" i="10"/>
  <c r="W224" i="10"/>
  <c r="O224" i="10"/>
  <c r="AA224" i="10"/>
  <c r="S224" i="10"/>
  <c r="M224" i="10"/>
  <c r="U224" i="10"/>
  <c r="Q224" i="10"/>
  <c r="A224" i="10"/>
  <c r="Y224" i="10"/>
  <c r="H224" i="10" l="1"/>
  <c r="AA225" i="10"/>
  <c r="W225" i="10"/>
  <c r="S225" i="10"/>
  <c r="O225" i="10"/>
  <c r="Y225" i="10"/>
  <c r="U225" i="10"/>
  <c r="Q225" i="10"/>
  <c r="M225" i="10"/>
  <c r="A225" i="10"/>
  <c r="T225" i="10"/>
  <c r="X225" i="10"/>
  <c r="P225" i="10"/>
  <c r="Z225" i="10"/>
  <c r="B225" i="10"/>
  <c r="R225" i="10"/>
  <c r="F226" i="10"/>
  <c r="V225" i="10"/>
  <c r="N225" i="10"/>
  <c r="X226" i="10" l="1"/>
  <c r="T226" i="10"/>
  <c r="P226" i="10"/>
  <c r="F227" i="10"/>
  <c r="Z226" i="10"/>
  <c r="V226" i="10"/>
  <c r="R226" i="10"/>
  <c r="N226" i="10"/>
  <c r="B226" i="10"/>
  <c r="Y226" i="10"/>
  <c r="Q226" i="10"/>
  <c r="A226" i="10"/>
  <c r="U226" i="10"/>
  <c r="M226" i="10"/>
  <c r="W226" i="10"/>
  <c r="O226" i="10"/>
  <c r="AA226" i="10"/>
  <c r="S226" i="10"/>
  <c r="H225" i="10"/>
  <c r="H226" i="10" l="1"/>
  <c r="Y227" i="10"/>
  <c r="U227" i="10"/>
  <c r="Q227" i="10"/>
  <c r="M227" i="10"/>
  <c r="A227" i="10"/>
  <c r="AA227" i="10"/>
  <c r="W227" i="10"/>
  <c r="S227" i="10"/>
  <c r="O227" i="10"/>
  <c r="F228" i="10"/>
  <c r="V227" i="10"/>
  <c r="N227" i="10"/>
  <c r="Z227" i="10"/>
  <c r="R227" i="10"/>
  <c r="B227" i="10"/>
  <c r="T227" i="10"/>
  <c r="X227" i="10"/>
  <c r="P227" i="10"/>
  <c r="F229" i="10" l="1"/>
  <c r="Z228" i="10"/>
  <c r="V228" i="10"/>
  <c r="R228" i="10"/>
  <c r="N228" i="10"/>
  <c r="B228" i="10"/>
  <c r="X228" i="10"/>
  <c r="T228" i="10"/>
  <c r="P228" i="10"/>
  <c r="AA228" i="10"/>
  <c r="S228" i="10"/>
  <c r="W228" i="10"/>
  <c r="O228" i="10"/>
  <c r="Q228" i="10"/>
  <c r="Y228" i="10"/>
  <c r="A228" i="10"/>
  <c r="U228" i="10"/>
  <c r="M228" i="10"/>
  <c r="H227" i="10"/>
  <c r="H228" i="10" l="1"/>
  <c r="AA229" i="10"/>
  <c r="W229" i="10"/>
  <c r="S229" i="10"/>
  <c r="O229" i="10"/>
  <c r="Y229" i="10"/>
  <c r="U229" i="10"/>
  <c r="Q229" i="10"/>
  <c r="M229" i="10"/>
  <c r="A229" i="10"/>
  <c r="X229" i="10"/>
  <c r="P229" i="10"/>
  <c r="T229" i="10"/>
  <c r="F230" i="10"/>
  <c r="N229" i="10"/>
  <c r="V229" i="10"/>
  <c r="R229" i="10"/>
  <c r="B229" i="10"/>
  <c r="Z229" i="10"/>
  <c r="X230" i="10" l="1"/>
  <c r="T230" i="10"/>
  <c r="P230" i="10"/>
  <c r="F231" i="10"/>
  <c r="Z230" i="10"/>
  <c r="V230" i="10"/>
  <c r="R230" i="10"/>
  <c r="N230" i="10"/>
  <c r="B230" i="10"/>
  <c r="U230" i="10"/>
  <c r="M230" i="10"/>
  <c r="Y230" i="10"/>
  <c r="Q230" i="10"/>
  <c r="A230" i="10"/>
  <c r="AA230" i="10"/>
  <c r="S230" i="10"/>
  <c r="W230" i="10"/>
  <c r="O230" i="10"/>
  <c r="H229" i="10"/>
  <c r="Y231" i="10" l="1"/>
  <c r="U231" i="10"/>
  <c r="Q231" i="10"/>
  <c r="M231" i="10"/>
  <c r="A231" i="10"/>
  <c r="AA231" i="10"/>
  <c r="W231" i="10"/>
  <c r="S231" i="10"/>
  <c r="O231" i="10"/>
  <c r="Z231" i="10"/>
  <c r="R231" i="10"/>
  <c r="B231" i="10"/>
  <c r="F232" i="10"/>
  <c r="V231" i="10"/>
  <c r="N231" i="10"/>
  <c r="X231" i="10"/>
  <c r="P231" i="10"/>
  <c r="T231" i="10"/>
  <c r="H230" i="10"/>
  <c r="H231" i="10" l="1"/>
  <c r="F233" i="10"/>
  <c r="Z232" i="10"/>
  <c r="V232" i="10"/>
  <c r="R232" i="10"/>
  <c r="N232" i="10"/>
  <c r="B232" i="10"/>
  <c r="X232" i="10"/>
  <c r="T232" i="10"/>
  <c r="P232" i="10"/>
  <c r="W232" i="10"/>
  <c r="O232" i="10"/>
  <c r="AA232" i="10"/>
  <c r="S232" i="10"/>
  <c r="U232" i="10"/>
  <c r="M232" i="10"/>
  <c r="Y232" i="10"/>
  <c r="Q232" i="10"/>
  <c r="A232" i="10"/>
  <c r="H232" i="10" l="1"/>
  <c r="AA233" i="10"/>
  <c r="W233" i="10"/>
  <c r="S233" i="10"/>
  <c r="O233" i="10"/>
  <c r="Y233" i="10"/>
  <c r="U233" i="10"/>
  <c r="Q233" i="10"/>
  <c r="M233" i="10"/>
  <c r="A233" i="10"/>
  <c r="T233" i="10"/>
  <c r="X233" i="10"/>
  <c r="P233" i="10"/>
  <c r="R233" i="10"/>
  <c r="Z233" i="10"/>
  <c r="B233" i="10"/>
  <c r="F234" i="10"/>
  <c r="V233" i="10"/>
  <c r="N233" i="10"/>
  <c r="H233" i="10" l="1"/>
  <c r="X234" i="10"/>
  <c r="T234" i="10"/>
  <c r="P234" i="10"/>
  <c r="F235" i="10"/>
  <c r="Z234" i="10"/>
  <c r="V234" i="10"/>
  <c r="R234" i="10"/>
  <c r="N234" i="10"/>
  <c r="B234" i="10"/>
  <c r="Y234" i="10"/>
  <c r="Q234" i="10"/>
  <c r="A234" i="10"/>
  <c r="U234" i="10"/>
  <c r="M234" i="10"/>
  <c r="O234" i="10"/>
  <c r="W234" i="10"/>
  <c r="S234" i="10"/>
  <c r="AA234" i="10"/>
  <c r="H234" i="10" l="1"/>
  <c r="Y235" i="10"/>
  <c r="U235" i="10"/>
  <c r="Q235" i="10"/>
  <c r="M235" i="10"/>
  <c r="A235" i="10"/>
  <c r="AA235" i="10"/>
  <c r="W235" i="10"/>
  <c r="S235" i="10"/>
  <c r="O235" i="10"/>
  <c r="F236" i="10"/>
  <c r="V235" i="10"/>
  <c r="N235" i="10"/>
  <c r="Z235" i="10"/>
  <c r="R235" i="10"/>
  <c r="B235" i="10"/>
  <c r="T235" i="10"/>
  <c r="X235" i="10"/>
  <c r="P235" i="10"/>
  <c r="F237" i="10" l="1"/>
  <c r="Z236" i="10"/>
  <c r="V236" i="10"/>
  <c r="R236" i="10"/>
  <c r="N236" i="10"/>
  <c r="B236" i="10"/>
  <c r="X236" i="10"/>
  <c r="T236" i="10"/>
  <c r="P236" i="10"/>
  <c r="AA236" i="10"/>
  <c r="S236" i="10"/>
  <c r="W236" i="10"/>
  <c r="O236" i="10"/>
  <c r="Y236" i="10"/>
  <c r="A236" i="10"/>
  <c r="Q236" i="10"/>
  <c r="M236" i="10"/>
  <c r="U236" i="10"/>
  <c r="H235" i="10"/>
  <c r="H236" i="10" l="1"/>
  <c r="AA237" i="10"/>
  <c r="W237" i="10"/>
  <c r="S237" i="10"/>
  <c r="O237" i="10"/>
  <c r="Y237" i="10"/>
  <c r="U237" i="10"/>
  <c r="Q237" i="10"/>
  <c r="M237" i="10"/>
  <c r="A237" i="10"/>
  <c r="X237" i="10"/>
  <c r="P237" i="10"/>
  <c r="T237" i="10"/>
  <c r="V237" i="10"/>
  <c r="F238" i="10"/>
  <c r="N237" i="10"/>
  <c r="Z237" i="10"/>
  <c r="R237" i="10"/>
  <c r="B237" i="10"/>
  <c r="X238" i="10" l="1"/>
  <c r="T238" i="10"/>
  <c r="P238" i="10"/>
  <c r="F239" i="10"/>
  <c r="Z238" i="10"/>
  <c r="V238" i="10"/>
  <c r="R238" i="10"/>
  <c r="N238" i="10"/>
  <c r="B238" i="10"/>
  <c r="U238" i="10"/>
  <c r="M238" i="10"/>
  <c r="Y238" i="10"/>
  <c r="Q238" i="10"/>
  <c r="A238" i="10"/>
  <c r="S238" i="10"/>
  <c r="AA238" i="10"/>
  <c r="W238" i="10"/>
  <c r="O238" i="10"/>
  <c r="H237" i="10"/>
  <c r="Y239" i="10" l="1"/>
  <c r="U239" i="10"/>
  <c r="Q239" i="10"/>
  <c r="M239" i="10"/>
  <c r="A239" i="10"/>
  <c r="AA239" i="10"/>
  <c r="W239" i="10"/>
  <c r="S239" i="10"/>
  <c r="O239" i="10"/>
  <c r="Z239" i="10"/>
  <c r="R239" i="10"/>
  <c r="B239" i="10"/>
  <c r="F240" i="10"/>
  <c r="V239" i="10"/>
  <c r="N239" i="10"/>
  <c r="P239" i="10"/>
  <c r="X239" i="10"/>
  <c r="T239" i="10"/>
  <c r="H238" i="10"/>
  <c r="H239" i="10" l="1"/>
  <c r="F241" i="10"/>
  <c r="Z240" i="10"/>
  <c r="V240" i="10"/>
  <c r="R240" i="10"/>
  <c r="N240" i="10"/>
  <c r="B240" i="10"/>
  <c r="X240" i="10"/>
  <c r="T240" i="10"/>
  <c r="P240" i="10"/>
  <c r="W240" i="10"/>
  <c r="O240" i="10"/>
  <c r="AA240" i="10"/>
  <c r="S240" i="10"/>
  <c r="M240" i="10"/>
  <c r="U240" i="10"/>
  <c r="Y240" i="10"/>
  <c r="Q240" i="10"/>
  <c r="A240" i="10"/>
  <c r="H240" i="10" l="1"/>
  <c r="AA241" i="10"/>
  <c r="W241" i="10"/>
  <c r="S241" i="10"/>
  <c r="O241" i="10"/>
  <c r="Y241" i="10"/>
  <c r="U241" i="10"/>
  <c r="Q241" i="10"/>
  <c r="M241" i="10"/>
  <c r="A241" i="10"/>
  <c r="T241" i="10"/>
  <c r="X241" i="10"/>
  <c r="P241" i="10"/>
  <c r="Z241" i="10"/>
  <c r="B241" i="10"/>
  <c r="R241" i="10"/>
  <c r="N241" i="10"/>
  <c r="F242" i="10"/>
  <c r="V241" i="10"/>
  <c r="X242" i="10" l="1"/>
  <c r="T242" i="10"/>
  <c r="P242" i="10"/>
  <c r="F243" i="10"/>
  <c r="Z242" i="10"/>
  <c r="V242" i="10"/>
  <c r="R242" i="10"/>
  <c r="N242" i="10"/>
  <c r="B242" i="10"/>
  <c r="Y242" i="10"/>
  <c r="Q242" i="10"/>
  <c r="A242" i="10"/>
  <c r="U242" i="10"/>
  <c r="M242" i="10"/>
  <c r="W242" i="10"/>
  <c r="O242" i="10"/>
  <c r="AA242" i="10"/>
  <c r="S242" i="10"/>
  <c r="H241" i="10"/>
  <c r="H242" i="10" l="1"/>
  <c r="Y243" i="10"/>
  <c r="U243" i="10"/>
  <c r="Q243" i="10"/>
  <c r="M243" i="10"/>
  <c r="A243" i="10"/>
  <c r="AA243" i="10"/>
  <c r="W243" i="10"/>
  <c r="S243" i="10"/>
  <c r="O243" i="10"/>
  <c r="F244" i="10"/>
  <c r="V243" i="10"/>
  <c r="N243" i="10"/>
  <c r="Z243" i="10"/>
  <c r="R243" i="10"/>
  <c r="B243" i="10"/>
  <c r="T243" i="10"/>
  <c r="X243" i="10"/>
  <c r="P243" i="10"/>
  <c r="F245" i="10" l="1"/>
  <c r="Z244" i="10"/>
  <c r="V244" i="10"/>
  <c r="R244" i="10"/>
  <c r="N244" i="10"/>
  <c r="B244" i="10"/>
  <c r="X244" i="10"/>
  <c r="T244" i="10"/>
  <c r="P244" i="10"/>
  <c r="AA244" i="10"/>
  <c r="S244" i="10"/>
  <c r="W244" i="10"/>
  <c r="O244" i="10"/>
  <c r="Q244" i="10"/>
  <c r="Y244" i="10"/>
  <c r="A244" i="10"/>
  <c r="U244" i="10"/>
  <c r="M244" i="10"/>
  <c r="H243" i="10"/>
  <c r="H244" i="10" l="1"/>
  <c r="AA245" i="10"/>
  <c r="W245" i="10"/>
  <c r="S245" i="10"/>
  <c r="O245" i="10"/>
  <c r="Y245" i="10"/>
  <c r="U245" i="10"/>
  <c r="Q245" i="10"/>
  <c r="M245" i="10"/>
  <c r="A245" i="10"/>
  <c r="X245" i="10"/>
  <c r="P245" i="10"/>
  <c r="T245" i="10"/>
  <c r="F246" i="10"/>
  <c r="N245" i="10"/>
  <c r="V245" i="10"/>
  <c r="Z245" i="10"/>
  <c r="R245" i="10"/>
  <c r="B245" i="10"/>
  <c r="H245" i="10" l="1"/>
  <c r="X246" i="10"/>
  <c r="T246" i="10"/>
  <c r="P246" i="10"/>
  <c r="F247" i="10"/>
  <c r="Z246" i="10"/>
  <c r="V246" i="10"/>
  <c r="R246" i="10"/>
  <c r="N246" i="10"/>
  <c r="B246" i="10"/>
  <c r="U246" i="10"/>
  <c r="M246" i="10"/>
  <c r="Y246" i="10"/>
  <c r="Q246" i="10"/>
  <c r="A246" i="10"/>
  <c r="AA246" i="10"/>
  <c r="S246" i="10"/>
  <c r="O246" i="10"/>
  <c r="W246" i="10"/>
  <c r="H246" i="10" l="1"/>
  <c r="Y247" i="10"/>
  <c r="U247" i="10"/>
  <c r="Q247" i="10"/>
  <c r="M247" i="10"/>
  <c r="A247" i="10"/>
  <c r="AA247" i="10"/>
  <c r="W247" i="10"/>
  <c r="S247" i="10"/>
  <c r="O247" i="10"/>
  <c r="Z247" i="10"/>
  <c r="R247" i="10"/>
  <c r="B247" i="10"/>
  <c r="F248" i="10"/>
  <c r="V247" i="10"/>
  <c r="N247" i="10"/>
  <c r="X247" i="10"/>
  <c r="P247" i="10"/>
  <c r="T247" i="10"/>
  <c r="F249" i="10" l="1"/>
  <c r="Z248" i="10"/>
  <c r="V248" i="10"/>
  <c r="R248" i="10"/>
  <c r="N248" i="10"/>
  <c r="B248" i="10"/>
  <c r="X248" i="10"/>
  <c r="T248" i="10"/>
  <c r="P248" i="10"/>
  <c r="W248" i="10"/>
  <c r="O248" i="10"/>
  <c r="AA248" i="10"/>
  <c r="S248" i="10"/>
  <c r="U248" i="10"/>
  <c r="M248" i="10"/>
  <c r="A248" i="10"/>
  <c r="Y248" i="10"/>
  <c r="Q248" i="10"/>
  <c r="H247" i="10"/>
  <c r="H248" i="10" l="1"/>
  <c r="AA249" i="10"/>
  <c r="W249" i="10"/>
  <c r="S249" i="10"/>
  <c r="O249" i="10"/>
  <c r="Y249" i="10"/>
  <c r="U249" i="10"/>
  <c r="Q249" i="10"/>
  <c r="M249" i="10"/>
  <c r="A249" i="10"/>
  <c r="T249" i="10"/>
  <c r="X249" i="10"/>
  <c r="P249" i="10"/>
  <c r="R249" i="10"/>
  <c r="Z249" i="10"/>
  <c r="B249" i="10"/>
  <c r="V249" i="10"/>
  <c r="N249" i="10"/>
  <c r="F250" i="10"/>
  <c r="X250" i="10" l="1"/>
  <c r="T250" i="10"/>
  <c r="P250" i="10"/>
  <c r="F251" i="10"/>
  <c r="Z250" i="10"/>
  <c r="V250" i="10"/>
  <c r="R250" i="10"/>
  <c r="N250" i="10"/>
  <c r="B250" i="10"/>
  <c r="Y250" i="10"/>
  <c r="Q250" i="10"/>
  <c r="A250" i="10"/>
  <c r="U250" i="10"/>
  <c r="M250" i="10"/>
  <c r="O250" i="10"/>
  <c r="W250" i="10"/>
  <c r="AA250" i="10"/>
  <c r="S250" i="10"/>
  <c r="H249" i="10"/>
  <c r="Y251" i="10" l="1"/>
  <c r="U251" i="10"/>
  <c r="Q251" i="10"/>
  <c r="M251" i="10"/>
  <c r="A251" i="10"/>
  <c r="AA251" i="10"/>
  <c r="W251" i="10"/>
  <c r="S251" i="10"/>
  <c r="O251" i="10"/>
  <c r="F252" i="10"/>
  <c r="V251" i="10"/>
  <c r="N251" i="10"/>
  <c r="Z251" i="10"/>
  <c r="R251" i="10"/>
  <c r="B251" i="10"/>
  <c r="T251" i="10"/>
  <c r="P251" i="10"/>
  <c r="X251" i="10"/>
  <c r="H250" i="10"/>
  <c r="H251" i="10" l="1"/>
  <c r="F253" i="10"/>
  <c r="Z252" i="10"/>
  <c r="V252" i="10"/>
  <c r="R252" i="10"/>
  <c r="N252" i="10"/>
  <c r="B252" i="10"/>
  <c r="X252" i="10"/>
  <c r="T252" i="10"/>
  <c r="P252" i="10"/>
  <c r="AA252" i="10"/>
  <c r="S252" i="10"/>
  <c r="W252" i="10"/>
  <c r="O252" i="10"/>
  <c r="Y252" i="10"/>
  <c r="A252" i="10"/>
  <c r="Q252" i="10"/>
  <c r="U252" i="10"/>
  <c r="M252" i="10"/>
  <c r="H252" i="10" l="1"/>
  <c r="AA253" i="10"/>
  <c r="W253" i="10"/>
  <c r="S253" i="10"/>
  <c r="O253" i="10"/>
  <c r="Y253" i="10"/>
  <c r="U253" i="10"/>
  <c r="Q253" i="10"/>
  <c r="M253" i="10"/>
  <c r="A253" i="10"/>
  <c r="X253" i="10"/>
  <c r="P253" i="10"/>
  <c r="T253" i="10"/>
  <c r="V253" i="10"/>
  <c r="F254" i="10"/>
  <c r="N253" i="10"/>
  <c r="B253" i="10"/>
  <c r="Z253" i="10"/>
  <c r="R253" i="10"/>
  <c r="X254" i="10" l="1"/>
  <c r="T254" i="10"/>
  <c r="P254" i="10"/>
  <c r="F255" i="10"/>
  <c r="Z254" i="10"/>
  <c r="V254" i="10"/>
  <c r="R254" i="10"/>
  <c r="N254" i="10"/>
  <c r="B254" i="10"/>
  <c r="U254" i="10"/>
  <c r="M254" i="10"/>
  <c r="Y254" i="10"/>
  <c r="Q254" i="10"/>
  <c r="A254" i="10"/>
  <c r="S254" i="10"/>
  <c r="AA254" i="10"/>
  <c r="W254" i="10"/>
  <c r="O254" i="10"/>
  <c r="H253" i="10"/>
  <c r="Y255" i="10" l="1"/>
  <c r="U255" i="10"/>
  <c r="Q255" i="10"/>
  <c r="M255" i="10"/>
  <c r="A255" i="10"/>
  <c r="AA255" i="10"/>
  <c r="W255" i="10"/>
  <c r="S255" i="10"/>
  <c r="O255" i="10"/>
  <c r="Z255" i="10"/>
  <c r="R255" i="10"/>
  <c r="B255" i="10"/>
  <c r="F256" i="10"/>
  <c r="V255" i="10"/>
  <c r="N255" i="10"/>
  <c r="P255" i="10"/>
  <c r="X255" i="10"/>
  <c r="T255" i="10"/>
  <c r="H254" i="10"/>
  <c r="H255" i="10" l="1"/>
  <c r="F257" i="10"/>
  <c r="Z256" i="10"/>
  <c r="V256" i="10"/>
  <c r="R256" i="10"/>
  <c r="N256" i="10"/>
  <c r="B256" i="10"/>
  <c r="X256" i="10"/>
  <c r="T256" i="10"/>
  <c r="P256" i="10"/>
  <c r="W256" i="10"/>
  <c r="O256" i="10"/>
  <c r="AA256" i="10"/>
  <c r="S256" i="10"/>
  <c r="M256" i="10"/>
  <c r="U256" i="10"/>
  <c r="Q256" i="10"/>
  <c r="A256" i="10"/>
  <c r="Y256" i="10"/>
  <c r="H256" i="10" l="1"/>
  <c r="AA257" i="10"/>
  <c r="W257" i="10"/>
  <c r="S257" i="10"/>
  <c r="O257" i="10"/>
  <c r="Y257" i="10"/>
  <c r="U257" i="10"/>
  <c r="Q257" i="10"/>
  <c r="M257" i="10"/>
  <c r="A257" i="10"/>
  <c r="T257" i="10"/>
  <c r="X257" i="10"/>
  <c r="P257" i="10"/>
  <c r="Z257" i="10"/>
  <c r="B257" i="10"/>
  <c r="R257" i="10"/>
  <c r="F258" i="10"/>
  <c r="V257" i="10"/>
  <c r="N257" i="10"/>
  <c r="AA258" i="10" l="1"/>
  <c r="W258" i="10"/>
  <c r="S258" i="10"/>
  <c r="Z258" i="10"/>
  <c r="U258" i="10"/>
  <c r="P258" i="10"/>
  <c r="X258" i="10"/>
  <c r="R258" i="10"/>
  <c r="N258" i="10"/>
  <c r="B258" i="10"/>
  <c r="Q258" i="10"/>
  <c r="A258" i="10"/>
  <c r="V258" i="10"/>
  <c r="M258" i="10"/>
  <c r="Y258" i="10"/>
  <c r="O258" i="10"/>
  <c r="F259" i="10"/>
  <c r="T258" i="10"/>
  <c r="H257" i="10"/>
  <c r="H258" i="10" l="1"/>
  <c r="X259" i="10"/>
  <c r="T259" i="10"/>
  <c r="P259" i="10"/>
  <c r="W259" i="10"/>
  <c r="R259" i="10"/>
  <c r="M259" i="10"/>
  <c r="Z259" i="10"/>
  <c r="U259" i="10"/>
  <c r="O259" i="10"/>
  <c r="B259" i="10"/>
  <c r="F260" i="10"/>
  <c r="S259" i="10"/>
  <c r="A259" i="10"/>
  <c r="Y259" i="10"/>
  <c r="N259" i="10"/>
  <c r="AA259" i="10"/>
  <c r="Q259" i="10"/>
  <c r="V259" i="10"/>
  <c r="H259" i="10" l="1"/>
  <c r="Y260" i="10"/>
  <c r="U260" i="10"/>
  <c r="Q260" i="10"/>
  <c r="M260" i="10"/>
  <c r="A260" i="10"/>
  <c r="Z260" i="10"/>
  <c r="T260" i="10"/>
  <c r="O260" i="10"/>
  <c r="B260" i="10"/>
  <c r="W260" i="10"/>
  <c r="R260" i="10"/>
  <c r="V260" i="10"/>
  <c r="AA260" i="10"/>
  <c r="P260" i="10"/>
  <c r="F261" i="10"/>
  <c r="S260" i="10"/>
  <c r="N260" i="10"/>
  <c r="X260" i="10"/>
  <c r="X261" i="10" l="1"/>
  <c r="T261" i="10"/>
  <c r="P261" i="10"/>
  <c r="F262" i="10"/>
  <c r="Z261" i="10"/>
  <c r="V261" i="10"/>
  <c r="R261" i="10"/>
  <c r="N261" i="10"/>
  <c r="B261" i="10"/>
  <c r="U261" i="10"/>
  <c r="M261" i="10"/>
  <c r="Y261" i="10"/>
  <c r="Q261" i="10"/>
  <c r="A261" i="10"/>
  <c r="O261" i="10"/>
  <c r="W261" i="10"/>
  <c r="AA261" i="10"/>
  <c r="S261" i="10"/>
  <c r="H260" i="10"/>
  <c r="Y262" i="10" l="1"/>
  <c r="U262" i="10"/>
  <c r="Q262" i="10"/>
  <c r="M262" i="10"/>
  <c r="A262" i="10"/>
  <c r="AA262" i="10"/>
  <c r="W262" i="10"/>
  <c r="S262" i="10"/>
  <c r="O262" i="10"/>
  <c r="Z262" i="10"/>
  <c r="R262" i="10"/>
  <c r="B262" i="10"/>
  <c r="F263" i="10"/>
  <c r="V262" i="10"/>
  <c r="N262" i="10"/>
  <c r="T262" i="10"/>
  <c r="X262" i="10"/>
  <c r="P262" i="10"/>
  <c r="H261" i="10"/>
  <c r="H262" i="10" l="1"/>
  <c r="F264" i="10"/>
  <c r="Z263" i="10"/>
  <c r="V263" i="10"/>
  <c r="R263" i="10"/>
  <c r="N263" i="10"/>
  <c r="B263" i="10"/>
  <c r="X263" i="10"/>
  <c r="T263" i="10"/>
  <c r="P263" i="10"/>
  <c r="W263" i="10"/>
  <c r="O263" i="10"/>
  <c r="AA263" i="10"/>
  <c r="S263" i="10"/>
  <c r="Y263" i="10"/>
  <c r="A263" i="10"/>
  <c r="Q263" i="10"/>
  <c r="U263" i="10"/>
  <c r="M263" i="10"/>
  <c r="H263" i="10" l="1"/>
  <c r="AA264" i="10"/>
  <c r="W264" i="10"/>
  <c r="S264" i="10"/>
  <c r="O264" i="10"/>
  <c r="Y264" i="10"/>
  <c r="U264" i="10"/>
  <c r="Q264" i="10"/>
  <c r="M264" i="10"/>
  <c r="A264" i="10"/>
  <c r="T264" i="10"/>
  <c r="X264" i="10"/>
  <c r="P264" i="10"/>
  <c r="V264" i="10"/>
  <c r="F265" i="10"/>
  <c r="N264" i="10"/>
  <c r="R264" i="10"/>
  <c r="Z264" i="10"/>
  <c r="B264" i="10"/>
  <c r="X265" i="10" l="1"/>
  <c r="T265" i="10"/>
  <c r="P265" i="10"/>
  <c r="F266" i="10"/>
  <c r="Z265" i="10"/>
  <c r="V265" i="10"/>
  <c r="R265" i="10"/>
  <c r="N265" i="10"/>
  <c r="B265" i="10"/>
  <c r="Y265" i="10"/>
  <c r="Q265" i="10"/>
  <c r="A265" i="10"/>
  <c r="U265" i="10"/>
  <c r="M265" i="10"/>
  <c r="S265" i="10"/>
  <c r="AA265" i="10"/>
  <c r="O265" i="10"/>
  <c r="W265" i="10"/>
  <c r="H264" i="10"/>
  <c r="H265" i="10" l="1"/>
  <c r="Y266" i="10"/>
  <c r="U266" i="10"/>
  <c r="Q266" i="10"/>
  <c r="M266" i="10"/>
  <c r="A266" i="10"/>
  <c r="AA266" i="10"/>
  <c r="W266" i="10"/>
  <c r="S266" i="10"/>
  <c r="O266" i="10"/>
  <c r="F267" i="10"/>
  <c r="V266" i="10"/>
  <c r="N266" i="10"/>
  <c r="Z266" i="10"/>
  <c r="R266" i="10"/>
  <c r="B266" i="10"/>
  <c r="P266" i="10"/>
  <c r="X266" i="10"/>
  <c r="T266" i="10"/>
  <c r="F268" i="10" l="1"/>
  <c r="Z267" i="10"/>
  <c r="V267" i="10"/>
  <c r="R267" i="10"/>
  <c r="N267" i="10"/>
  <c r="B267" i="10"/>
  <c r="X267" i="10"/>
  <c r="T267" i="10"/>
  <c r="P267" i="10"/>
  <c r="AA267" i="10"/>
  <c r="S267" i="10"/>
  <c r="W267" i="10"/>
  <c r="O267" i="10"/>
  <c r="M267" i="10"/>
  <c r="U267" i="10"/>
  <c r="Y267" i="10"/>
  <c r="A267" i="10"/>
  <c r="Q267" i="10"/>
  <c r="H266" i="10"/>
  <c r="H267" i="10" l="1"/>
  <c r="AA268" i="10"/>
  <c r="W268" i="10"/>
  <c r="S268" i="10"/>
  <c r="O268" i="10"/>
  <c r="Y268" i="10"/>
  <c r="U268" i="10"/>
  <c r="Q268" i="10"/>
  <c r="M268" i="10"/>
  <c r="A268" i="10"/>
  <c r="X268" i="10"/>
  <c r="P268" i="10"/>
  <c r="T268" i="10"/>
  <c r="Z268" i="10"/>
  <c r="B268" i="10"/>
  <c r="R268" i="10"/>
  <c r="V268" i="10"/>
  <c r="F269" i="10"/>
  <c r="N268" i="10"/>
  <c r="H268" i="10" l="1"/>
  <c r="X269" i="10"/>
  <c r="T269" i="10"/>
  <c r="P269" i="10"/>
  <c r="F270" i="10"/>
  <c r="Z269" i="10"/>
  <c r="V269" i="10"/>
  <c r="R269" i="10"/>
  <c r="N269" i="10"/>
  <c r="B269" i="10"/>
  <c r="U269" i="10"/>
  <c r="M269" i="10"/>
  <c r="Y269" i="10"/>
  <c r="Q269" i="10"/>
  <c r="A269" i="10"/>
  <c r="W269" i="10"/>
  <c r="O269" i="10"/>
  <c r="S269" i="10"/>
  <c r="AA269" i="10"/>
  <c r="H269" i="10" l="1"/>
  <c r="Y270" i="10"/>
  <c r="U270" i="10"/>
  <c r="Q270" i="10"/>
  <c r="M270" i="10"/>
  <c r="A270" i="10"/>
  <c r="AA270" i="10"/>
  <c r="W270" i="10"/>
  <c r="S270" i="10"/>
  <c r="O270" i="10"/>
  <c r="Z270" i="10"/>
  <c r="R270" i="10"/>
  <c r="B270" i="10"/>
  <c r="F271" i="10"/>
  <c r="V270" i="10"/>
  <c r="N270" i="10"/>
  <c r="T270" i="10"/>
  <c r="P270" i="10"/>
  <c r="X270" i="10"/>
  <c r="H270" i="10" l="1"/>
  <c r="F272" i="10"/>
  <c r="Z271" i="10"/>
  <c r="V271" i="10"/>
  <c r="R271" i="10"/>
  <c r="N271" i="10"/>
  <c r="B271" i="10"/>
  <c r="X271" i="10"/>
  <c r="T271" i="10"/>
  <c r="P271" i="10"/>
  <c r="W271" i="10"/>
  <c r="O271" i="10"/>
  <c r="AA271" i="10"/>
  <c r="S271" i="10"/>
  <c r="Q271" i="10"/>
  <c r="Y271" i="10"/>
  <c r="A271" i="10"/>
  <c r="M271" i="10"/>
  <c r="U271" i="10"/>
  <c r="H271" i="10" l="1"/>
  <c r="AA272" i="10"/>
  <c r="W272" i="10"/>
  <c r="S272" i="10"/>
  <c r="O272" i="10"/>
  <c r="Y272" i="10"/>
  <c r="U272" i="10"/>
  <c r="Q272" i="10"/>
  <c r="M272" i="10"/>
  <c r="A272" i="10"/>
  <c r="T272" i="10"/>
  <c r="X272" i="10"/>
  <c r="P272" i="10"/>
  <c r="F273" i="10"/>
  <c r="N272" i="10"/>
  <c r="V272" i="10"/>
  <c r="Z272" i="10"/>
  <c r="B272" i="10"/>
  <c r="R272" i="10"/>
  <c r="H272" i="10" l="1"/>
  <c r="X273" i="10"/>
  <c r="T273" i="10"/>
  <c r="P273" i="10"/>
  <c r="F274" i="10"/>
  <c r="Z273" i="10"/>
  <c r="V273" i="10"/>
  <c r="R273" i="10"/>
  <c r="N273" i="10"/>
  <c r="B273" i="10"/>
  <c r="Y273" i="10"/>
  <c r="Q273" i="10"/>
  <c r="A273" i="10"/>
  <c r="U273" i="10"/>
  <c r="M273" i="10"/>
  <c r="AA273" i="10"/>
  <c r="S273" i="10"/>
  <c r="W273" i="10"/>
  <c r="O273" i="10"/>
  <c r="H273" i="10" l="1"/>
  <c r="Y274" i="10"/>
  <c r="U274" i="10"/>
  <c r="Q274" i="10"/>
  <c r="M274" i="10"/>
  <c r="A274" i="10"/>
  <c r="AA274" i="10"/>
  <c r="W274" i="10"/>
  <c r="S274" i="10"/>
  <c r="O274" i="10"/>
  <c r="F275" i="10"/>
  <c r="V274" i="10"/>
  <c r="N274" i="10"/>
  <c r="Z274" i="10"/>
  <c r="R274" i="10"/>
  <c r="B274" i="10"/>
  <c r="X274" i="10"/>
  <c r="P274" i="10"/>
  <c r="T274" i="10"/>
  <c r="F276" i="10" l="1"/>
  <c r="Z275" i="10"/>
  <c r="V275" i="10"/>
  <c r="R275" i="10"/>
  <c r="N275" i="10"/>
  <c r="B275" i="10"/>
  <c r="X275" i="10"/>
  <c r="T275" i="10"/>
  <c r="P275" i="10"/>
  <c r="AA275" i="10"/>
  <c r="S275" i="10"/>
  <c r="W275" i="10"/>
  <c r="O275" i="10"/>
  <c r="U275" i="10"/>
  <c r="M275" i="10"/>
  <c r="Q275" i="10"/>
  <c r="Y275" i="10"/>
  <c r="A275" i="10"/>
  <c r="H274" i="10"/>
  <c r="H275" i="10" l="1"/>
  <c r="AA276" i="10"/>
  <c r="W276" i="10"/>
  <c r="S276" i="10"/>
  <c r="O276" i="10"/>
  <c r="Y276" i="10"/>
  <c r="U276" i="10"/>
  <c r="Q276" i="10"/>
  <c r="M276" i="10"/>
  <c r="A276" i="10"/>
  <c r="X276" i="10"/>
  <c r="P276" i="10"/>
  <c r="T276" i="10"/>
  <c r="R276" i="10"/>
  <c r="Z276" i="10"/>
  <c r="B276" i="10"/>
  <c r="N276" i="10"/>
  <c r="F277" i="10"/>
  <c r="V276" i="10"/>
  <c r="X277" i="10" l="1"/>
  <c r="T277" i="10"/>
  <c r="P277" i="10"/>
  <c r="F278" i="10"/>
  <c r="Z277" i="10"/>
  <c r="V277" i="10"/>
  <c r="R277" i="10"/>
  <c r="N277" i="10"/>
  <c r="B277" i="10"/>
  <c r="U277" i="10"/>
  <c r="M277" i="10"/>
  <c r="Y277" i="10"/>
  <c r="Q277" i="10"/>
  <c r="A277" i="10"/>
  <c r="O277" i="10"/>
  <c r="W277" i="10"/>
  <c r="AA277" i="10"/>
  <c r="S277" i="10"/>
  <c r="H276" i="10"/>
  <c r="Y278" i="10" l="1"/>
  <c r="U278" i="10"/>
  <c r="Q278" i="10"/>
  <c r="M278" i="10"/>
  <c r="A278" i="10"/>
  <c r="AA278" i="10"/>
  <c r="W278" i="10"/>
  <c r="S278" i="10"/>
  <c r="O278" i="10"/>
  <c r="Z278" i="10"/>
  <c r="R278" i="10"/>
  <c r="B278" i="10"/>
  <c r="F279" i="10"/>
  <c r="V278" i="10"/>
  <c r="N278" i="10"/>
  <c r="T278" i="10"/>
  <c r="X278" i="10"/>
  <c r="P278" i="10"/>
  <c r="H277" i="10"/>
  <c r="H278" i="10" l="1"/>
  <c r="F280" i="10"/>
  <c r="Z279" i="10"/>
  <c r="V279" i="10"/>
  <c r="R279" i="10"/>
  <c r="N279" i="10"/>
  <c r="B279" i="10"/>
  <c r="X279" i="10"/>
  <c r="T279" i="10"/>
  <c r="P279" i="10"/>
  <c r="W279" i="10"/>
  <c r="O279" i="10"/>
  <c r="AA279" i="10"/>
  <c r="S279" i="10"/>
  <c r="Y279" i="10"/>
  <c r="A279" i="10"/>
  <c r="Q279" i="10"/>
  <c r="U279" i="10"/>
  <c r="M279" i="10"/>
  <c r="H279" i="10" l="1"/>
  <c r="AA280" i="10"/>
  <c r="W280" i="10"/>
  <c r="S280" i="10"/>
  <c r="O280" i="10"/>
  <c r="Y280" i="10"/>
  <c r="U280" i="10"/>
  <c r="Q280" i="10"/>
  <c r="M280" i="10"/>
  <c r="A280" i="10"/>
  <c r="T280" i="10"/>
  <c r="X280" i="10"/>
  <c r="P280" i="10"/>
  <c r="V280" i="10"/>
  <c r="F281" i="10"/>
  <c r="N280" i="10"/>
  <c r="R280" i="10"/>
  <c r="B280" i="10"/>
  <c r="Z280" i="10"/>
  <c r="X281" i="10" l="1"/>
  <c r="T281" i="10"/>
  <c r="P281" i="10"/>
  <c r="F282" i="10"/>
  <c r="Z281" i="10"/>
  <c r="V281" i="10"/>
  <c r="R281" i="10"/>
  <c r="N281" i="10"/>
  <c r="B281" i="10"/>
  <c r="Y281" i="10"/>
  <c r="Q281" i="10"/>
  <c r="A281" i="10"/>
  <c r="U281" i="10"/>
  <c r="M281" i="10"/>
  <c r="S281" i="10"/>
  <c r="AA281" i="10"/>
  <c r="O281" i="10"/>
  <c r="W281" i="10"/>
  <c r="H280" i="10"/>
  <c r="Y282" i="10" l="1"/>
  <c r="U282" i="10"/>
  <c r="Q282" i="10"/>
  <c r="M282" i="10"/>
  <c r="A282" i="10"/>
  <c r="AA282" i="10"/>
  <c r="W282" i="10"/>
  <c r="S282" i="10"/>
  <c r="O282" i="10"/>
  <c r="F283" i="10"/>
  <c r="V282" i="10"/>
  <c r="N282" i="10"/>
  <c r="Z282" i="10"/>
  <c r="R282" i="10"/>
  <c r="B282" i="10"/>
  <c r="P282" i="10"/>
  <c r="X282" i="10"/>
  <c r="T282" i="10"/>
  <c r="H281" i="10"/>
  <c r="H282" i="10" l="1"/>
  <c r="F284" i="10"/>
  <c r="Z283" i="10"/>
  <c r="V283" i="10"/>
  <c r="R283" i="10"/>
  <c r="N283" i="10"/>
  <c r="B283" i="10"/>
  <c r="X283" i="10"/>
  <c r="T283" i="10"/>
  <c r="P283" i="10"/>
  <c r="AA283" i="10"/>
  <c r="S283" i="10"/>
  <c r="W283" i="10"/>
  <c r="O283" i="10"/>
  <c r="M283" i="10"/>
  <c r="U283" i="10"/>
  <c r="A283" i="10"/>
  <c r="Y283" i="10"/>
  <c r="Q283" i="10"/>
  <c r="H283" i="10" l="1"/>
  <c r="AA284" i="10"/>
  <c r="W284" i="10"/>
  <c r="S284" i="10"/>
  <c r="O284" i="10"/>
  <c r="Y284" i="10"/>
  <c r="U284" i="10"/>
  <c r="Q284" i="10"/>
  <c r="M284" i="10"/>
  <c r="A284" i="10"/>
  <c r="X284" i="10"/>
  <c r="P284" i="10"/>
  <c r="T284" i="10"/>
  <c r="Z284" i="10"/>
  <c r="B284" i="10"/>
  <c r="R284" i="10"/>
  <c r="V284" i="10"/>
  <c r="F285" i="10"/>
  <c r="N284" i="10"/>
  <c r="X285" i="10" l="1"/>
  <c r="T285" i="10"/>
  <c r="P285" i="10"/>
  <c r="F286" i="10"/>
  <c r="Z285" i="10"/>
  <c r="V285" i="10"/>
  <c r="R285" i="10"/>
  <c r="N285" i="10"/>
  <c r="B285" i="10"/>
  <c r="U285" i="10"/>
  <c r="M285" i="10"/>
  <c r="Y285" i="10"/>
  <c r="Q285" i="10"/>
  <c r="A285" i="10"/>
  <c r="W285" i="10"/>
  <c r="O285" i="10"/>
  <c r="S285" i="10"/>
  <c r="AA285" i="10"/>
  <c r="H284" i="10"/>
  <c r="H285" i="10" l="1"/>
  <c r="Y286" i="10"/>
  <c r="U286" i="10"/>
  <c r="Q286" i="10"/>
  <c r="M286" i="10"/>
  <c r="A286" i="10"/>
  <c r="AA286" i="10"/>
  <c r="W286" i="10"/>
  <c r="S286" i="10"/>
  <c r="O286" i="10"/>
  <c r="Z286" i="10"/>
  <c r="R286" i="10"/>
  <c r="B286" i="10"/>
  <c r="F287" i="10"/>
  <c r="V286" i="10"/>
  <c r="N286" i="10"/>
  <c r="T286" i="10"/>
  <c r="P286" i="10"/>
  <c r="X286" i="10"/>
  <c r="H286" i="10" l="1"/>
  <c r="F288" i="10"/>
  <c r="Z287" i="10"/>
  <c r="V287" i="10"/>
  <c r="R287" i="10"/>
  <c r="N287" i="10"/>
  <c r="B287" i="10"/>
  <c r="X287" i="10"/>
  <c r="T287" i="10"/>
  <c r="P287" i="10"/>
  <c r="W287" i="10"/>
  <c r="O287" i="10"/>
  <c r="AA287" i="10"/>
  <c r="S287" i="10"/>
  <c r="Q287" i="10"/>
  <c r="Y287" i="10"/>
  <c r="A287" i="10"/>
  <c r="M287" i="10"/>
  <c r="U287" i="10"/>
  <c r="H287" i="10" l="1"/>
  <c r="AA288" i="10"/>
  <c r="W288" i="10"/>
  <c r="S288" i="10"/>
  <c r="O288" i="10"/>
  <c r="Y288" i="10"/>
  <c r="U288" i="10"/>
  <c r="Q288" i="10"/>
  <c r="M288" i="10"/>
  <c r="A288" i="10"/>
  <c r="T288" i="10"/>
  <c r="X288" i="10"/>
  <c r="P288" i="10"/>
  <c r="F289" i="10"/>
  <c r="N288" i="10"/>
  <c r="V288" i="10"/>
  <c r="B288" i="10"/>
  <c r="Z288" i="10"/>
  <c r="R288" i="10"/>
  <c r="X289" i="10" l="1"/>
  <c r="T289" i="10"/>
  <c r="P289" i="10"/>
  <c r="F290" i="10"/>
  <c r="Z289" i="10"/>
  <c r="V289" i="10"/>
  <c r="R289" i="10"/>
  <c r="N289" i="10"/>
  <c r="B289" i="10"/>
  <c r="Y289" i="10"/>
  <c r="Q289" i="10"/>
  <c r="A289" i="10"/>
  <c r="U289" i="10"/>
  <c r="M289" i="10"/>
  <c r="AA289" i="10"/>
  <c r="S289" i="10"/>
  <c r="W289" i="10"/>
  <c r="O289" i="10"/>
  <c r="H288" i="10"/>
  <c r="H289" i="10" l="1"/>
  <c r="Y290" i="10"/>
  <c r="U290" i="10"/>
  <c r="Q290" i="10"/>
  <c r="M290" i="10"/>
  <c r="A290" i="10"/>
  <c r="AA290" i="10"/>
  <c r="W290" i="10"/>
  <c r="S290" i="10"/>
  <c r="O290" i="10"/>
  <c r="F291" i="10"/>
  <c r="V290" i="10"/>
  <c r="N290" i="10"/>
  <c r="Z290" i="10"/>
  <c r="R290" i="10"/>
  <c r="B290" i="10"/>
  <c r="X290" i="10"/>
  <c r="P290" i="10"/>
  <c r="T290" i="10"/>
  <c r="F292" i="10" l="1"/>
  <c r="Z291" i="10"/>
  <c r="V291" i="10"/>
  <c r="R291" i="10"/>
  <c r="N291" i="10"/>
  <c r="B291" i="10"/>
  <c r="X291" i="10"/>
  <c r="T291" i="10"/>
  <c r="P291" i="10"/>
  <c r="AA291" i="10"/>
  <c r="S291" i="10"/>
  <c r="W291" i="10"/>
  <c r="O291" i="10"/>
  <c r="U291" i="10"/>
  <c r="M291" i="10"/>
  <c r="Q291" i="10"/>
  <c r="Y291" i="10"/>
  <c r="A291" i="10"/>
  <c r="H290" i="10"/>
  <c r="H291" i="10" l="1"/>
  <c r="AA292" i="10"/>
  <c r="W292" i="10"/>
  <c r="S292" i="10"/>
  <c r="O292" i="10"/>
  <c r="Y292" i="10"/>
  <c r="U292" i="10"/>
  <c r="Q292" i="10"/>
  <c r="M292" i="10"/>
  <c r="A292" i="10"/>
  <c r="X292" i="10"/>
  <c r="P292" i="10"/>
  <c r="T292" i="10"/>
  <c r="R292" i="10"/>
  <c r="Z292" i="10"/>
  <c r="B292" i="10"/>
  <c r="F293" i="10"/>
  <c r="N292" i="10"/>
  <c r="V292" i="10"/>
  <c r="H292" i="10" l="1"/>
  <c r="X293" i="10"/>
  <c r="T293" i="10"/>
  <c r="P293" i="10"/>
  <c r="F294" i="10"/>
  <c r="Z293" i="10"/>
  <c r="V293" i="10"/>
  <c r="R293" i="10"/>
  <c r="N293" i="10"/>
  <c r="B293" i="10"/>
  <c r="U293" i="10"/>
  <c r="M293" i="10"/>
  <c r="Y293" i="10"/>
  <c r="Q293" i="10"/>
  <c r="A293" i="10"/>
  <c r="O293" i="10"/>
  <c r="W293" i="10"/>
  <c r="AA293" i="10"/>
  <c r="S293" i="10"/>
  <c r="Y294" i="10" l="1"/>
  <c r="U294" i="10"/>
  <c r="Q294" i="10"/>
  <c r="M294" i="10"/>
  <c r="A294" i="10"/>
  <c r="AA294" i="10"/>
  <c r="W294" i="10"/>
  <c r="S294" i="10"/>
  <c r="O294" i="10"/>
  <c r="Z294" i="10"/>
  <c r="R294" i="10"/>
  <c r="B294" i="10"/>
  <c r="F295" i="10"/>
  <c r="V294" i="10"/>
  <c r="N294" i="10"/>
  <c r="T294" i="10"/>
  <c r="X294" i="10"/>
  <c r="P294" i="10"/>
  <c r="H293" i="10"/>
  <c r="H294" i="10" l="1"/>
  <c r="F296" i="10"/>
  <c r="Z295" i="10"/>
  <c r="V295" i="10"/>
  <c r="R295" i="10"/>
  <c r="N295" i="10"/>
  <c r="B295" i="10"/>
  <c r="X295" i="10"/>
  <c r="T295" i="10"/>
  <c r="P295" i="10"/>
  <c r="W295" i="10"/>
  <c r="O295" i="10"/>
  <c r="AA295" i="10"/>
  <c r="S295" i="10"/>
  <c r="Y295" i="10"/>
  <c r="A295" i="10"/>
  <c r="Q295" i="10"/>
  <c r="U295" i="10"/>
  <c r="M295" i="10"/>
  <c r="H295" i="10" l="1"/>
  <c r="AA296" i="10"/>
  <c r="W296" i="10"/>
  <c r="S296" i="10"/>
  <c r="O296" i="10"/>
  <c r="Y296" i="10"/>
  <c r="U296" i="10"/>
  <c r="Q296" i="10"/>
  <c r="M296" i="10"/>
  <c r="A296" i="10"/>
  <c r="T296" i="10"/>
  <c r="X296" i="10"/>
  <c r="P296" i="10"/>
  <c r="V296" i="10"/>
  <c r="F297" i="10"/>
  <c r="N296" i="10"/>
  <c r="R296" i="10"/>
  <c r="Z296" i="10"/>
  <c r="B296" i="10"/>
  <c r="X297" i="10" l="1"/>
  <c r="T297" i="10"/>
  <c r="P297" i="10"/>
  <c r="F298" i="10"/>
  <c r="Z297" i="10"/>
  <c r="V297" i="10"/>
  <c r="R297" i="10"/>
  <c r="N297" i="10"/>
  <c r="B297" i="10"/>
  <c r="Y297" i="10"/>
  <c r="Q297" i="10"/>
  <c r="A297" i="10"/>
  <c r="U297" i="10"/>
  <c r="M297" i="10"/>
  <c r="S297" i="10"/>
  <c r="AA297" i="10"/>
  <c r="O297" i="10"/>
  <c r="W297" i="10"/>
  <c r="H296" i="10"/>
  <c r="H297" i="10" l="1"/>
  <c r="Y298" i="10"/>
  <c r="U298" i="10"/>
  <c r="Q298" i="10"/>
  <c r="M298" i="10"/>
  <c r="A298" i="10"/>
  <c r="AA298" i="10"/>
  <c r="W298" i="10"/>
  <c r="S298" i="10"/>
  <c r="O298" i="10"/>
  <c r="F299" i="10"/>
  <c r="V298" i="10"/>
  <c r="N298" i="10"/>
  <c r="Z298" i="10"/>
  <c r="R298" i="10"/>
  <c r="B298" i="10"/>
  <c r="P298" i="10"/>
  <c r="X298" i="10"/>
  <c r="T298" i="10"/>
  <c r="F300" i="10" l="1"/>
  <c r="Z299" i="10"/>
  <c r="V299" i="10"/>
  <c r="R299" i="10"/>
  <c r="N299" i="10"/>
  <c r="B299" i="10"/>
  <c r="X299" i="10"/>
  <c r="T299" i="10"/>
  <c r="P299" i="10"/>
  <c r="AA299" i="10"/>
  <c r="S299" i="10"/>
  <c r="W299" i="10"/>
  <c r="O299" i="10"/>
  <c r="M299" i="10"/>
  <c r="U299" i="10"/>
  <c r="Y299" i="10"/>
  <c r="A299" i="10"/>
  <c r="Q299" i="10"/>
  <c r="H298" i="10"/>
  <c r="H299" i="10" l="1"/>
  <c r="AA300" i="10"/>
  <c r="W300" i="10"/>
  <c r="S300" i="10"/>
  <c r="O300" i="10"/>
  <c r="Y300" i="10"/>
  <c r="U300" i="10"/>
  <c r="Q300" i="10"/>
  <c r="M300" i="10"/>
  <c r="A300" i="10"/>
  <c r="X300" i="10"/>
  <c r="P300" i="10"/>
  <c r="T300" i="10"/>
  <c r="Z300" i="10"/>
  <c r="B300" i="10"/>
  <c r="R300" i="10"/>
  <c r="V300" i="10"/>
  <c r="N300" i="10"/>
  <c r="F301" i="10"/>
  <c r="X301" i="10" l="1"/>
  <c r="T301" i="10"/>
  <c r="P301" i="10"/>
  <c r="F302" i="10"/>
  <c r="Z301" i="10"/>
  <c r="V301" i="10"/>
  <c r="R301" i="10"/>
  <c r="N301" i="10"/>
  <c r="B301" i="10"/>
  <c r="U301" i="10"/>
  <c r="M301" i="10"/>
  <c r="Y301" i="10"/>
  <c r="Q301" i="10"/>
  <c r="A301" i="10"/>
  <c r="W301" i="10"/>
  <c r="O301" i="10"/>
  <c r="S301" i="10"/>
  <c r="AA301" i="10"/>
  <c r="H300" i="10"/>
  <c r="Y302" i="10" l="1"/>
  <c r="U302" i="10"/>
  <c r="Q302" i="10"/>
  <c r="M302" i="10"/>
  <c r="A302" i="10"/>
  <c r="AA302" i="10"/>
  <c r="W302" i="10"/>
  <c r="S302" i="10"/>
  <c r="O302" i="10"/>
  <c r="Z302" i="10"/>
  <c r="R302" i="10"/>
  <c r="B302" i="10"/>
  <c r="F303" i="10"/>
  <c r="V302" i="10"/>
  <c r="N302" i="10"/>
  <c r="T302" i="10"/>
  <c r="P302" i="10"/>
  <c r="X302" i="10"/>
  <c r="H301" i="10"/>
  <c r="H302" i="10" l="1"/>
  <c r="F304" i="10"/>
  <c r="Z303" i="10"/>
  <c r="V303" i="10"/>
  <c r="R303" i="10"/>
  <c r="N303" i="10"/>
  <c r="B303" i="10"/>
  <c r="X303" i="10"/>
  <c r="T303" i="10"/>
  <c r="P303" i="10"/>
  <c r="W303" i="10"/>
  <c r="O303" i="10"/>
  <c r="AA303" i="10"/>
  <c r="S303" i="10"/>
  <c r="Q303" i="10"/>
  <c r="Y303" i="10"/>
  <c r="A303" i="10"/>
  <c r="M303" i="10"/>
  <c r="U303" i="10"/>
  <c r="H303" i="10" l="1"/>
  <c r="AA304" i="10"/>
  <c r="W304" i="10"/>
  <c r="S304" i="10"/>
  <c r="O304" i="10"/>
  <c r="Y304" i="10"/>
  <c r="U304" i="10"/>
  <c r="Q304" i="10"/>
  <c r="M304" i="10"/>
  <c r="A304" i="10"/>
  <c r="T304" i="10"/>
  <c r="X304" i="10"/>
  <c r="P304" i="10"/>
  <c r="F305" i="10"/>
  <c r="N304" i="10"/>
  <c r="V304" i="10"/>
  <c r="Z304" i="10"/>
  <c r="B304" i="10"/>
  <c r="R304" i="10"/>
  <c r="X305" i="10" l="1"/>
  <c r="T305" i="10"/>
  <c r="P305" i="10"/>
  <c r="F306" i="10"/>
  <c r="Z305" i="10"/>
  <c r="V305" i="10"/>
  <c r="R305" i="10"/>
  <c r="N305" i="10"/>
  <c r="B305" i="10"/>
  <c r="Y305" i="10"/>
  <c r="Q305" i="10"/>
  <c r="A305" i="10"/>
  <c r="U305" i="10"/>
  <c r="M305" i="10"/>
  <c r="AA305" i="10"/>
  <c r="S305" i="10"/>
  <c r="W305" i="10"/>
  <c r="O305" i="10"/>
  <c r="H304" i="10"/>
  <c r="Y306" i="10" l="1"/>
  <c r="U306" i="10"/>
  <c r="Q306" i="10"/>
  <c r="M306" i="10"/>
  <c r="A306" i="10"/>
  <c r="AA306" i="10"/>
  <c r="W306" i="10"/>
  <c r="S306" i="10"/>
  <c r="O306" i="10"/>
  <c r="F307" i="10"/>
  <c r="V306" i="10"/>
  <c r="N306" i="10"/>
  <c r="Z306" i="10"/>
  <c r="R306" i="10"/>
  <c r="B306" i="10"/>
  <c r="X306" i="10"/>
  <c r="P306" i="10"/>
  <c r="T306" i="10"/>
  <c r="H305" i="10"/>
  <c r="F308" i="10" l="1"/>
  <c r="Z307" i="10"/>
  <c r="V307" i="10"/>
  <c r="R307" i="10"/>
  <c r="N307" i="10"/>
  <c r="B307" i="10"/>
  <c r="X307" i="10"/>
  <c r="T307" i="10"/>
  <c r="P307" i="10"/>
  <c r="AA307" i="10"/>
  <c r="S307" i="10"/>
  <c r="W307" i="10"/>
  <c r="O307" i="10"/>
  <c r="U307" i="10"/>
  <c r="M307" i="10"/>
  <c r="Q307" i="10"/>
  <c r="A307" i="10"/>
  <c r="Y307" i="10"/>
  <c r="H306" i="10"/>
  <c r="H307" i="10" l="1"/>
  <c r="AA308" i="10"/>
  <c r="W308" i="10"/>
  <c r="S308" i="10"/>
  <c r="O308" i="10"/>
  <c r="Y308" i="10"/>
  <c r="U308" i="10"/>
  <c r="Q308" i="10"/>
  <c r="M308" i="10"/>
  <c r="A308" i="10"/>
  <c r="X308" i="10"/>
  <c r="P308" i="10"/>
  <c r="T308" i="10"/>
  <c r="R308" i="10"/>
  <c r="Z308" i="10"/>
  <c r="B308" i="10"/>
  <c r="N308" i="10"/>
  <c r="F309" i="10"/>
  <c r="V308" i="10"/>
  <c r="X309" i="10" l="1"/>
  <c r="T309" i="10"/>
  <c r="P309" i="10"/>
  <c r="F310" i="10"/>
  <c r="Z309" i="10"/>
  <c r="V309" i="10"/>
  <c r="R309" i="10"/>
  <c r="N309" i="10"/>
  <c r="B309" i="10"/>
  <c r="U309" i="10"/>
  <c r="M309" i="10"/>
  <c r="Y309" i="10"/>
  <c r="Q309" i="10"/>
  <c r="A309" i="10"/>
  <c r="O309" i="10"/>
  <c r="W309" i="10"/>
  <c r="AA309" i="10"/>
  <c r="S309" i="10"/>
  <c r="H308" i="10"/>
  <c r="AA310" i="10" l="1"/>
  <c r="W310" i="10"/>
  <c r="S310" i="10"/>
  <c r="V310" i="10"/>
  <c r="Q310" i="10"/>
  <c r="M310" i="10"/>
  <c r="A310" i="10"/>
  <c r="F311" i="10"/>
  <c r="Y310" i="10"/>
  <c r="T310" i="10"/>
  <c r="O310" i="10"/>
  <c r="R310" i="10"/>
  <c r="B310" i="10"/>
  <c r="X310" i="10"/>
  <c r="N310" i="10"/>
  <c r="U310" i="10"/>
  <c r="Z310" i="10"/>
  <c r="P310" i="10"/>
  <c r="H309" i="10"/>
  <c r="X311" i="10" l="1"/>
  <c r="T311" i="10"/>
  <c r="P311" i="10"/>
  <c r="F312" i="10"/>
  <c r="Y311" i="10"/>
  <c r="S311" i="10"/>
  <c r="N311" i="10"/>
  <c r="A311" i="10"/>
  <c r="AA311" i="10"/>
  <c r="V311" i="10"/>
  <c r="Q311" i="10"/>
  <c r="U311" i="10"/>
  <c r="B311" i="10"/>
  <c r="Z311" i="10"/>
  <c r="O311" i="10"/>
  <c r="M311" i="10"/>
  <c r="W311" i="10"/>
  <c r="R311" i="10"/>
  <c r="H310" i="10"/>
  <c r="H311" i="10" l="1"/>
  <c r="AA312" i="10"/>
  <c r="Y312" i="10"/>
  <c r="U312" i="10"/>
  <c r="Q312" i="10"/>
  <c r="M312" i="10"/>
  <c r="A312" i="10"/>
  <c r="V312" i="10"/>
  <c r="P312" i="10"/>
  <c r="X312" i="10"/>
  <c r="S312" i="10"/>
  <c r="N312" i="10"/>
  <c r="W312" i="10"/>
  <c r="F313" i="10"/>
  <c r="R312" i="10"/>
  <c r="O312" i="10"/>
  <c r="Z312" i="10"/>
  <c r="B312" i="10"/>
  <c r="T312" i="10"/>
  <c r="X313" i="10" l="1"/>
  <c r="T313" i="10"/>
  <c r="P313" i="10"/>
  <c r="F314" i="10"/>
  <c r="Z313" i="10"/>
  <c r="V313" i="10"/>
  <c r="R313" i="10"/>
  <c r="N313" i="10"/>
  <c r="B313" i="10"/>
  <c r="Y313" i="10"/>
  <c r="Q313" i="10"/>
  <c r="A313" i="10"/>
  <c r="U313" i="10"/>
  <c r="M313" i="10"/>
  <c r="S313" i="10"/>
  <c r="AA313" i="10"/>
  <c r="W313" i="10"/>
  <c r="O313" i="10"/>
  <c r="H312" i="10"/>
  <c r="H313" i="10" l="1"/>
  <c r="Y314" i="10"/>
  <c r="U314" i="10"/>
  <c r="Q314" i="10"/>
  <c r="M314" i="10"/>
  <c r="A314" i="10"/>
  <c r="AA314" i="10"/>
  <c r="W314" i="10"/>
  <c r="S314" i="10"/>
  <c r="O314" i="10"/>
  <c r="F315" i="10"/>
  <c r="V314" i="10"/>
  <c r="N314" i="10"/>
  <c r="Z314" i="10"/>
  <c r="R314" i="10"/>
  <c r="B314" i="10"/>
  <c r="P314" i="10"/>
  <c r="X314" i="10"/>
  <c r="T314" i="10"/>
  <c r="F316" i="10" l="1"/>
  <c r="Z315" i="10"/>
  <c r="V315" i="10"/>
  <c r="R315" i="10"/>
  <c r="N315" i="10"/>
  <c r="B315" i="10"/>
  <c r="X315" i="10"/>
  <c r="T315" i="10"/>
  <c r="P315" i="10"/>
  <c r="AA315" i="10"/>
  <c r="S315" i="10"/>
  <c r="W315" i="10"/>
  <c r="O315" i="10"/>
  <c r="M315" i="10"/>
  <c r="U315" i="10"/>
  <c r="Q315" i="10"/>
  <c r="A315" i="10"/>
  <c r="Y315" i="10"/>
  <c r="H314" i="10"/>
  <c r="H315" i="10" l="1"/>
  <c r="AA316" i="10"/>
  <c r="W316" i="10"/>
  <c r="S316" i="10"/>
  <c r="O316" i="10"/>
  <c r="Y316" i="10"/>
  <c r="U316" i="10"/>
  <c r="Q316" i="10"/>
  <c r="M316" i="10"/>
  <c r="A316" i="10"/>
  <c r="X316" i="10"/>
  <c r="P316" i="10"/>
  <c r="T316" i="10"/>
  <c r="Z316" i="10"/>
  <c r="B316" i="10"/>
  <c r="R316" i="10"/>
  <c r="F317" i="10"/>
  <c r="N316" i="10"/>
  <c r="V316" i="10"/>
  <c r="X317" i="10" l="1"/>
  <c r="T317" i="10"/>
  <c r="P317" i="10"/>
  <c r="F318" i="10"/>
  <c r="Z317" i="10"/>
  <c r="V317" i="10"/>
  <c r="R317" i="10"/>
  <c r="N317" i="10"/>
  <c r="B317" i="10"/>
  <c r="U317" i="10"/>
  <c r="M317" i="10"/>
  <c r="Y317" i="10"/>
  <c r="Q317" i="10"/>
  <c r="A317" i="10"/>
  <c r="W317" i="10"/>
  <c r="O317" i="10"/>
  <c r="AA317" i="10"/>
  <c r="S317" i="10"/>
  <c r="H316" i="10"/>
  <c r="Y318" i="10" l="1"/>
  <c r="U318" i="10"/>
  <c r="Q318" i="10"/>
  <c r="M318" i="10"/>
  <c r="A318" i="10"/>
  <c r="AA318" i="10"/>
  <c r="W318" i="10"/>
  <c r="S318" i="10"/>
  <c r="O318" i="10"/>
  <c r="Z318" i="10"/>
  <c r="R318" i="10"/>
  <c r="B318" i="10"/>
  <c r="F319" i="10"/>
  <c r="V318" i="10"/>
  <c r="N318" i="10"/>
  <c r="T318" i="10"/>
  <c r="X318" i="10"/>
  <c r="P318" i="10"/>
  <c r="H317" i="10"/>
  <c r="H318" i="10" l="1"/>
  <c r="F320" i="10"/>
  <c r="Z319" i="10"/>
  <c r="V319" i="10"/>
  <c r="R319" i="10"/>
  <c r="N319" i="10"/>
  <c r="B319" i="10"/>
  <c r="X319" i="10"/>
  <c r="T319" i="10"/>
  <c r="P319" i="10"/>
  <c r="W319" i="10"/>
  <c r="O319" i="10"/>
  <c r="AA319" i="10"/>
  <c r="S319" i="10"/>
  <c r="Q319" i="10"/>
  <c r="Y319" i="10"/>
  <c r="A319" i="10"/>
  <c r="U319" i="10"/>
  <c r="M319" i="10"/>
  <c r="AA320" i="10" l="1"/>
  <c r="W320" i="10"/>
  <c r="S320" i="10"/>
  <c r="O320" i="10"/>
  <c r="Y320" i="10"/>
  <c r="U320" i="10"/>
  <c r="Q320" i="10"/>
  <c r="M320" i="10"/>
  <c r="A320" i="10"/>
  <c r="T320" i="10"/>
  <c r="X320" i="10"/>
  <c r="P320" i="10"/>
  <c r="F321" i="10"/>
  <c r="N320" i="10"/>
  <c r="V320" i="10"/>
  <c r="R320" i="10"/>
  <c r="B320" i="10"/>
  <c r="Z320" i="10"/>
  <c r="H319" i="10"/>
  <c r="H320" i="10" l="1"/>
  <c r="X321" i="10"/>
  <c r="T321" i="10"/>
  <c r="P321" i="10"/>
  <c r="F322" i="10"/>
  <c r="Z321" i="10"/>
  <c r="V321" i="10"/>
  <c r="R321" i="10"/>
  <c r="N321" i="10"/>
  <c r="B321" i="10"/>
  <c r="Y321" i="10"/>
  <c r="Q321" i="10"/>
  <c r="A321" i="10"/>
  <c r="U321" i="10"/>
  <c r="M321" i="10"/>
  <c r="AA321" i="10"/>
  <c r="S321" i="10"/>
  <c r="O321" i="10"/>
  <c r="W321" i="10"/>
  <c r="H321" i="10" l="1"/>
  <c r="Y322" i="10"/>
  <c r="U322" i="10"/>
  <c r="Q322" i="10"/>
  <c r="M322" i="10"/>
  <c r="A322" i="10"/>
  <c r="AA322" i="10"/>
  <c r="W322" i="10"/>
  <c r="S322" i="10"/>
  <c r="O322" i="10"/>
  <c r="F323" i="10"/>
  <c r="V322" i="10"/>
  <c r="N322" i="10"/>
  <c r="Z322" i="10"/>
  <c r="R322" i="10"/>
  <c r="B322" i="10"/>
  <c r="X322" i="10"/>
  <c r="P322" i="10"/>
  <c r="T322" i="10"/>
  <c r="Z323" i="10" l="1"/>
  <c r="V323" i="10"/>
  <c r="R323" i="10"/>
  <c r="N323" i="10"/>
  <c r="B323" i="10"/>
  <c r="X323" i="10"/>
  <c r="T323" i="10"/>
  <c r="P323" i="10"/>
  <c r="P356" i="10" s="1"/>
  <c r="AA323" i="10"/>
  <c r="S323" i="10"/>
  <c r="W323" i="10"/>
  <c r="O323" i="10"/>
  <c r="U323" i="10"/>
  <c r="M323" i="10"/>
  <c r="Y323" i="10"/>
  <c r="A323" i="10"/>
  <c r="Q323" i="10"/>
  <c r="D328" i="10"/>
  <c r="D329" i="10"/>
  <c r="D330" i="10"/>
  <c r="D331" i="10"/>
  <c r="D335" i="10"/>
  <c r="D332" i="10"/>
  <c r="D333" i="10"/>
  <c r="D334" i="10"/>
  <c r="D336" i="10"/>
  <c r="D337" i="10"/>
  <c r="D341" i="10"/>
  <c r="D338" i="10"/>
  <c r="D339" i="10"/>
  <c r="D340" i="10"/>
  <c r="D342" i="10"/>
  <c r="D346" i="10"/>
  <c r="D343" i="10"/>
  <c r="D345" i="10"/>
  <c r="D344" i="10"/>
  <c r="D348" i="10"/>
  <c r="D347" i="10"/>
  <c r="D352" i="10"/>
  <c r="D350" i="10"/>
  <c r="D349" i="10"/>
  <c r="D351" i="10"/>
  <c r="H322" i="10"/>
  <c r="Z350" i="10" l="1"/>
  <c r="V350" i="10"/>
  <c r="R350" i="10"/>
  <c r="N350" i="10"/>
  <c r="X350" i="10"/>
  <c r="T350" i="10"/>
  <c r="P350" i="10"/>
  <c r="Y350" i="10"/>
  <c r="Q350" i="10"/>
  <c r="U350" i="10"/>
  <c r="K350" i="10" s="1"/>
  <c r="M350" i="10"/>
  <c r="AA350" i="10"/>
  <c r="S350" i="10"/>
  <c r="O350" i="10"/>
  <c r="W350" i="10"/>
  <c r="X352" i="10"/>
  <c r="T352" i="10"/>
  <c r="P352" i="10"/>
  <c r="Z352" i="10"/>
  <c r="V352" i="10"/>
  <c r="R352" i="10"/>
  <c r="N352" i="10"/>
  <c r="W352" i="10"/>
  <c r="O352" i="10"/>
  <c r="AA352" i="10"/>
  <c r="S352" i="10"/>
  <c r="Q352" i="10"/>
  <c r="Y352" i="10"/>
  <c r="U352" i="10"/>
  <c r="K352" i="10" s="1"/>
  <c r="M352" i="10"/>
  <c r="AA345" i="10"/>
  <c r="W345" i="10"/>
  <c r="S345" i="10"/>
  <c r="O345" i="10"/>
  <c r="Y345" i="10"/>
  <c r="U345" i="10"/>
  <c r="K345" i="10" s="1"/>
  <c r="Q345" i="10"/>
  <c r="M345" i="10"/>
  <c r="Z345" i="10"/>
  <c r="R345" i="10"/>
  <c r="V345" i="10"/>
  <c r="N345" i="10"/>
  <c r="J345" i="10" s="1"/>
  <c r="T345" i="10"/>
  <c r="X345" i="10"/>
  <c r="P345" i="10"/>
  <c r="X340" i="10"/>
  <c r="T340" i="10"/>
  <c r="P340" i="10"/>
  <c r="Z340" i="10"/>
  <c r="V340" i="10"/>
  <c r="R340" i="10"/>
  <c r="N340" i="10"/>
  <c r="AA340" i="10"/>
  <c r="S340" i="10"/>
  <c r="W340" i="10"/>
  <c r="O340" i="10"/>
  <c r="M340" i="10"/>
  <c r="U340" i="10"/>
  <c r="K340" i="10" s="1"/>
  <c r="Q340" i="10"/>
  <c r="Y340" i="10"/>
  <c r="AA337" i="10"/>
  <c r="W337" i="10"/>
  <c r="S337" i="10"/>
  <c r="O337" i="10"/>
  <c r="Y337" i="10"/>
  <c r="U337" i="10"/>
  <c r="K337" i="10" s="1"/>
  <c r="Q337" i="10"/>
  <c r="M337" i="10"/>
  <c r="Z337" i="10"/>
  <c r="R337" i="10"/>
  <c r="V337" i="10"/>
  <c r="N337" i="10"/>
  <c r="J337" i="10" s="1"/>
  <c r="T337" i="10"/>
  <c r="P337" i="10"/>
  <c r="X337" i="10"/>
  <c r="Y332" i="10"/>
  <c r="U332" i="10"/>
  <c r="K332" i="10" s="1"/>
  <c r="Q332" i="10"/>
  <c r="M332" i="10"/>
  <c r="AA332" i="10"/>
  <c r="W332" i="10"/>
  <c r="S332" i="10"/>
  <c r="O332" i="10"/>
  <c r="V332" i="10"/>
  <c r="N332" i="10"/>
  <c r="Z332" i="10"/>
  <c r="R332" i="10"/>
  <c r="X332" i="10"/>
  <c r="P332" i="10"/>
  <c r="T332" i="10"/>
  <c r="X329" i="10"/>
  <c r="T329" i="10"/>
  <c r="P329" i="10"/>
  <c r="Z329" i="10"/>
  <c r="V329" i="10"/>
  <c r="R329" i="10"/>
  <c r="N329" i="10"/>
  <c r="U329" i="10"/>
  <c r="K329" i="10" s="1"/>
  <c r="M329" i="10"/>
  <c r="Y329" i="10"/>
  <c r="Q329" i="10"/>
  <c r="W329" i="10"/>
  <c r="O329" i="10"/>
  <c r="AA329" i="10"/>
  <c r="S329" i="10"/>
  <c r="R356" i="10"/>
  <c r="X344" i="10"/>
  <c r="T344" i="10"/>
  <c r="P344" i="10"/>
  <c r="Z344" i="10"/>
  <c r="V344" i="10"/>
  <c r="R344" i="10"/>
  <c r="N344" i="10"/>
  <c r="W344" i="10"/>
  <c r="O344" i="10"/>
  <c r="AA344" i="10"/>
  <c r="S344" i="10"/>
  <c r="Y344" i="10"/>
  <c r="Q344" i="10"/>
  <c r="M344" i="10"/>
  <c r="U344" i="10"/>
  <c r="K344" i="10" s="1"/>
  <c r="AA341" i="10"/>
  <c r="W341" i="10"/>
  <c r="S341" i="10"/>
  <c r="O341" i="10"/>
  <c r="Y341" i="10"/>
  <c r="U341" i="10"/>
  <c r="K341" i="10" s="1"/>
  <c r="Q341" i="10"/>
  <c r="M341" i="10"/>
  <c r="V341" i="10"/>
  <c r="N341" i="10"/>
  <c r="Z341" i="10"/>
  <c r="R341" i="10"/>
  <c r="X341" i="10"/>
  <c r="P341" i="10"/>
  <c r="T341" i="10"/>
  <c r="AA330" i="10"/>
  <c r="W330" i="10"/>
  <c r="S330" i="10"/>
  <c r="O330" i="10"/>
  <c r="Y330" i="10"/>
  <c r="U330" i="10"/>
  <c r="K330" i="10" s="1"/>
  <c r="Q330" i="10"/>
  <c r="M330" i="10"/>
  <c r="X330" i="10"/>
  <c r="P330" i="10"/>
  <c r="T330" i="10"/>
  <c r="R330" i="10"/>
  <c r="Z330" i="10"/>
  <c r="V330" i="10"/>
  <c r="N330" i="10"/>
  <c r="Y351" i="10"/>
  <c r="U351" i="10"/>
  <c r="K351" i="10" s="1"/>
  <c r="Q351" i="10"/>
  <c r="M351" i="10"/>
  <c r="AA351" i="10"/>
  <c r="W351" i="10"/>
  <c r="S351" i="10"/>
  <c r="O351" i="10"/>
  <c r="T351" i="10"/>
  <c r="X351" i="10"/>
  <c r="P351" i="10"/>
  <c r="V351" i="10"/>
  <c r="N351" i="10"/>
  <c r="J351" i="10" s="1"/>
  <c r="Z351" i="10"/>
  <c r="R351" i="10"/>
  <c r="Y347" i="10"/>
  <c r="U347" i="10"/>
  <c r="K347" i="10" s="1"/>
  <c r="Q347" i="10"/>
  <c r="M347" i="10"/>
  <c r="AA347" i="10"/>
  <c r="W347" i="10"/>
  <c r="S347" i="10"/>
  <c r="O347" i="10"/>
  <c r="X347" i="10"/>
  <c r="P347" i="10"/>
  <c r="T347" i="10"/>
  <c r="Z347" i="10"/>
  <c r="R347" i="10"/>
  <c r="N347" i="10"/>
  <c r="V347" i="10"/>
  <c r="Y343" i="10"/>
  <c r="U343" i="10"/>
  <c r="K343" i="10" s="1"/>
  <c r="Q343" i="10"/>
  <c r="M343" i="10"/>
  <c r="AA343" i="10"/>
  <c r="W343" i="10"/>
  <c r="S343" i="10"/>
  <c r="O343" i="10"/>
  <c r="T343" i="10"/>
  <c r="X343" i="10"/>
  <c r="P343" i="10"/>
  <c r="N343" i="10"/>
  <c r="V343" i="10"/>
  <c r="R343" i="10"/>
  <c r="Z343" i="10"/>
  <c r="Y339" i="10"/>
  <c r="U339" i="10"/>
  <c r="K339" i="10" s="1"/>
  <c r="Q339" i="10"/>
  <c r="M339" i="10"/>
  <c r="AA339" i="10"/>
  <c r="W339" i="10"/>
  <c r="S339" i="10"/>
  <c r="O339" i="10"/>
  <c r="X339" i="10"/>
  <c r="P339" i="10"/>
  <c r="T339" i="10"/>
  <c r="R339" i="10"/>
  <c r="Z339" i="10"/>
  <c r="V339" i="10"/>
  <c r="N339" i="10"/>
  <c r="X336" i="10"/>
  <c r="T336" i="10"/>
  <c r="P336" i="10"/>
  <c r="Z336" i="10"/>
  <c r="V336" i="10"/>
  <c r="R336" i="10"/>
  <c r="N336" i="10"/>
  <c r="W336" i="10"/>
  <c r="O336" i="10"/>
  <c r="AA336" i="10"/>
  <c r="S336" i="10"/>
  <c r="Q336" i="10"/>
  <c r="Y336" i="10"/>
  <c r="U336" i="10"/>
  <c r="K336" i="10" s="1"/>
  <c r="M336" i="10"/>
  <c r="Y335" i="10"/>
  <c r="U335" i="10"/>
  <c r="K335" i="10" s="1"/>
  <c r="Q335" i="10"/>
  <c r="M335" i="10"/>
  <c r="AA335" i="10"/>
  <c r="W335" i="10"/>
  <c r="S335" i="10"/>
  <c r="O335" i="10"/>
  <c r="T335" i="10"/>
  <c r="X335" i="10"/>
  <c r="P335" i="10"/>
  <c r="V335" i="10"/>
  <c r="N335" i="10"/>
  <c r="Z335" i="10"/>
  <c r="R335" i="10"/>
  <c r="Y328" i="10"/>
  <c r="U328" i="10"/>
  <c r="K328" i="10" s="1"/>
  <c r="Q328" i="10"/>
  <c r="M328" i="10"/>
  <c r="AA328" i="10"/>
  <c r="W328" i="10"/>
  <c r="S328" i="10"/>
  <c r="O328" i="10"/>
  <c r="Z328" i="10"/>
  <c r="R328" i="10"/>
  <c r="V328" i="10"/>
  <c r="N328" i="10"/>
  <c r="T328" i="10"/>
  <c r="P328" i="10"/>
  <c r="X328" i="10"/>
  <c r="H323" i="10"/>
  <c r="X356" i="10"/>
  <c r="Z342" i="10"/>
  <c r="V342" i="10"/>
  <c r="R342" i="10"/>
  <c r="N342" i="10"/>
  <c r="X342" i="10"/>
  <c r="T342" i="10"/>
  <c r="P342" i="10"/>
  <c r="Y342" i="10"/>
  <c r="Q342" i="10"/>
  <c r="U342" i="10"/>
  <c r="K342" i="10" s="1"/>
  <c r="M342" i="10"/>
  <c r="S342" i="10"/>
  <c r="AA342" i="10"/>
  <c r="W342" i="10"/>
  <c r="O342" i="10"/>
  <c r="Y333" i="10"/>
  <c r="U333" i="10"/>
  <c r="K333" i="10" s="1"/>
  <c r="Q333" i="10"/>
  <c r="M333" i="10"/>
  <c r="X333" i="10"/>
  <c r="S333" i="10"/>
  <c r="N333" i="10"/>
  <c r="AA333" i="10"/>
  <c r="V333" i="10"/>
  <c r="P333" i="10"/>
  <c r="T333" i="10"/>
  <c r="Z333" i="10"/>
  <c r="O333" i="10"/>
  <c r="W333" i="10"/>
  <c r="R333" i="10"/>
  <c r="Q356" i="10"/>
  <c r="O356" i="10"/>
  <c r="Y356" i="10"/>
  <c r="U356" i="10"/>
  <c r="K356" i="10" s="1"/>
  <c r="M356" i="10"/>
  <c r="V356" i="10"/>
  <c r="Z356" i="10"/>
  <c r="N356" i="10"/>
  <c r="W356" i="10"/>
  <c r="S356" i="10"/>
  <c r="Z358" i="10"/>
  <c r="T356" i="10"/>
  <c r="O359" i="10"/>
  <c r="Q359" i="10"/>
  <c r="R359" i="10"/>
  <c r="N358" i="10"/>
  <c r="O357" i="10"/>
  <c r="P358" i="10"/>
  <c r="Y359" i="10"/>
  <c r="M357" i="10"/>
  <c r="Z359" i="10"/>
  <c r="X359" i="10"/>
  <c r="N359" i="10"/>
  <c r="S358" i="10"/>
  <c r="R358" i="10"/>
  <c r="U357" i="10"/>
  <c r="K357" i="10" s="1"/>
  <c r="W359" i="10"/>
  <c r="P359" i="10"/>
  <c r="W357" i="10"/>
  <c r="V359" i="10"/>
  <c r="V358" i="10"/>
  <c r="Y358" i="10"/>
  <c r="V357" i="10"/>
  <c r="P357" i="10"/>
  <c r="O358" i="10"/>
  <c r="X358" i="10"/>
  <c r="Q357" i="10"/>
  <c r="M362" i="10"/>
  <c r="Y360" i="10"/>
  <c r="W358" i="10"/>
  <c r="AA357" i="10"/>
  <c r="M359" i="10"/>
  <c r="U359" i="10"/>
  <c r="K359" i="10" s="1"/>
  <c r="N357" i="10"/>
  <c r="J357" i="10" s="1"/>
  <c r="X357" i="10"/>
  <c r="Q358" i="10"/>
  <c r="Q360" i="10"/>
  <c r="T359" i="10"/>
  <c r="R357" i="10"/>
  <c r="U360" i="10"/>
  <c r="K360" i="10" s="1"/>
  <c r="AA358" i="10"/>
  <c r="Y357" i="10"/>
  <c r="U358" i="10"/>
  <c r="K358" i="10" s="1"/>
  <c r="Z357" i="10"/>
  <c r="T357" i="10"/>
  <c r="AA359" i="10"/>
  <c r="T358" i="10"/>
  <c r="S359" i="10"/>
  <c r="M358" i="10"/>
  <c r="S357" i="10"/>
  <c r="R361" i="10"/>
  <c r="AA360" i="10"/>
  <c r="S361" i="10"/>
  <c r="N360" i="10"/>
  <c r="Z361" i="10"/>
  <c r="M360" i="10"/>
  <c r="P361" i="10"/>
  <c r="T361" i="10"/>
  <c r="Q361" i="10"/>
  <c r="P360" i="10"/>
  <c r="R360" i="10"/>
  <c r="AA361" i="10"/>
  <c r="X361" i="10"/>
  <c r="V360" i="10"/>
  <c r="N361" i="10"/>
  <c r="S360" i="10"/>
  <c r="T360" i="10"/>
  <c r="U361" i="10"/>
  <c r="K361" i="10" s="1"/>
  <c r="W360" i="10"/>
  <c r="V361" i="10"/>
  <c r="O360" i="10"/>
  <c r="X360" i="10"/>
  <c r="Z360" i="10"/>
  <c r="V362" i="10"/>
  <c r="N362" i="10"/>
  <c r="O362" i="10"/>
  <c r="AA362" i="10"/>
  <c r="X362" i="10"/>
  <c r="R362" i="10"/>
  <c r="Z362" i="10"/>
  <c r="P362" i="10"/>
  <c r="Y361" i="10"/>
  <c r="W362" i="10"/>
  <c r="M361" i="10"/>
  <c r="X363" i="10"/>
  <c r="O361" i="10"/>
  <c r="S362" i="10"/>
  <c r="W361" i="10"/>
  <c r="Y362" i="10"/>
  <c r="Q362" i="10"/>
  <c r="U362" i="10"/>
  <c r="K362" i="10" s="1"/>
  <c r="R364" i="10"/>
  <c r="Y363" i="10"/>
  <c r="T362" i="10"/>
  <c r="Z363" i="10"/>
  <c r="U363" i="10"/>
  <c r="K363" i="10" s="1"/>
  <c r="S363" i="10"/>
  <c r="T363" i="10"/>
  <c r="Q363" i="10"/>
  <c r="V363" i="10"/>
  <c r="R363" i="10"/>
  <c r="N363" i="10"/>
  <c r="AA363" i="10"/>
  <c r="M363" i="10"/>
  <c r="W364" i="10"/>
  <c r="P363" i="10"/>
  <c r="V365" i="10"/>
  <c r="Y365" i="10"/>
  <c r="AA364" i="10"/>
  <c r="N365" i="10"/>
  <c r="J365" i="10" s="1"/>
  <c r="Q364" i="10"/>
  <c r="Z364" i="10"/>
  <c r="O364" i="10"/>
  <c r="O363" i="10"/>
  <c r="Z365" i="10"/>
  <c r="N364" i="10"/>
  <c r="U364" i="10"/>
  <c r="K364" i="10" s="1"/>
  <c r="M364" i="10"/>
  <c r="W363" i="10"/>
  <c r="S365" i="10"/>
  <c r="R365" i="10"/>
  <c r="X365" i="10"/>
  <c r="O365" i="10"/>
  <c r="M365" i="10"/>
  <c r="P365" i="10"/>
  <c r="X364" i="10"/>
  <c r="T364" i="10"/>
  <c r="W365" i="10"/>
  <c r="AA365" i="10"/>
  <c r="V364" i="10"/>
  <c r="U365" i="10"/>
  <c r="K365" i="10" s="1"/>
  <c r="Y364" i="10"/>
  <c r="Q365" i="10"/>
  <c r="T366" i="10"/>
  <c r="P364" i="10"/>
  <c r="T365" i="10"/>
  <c r="Z366" i="10"/>
  <c r="U366" i="10"/>
  <c r="K366" i="10" s="1"/>
  <c r="AA366" i="10"/>
  <c r="S366" i="10"/>
  <c r="O366" i="10"/>
  <c r="V366" i="10"/>
  <c r="W366" i="10"/>
  <c r="M366" i="10"/>
  <c r="S364" i="10"/>
  <c r="Y366" i="10"/>
  <c r="N366" i="10"/>
  <c r="R366" i="10"/>
  <c r="X366" i="10"/>
  <c r="R367" i="10"/>
  <c r="V367" i="10"/>
  <c r="Q366" i="10"/>
  <c r="T367" i="10"/>
  <c r="P366" i="10"/>
  <c r="W367" i="10"/>
  <c r="Z367" i="10"/>
  <c r="X367" i="10"/>
  <c r="M368" i="10"/>
  <c r="Q367" i="10"/>
  <c r="AA368" i="10"/>
  <c r="U367" i="10"/>
  <c r="K367" i="10" s="1"/>
  <c r="Z368" i="10"/>
  <c r="S367" i="10"/>
  <c r="Y367" i="10"/>
  <c r="S368" i="10"/>
  <c r="AA367" i="10"/>
  <c r="T368" i="10"/>
  <c r="P368" i="10"/>
  <c r="P367" i="10"/>
  <c r="O368" i="10"/>
  <c r="O367" i="10"/>
  <c r="Z370" i="10"/>
  <c r="N367" i="10"/>
  <c r="U368" i="10"/>
  <c r="K368" i="10" s="1"/>
  <c r="O370" i="10"/>
  <c r="V368" i="10"/>
  <c r="R368" i="10"/>
  <c r="W368" i="10"/>
  <c r="Y368" i="10"/>
  <c r="Q368" i="10"/>
  <c r="X368" i="10"/>
  <c r="N368" i="10"/>
  <c r="Y369" i="10"/>
  <c r="M367" i="10"/>
  <c r="Q369" i="10"/>
  <c r="V369" i="10"/>
  <c r="Q372" i="10"/>
  <c r="Z369" i="10"/>
  <c r="U369" i="10"/>
  <c r="K369" i="10" s="1"/>
  <c r="S369" i="10"/>
  <c r="T370" i="10"/>
  <c r="W370" i="10"/>
  <c r="P370" i="10"/>
  <c r="AA370" i="10"/>
  <c r="M370" i="10"/>
  <c r="O369" i="10"/>
  <c r="M369" i="10"/>
  <c r="U370" i="10"/>
  <c r="K370" i="10" s="1"/>
  <c r="P369" i="10"/>
  <c r="N370" i="10"/>
  <c r="Y370" i="10"/>
  <c r="R369" i="10"/>
  <c r="V370" i="10"/>
  <c r="X370" i="10"/>
  <c r="W369" i="10"/>
  <c r="Q370" i="10"/>
  <c r="R370" i="10"/>
  <c r="AA369" i="10"/>
  <c r="N369" i="10"/>
  <c r="X369" i="10"/>
  <c r="T369" i="10"/>
  <c r="S370" i="10"/>
  <c r="N375" i="10"/>
  <c r="X374" i="10"/>
  <c r="V371" i="10"/>
  <c r="Y372" i="10"/>
  <c r="O372" i="10"/>
  <c r="S372" i="10"/>
  <c r="Z371" i="10"/>
  <c r="Y371" i="10"/>
  <c r="T371" i="10"/>
  <c r="U371" i="10"/>
  <c r="K371" i="10" s="1"/>
  <c r="Q371" i="10"/>
  <c r="M371" i="10"/>
  <c r="X372" i="10"/>
  <c r="N372" i="10"/>
  <c r="W371" i="10"/>
  <c r="M372" i="10"/>
  <c r="V372" i="10"/>
  <c r="S371" i="10"/>
  <c r="P372" i="10"/>
  <c r="R371" i="10"/>
  <c r="Z372" i="10"/>
  <c r="W372" i="10"/>
  <c r="AA372" i="10"/>
  <c r="R372" i="10"/>
  <c r="X371" i="10"/>
  <c r="T372" i="10"/>
  <c r="V374" i="10"/>
  <c r="P371" i="10"/>
  <c r="U372" i="10"/>
  <c r="K372" i="10" s="1"/>
  <c r="O371" i="10"/>
  <c r="AA371" i="10"/>
  <c r="N371" i="10"/>
  <c r="Z373" i="10"/>
  <c r="S374" i="10"/>
  <c r="M375" i="10"/>
  <c r="T373" i="10"/>
  <c r="T374" i="10"/>
  <c r="V373" i="10"/>
  <c r="O373" i="10"/>
  <c r="R374" i="10"/>
  <c r="M374" i="10"/>
  <c r="P373" i="10"/>
  <c r="Z374" i="10"/>
  <c r="Q373" i="10"/>
  <c r="P374" i="10"/>
  <c r="R373" i="10"/>
  <c r="N373" i="10"/>
  <c r="Y373" i="10"/>
  <c r="Y374" i="10"/>
  <c r="W373" i="10"/>
  <c r="U374" i="10"/>
  <c r="K374" i="10" s="1"/>
  <c r="R375" i="10"/>
  <c r="O374" i="10"/>
  <c r="S373" i="10"/>
  <c r="AA373" i="10"/>
  <c r="M373" i="10"/>
  <c r="X373" i="10"/>
  <c r="U373" i="10"/>
  <c r="K373" i="10" s="1"/>
  <c r="N374" i="10"/>
  <c r="J374" i="10" s="1"/>
  <c r="AA374" i="10"/>
  <c r="Z376" i="10"/>
  <c r="U375" i="10"/>
  <c r="K375" i="10" s="1"/>
  <c r="S375" i="10"/>
  <c r="W374" i="10"/>
  <c r="V375" i="10"/>
  <c r="T375" i="10"/>
  <c r="Q375" i="10"/>
  <c r="Z375" i="10"/>
  <c r="P375" i="10"/>
  <c r="X375" i="10"/>
  <c r="Y376" i="10"/>
  <c r="W376" i="10"/>
  <c r="AA375" i="10"/>
  <c r="O375" i="10"/>
  <c r="Q374" i="10"/>
  <c r="S376" i="10"/>
  <c r="Y375" i="10"/>
  <c r="O376" i="10"/>
  <c r="Q376" i="10"/>
  <c r="AA376" i="10"/>
  <c r="Y377" i="10"/>
  <c r="V377" i="10"/>
  <c r="W375" i="10"/>
  <c r="N377" i="10"/>
  <c r="U377" i="10"/>
  <c r="K377" i="10" s="1"/>
  <c r="M376" i="10"/>
  <c r="X377" i="10"/>
  <c r="Q377" i="10"/>
  <c r="N376" i="10"/>
  <c r="P376" i="10"/>
  <c r="S377" i="10"/>
  <c r="R377" i="10"/>
  <c r="W377" i="10"/>
  <c r="R376" i="10"/>
  <c r="V376" i="10"/>
  <c r="M377" i="10"/>
  <c r="AA377" i="10"/>
  <c r="T377" i="10"/>
  <c r="X376" i="10"/>
  <c r="T376" i="10"/>
  <c r="P377" i="10"/>
  <c r="N380" i="10"/>
  <c r="X378" i="10"/>
  <c r="Y378" i="10"/>
  <c r="S379" i="10"/>
  <c r="Q379" i="10"/>
  <c r="Z379" i="10"/>
  <c r="U378" i="10"/>
  <c r="K378" i="10" s="1"/>
  <c r="U380" i="10"/>
  <c r="K380" i="10" s="1"/>
  <c r="Z378" i="10"/>
  <c r="X379" i="10"/>
  <c r="V379" i="10"/>
  <c r="W379" i="10"/>
  <c r="V378" i="10"/>
  <c r="M378" i="10"/>
  <c r="Z377" i="10"/>
  <c r="Q378" i="10"/>
  <c r="Y379" i="10"/>
  <c r="O378" i="10"/>
  <c r="O377" i="10"/>
  <c r="W378" i="10"/>
  <c r="AA380" i="10"/>
  <c r="U376" i="10"/>
  <c r="K376" i="10" s="1"/>
  <c r="W380" i="10"/>
  <c r="W381" i="10"/>
  <c r="N379" i="10"/>
  <c r="M380" i="10"/>
  <c r="O379" i="10"/>
  <c r="N378" i="10"/>
  <c r="M379" i="10"/>
  <c r="R380" i="10"/>
  <c r="S378" i="10"/>
  <c r="P378" i="10"/>
  <c r="T378" i="10"/>
  <c r="U379" i="10"/>
  <c r="K379" i="10" s="1"/>
  <c r="Z381" i="10"/>
  <c r="T379" i="10"/>
  <c r="R381" i="10"/>
  <c r="T381" i="10"/>
  <c r="P380" i="10"/>
  <c r="Q380" i="10"/>
  <c r="R379" i="10"/>
  <c r="Y380" i="10"/>
  <c r="P379" i="10"/>
  <c r="O381" i="10"/>
  <c r="X380" i="10"/>
  <c r="P381" i="10"/>
  <c r="Q381" i="10"/>
  <c r="S380" i="10"/>
  <c r="AA378" i="10"/>
  <c r="V381" i="10"/>
  <c r="R378" i="10"/>
  <c r="U381" i="10"/>
  <c r="K381" i="10" s="1"/>
  <c r="O380" i="10"/>
  <c r="AA381" i="10"/>
  <c r="N381" i="10"/>
  <c r="X381" i="10"/>
  <c r="V380" i="10"/>
  <c r="M381" i="10"/>
  <c r="AA379" i="10"/>
  <c r="T380" i="10"/>
  <c r="Z380" i="10"/>
  <c r="S381" i="10"/>
  <c r="Y381" i="10"/>
  <c r="AA349" i="10"/>
  <c r="W349" i="10"/>
  <c r="S349" i="10"/>
  <c r="O349" i="10"/>
  <c r="Y349" i="10"/>
  <c r="U349" i="10"/>
  <c r="K349" i="10" s="1"/>
  <c r="Q349" i="10"/>
  <c r="M349" i="10"/>
  <c r="V349" i="10"/>
  <c r="N349" i="10"/>
  <c r="J349" i="10" s="1"/>
  <c r="Z349" i="10"/>
  <c r="R349" i="10"/>
  <c r="P349" i="10"/>
  <c r="X349" i="10"/>
  <c r="T349" i="10"/>
  <c r="X348" i="10"/>
  <c r="T348" i="10"/>
  <c r="P348" i="10"/>
  <c r="Z348" i="10"/>
  <c r="V348" i="10"/>
  <c r="R348" i="10"/>
  <c r="N348" i="10"/>
  <c r="AA348" i="10"/>
  <c r="S348" i="10"/>
  <c r="W348" i="10"/>
  <c r="O348" i="10"/>
  <c r="U348" i="10"/>
  <c r="K348" i="10" s="1"/>
  <c r="M348" i="10"/>
  <c r="Y348" i="10"/>
  <c r="Q348" i="10"/>
  <c r="Z346" i="10"/>
  <c r="V346" i="10"/>
  <c r="R346" i="10"/>
  <c r="N346" i="10"/>
  <c r="X346" i="10"/>
  <c r="T346" i="10"/>
  <c r="P346" i="10"/>
  <c r="U346" i="10"/>
  <c r="K346" i="10" s="1"/>
  <c r="M346" i="10"/>
  <c r="Y346" i="10"/>
  <c r="Q346" i="10"/>
  <c r="O346" i="10"/>
  <c r="W346" i="10"/>
  <c r="S346" i="10"/>
  <c r="AA346" i="10"/>
  <c r="Z338" i="10"/>
  <c r="V338" i="10"/>
  <c r="R338" i="10"/>
  <c r="N338" i="10"/>
  <c r="X338" i="10"/>
  <c r="T338" i="10"/>
  <c r="P338" i="10"/>
  <c r="U338" i="10"/>
  <c r="K338" i="10" s="1"/>
  <c r="M338" i="10"/>
  <c r="Y338" i="10"/>
  <c r="Q338" i="10"/>
  <c r="W338" i="10"/>
  <c r="O338" i="10"/>
  <c r="AA338" i="10"/>
  <c r="S338" i="10"/>
  <c r="Z334" i="10"/>
  <c r="V334" i="10"/>
  <c r="R334" i="10"/>
  <c r="N334" i="10"/>
  <c r="X334" i="10"/>
  <c r="T334" i="10"/>
  <c r="P334" i="10"/>
  <c r="Y334" i="10"/>
  <c r="Q334" i="10"/>
  <c r="U334" i="10"/>
  <c r="K334" i="10" s="1"/>
  <c r="M334" i="10"/>
  <c r="AA334" i="10"/>
  <c r="S334" i="10"/>
  <c r="O334" i="10"/>
  <c r="W334" i="10"/>
  <c r="Z331" i="10"/>
  <c r="V331" i="10"/>
  <c r="R331" i="10"/>
  <c r="N331" i="10"/>
  <c r="X331" i="10"/>
  <c r="T331" i="10"/>
  <c r="P331" i="10"/>
  <c r="AA331" i="10"/>
  <c r="S331" i="10"/>
  <c r="W331" i="10"/>
  <c r="O331" i="10"/>
  <c r="M331" i="10"/>
  <c r="U331" i="10"/>
  <c r="K331" i="10" s="1"/>
  <c r="Q331" i="10"/>
  <c r="Y331" i="10"/>
  <c r="AA356" i="10"/>
  <c r="J372" i="10" l="1"/>
  <c r="J347" i="10"/>
  <c r="J331" i="10"/>
  <c r="J344" i="10"/>
  <c r="J329" i="10"/>
  <c r="J368" i="10"/>
  <c r="J363" i="10"/>
  <c r="J360" i="10"/>
  <c r="J358" i="10"/>
  <c r="J356" i="10"/>
  <c r="J333" i="10"/>
  <c r="J340" i="10"/>
  <c r="J350" i="10"/>
  <c r="J346" i="10"/>
  <c r="J348" i="10"/>
  <c r="J379" i="10"/>
  <c r="I331" i="10"/>
  <c r="H331" i="10"/>
  <c r="I334" i="10"/>
  <c r="H334" i="10"/>
  <c r="I346" i="10"/>
  <c r="H346" i="10"/>
  <c r="H378" i="10"/>
  <c r="I378" i="10"/>
  <c r="I338" i="10"/>
  <c r="H338" i="10"/>
  <c r="H376" i="10"/>
  <c r="I376" i="10"/>
  <c r="H368" i="10"/>
  <c r="I368" i="10"/>
  <c r="I364" i="10"/>
  <c r="H364" i="10"/>
  <c r="H357" i="10"/>
  <c r="I357" i="10"/>
  <c r="H339" i="10"/>
  <c r="I339" i="10"/>
  <c r="H330" i="10"/>
  <c r="I330" i="10"/>
  <c r="I344" i="10"/>
  <c r="H344" i="10"/>
  <c r="H337" i="10"/>
  <c r="I337" i="10"/>
  <c r="J338" i="10"/>
  <c r="J378" i="10"/>
  <c r="J376" i="10"/>
  <c r="H374" i="10"/>
  <c r="I374" i="10"/>
  <c r="J375" i="10"/>
  <c r="J369" i="10"/>
  <c r="H369" i="10"/>
  <c r="I369" i="10"/>
  <c r="J367" i="10"/>
  <c r="J361" i="10"/>
  <c r="H358" i="10"/>
  <c r="I358" i="10"/>
  <c r="J359" i="10"/>
  <c r="J335" i="10"/>
  <c r="J339" i="10"/>
  <c r="H351" i="10"/>
  <c r="I351" i="10"/>
  <c r="J330" i="10"/>
  <c r="J341" i="10"/>
  <c r="I329" i="10"/>
  <c r="H329" i="10"/>
  <c r="H332" i="10"/>
  <c r="I332" i="10"/>
  <c r="I350" i="10"/>
  <c r="H350" i="10"/>
  <c r="H381" i="10"/>
  <c r="I381" i="10"/>
  <c r="H380" i="10"/>
  <c r="I380" i="10"/>
  <c r="H379" i="10"/>
  <c r="I379" i="10"/>
  <c r="J380" i="10"/>
  <c r="J334" i="10"/>
  <c r="I348" i="10"/>
  <c r="H348" i="10"/>
  <c r="H349" i="10"/>
  <c r="I349" i="10"/>
  <c r="J381" i="10"/>
  <c r="H377" i="10"/>
  <c r="I377" i="10"/>
  <c r="J377" i="10"/>
  <c r="H373" i="10"/>
  <c r="I373" i="10"/>
  <c r="J371" i="10"/>
  <c r="H372" i="10"/>
  <c r="I372" i="10"/>
  <c r="H371" i="10"/>
  <c r="I371" i="10"/>
  <c r="J370" i="10"/>
  <c r="H367" i="10"/>
  <c r="I367" i="10"/>
  <c r="H366" i="10"/>
  <c r="I366" i="10"/>
  <c r="H365" i="10"/>
  <c r="I365" i="10"/>
  <c r="J364" i="10"/>
  <c r="I363" i="10"/>
  <c r="H363" i="10"/>
  <c r="I361" i="10"/>
  <c r="H361" i="10"/>
  <c r="H360" i="10"/>
  <c r="I360" i="10"/>
  <c r="H359" i="10"/>
  <c r="I359" i="10"/>
  <c r="I362" i="10"/>
  <c r="H362" i="10"/>
  <c r="J342" i="10"/>
  <c r="H335" i="10"/>
  <c r="I335" i="10"/>
  <c r="I336" i="10"/>
  <c r="H336" i="10"/>
  <c r="J336" i="10"/>
  <c r="H347" i="10"/>
  <c r="I347" i="10"/>
  <c r="H345" i="10"/>
  <c r="I345" i="10"/>
  <c r="I352" i="10"/>
  <c r="H352" i="10"/>
  <c r="J352" i="10"/>
  <c r="J373" i="10"/>
  <c r="H375" i="10"/>
  <c r="I375" i="10"/>
  <c r="H370" i="10"/>
  <c r="I370" i="10"/>
  <c r="J366" i="10"/>
  <c r="J362" i="10"/>
  <c r="H356" i="10"/>
  <c r="I356" i="10"/>
  <c r="H333" i="10"/>
  <c r="I333" i="10"/>
  <c r="I342" i="10"/>
  <c r="H342" i="10"/>
  <c r="J328" i="10"/>
  <c r="H328" i="10"/>
  <c r="I328" i="10"/>
  <c r="J343" i="10"/>
  <c r="H343" i="10"/>
  <c r="I343" i="10"/>
  <c r="H341" i="10"/>
  <c r="I341" i="10"/>
  <c r="J332" i="10"/>
  <c r="I340" i="10"/>
  <c r="H340" i="10"/>
  <c r="M9" i="6" l="1"/>
  <c r="G5" i="6"/>
  <c r="I9" i="6" s="1"/>
  <c r="M5" i="6"/>
  <c r="L5" i="6"/>
  <c r="K5" i="6"/>
  <c r="J5" i="6"/>
  <c r="I5" i="6"/>
  <c r="H5" i="6"/>
  <c r="F5" i="6"/>
  <c r="E5" i="6"/>
  <c r="D5" i="6"/>
  <c r="C5" i="6"/>
  <c r="L9" i="6"/>
  <c r="F25" i="6"/>
  <c r="F26" i="6" s="1"/>
  <c r="B12" i="6"/>
  <c r="G12" i="6" s="1"/>
  <c r="E9" i="6" l="1"/>
  <c r="K9" i="6"/>
  <c r="H9" i="6"/>
  <c r="B13" i="6"/>
  <c r="F27" i="6"/>
  <c r="J7" i="5"/>
  <c r="B14" i="6" l="1"/>
  <c r="G14" i="6" s="1"/>
  <c r="G13" i="6"/>
  <c r="F28" i="6"/>
  <c r="I41" i="5"/>
  <c r="B15" i="6" l="1"/>
  <c r="G15" i="6" s="1"/>
  <c r="F29" i="6"/>
  <c r="J41" i="5"/>
  <c r="B16" i="6" l="1"/>
  <c r="G16" i="6" s="1"/>
  <c r="F30" i="6"/>
  <c r="F31" i="6" s="1"/>
  <c r="F32" i="6" s="1"/>
  <c r="F33" i="6" s="1"/>
  <c r="F34" i="6" s="1"/>
  <c r="F35" i="6" s="1"/>
  <c r="F36" i="6" s="1"/>
  <c r="B17" i="6" l="1"/>
  <c r="C6" i="5"/>
  <c r="E41" i="5"/>
  <c r="B18" i="6" l="1"/>
  <c r="G17" i="6"/>
  <c r="F41" i="5"/>
  <c r="G41" i="5"/>
  <c r="H41" i="5"/>
  <c r="B42" i="5"/>
  <c r="B13" i="5"/>
  <c r="F357" i="4"/>
  <c r="G18" i="6" l="1"/>
  <c r="B19" i="6"/>
  <c r="I42" i="5"/>
  <c r="J42" i="5"/>
  <c r="B43" i="5"/>
  <c r="G42" i="5"/>
  <c r="F42" i="5"/>
  <c r="H42" i="5"/>
  <c r="E42" i="5"/>
  <c r="B14" i="5"/>
  <c r="F358" i="4"/>
  <c r="G19" i="6" l="1"/>
  <c r="B20" i="6"/>
  <c r="I43" i="5"/>
  <c r="J43" i="5"/>
  <c r="B44" i="5"/>
  <c r="B15" i="5"/>
  <c r="G43" i="5"/>
  <c r="F43" i="5"/>
  <c r="H43" i="5"/>
  <c r="E43" i="5"/>
  <c r="F359" i="4"/>
  <c r="G20" i="6" l="1"/>
  <c r="B21" i="6"/>
  <c r="B45" i="5"/>
  <c r="J44" i="5"/>
  <c r="B16" i="5"/>
  <c r="C41" i="5"/>
  <c r="C42" i="5"/>
  <c r="F360" i="4"/>
  <c r="G21" i="6" l="1"/>
  <c r="B22" i="6"/>
  <c r="B17" i="5"/>
  <c r="B46" i="5"/>
  <c r="C43" i="5"/>
  <c r="F361" i="4"/>
  <c r="G22" i="6" l="1"/>
  <c r="B23" i="6"/>
  <c r="B18" i="5"/>
  <c r="B47" i="5"/>
  <c r="F362" i="4"/>
  <c r="G23" i="6" l="1"/>
  <c r="B24" i="6"/>
  <c r="B19" i="5"/>
  <c r="B48" i="5"/>
  <c r="F363" i="4"/>
  <c r="G24" i="6" l="1"/>
  <c r="B25" i="6"/>
  <c r="B49" i="5"/>
  <c r="B20" i="5"/>
  <c r="F364" i="4"/>
  <c r="G25" i="6" l="1"/>
  <c r="B26" i="6"/>
  <c r="B21" i="5"/>
  <c r="B50" i="5"/>
  <c r="F365" i="4"/>
  <c r="G26" i="6" l="1"/>
  <c r="B27" i="6"/>
  <c r="B22" i="5"/>
  <c r="B51" i="5"/>
  <c r="F366" i="4"/>
  <c r="G27" i="6" l="1"/>
  <c r="B28" i="6"/>
  <c r="B23" i="5"/>
  <c r="B52" i="5"/>
  <c r="F367" i="4"/>
  <c r="G28" i="6" l="1"/>
  <c r="B29" i="6"/>
  <c r="B24" i="5"/>
  <c r="B53" i="5"/>
  <c r="F368" i="4"/>
  <c r="G29" i="6" l="1"/>
  <c r="B30" i="6"/>
  <c r="B25" i="5"/>
  <c r="B54" i="5"/>
  <c r="F369" i="4"/>
  <c r="B31" i="6" l="1"/>
  <c r="B32" i="6" s="1"/>
  <c r="B33" i="6" s="1"/>
  <c r="G30" i="6"/>
  <c r="G31" i="6" s="1"/>
  <c r="G32" i="6" s="1"/>
  <c r="G33" i="6" s="1"/>
  <c r="G34" i="6" s="1"/>
  <c r="G35" i="6" s="1"/>
  <c r="G36" i="6" s="1"/>
  <c r="B34" i="6"/>
  <c r="B55" i="5"/>
  <c r="B26" i="5"/>
  <c r="F370" i="4"/>
  <c r="B35" i="6" l="1"/>
  <c r="B56" i="5"/>
  <c r="B27" i="5"/>
  <c r="F371" i="4"/>
  <c r="B36" i="6" l="1"/>
  <c r="B57" i="5"/>
  <c r="B28" i="5"/>
  <c r="F372" i="4"/>
  <c r="B29" i="5" l="1"/>
  <c r="B58" i="5"/>
  <c r="F373" i="4"/>
  <c r="B30" i="5" l="1"/>
  <c r="B59" i="5"/>
  <c r="F374" i="4"/>
  <c r="B31" i="5" l="1"/>
  <c r="B60" i="5"/>
  <c r="F375" i="4"/>
  <c r="B61" i="5" l="1"/>
  <c r="B32" i="5"/>
  <c r="F376" i="4"/>
  <c r="B62" i="5" l="1"/>
  <c r="B33" i="5"/>
  <c r="F377" i="4"/>
  <c r="B63" i="5" l="1"/>
  <c r="B34" i="5"/>
  <c r="F378" i="4"/>
  <c r="B35" i="5" l="1"/>
  <c r="B64" i="5"/>
  <c r="F379" i="4"/>
  <c r="B65" i="5" l="1"/>
  <c r="B36" i="5"/>
  <c r="F380" i="4"/>
  <c r="B37" i="5" l="1"/>
  <c r="B66" i="5"/>
  <c r="F381" i="4"/>
  <c r="B38" i="5" l="1"/>
  <c r="I3" i="4" l="1"/>
  <c r="N3" i="4"/>
  <c r="J9" i="5" l="1"/>
  <c r="E44" i="5" l="1"/>
  <c r="E45" i="5" s="1"/>
  <c r="G44" i="5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F44" i="5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J10" i="5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I44" i="5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H44" i="5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CD8" i="4"/>
  <c r="CE8" i="4" s="1"/>
  <c r="CA8" i="4"/>
  <c r="CB8" i="4" s="1"/>
  <c r="BY8" i="4"/>
  <c r="BN8" i="4"/>
  <c r="BC8" i="4"/>
  <c r="BE8" i="4" s="1"/>
  <c r="BB8" i="4"/>
  <c r="BD8" i="4" s="1"/>
  <c r="C44" i="5" l="1"/>
  <c r="E46" i="5"/>
  <c r="C45" i="5"/>
  <c r="BL8" i="4"/>
  <c r="BM8" i="4"/>
  <c r="E47" i="5" l="1"/>
  <c r="C46" i="5"/>
  <c r="E48" i="5" l="1"/>
  <c r="C47" i="5"/>
  <c r="E49" i="5" l="1"/>
  <c r="C48" i="5"/>
  <c r="E50" i="5" l="1"/>
  <c r="C49" i="5"/>
  <c r="E51" i="5" l="1"/>
  <c r="C50" i="5"/>
  <c r="F329" i="4"/>
  <c r="F330" i="4" s="1"/>
  <c r="F331" i="4" s="1"/>
  <c r="F15" i="4"/>
  <c r="E52" i="5" l="1"/>
  <c r="C51" i="5"/>
  <c r="V14" i="4"/>
  <c r="T14" i="4"/>
  <c r="T15" i="4" s="1"/>
  <c r="X14" i="4"/>
  <c r="Z14" i="4"/>
  <c r="W14" i="4"/>
  <c r="U14" i="4"/>
  <c r="U15" i="4" s="1"/>
  <c r="Y14" i="4"/>
  <c r="R14" i="4"/>
  <c r="R15" i="4" s="1"/>
  <c r="S14" i="4"/>
  <c r="B14" i="4"/>
  <c r="X15" i="4"/>
  <c r="V15" i="4"/>
  <c r="W15" i="4"/>
  <c r="AB14" i="4"/>
  <c r="AB15" i="4" s="1"/>
  <c r="AF14" i="4"/>
  <c r="AF15" i="4" s="1"/>
  <c r="AN14" i="4"/>
  <c r="AN15" i="4" s="1"/>
  <c r="BD14" i="4"/>
  <c r="BD15" i="4" s="1"/>
  <c r="BL14" i="4"/>
  <c r="BL15" i="4" s="1"/>
  <c r="AC14" i="4"/>
  <c r="AC15" i="4" s="1"/>
  <c r="AK14" i="4"/>
  <c r="AK15" i="4" s="1"/>
  <c r="AS14" i="4"/>
  <c r="AS15" i="4" s="1"/>
  <c r="AD14" i="4"/>
  <c r="AH14" i="4"/>
  <c r="AH15" i="4" s="1"/>
  <c r="AL14" i="4"/>
  <c r="AL15" i="4" s="1"/>
  <c r="AP14" i="4"/>
  <c r="AP15" i="4" s="1"/>
  <c r="AT14" i="4"/>
  <c r="AT15" i="4" s="1"/>
  <c r="BB14" i="4"/>
  <c r="BB15" i="4" s="1"/>
  <c r="BN14" i="4"/>
  <c r="BN15" i="4" s="1"/>
  <c r="AJ14" i="4"/>
  <c r="AJ15" i="4" s="1"/>
  <c r="AR14" i="4"/>
  <c r="AR15" i="4" s="1"/>
  <c r="AG14" i="4"/>
  <c r="AG15" i="4" s="1"/>
  <c r="AO14" i="4"/>
  <c r="AO15" i="4" s="1"/>
  <c r="BE14" i="4"/>
  <c r="BE15" i="4" s="1"/>
  <c r="BM14" i="4"/>
  <c r="BM15" i="4" s="1"/>
  <c r="AA14" i="4"/>
  <c r="AA15" i="4" s="1"/>
  <c r="AE14" i="4"/>
  <c r="AI14" i="4"/>
  <c r="AI15" i="4" s="1"/>
  <c r="AM14" i="4"/>
  <c r="AM15" i="4" s="1"/>
  <c r="AQ14" i="4"/>
  <c r="AQ15" i="4" s="1"/>
  <c r="BC14" i="4"/>
  <c r="BC15" i="4" s="1"/>
  <c r="Q14" i="4"/>
  <c r="F16" i="4"/>
  <c r="F332" i="4"/>
  <c r="Z15" i="4" l="1"/>
  <c r="Z16" i="4" s="1"/>
  <c r="E53" i="5"/>
  <c r="C52" i="5"/>
  <c r="Y15" i="4"/>
  <c r="Y16" i="4" s="1"/>
  <c r="S15" i="4"/>
  <c r="B15" i="4"/>
  <c r="AD15" i="4"/>
  <c r="AD16" i="4" s="1"/>
  <c r="Q15" i="4"/>
  <c r="AL16" i="4"/>
  <c r="AB16" i="4"/>
  <c r="AI16" i="4"/>
  <c r="AO16" i="4"/>
  <c r="AJ16" i="4"/>
  <c r="AH16" i="4"/>
  <c r="AS16" i="4"/>
  <c r="AG16" i="4"/>
  <c r="V16" i="4"/>
  <c r="BB16" i="4"/>
  <c r="BD16" i="4"/>
  <c r="AA16" i="4"/>
  <c r="BE16" i="4"/>
  <c r="AP16" i="4"/>
  <c r="AC16" i="4"/>
  <c r="AF16" i="4"/>
  <c r="R16" i="4"/>
  <c r="BC16" i="4"/>
  <c r="AM16" i="4"/>
  <c r="BM16" i="4"/>
  <c r="AR16" i="4"/>
  <c r="AT16" i="4"/>
  <c r="AN16" i="4"/>
  <c r="W16" i="4"/>
  <c r="T16" i="4"/>
  <c r="U16" i="4"/>
  <c r="AQ16" i="4"/>
  <c r="BN16" i="4"/>
  <c r="AK16" i="4"/>
  <c r="BL16" i="4"/>
  <c r="X16" i="4"/>
  <c r="AE15" i="4"/>
  <c r="AE16" i="4" s="1"/>
  <c r="F333" i="4"/>
  <c r="F17" i="4"/>
  <c r="CO9" i="4" l="1"/>
  <c r="E54" i="5"/>
  <c r="C53" i="5"/>
  <c r="S16" i="4"/>
  <c r="S17" i="4" s="1"/>
  <c r="B16" i="4"/>
  <c r="Q16" i="4"/>
  <c r="Q17" i="4" s="1"/>
  <c r="AJ17" i="4"/>
  <c r="BD17" i="4"/>
  <c r="AP17" i="4"/>
  <c r="AE17" i="4"/>
  <c r="AT17" i="4"/>
  <c r="BB17" i="4"/>
  <c r="BN17" i="4"/>
  <c r="AN17" i="4"/>
  <c r="BM17" i="4"/>
  <c r="AC17" i="4"/>
  <c r="AG17" i="4"/>
  <c r="W17" i="4"/>
  <c r="X17" i="4"/>
  <c r="BL17" i="4"/>
  <c r="Y17" i="4"/>
  <c r="AS17" i="4"/>
  <c r="AI17" i="4"/>
  <c r="AD17" i="4"/>
  <c r="Z17" i="4"/>
  <c r="AK17" i="4"/>
  <c r="AQ17" i="4"/>
  <c r="AB17" i="4"/>
  <c r="BE17" i="4"/>
  <c r="U17" i="4"/>
  <c r="AR17" i="4"/>
  <c r="AM17" i="4"/>
  <c r="V17" i="4"/>
  <c r="AO17" i="4"/>
  <c r="AH17" i="4"/>
  <c r="T17" i="4"/>
  <c r="BC17" i="4"/>
  <c r="R17" i="4"/>
  <c r="AF17" i="4"/>
  <c r="AA17" i="4"/>
  <c r="AL17" i="4"/>
  <c r="F18" i="4"/>
  <c r="F334" i="4"/>
  <c r="CN9" i="4" l="1"/>
  <c r="E55" i="5"/>
  <c r="C54" i="5"/>
  <c r="B17" i="4"/>
  <c r="AL18" i="4"/>
  <c r="AD18" i="4"/>
  <c r="U18" i="4"/>
  <c r="AI18" i="4"/>
  <c r="BC18" i="4"/>
  <c r="BB18" i="4"/>
  <c r="X18" i="4"/>
  <c r="BD18" i="4"/>
  <c r="AS18" i="4"/>
  <c r="AO18" i="4"/>
  <c r="AM18" i="4"/>
  <c r="BE18" i="4"/>
  <c r="AK18" i="4"/>
  <c r="AG18" i="4"/>
  <c r="BN18" i="4"/>
  <c r="S18" i="4"/>
  <c r="Y18" i="4"/>
  <c r="AT18" i="4"/>
  <c r="AE18" i="4"/>
  <c r="V18" i="4"/>
  <c r="AQ18" i="4"/>
  <c r="BL18" i="4"/>
  <c r="AJ18" i="4"/>
  <c r="AA18" i="4"/>
  <c r="R18" i="4"/>
  <c r="T18" i="4"/>
  <c r="BM18" i="4"/>
  <c r="AH18" i="4"/>
  <c r="AN18" i="4"/>
  <c r="AF18" i="4"/>
  <c r="AC18" i="4"/>
  <c r="AR18" i="4"/>
  <c r="AB18" i="4"/>
  <c r="Z18" i="4"/>
  <c r="AP18" i="4"/>
  <c r="W18" i="4"/>
  <c r="Q18" i="4"/>
  <c r="F335" i="4"/>
  <c r="F19" i="4"/>
  <c r="L42" i="5" l="1"/>
  <c r="L41" i="5"/>
  <c r="E56" i="5"/>
  <c r="C55" i="5"/>
  <c r="B18" i="4"/>
  <c r="W19" i="4"/>
  <c r="Z19" i="4"/>
  <c r="AA19" i="4"/>
  <c r="AT19" i="4"/>
  <c r="BE19" i="4"/>
  <c r="BD19" i="4"/>
  <c r="AB19" i="4"/>
  <c r="AQ19" i="4"/>
  <c r="Y19" i="4"/>
  <c r="AG19" i="4"/>
  <c r="AM19" i="4"/>
  <c r="X19" i="4"/>
  <c r="AI19" i="4"/>
  <c r="AR19" i="4"/>
  <c r="AN19" i="4"/>
  <c r="AH19" i="4"/>
  <c r="T19" i="4"/>
  <c r="BL19" i="4"/>
  <c r="V19" i="4"/>
  <c r="AO19" i="4"/>
  <c r="BC19" i="4"/>
  <c r="U19" i="4"/>
  <c r="AL19" i="4"/>
  <c r="AP19" i="4"/>
  <c r="AJ19" i="4"/>
  <c r="AC19" i="4"/>
  <c r="AF19" i="4"/>
  <c r="BM19" i="4"/>
  <c r="R19" i="4"/>
  <c r="AE19" i="4"/>
  <c r="S19" i="4"/>
  <c r="BN19" i="4"/>
  <c r="AK19" i="4"/>
  <c r="AS19" i="4"/>
  <c r="BB19" i="4"/>
  <c r="AD19" i="4"/>
  <c r="Q19" i="4"/>
  <c r="F20" i="4"/>
  <c r="F336" i="4"/>
  <c r="L14" i="5" l="1"/>
  <c r="L43" i="5"/>
  <c r="L13" i="5"/>
  <c r="E57" i="5"/>
  <c r="C56" i="5"/>
  <c r="BE20" i="4"/>
  <c r="B19" i="4"/>
  <c r="U20" i="4"/>
  <c r="AG20" i="4"/>
  <c r="BL20" i="4"/>
  <c r="AI20" i="4"/>
  <c r="AB20" i="4"/>
  <c r="BD20" i="4"/>
  <c r="AD20" i="4"/>
  <c r="AE20" i="4"/>
  <c r="AA20" i="4"/>
  <c r="AK20" i="4"/>
  <c r="AF20" i="4"/>
  <c r="AP20" i="4"/>
  <c r="AS20" i="4"/>
  <c r="AL20" i="4"/>
  <c r="AO20" i="4"/>
  <c r="V20" i="4"/>
  <c r="AN20" i="4"/>
  <c r="AM20" i="4"/>
  <c r="AQ20" i="4"/>
  <c r="BN20" i="4"/>
  <c r="R20" i="4"/>
  <c r="AC20" i="4"/>
  <c r="BC20" i="4"/>
  <c r="T20" i="4"/>
  <c r="BB20" i="4"/>
  <c r="S20" i="4"/>
  <c r="BM20" i="4"/>
  <c r="AJ20" i="4"/>
  <c r="AT20" i="4"/>
  <c r="Z20" i="4"/>
  <c r="AH20" i="4"/>
  <c r="AR20" i="4"/>
  <c r="X20" i="4"/>
  <c r="Y20" i="4"/>
  <c r="W20" i="4"/>
  <c r="Q20" i="4"/>
  <c r="D328" i="4"/>
  <c r="F337" i="4"/>
  <c r="F21" i="4"/>
  <c r="E58" i="5" l="1"/>
  <c r="C57" i="5"/>
  <c r="J11" i="6"/>
  <c r="L15" i="5"/>
  <c r="L44" i="5"/>
  <c r="J12" i="6"/>
  <c r="AI21" i="4"/>
  <c r="BC21" i="4"/>
  <c r="BB21" i="4"/>
  <c r="BD21" i="4"/>
  <c r="AL21" i="4"/>
  <c r="BN21" i="4"/>
  <c r="AO21" i="4"/>
  <c r="AH21" i="4"/>
  <c r="AT21" i="4"/>
  <c r="AF21" i="4"/>
  <c r="Q21" i="4"/>
  <c r="B20" i="4"/>
  <c r="T21" i="4"/>
  <c r="Y21" i="4"/>
  <c r="R21" i="4"/>
  <c r="U21" i="4"/>
  <c r="S21" i="4"/>
  <c r="X21" i="4"/>
  <c r="Z21" i="4"/>
  <c r="W21" i="4"/>
  <c r="V21" i="4"/>
  <c r="AB21" i="4"/>
  <c r="AJ21" i="4"/>
  <c r="AG21" i="4"/>
  <c r="AA21" i="4"/>
  <c r="AN21" i="4"/>
  <c r="BL21" i="4"/>
  <c r="AQ21" i="4"/>
  <c r="AR21" i="4"/>
  <c r="AM21" i="4"/>
  <c r="AK21" i="4"/>
  <c r="AS21" i="4"/>
  <c r="AD21" i="4"/>
  <c r="AP21" i="4"/>
  <c r="BM21" i="4"/>
  <c r="AE21" i="4"/>
  <c r="AC21" i="4"/>
  <c r="BE21" i="4"/>
  <c r="Q328" i="4"/>
  <c r="AD328" i="4"/>
  <c r="AE328" i="4"/>
  <c r="AM328" i="4"/>
  <c r="Z328" i="4"/>
  <c r="T328" i="4"/>
  <c r="AB328" i="4"/>
  <c r="AR328" i="4"/>
  <c r="U328" i="4"/>
  <c r="AC328" i="4"/>
  <c r="AS328" i="4"/>
  <c r="AT328" i="4"/>
  <c r="S328" i="4"/>
  <c r="AA328" i="4"/>
  <c r="AQ328" i="4"/>
  <c r="AL328" i="4"/>
  <c r="AP328" i="4"/>
  <c r="X328" i="4"/>
  <c r="AF328" i="4"/>
  <c r="AN328" i="4"/>
  <c r="Y328" i="4"/>
  <c r="AO328" i="4"/>
  <c r="F338" i="4"/>
  <c r="F22" i="4"/>
  <c r="L16" i="5" l="1"/>
  <c r="L45" i="5"/>
  <c r="J13" i="6"/>
  <c r="E59" i="5"/>
  <c r="C58" i="5"/>
  <c r="CN378" i="4"/>
  <c r="CN381" i="4"/>
  <c r="CN377" i="4"/>
  <c r="CN380" i="4"/>
  <c r="CN375" i="4"/>
  <c r="CN371" i="4"/>
  <c r="CN379" i="4"/>
  <c r="CN374" i="4"/>
  <c r="CN373" i="4"/>
  <c r="CN368" i="4"/>
  <c r="CN372" i="4"/>
  <c r="CN367" i="4"/>
  <c r="CN370" i="4"/>
  <c r="CN364" i="4"/>
  <c r="CN360" i="4"/>
  <c r="CN356" i="4"/>
  <c r="CN369" i="4"/>
  <c r="CN363" i="4"/>
  <c r="CN359" i="4"/>
  <c r="CN361" i="4"/>
  <c r="CN362" i="4"/>
  <c r="CN376" i="4"/>
  <c r="CN366" i="4"/>
  <c r="CN358" i="4"/>
  <c r="CN365" i="4"/>
  <c r="CN357" i="4"/>
  <c r="CO381" i="4"/>
  <c r="CO377" i="4"/>
  <c r="CO380" i="4"/>
  <c r="CO379" i="4"/>
  <c r="CO374" i="4"/>
  <c r="CO378" i="4"/>
  <c r="CO373" i="4"/>
  <c r="CO372" i="4"/>
  <c r="CO367" i="4"/>
  <c r="CO371" i="4"/>
  <c r="CO370" i="4"/>
  <c r="CO369" i="4"/>
  <c r="CO363" i="4"/>
  <c r="CO359" i="4"/>
  <c r="CO368" i="4"/>
  <c r="CO366" i="4"/>
  <c r="CO362" i="4"/>
  <c r="CO358" i="4"/>
  <c r="CO376" i="4"/>
  <c r="CO375" i="4"/>
  <c r="CO360" i="4"/>
  <c r="CO365" i="4"/>
  <c r="CO357" i="4"/>
  <c r="CO364" i="4"/>
  <c r="CO356" i="4"/>
  <c r="CO361" i="4"/>
  <c r="CM379" i="4"/>
  <c r="CM378" i="4"/>
  <c r="CM381" i="4"/>
  <c r="CM376" i="4"/>
  <c r="CM372" i="4"/>
  <c r="CM380" i="4"/>
  <c r="CM375" i="4"/>
  <c r="CM371" i="4"/>
  <c r="CM377" i="4"/>
  <c r="CM374" i="4"/>
  <c r="CM369" i="4"/>
  <c r="CM373" i="4"/>
  <c r="CM368" i="4"/>
  <c r="CM365" i="4"/>
  <c r="CM361" i="4"/>
  <c r="CM357" i="4"/>
  <c r="CM370" i="4"/>
  <c r="CM364" i="4"/>
  <c r="CM360" i="4"/>
  <c r="CM356" i="4"/>
  <c r="CM362" i="4"/>
  <c r="CM367" i="4"/>
  <c r="CM359" i="4"/>
  <c r="CM366" i="4"/>
  <c r="CM358" i="4"/>
  <c r="CM363" i="4"/>
  <c r="AK22" i="4"/>
  <c r="AI22" i="4"/>
  <c r="BM22" i="4"/>
  <c r="AG22" i="4"/>
  <c r="AE22" i="4"/>
  <c r="AM22" i="4"/>
  <c r="AQ22" i="4"/>
  <c r="BL22" i="4"/>
  <c r="AJ22" i="4"/>
  <c r="W22" i="4"/>
  <c r="AF22" i="4"/>
  <c r="BN22" i="4"/>
  <c r="BB22" i="4"/>
  <c r="AT22" i="4"/>
  <c r="Q22" i="4"/>
  <c r="R22" i="4"/>
  <c r="B21" i="4"/>
  <c r="U22" i="4"/>
  <c r="T22" i="4"/>
  <c r="V22" i="4"/>
  <c r="S22" i="4"/>
  <c r="BE22" i="4"/>
  <c r="AP22" i="4"/>
  <c r="AR22" i="4"/>
  <c r="AN22" i="4"/>
  <c r="Z22" i="4"/>
  <c r="AH22" i="4"/>
  <c r="AO22" i="4"/>
  <c r="AL22" i="4"/>
  <c r="BC22" i="4"/>
  <c r="AC22" i="4"/>
  <c r="AD22" i="4"/>
  <c r="AS22" i="4"/>
  <c r="AA22" i="4"/>
  <c r="AB22" i="4"/>
  <c r="X22" i="4"/>
  <c r="Y22" i="4"/>
  <c r="BD22" i="4"/>
  <c r="F23" i="4"/>
  <c r="F339" i="4"/>
  <c r="L17" i="5" l="1"/>
  <c r="L46" i="5"/>
  <c r="E60" i="5"/>
  <c r="C59" i="5"/>
  <c r="J14" i="6"/>
  <c r="AK23" i="4"/>
  <c r="BL23" i="4"/>
  <c r="AT23" i="4"/>
  <c r="AM23" i="4"/>
  <c r="AI23" i="4"/>
  <c r="AB23" i="4"/>
  <c r="AS23" i="4"/>
  <c r="BC23" i="4"/>
  <c r="AN23" i="4"/>
  <c r="BE23" i="4"/>
  <c r="AQ23" i="4"/>
  <c r="BD23" i="4"/>
  <c r="AA23" i="4"/>
  <c r="BB23" i="4"/>
  <c r="AL23" i="4"/>
  <c r="B22" i="4"/>
  <c r="R23" i="4"/>
  <c r="U23" i="4"/>
  <c r="S23" i="4"/>
  <c r="T23" i="4"/>
  <c r="V23" i="4"/>
  <c r="AC23" i="4"/>
  <c r="Y23" i="4"/>
  <c r="BN23" i="4"/>
  <c r="AO23" i="4"/>
  <c r="Z23" i="4"/>
  <c r="AR23" i="4"/>
  <c r="AP23" i="4"/>
  <c r="W23" i="4"/>
  <c r="AF23" i="4"/>
  <c r="X23" i="4"/>
  <c r="AD23" i="4"/>
  <c r="AG23" i="4"/>
  <c r="AH23" i="4"/>
  <c r="AJ23" i="4"/>
  <c r="AE23" i="4"/>
  <c r="BM23" i="4"/>
  <c r="Q23" i="4"/>
  <c r="F24" i="4"/>
  <c r="F340" i="4"/>
  <c r="E61" i="5" l="1"/>
  <c r="C60" i="5"/>
  <c r="L18" i="5"/>
  <c r="L47" i="5"/>
  <c r="J15" i="6"/>
  <c r="CP14" i="4"/>
  <c r="AH24" i="4"/>
  <c r="AM24" i="4"/>
  <c r="W24" i="4"/>
  <c r="AO24" i="4"/>
  <c r="AK24" i="4"/>
  <c r="AL24" i="4"/>
  <c r="AT24" i="4"/>
  <c r="AE24" i="4"/>
  <c r="AD24" i="4"/>
  <c r="AA24" i="4"/>
  <c r="AP24" i="4"/>
  <c r="AC24" i="4"/>
  <c r="BB24" i="4"/>
  <c r="AB24" i="4"/>
  <c r="AJ24" i="4"/>
  <c r="AG24" i="4"/>
  <c r="BD24" i="4"/>
  <c r="AF24" i="4"/>
  <c r="AR24" i="4"/>
  <c r="BN24" i="4"/>
  <c r="AI24" i="4"/>
  <c r="B23" i="4"/>
  <c r="S24" i="4"/>
  <c r="R24" i="4"/>
  <c r="V24" i="4"/>
  <c r="U24" i="4"/>
  <c r="T24" i="4"/>
  <c r="AN24" i="4"/>
  <c r="BL24" i="4"/>
  <c r="BM24" i="4"/>
  <c r="X24" i="4"/>
  <c r="BE24" i="4"/>
  <c r="AS24" i="4"/>
  <c r="Z24" i="4"/>
  <c r="Y24" i="4"/>
  <c r="AQ24" i="4"/>
  <c r="BC24" i="4"/>
  <c r="Q24" i="4"/>
  <c r="F341" i="4"/>
  <c r="F25" i="4"/>
  <c r="L19" i="5" l="1"/>
  <c r="L48" i="5"/>
  <c r="J16" i="6"/>
  <c r="E62" i="5"/>
  <c r="C61" i="5"/>
  <c r="AI25" i="4"/>
  <c r="Y25" i="4"/>
  <c r="AN25" i="4"/>
  <c r="BC25" i="4"/>
  <c r="AS25" i="4"/>
  <c r="AF25" i="4"/>
  <c r="CR14" i="4"/>
  <c r="CP15" i="4"/>
  <c r="AQ25" i="4"/>
  <c r="BE25" i="4"/>
  <c r="BB25" i="4"/>
  <c r="AA25" i="4"/>
  <c r="AT25" i="4"/>
  <c r="AR25" i="4"/>
  <c r="AJ25" i="4"/>
  <c r="AP25" i="4"/>
  <c r="AL25" i="4"/>
  <c r="AO25" i="4"/>
  <c r="AH25" i="4"/>
  <c r="Z25" i="4"/>
  <c r="BL25" i="4"/>
  <c r="AG25" i="4"/>
  <c r="AB25" i="4"/>
  <c r="AC25" i="4"/>
  <c r="AE25" i="4"/>
  <c r="AK25" i="4"/>
  <c r="W25" i="4"/>
  <c r="Q25" i="4"/>
  <c r="B24" i="4"/>
  <c r="S25" i="4"/>
  <c r="R25" i="4"/>
  <c r="V25" i="4"/>
  <c r="U25" i="4"/>
  <c r="T25" i="4"/>
  <c r="X25" i="4"/>
  <c r="BM25" i="4"/>
  <c r="BN25" i="4"/>
  <c r="BD25" i="4"/>
  <c r="AD25" i="4"/>
  <c r="AM25" i="4"/>
  <c r="F342" i="4"/>
  <c r="F26" i="4"/>
  <c r="L20" i="5" l="1"/>
  <c r="L49" i="5"/>
  <c r="E63" i="5"/>
  <c r="C62" i="5"/>
  <c r="J17" i="6"/>
  <c r="AS26" i="4"/>
  <c r="CR15" i="4"/>
  <c r="CP16" i="4"/>
  <c r="CQ14" i="4"/>
  <c r="BD26" i="4"/>
  <c r="BM26" i="4"/>
  <c r="AC26" i="4"/>
  <c r="AF26" i="4"/>
  <c r="AL26" i="4"/>
  <c r="BB26" i="4"/>
  <c r="AJ26" i="4"/>
  <c r="BN26" i="4"/>
  <c r="X26" i="4"/>
  <c r="AE26" i="4"/>
  <c r="AH26" i="4"/>
  <c r="AI26" i="4"/>
  <c r="AG26" i="4"/>
  <c r="Z26" i="4"/>
  <c r="Q26" i="4"/>
  <c r="U26" i="4"/>
  <c r="W26" i="4"/>
  <c r="T26" i="4"/>
  <c r="B25" i="4"/>
  <c r="R26" i="4"/>
  <c r="S26" i="4"/>
  <c r="V26" i="4"/>
  <c r="AD26" i="4"/>
  <c r="AK26" i="4"/>
  <c r="AM26" i="4"/>
  <c r="AR26" i="4"/>
  <c r="Y26" i="4"/>
  <c r="AB26" i="4"/>
  <c r="AT26" i="4"/>
  <c r="AO26" i="4"/>
  <c r="BE26" i="4"/>
  <c r="AA26" i="4"/>
  <c r="AN26" i="4"/>
  <c r="BL26" i="4"/>
  <c r="AP26" i="4"/>
  <c r="AQ26" i="4"/>
  <c r="BC26" i="4"/>
  <c r="F343" i="4"/>
  <c r="F27" i="4"/>
  <c r="L21" i="5" l="1"/>
  <c r="L50" i="5"/>
  <c r="E64" i="5"/>
  <c r="C63" i="5"/>
  <c r="J18" i="6"/>
  <c r="CP17" i="4"/>
  <c r="CS14" i="4"/>
  <c r="CQ15" i="4"/>
  <c r="CR16" i="4"/>
  <c r="X27" i="4"/>
  <c r="AB27" i="4"/>
  <c r="U27" i="4"/>
  <c r="AF27" i="4"/>
  <c r="AQ27" i="4"/>
  <c r="Q27" i="4"/>
  <c r="B26" i="4"/>
  <c r="S27" i="4"/>
  <c r="R27" i="4"/>
  <c r="V27" i="4"/>
  <c r="AD27" i="4"/>
  <c r="AP27" i="4"/>
  <c r="AO27" i="4"/>
  <c r="Y27" i="4"/>
  <c r="AL27" i="4"/>
  <c r="AG27" i="4"/>
  <c r="AE27" i="4"/>
  <c r="BN27" i="4"/>
  <c r="BD27" i="4"/>
  <c r="BC27" i="4"/>
  <c r="AA27" i="4"/>
  <c r="AT27" i="4"/>
  <c r="AR27" i="4"/>
  <c r="AK27" i="4"/>
  <c r="T27" i="4"/>
  <c r="BM27" i="4"/>
  <c r="AH27" i="4"/>
  <c r="AC27" i="4"/>
  <c r="AN27" i="4"/>
  <c r="BL27" i="4"/>
  <c r="BE27" i="4"/>
  <c r="AM27" i="4"/>
  <c r="W27" i="4"/>
  <c r="Z27" i="4"/>
  <c r="AI27" i="4"/>
  <c r="AJ27" i="4"/>
  <c r="BB27" i="4"/>
  <c r="AS27" i="4"/>
  <c r="F344" i="4"/>
  <c r="F28" i="4"/>
  <c r="E65" i="5" l="1"/>
  <c r="C64" i="5"/>
  <c r="L22" i="5"/>
  <c r="L51" i="5"/>
  <c r="J19" i="6"/>
  <c r="CS15" i="4"/>
  <c r="CS16" i="4" s="1"/>
  <c r="CR17" i="4"/>
  <c r="CQ16" i="4"/>
  <c r="CP18" i="4"/>
  <c r="BM28" i="4"/>
  <c r="AJ28" i="4"/>
  <c r="AI28" i="4"/>
  <c r="AH28" i="4"/>
  <c r="AR28" i="4"/>
  <c r="AA28" i="4"/>
  <c r="AL28" i="4"/>
  <c r="Z28" i="4"/>
  <c r="BE28" i="4"/>
  <c r="AP28" i="4"/>
  <c r="AS28" i="4"/>
  <c r="AM28" i="4"/>
  <c r="BL28" i="4"/>
  <c r="AN28" i="4"/>
  <c r="AB28" i="4"/>
  <c r="AT28" i="4"/>
  <c r="BC28" i="4"/>
  <c r="BN28" i="4"/>
  <c r="AG28" i="4"/>
  <c r="Y28" i="4"/>
  <c r="AF28" i="4"/>
  <c r="B27" i="4"/>
  <c r="T28" i="4"/>
  <c r="W28" i="4"/>
  <c r="U28" i="4"/>
  <c r="S28" i="4"/>
  <c r="R28" i="4"/>
  <c r="V28" i="4"/>
  <c r="AC28" i="4"/>
  <c r="AD28" i="4"/>
  <c r="AK28" i="4"/>
  <c r="BB28" i="4"/>
  <c r="BD28" i="4"/>
  <c r="AE28" i="4"/>
  <c r="AO28" i="4"/>
  <c r="X28" i="4"/>
  <c r="AQ28" i="4"/>
  <c r="Q28" i="4"/>
  <c r="F29" i="4"/>
  <c r="F345" i="4"/>
  <c r="L23" i="5" l="1"/>
  <c r="L52" i="5"/>
  <c r="J20" i="6"/>
  <c r="E66" i="5"/>
  <c r="C66" i="5" s="1"/>
  <c r="C65" i="5"/>
  <c r="J8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CQ17" i="4"/>
  <c r="CS17" i="4"/>
  <c r="CR18" i="4"/>
  <c r="CP19" i="4"/>
  <c r="AI29" i="4"/>
  <c r="BN29" i="4"/>
  <c r="BL29" i="4"/>
  <c r="AS29" i="4"/>
  <c r="AO29" i="4"/>
  <c r="AC29" i="4"/>
  <c r="AF29" i="4"/>
  <c r="BC29" i="4"/>
  <c r="AB29" i="4"/>
  <c r="AM29" i="4"/>
  <c r="BB29" i="4"/>
  <c r="AA29" i="4"/>
  <c r="B28" i="4"/>
  <c r="T29" i="4"/>
  <c r="W29" i="4"/>
  <c r="U29" i="4"/>
  <c r="R29" i="4"/>
  <c r="S29" i="4"/>
  <c r="V29" i="4"/>
  <c r="AK29" i="4"/>
  <c r="AD29" i="4"/>
  <c r="AQ29" i="4"/>
  <c r="AE29" i="4"/>
  <c r="AR29" i="4"/>
  <c r="BE29" i="4"/>
  <c r="AP29" i="4"/>
  <c r="Y29" i="4"/>
  <c r="AT29" i="4"/>
  <c r="AJ29" i="4"/>
  <c r="X29" i="4"/>
  <c r="BD29" i="4"/>
  <c r="AH29" i="4"/>
  <c r="Z29" i="4"/>
  <c r="AL29" i="4"/>
  <c r="AG29" i="4"/>
  <c r="AN29" i="4"/>
  <c r="BM29" i="4"/>
  <c r="Q29" i="4"/>
  <c r="F30" i="4"/>
  <c r="F346" i="4"/>
  <c r="L24" i="5" l="1"/>
  <c r="L53" i="5"/>
  <c r="J21" i="6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CQ18" i="4"/>
  <c r="CP20" i="4"/>
  <c r="CS18" i="4"/>
  <c r="CR19" i="4"/>
  <c r="AI30" i="4"/>
  <c r="BE30" i="4"/>
  <c r="AM30" i="4"/>
  <c r="BM30" i="4"/>
  <c r="AG30" i="4"/>
  <c r="AH30" i="4"/>
  <c r="X30" i="4"/>
  <c r="AO30" i="4"/>
  <c r="Y30" i="4"/>
  <c r="AR30" i="4"/>
  <c r="AQ30" i="4"/>
  <c r="AC30" i="4"/>
  <c r="AT30" i="4"/>
  <c r="AE30" i="4"/>
  <c r="AB30" i="4"/>
  <c r="BN30" i="4"/>
  <c r="Q30" i="4"/>
  <c r="B29" i="4"/>
  <c r="T30" i="4"/>
  <c r="W30" i="4"/>
  <c r="U30" i="4"/>
  <c r="S30" i="4"/>
  <c r="R30" i="4"/>
  <c r="V30" i="4"/>
  <c r="AD30" i="4"/>
  <c r="AK30" i="4"/>
  <c r="AN30" i="4"/>
  <c r="AL30" i="4"/>
  <c r="AF30" i="4"/>
  <c r="AJ30" i="4"/>
  <c r="BC30" i="4"/>
  <c r="BB30" i="4"/>
  <c r="Z30" i="4"/>
  <c r="BD30" i="4"/>
  <c r="BL30" i="4"/>
  <c r="AP30" i="4"/>
  <c r="AA30" i="4"/>
  <c r="AS30" i="4"/>
  <c r="F347" i="4"/>
  <c r="F31" i="4"/>
  <c r="L25" i="5" l="1"/>
  <c r="L54" i="5"/>
  <c r="J22" i="6"/>
  <c r="CS19" i="4"/>
  <c r="CP328" i="4"/>
  <c r="CP356" i="4" s="1"/>
  <c r="CP21" i="4"/>
  <c r="CR20" i="4"/>
  <c r="CQ19" i="4"/>
  <c r="BN31" i="4"/>
  <c r="AF31" i="4"/>
  <c r="AS31" i="4"/>
  <c r="Z31" i="4"/>
  <c r="AO31" i="4"/>
  <c r="AR31" i="4"/>
  <c r="AT31" i="4"/>
  <c r="X31" i="4"/>
  <c r="B30" i="4"/>
  <c r="U31" i="4"/>
  <c r="T31" i="4"/>
  <c r="W31" i="4"/>
  <c r="R31" i="4"/>
  <c r="S31" i="4"/>
  <c r="V31" i="4"/>
  <c r="BE31" i="4"/>
  <c r="BC31" i="4"/>
  <c r="BB31" i="4"/>
  <c r="BD31" i="4"/>
  <c r="AD31" i="4"/>
  <c r="AK31" i="4"/>
  <c r="AP31" i="4"/>
  <c r="BL31" i="4"/>
  <c r="AQ31" i="4"/>
  <c r="AG31" i="4"/>
  <c r="AJ31" i="4"/>
  <c r="AL31" i="4"/>
  <c r="AI31" i="4"/>
  <c r="AH31" i="4"/>
  <c r="AA31" i="4"/>
  <c r="Y31" i="4"/>
  <c r="AC31" i="4"/>
  <c r="AN31" i="4"/>
  <c r="AM31" i="4"/>
  <c r="AB31" i="4"/>
  <c r="AE31" i="4"/>
  <c r="BM31" i="4"/>
  <c r="Q31" i="4"/>
  <c r="F32" i="4"/>
  <c r="F348" i="4"/>
  <c r="L26" i="5" l="1"/>
  <c r="L55" i="5"/>
  <c r="J23" i="6"/>
  <c r="CP22" i="4"/>
  <c r="CQ20" i="4"/>
  <c r="CS20" i="4"/>
  <c r="CR328" i="4"/>
  <c r="CR356" i="4" s="1"/>
  <c r="CR21" i="4"/>
  <c r="BM32" i="4"/>
  <c r="X32" i="4"/>
  <c r="AJ32" i="4"/>
  <c r="AQ32" i="4"/>
  <c r="AE32" i="4"/>
  <c r="AC32" i="4"/>
  <c r="Z32" i="4"/>
  <c r="AT32" i="4"/>
  <c r="AG32" i="4"/>
  <c r="AB32" i="4"/>
  <c r="AR32" i="4"/>
  <c r="BL32" i="4"/>
  <c r="BC32" i="4"/>
  <c r="AF32" i="4"/>
  <c r="B31" i="4"/>
  <c r="T32" i="4"/>
  <c r="W32" i="4"/>
  <c r="U32" i="4"/>
  <c r="S32" i="4"/>
  <c r="R32" i="4"/>
  <c r="V32" i="4"/>
  <c r="BB32" i="4"/>
  <c r="BE32" i="4"/>
  <c r="BD32" i="4"/>
  <c r="AD32" i="4"/>
  <c r="AK32" i="4"/>
  <c r="AN32" i="4"/>
  <c r="AI32" i="4"/>
  <c r="AO32" i="4"/>
  <c r="AM32" i="4"/>
  <c r="Y32" i="4"/>
  <c r="AA32" i="4"/>
  <c r="AH32" i="4"/>
  <c r="AL32" i="4"/>
  <c r="AP32" i="4"/>
  <c r="BN32" i="4"/>
  <c r="AS32" i="4"/>
  <c r="Q32" i="4"/>
  <c r="F349" i="4"/>
  <c r="F33" i="4"/>
  <c r="L27" i="5" l="1"/>
  <c r="L56" i="5"/>
  <c r="J24" i="6"/>
  <c r="AT33" i="4"/>
  <c r="AE33" i="4"/>
  <c r="CR22" i="4"/>
  <c r="CS328" i="4"/>
  <c r="CS356" i="4" s="1"/>
  <c r="CS21" i="4"/>
  <c r="CQ328" i="4"/>
  <c r="CQ356" i="4" s="1"/>
  <c r="CQ21" i="4"/>
  <c r="CP23" i="4"/>
  <c r="AJ33" i="4"/>
  <c r="BN33" i="4"/>
  <c r="AH33" i="4"/>
  <c r="AB33" i="4"/>
  <c r="BC33" i="4"/>
  <c r="B32" i="4"/>
  <c r="Y33" i="4"/>
  <c r="X33" i="4"/>
  <c r="Z33" i="4"/>
  <c r="W33" i="4"/>
  <c r="T33" i="4"/>
  <c r="U33" i="4"/>
  <c r="R33" i="4"/>
  <c r="S33" i="4"/>
  <c r="V33" i="4"/>
  <c r="BL33" i="4"/>
  <c r="BM33" i="4"/>
  <c r="AA33" i="4"/>
  <c r="AS33" i="4"/>
  <c r="AF33" i="4"/>
  <c r="AO33" i="4"/>
  <c r="AG33" i="4"/>
  <c r="AQ33" i="4"/>
  <c r="AL33" i="4"/>
  <c r="AP33" i="4"/>
  <c r="AI33" i="4"/>
  <c r="BD33" i="4"/>
  <c r="BE33" i="4"/>
  <c r="BB33" i="4"/>
  <c r="AD33" i="4"/>
  <c r="AK33" i="4"/>
  <c r="AM33" i="4"/>
  <c r="AN33" i="4"/>
  <c r="AR33" i="4"/>
  <c r="AC33" i="4"/>
  <c r="Q33" i="4"/>
  <c r="F34" i="4"/>
  <c r="F350" i="4"/>
  <c r="L28" i="5" l="1"/>
  <c r="L57" i="5"/>
  <c r="J25" i="6"/>
  <c r="AH34" i="4"/>
  <c r="CS22" i="4"/>
  <c r="CQ22" i="4"/>
  <c r="CP24" i="4"/>
  <c r="CR23" i="4"/>
  <c r="AN34" i="4"/>
  <c r="BM34" i="4"/>
  <c r="Z34" i="4"/>
  <c r="AB34" i="4"/>
  <c r="AM34" i="4"/>
  <c r="AI34" i="4"/>
  <c r="AS34" i="4"/>
  <c r="BL34" i="4"/>
  <c r="X34" i="4"/>
  <c r="BN34" i="4"/>
  <c r="AR34" i="4"/>
  <c r="AP34" i="4"/>
  <c r="AQ34" i="4"/>
  <c r="Y34" i="4"/>
  <c r="AJ34" i="4"/>
  <c r="B33" i="4"/>
  <c r="U34" i="4"/>
  <c r="T34" i="4"/>
  <c r="W34" i="4"/>
  <c r="S34" i="4"/>
  <c r="V34" i="4"/>
  <c r="BC34" i="4"/>
  <c r="BB34" i="4"/>
  <c r="BE34" i="4"/>
  <c r="BD34" i="4"/>
  <c r="AD34" i="4"/>
  <c r="AK34" i="4"/>
  <c r="R34" i="4"/>
  <c r="AC34" i="4"/>
  <c r="AE34" i="4"/>
  <c r="AL34" i="4"/>
  <c r="AG34" i="4"/>
  <c r="AO34" i="4"/>
  <c r="AF34" i="4"/>
  <c r="AA34" i="4"/>
  <c r="AT34" i="4"/>
  <c r="CL14" i="4"/>
  <c r="Q34" i="4"/>
  <c r="F351" i="4"/>
  <c r="F35" i="4"/>
  <c r="L29" i="5" l="1"/>
  <c r="L58" i="5"/>
  <c r="J26" i="6"/>
  <c r="CP25" i="4"/>
  <c r="CR24" i="4"/>
  <c r="CQ23" i="4"/>
  <c r="CS23" i="4"/>
  <c r="Q35" i="4"/>
  <c r="B34" i="4"/>
  <c r="Y35" i="4"/>
  <c r="X35" i="4"/>
  <c r="T35" i="4"/>
  <c r="U35" i="4"/>
  <c r="W35" i="4"/>
  <c r="S35" i="4"/>
  <c r="V35" i="4"/>
  <c r="BC35" i="4"/>
  <c r="BD35" i="4"/>
  <c r="BE35" i="4"/>
  <c r="BB35" i="4"/>
  <c r="AK35" i="4"/>
  <c r="AD35" i="4"/>
  <c r="R35" i="4"/>
  <c r="AH35" i="4"/>
  <c r="AI35" i="4"/>
  <c r="BM35" i="4"/>
  <c r="AB35" i="4"/>
  <c r="BL35" i="4"/>
  <c r="AN35" i="4"/>
  <c r="AM35" i="4"/>
  <c r="AS35" i="4"/>
  <c r="Z35" i="4"/>
  <c r="AR35" i="4"/>
  <c r="AG35" i="4"/>
  <c r="AO35" i="4"/>
  <c r="AC35" i="4"/>
  <c r="AJ35" i="4"/>
  <c r="AA35" i="4"/>
  <c r="AL35" i="4"/>
  <c r="AQ35" i="4"/>
  <c r="BN35" i="4"/>
  <c r="AT35" i="4"/>
  <c r="AF35" i="4"/>
  <c r="AE35" i="4"/>
  <c r="AP35" i="4"/>
  <c r="CL15" i="4"/>
  <c r="F352" i="4"/>
  <c r="F36" i="4"/>
  <c r="L30" i="5" l="1"/>
  <c r="L59" i="5"/>
  <c r="J27" i="6"/>
  <c r="CS24" i="4"/>
  <c r="CR25" i="4"/>
  <c r="CQ24" i="4"/>
  <c r="CP26" i="4"/>
  <c r="AR36" i="4"/>
  <c r="BL36" i="4"/>
  <c r="AT36" i="4"/>
  <c r="AO36" i="4"/>
  <c r="AG36" i="4"/>
  <c r="AN36" i="4"/>
  <c r="AI36" i="4"/>
  <c r="BN36" i="4"/>
  <c r="AL36" i="4"/>
  <c r="AJ36" i="4"/>
  <c r="AS36" i="4"/>
  <c r="AB36" i="4"/>
  <c r="AH36" i="4"/>
  <c r="X36" i="4"/>
  <c r="Q36" i="4"/>
  <c r="Z36" i="4"/>
  <c r="B35" i="4"/>
  <c r="Y36" i="4"/>
  <c r="S36" i="4"/>
  <c r="R36" i="4"/>
  <c r="T36" i="4"/>
  <c r="U36" i="4"/>
  <c r="W36" i="4"/>
  <c r="V36" i="4"/>
  <c r="AF36" i="4"/>
  <c r="AA36" i="4"/>
  <c r="AP36" i="4"/>
  <c r="AE36" i="4"/>
  <c r="AQ36" i="4"/>
  <c r="BC36" i="4"/>
  <c r="BB36" i="4"/>
  <c r="BE36" i="4"/>
  <c r="BD36" i="4"/>
  <c r="AK36" i="4"/>
  <c r="AD36" i="4"/>
  <c r="AC36" i="4"/>
  <c r="AM36" i="4"/>
  <c r="BM36" i="4"/>
  <c r="CL16" i="4"/>
  <c r="F353" i="4"/>
  <c r="F37" i="4"/>
  <c r="L31" i="5" l="1"/>
  <c r="L60" i="5"/>
  <c r="J28" i="6"/>
  <c r="CP27" i="4"/>
  <c r="CR26" i="4"/>
  <c r="CQ25" i="4"/>
  <c r="CS25" i="4"/>
  <c r="Q37" i="4"/>
  <c r="B36" i="4"/>
  <c r="X37" i="4"/>
  <c r="R37" i="4"/>
  <c r="Y37" i="4"/>
  <c r="S37" i="4"/>
  <c r="U37" i="4"/>
  <c r="W37" i="4"/>
  <c r="T37" i="4"/>
  <c r="V37" i="4"/>
  <c r="CQ37" i="4"/>
  <c r="CR37" i="4"/>
  <c r="CP37" i="4"/>
  <c r="CS37" i="4"/>
  <c r="AF37" i="4"/>
  <c r="AP37" i="4"/>
  <c r="BC37" i="4"/>
  <c r="BE37" i="4"/>
  <c r="BB37" i="4"/>
  <c r="BD37" i="4"/>
  <c r="AD37" i="4"/>
  <c r="AK37" i="4"/>
  <c r="AQ37" i="4"/>
  <c r="BN37" i="4"/>
  <c r="AR37" i="4"/>
  <c r="AI37" i="4"/>
  <c r="AA37" i="4"/>
  <c r="AJ37" i="4"/>
  <c r="AG37" i="4"/>
  <c r="BM37" i="4"/>
  <c r="AE37" i="4"/>
  <c r="AB37" i="4"/>
  <c r="AO37" i="4"/>
  <c r="AM37" i="4"/>
  <c r="AC37" i="4"/>
  <c r="Z37" i="4"/>
  <c r="AT37" i="4"/>
  <c r="AH37" i="4"/>
  <c r="AS37" i="4"/>
  <c r="AL37" i="4"/>
  <c r="BL37" i="4"/>
  <c r="AN37" i="4"/>
  <c r="CL17" i="4"/>
  <c r="F38" i="4"/>
  <c r="L32" i="5" l="1"/>
  <c r="L61" i="5"/>
  <c r="J29" i="6"/>
  <c r="CR27" i="4"/>
  <c r="CS26" i="4"/>
  <c r="CQ26" i="4"/>
  <c r="CP28" i="4"/>
  <c r="V38" i="4"/>
  <c r="B37" i="4"/>
  <c r="Z38" i="4"/>
  <c r="W38" i="4"/>
  <c r="U38" i="4"/>
  <c r="T38" i="4"/>
  <c r="X38" i="4"/>
  <c r="Y38" i="4"/>
  <c r="R38" i="4"/>
  <c r="S38" i="4"/>
  <c r="AN38" i="4"/>
  <c r="AS38" i="4"/>
  <c r="AH38" i="4"/>
  <c r="AT38" i="4"/>
  <c r="AF38" i="4"/>
  <c r="AK38" i="4"/>
  <c r="AM38" i="4"/>
  <c r="BL38" i="4"/>
  <c r="AL38" i="4"/>
  <c r="CP38" i="4"/>
  <c r="BN38" i="4"/>
  <c r="AA38" i="4"/>
  <c r="AR38" i="4"/>
  <c r="AO38" i="4"/>
  <c r="BM38" i="4"/>
  <c r="AG38" i="4"/>
  <c r="AP38" i="4"/>
  <c r="BC38" i="4"/>
  <c r="BE38" i="4"/>
  <c r="BB38" i="4"/>
  <c r="BD38" i="4"/>
  <c r="AD38" i="4"/>
  <c r="AB38" i="4"/>
  <c r="AJ38" i="4"/>
  <c r="AQ38" i="4"/>
  <c r="CS38" i="4"/>
  <c r="AE38" i="4"/>
  <c r="AI38" i="4"/>
  <c r="CR38" i="4"/>
  <c r="AC38" i="4"/>
  <c r="CQ38" i="4"/>
  <c r="CL18" i="4"/>
  <c r="Q38" i="4"/>
  <c r="F39" i="4"/>
  <c r="L33" i="5" l="1"/>
  <c r="L62" i="5"/>
  <c r="J30" i="6"/>
  <c r="CK14" i="4"/>
  <c r="CK37" i="4"/>
  <c r="CS27" i="4"/>
  <c r="CP29" i="4"/>
  <c r="CQ27" i="4"/>
  <c r="CR28" i="4"/>
  <c r="CL19" i="4"/>
  <c r="AC39" i="4"/>
  <c r="AJ39" i="4"/>
  <c r="AO39" i="4"/>
  <c r="B38" i="4"/>
  <c r="U39" i="4"/>
  <c r="T39" i="4"/>
  <c r="W39" i="4"/>
  <c r="V39" i="4"/>
  <c r="Z39" i="4"/>
  <c r="X39" i="4"/>
  <c r="R39" i="4"/>
  <c r="Y39" i="4"/>
  <c r="S39" i="4"/>
  <c r="CR39" i="4"/>
  <c r="CP39" i="4"/>
  <c r="AT39" i="4"/>
  <c r="BN39" i="4"/>
  <c r="CQ39" i="4"/>
  <c r="CS39" i="4"/>
  <c r="AA39" i="4"/>
  <c r="AH39" i="4"/>
  <c r="AD39" i="4"/>
  <c r="AS39" i="4"/>
  <c r="AF39" i="4"/>
  <c r="AN39" i="4"/>
  <c r="AK39" i="4"/>
  <c r="AQ39" i="4"/>
  <c r="AE39" i="4"/>
  <c r="AM39" i="4"/>
  <c r="AG39" i="4"/>
  <c r="BM39" i="4"/>
  <c r="AL39" i="4"/>
  <c r="AP39" i="4"/>
  <c r="BC39" i="4"/>
  <c r="BE39" i="4"/>
  <c r="BB39" i="4"/>
  <c r="BD39" i="4"/>
  <c r="AB39" i="4"/>
  <c r="AI39" i="4"/>
  <c r="AR39" i="4"/>
  <c r="BL39" i="4"/>
  <c r="Q39" i="4"/>
  <c r="F40" i="4"/>
  <c r="L34" i="5" l="1"/>
  <c r="L63" i="5"/>
  <c r="J31" i="6"/>
  <c r="CK38" i="4"/>
  <c r="CL20" i="4"/>
  <c r="CR29" i="4"/>
  <c r="CQ28" i="4"/>
  <c r="CP30" i="4"/>
  <c r="CS28" i="4"/>
  <c r="CK15" i="4"/>
  <c r="AO40" i="4"/>
  <c r="AB40" i="4"/>
  <c r="AT40" i="4"/>
  <c r="CQ40" i="4"/>
  <c r="AJ40" i="4"/>
  <c r="Q40" i="4"/>
  <c r="B39" i="4"/>
  <c r="V40" i="4"/>
  <c r="U40" i="4"/>
  <c r="W40" i="4"/>
  <c r="T40" i="4"/>
  <c r="Z40" i="4"/>
  <c r="X40" i="4"/>
  <c r="S40" i="4"/>
  <c r="Y40" i="4"/>
  <c r="R40" i="4"/>
  <c r="AR40" i="4"/>
  <c r="BL40" i="4"/>
  <c r="CR40" i="4"/>
  <c r="CS40" i="4"/>
  <c r="CP40" i="4"/>
  <c r="BN40" i="4"/>
  <c r="AQ40" i="4"/>
  <c r="AD40" i="4"/>
  <c r="AH40" i="4"/>
  <c r="BM40" i="4"/>
  <c r="AM40" i="4"/>
  <c r="AL40" i="4"/>
  <c r="AA40" i="4"/>
  <c r="AK40" i="4"/>
  <c r="AN40" i="4"/>
  <c r="AS40" i="4"/>
  <c r="AE40" i="4"/>
  <c r="AG40" i="4"/>
  <c r="AF40" i="4"/>
  <c r="AP40" i="4"/>
  <c r="BC40" i="4"/>
  <c r="BE40" i="4"/>
  <c r="BB40" i="4"/>
  <c r="BD40" i="4"/>
  <c r="AI40" i="4"/>
  <c r="AC40" i="4"/>
  <c r="CL21" i="4"/>
  <c r="F41" i="4"/>
  <c r="L35" i="5" l="1"/>
  <c r="L64" i="5"/>
  <c r="J32" i="6"/>
  <c r="CK39" i="4"/>
  <c r="CL328" i="4"/>
  <c r="CL356" i="4" s="1"/>
  <c r="CK16" i="4"/>
  <c r="CP31" i="4"/>
  <c r="CS29" i="4"/>
  <c r="CQ29" i="4"/>
  <c r="CR30" i="4"/>
  <c r="AC41" i="4"/>
  <c r="AJ41" i="4"/>
  <c r="Q41" i="4"/>
  <c r="B40" i="4"/>
  <c r="W41" i="4"/>
  <c r="T41" i="4"/>
  <c r="V41" i="4"/>
  <c r="U41" i="4"/>
  <c r="Z41" i="4"/>
  <c r="X41" i="4"/>
  <c r="R41" i="4"/>
  <c r="Y41" i="4"/>
  <c r="S41" i="4"/>
  <c r="BL41" i="4"/>
  <c r="CQ41" i="4"/>
  <c r="AT41" i="4"/>
  <c r="CS41" i="4"/>
  <c r="BN41" i="4"/>
  <c r="CP41" i="4"/>
  <c r="AD41" i="4"/>
  <c r="AH41" i="4"/>
  <c r="AS41" i="4"/>
  <c r="AF41" i="4"/>
  <c r="AL41" i="4"/>
  <c r="AE41" i="4"/>
  <c r="AN41" i="4"/>
  <c r="AM41" i="4"/>
  <c r="AK41" i="4"/>
  <c r="AQ41" i="4"/>
  <c r="AA41" i="4"/>
  <c r="AG41" i="4"/>
  <c r="BM41" i="4"/>
  <c r="AP41" i="4"/>
  <c r="BC41" i="4"/>
  <c r="BB41" i="4"/>
  <c r="BD41" i="4"/>
  <c r="BE41" i="4"/>
  <c r="CR41" i="4"/>
  <c r="AR41" i="4"/>
  <c r="AO41" i="4"/>
  <c r="AB41" i="4"/>
  <c r="AI41" i="4"/>
  <c r="CL22" i="4"/>
  <c r="F42" i="4"/>
  <c r="J33" i="6" l="1"/>
  <c r="L36" i="5"/>
  <c r="L65" i="5"/>
  <c r="CK40" i="4"/>
  <c r="H14" i="5"/>
  <c r="H13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G14" i="5"/>
  <c r="G13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F13" i="5"/>
  <c r="F15" i="5"/>
  <c r="F14" i="5"/>
  <c r="F17" i="5"/>
  <c r="F16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CR31" i="4"/>
  <c r="CK17" i="4"/>
  <c r="CQ30" i="4"/>
  <c r="CP32" i="4"/>
  <c r="CS30" i="4"/>
  <c r="BL42" i="4"/>
  <c r="AC42" i="4"/>
  <c r="Q42" i="4"/>
  <c r="B41" i="4"/>
  <c r="W42" i="4"/>
  <c r="U42" i="4"/>
  <c r="V42" i="4"/>
  <c r="T42" i="4"/>
  <c r="Z42" i="4"/>
  <c r="X42" i="4"/>
  <c r="Y42" i="4"/>
  <c r="S42" i="4"/>
  <c r="R42" i="4"/>
  <c r="CR42" i="4"/>
  <c r="CQ42" i="4"/>
  <c r="AR42" i="4"/>
  <c r="AO42" i="4"/>
  <c r="AT42" i="4"/>
  <c r="CS42" i="4"/>
  <c r="CP42" i="4"/>
  <c r="BN42" i="4"/>
  <c r="AS42" i="4"/>
  <c r="AN42" i="4"/>
  <c r="AE42" i="4"/>
  <c r="AG42" i="4"/>
  <c r="AL42" i="4"/>
  <c r="AF42" i="4"/>
  <c r="BM42" i="4"/>
  <c r="AD42" i="4"/>
  <c r="AA42" i="4"/>
  <c r="AQ42" i="4"/>
  <c r="AH42" i="4"/>
  <c r="AM42" i="4"/>
  <c r="AK42" i="4"/>
  <c r="AP42" i="4"/>
  <c r="BC42" i="4"/>
  <c r="BB42" i="4"/>
  <c r="BE42" i="4"/>
  <c r="BD42" i="4"/>
  <c r="AJ42" i="4"/>
  <c r="AI42" i="4"/>
  <c r="AB42" i="4"/>
  <c r="CL23" i="4"/>
  <c r="F43" i="4"/>
  <c r="L37" i="5" l="1"/>
  <c r="L66" i="5"/>
  <c r="L38" i="5" s="1"/>
  <c r="J34" i="6"/>
  <c r="C31" i="5"/>
  <c r="CK41" i="4"/>
  <c r="C27" i="5"/>
  <c r="C23" i="5"/>
  <c r="C32" i="5"/>
  <c r="C28" i="5"/>
  <c r="C24" i="5"/>
  <c r="C20" i="5"/>
  <c r="C16" i="5"/>
  <c r="C30" i="5"/>
  <c r="C26" i="5"/>
  <c r="C14" i="5"/>
  <c r="C19" i="5"/>
  <c r="C33" i="5"/>
  <c r="C38" i="5"/>
  <c r="C34" i="5"/>
  <c r="C22" i="5"/>
  <c r="C18" i="5"/>
  <c r="C13" i="5"/>
  <c r="C36" i="5"/>
  <c r="C37" i="5"/>
  <c r="C29" i="5"/>
  <c r="C25" i="5"/>
  <c r="C21" i="5"/>
  <c r="C17" i="5"/>
  <c r="C35" i="5"/>
  <c r="C15" i="5"/>
  <c r="AI43" i="4"/>
  <c r="AC43" i="4"/>
  <c r="CP33" i="4"/>
  <c r="CQ31" i="4"/>
  <c r="CR32" i="4"/>
  <c r="CS31" i="4"/>
  <c r="CK18" i="4"/>
  <c r="AB43" i="4"/>
  <c r="Q43" i="4"/>
  <c r="B42" i="4"/>
  <c r="T43" i="4"/>
  <c r="U43" i="4"/>
  <c r="V43" i="4"/>
  <c r="W43" i="4"/>
  <c r="Z43" i="4"/>
  <c r="X43" i="4"/>
  <c r="R43" i="4"/>
  <c r="S43" i="4"/>
  <c r="Y43" i="4"/>
  <c r="BL43" i="4"/>
  <c r="BC43" i="4"/>
  <c r="BE43" i="4"/>
  <c r="BD43" i="4"/>
  <c r="BB43" i="4"/>
  <c r="CR43" i="4"/>
  <c r="CQ43" i="4"/>
  <c r="AR43" i="4"/>
  <c r="AO43" i="4"/>
  <c r="CS43" i="4"/>
  <c r="AT43" i="4"/>
  <c r="BN43" i="4"/>
  <c r="CP43" i="4"/>
  <c r="BM43" i="4"/>
  <c r="AM43" i="4"/>
  <c r="AN43" i="4"/>
  <c r="AD43" i="4"/>
  <c r="AH43" i="4"/>
  <c r="AQ43" i="4"/>
  <c r="AL43" i="4"/>
  <c r="AS43" i="4"/>
  <c r="AF43" i="4"/>
  <c r="AG43" i="4"/>
  <c r="AK43" i="4"/>
  <c r="AE43" i="4"/>
  <c r="AA43" i="4"/>
  <c r="AP43" i="4"/>
  <c r="AJ43" i="4"/>
  <c r="CL24" i="4"/>
  <c r="F44" i="4"/>
  <c r="J36" i="6" l="1"/>
  <c r="J35" i="6"/>
  <c r="C34" i="6"/>
  <c r="C32" i="6"/>
  <c r="C36" i="6"/>
  <c r="C33" i="6"/>
  <c r="C31" i="6"/>
  <c r="C35" i="6"/>
  <c r="C19" i="6"/>
  <c r="C12" i="6"/>
  <c r="C18" i="6"/>
  <c r="C21" i="6"/>
  <c r="C13" i="6"/>
  <c r="C23" i="6"/>
  <c r="C11" i="6"/>
  <c r="C24" i="6"/>
  <c r="C22" i="6"/>
  <c r="C25" i="6"/>
  <c r="C27" i="6"/>
  <c r="C16" i="6"/>
  <c r="C28" i="6"/>
  <c r="C26" i="6"/>
  <c r="C15" i="6"/>
  <c r="C20" i="6"/>
  <c r="C17" i="6"/>
  <c r="C14" i="6"/>
  <c r="C30" i="6"/>
  <c r="C29" i="6"/>
  <c r="CK42" i="4"/>
  <c r="CR33" i="4"/>
  <c r="CS32" i="4"/>
  <c r="CK19" i="4"/>
  <c r="CQ32" i="4"/>
  <c r="CP34" i="4"/>
  <c r="Q44" i="4"/>
  <c r="B43" i="4"/>
  <c r="U44" i="4"/>
  <c r="T44" i="4"/>
  <c r="W44" i="4"/>
  <c r="V44" i="4"/>
  <c r="Z44" i="4"/>
  <c r="X44" i="4"/>
  <c r="S44" i="4"/>
  <c r="Y44" i="4"/>
  <c r="R44" i="4"/>
  <c r="BC44" i="4"/>
  <c r="CR44" i="4"/>
  <c r="BB44" i="4"/>
  <c r="BD44" i="4"/>
  <c r="BE44" i="4"/>
  <c r="AR44" i="4"/>
  <c r="AO44" i="4"/>
  <c r="CQ44" i="4"/>
  <c r="AT44" i="4"/>
  <c r="CS44" i="4"/>
  <c r="BN44" i="4"/>
  <c r="CP44" i="4"/>
  <c r="AM44" i="4"/>
  <c r="AE44" i="4"/>
  <c r="AN44" i="4"/>
  <c r="AS44" i="4"/>
  <c r="AK44" i="4"/>
  <c r="AH44" i="4"/>
  <c r="AG44" i="4"/>
  <c r="BM44" i="4"/>
  <c r="AQ44" i="4"/>
  <c r="AF44" i="4"/>
  <c r="AA44" i="4"/>
  <c r="AL44" i="4"/>
  <c r="AD44" i="4"/>
  <c r="AP44" i="4"/>
  <c r="AI44" i="4"/>
  <c r="AJ44" i="4"/>
  <c r="AB44" i="4"/>
  <c r="AC44" i="4"/>
  <c r="BL44" i="4"/>
  <c r="CL25" i="4"/>
  <c r="F45" i="4"/>
  <c r="CK43" i="4" l="1"/>
  <c r="CS33" i="4"/>
  <c r="CQ33" i="4"/>
  <c r="CK20" i="4"/>
  <c r="CP35" i="4"/>
  <c r="CJ14" i="4"/>
  <c r="CJ37" i="4"/>
  <c r="CR34" i="4"/>
  <c r="AC45" i="4"/>
  <c r="AJ45" i="4"/>
  <c r="AB45" i="4"/>
  <c r="Q45" i="4"/>
  <c r="B44" i="4"/>
  <c r="W45" i="4"/>
  <c r="T45" i="4"/>
  <c r="V45" i="4"/>
  <c r="U45" i="4"/>
  <c r="Z45" i="4"/>
  <c r="X45" i="4"/>
  <c r="R45" i="4"/>
  <c r="Y45" i="4"/>
  <c r="S45" i="4"/>
  <c r="AI45" i="4"/>
  <c r="BC45" i="4"/>
  <c r="BL45" i="4"/>
  <c r="BD45" i="4"/>
  <c r="BB45" i="4"/>
  <c r="BE45" i="4"/>
  <c r="CR45" i="4"/>
  <c r="CQ45" i="4"/>
  <c r="AR45" i="4"/>
  <c r="AO45" i="4"/>
  <c r="AT45" i="4"/>
  <c r="CS45" i="4"/>
  <c r="CP45" i="4"/>
  <c r="BN45" i="4"/>
  <c r="AG45" i="4"/>
  <c r="AL45" i="4"/>
  <c r="AA45" i="4"/>
  <c r="AQ45" i="4"/>
  <c r="AD45" i="4"/>
  <c r="AN45" i="4"/>
  <c r="AE45" i="4"/>
  <c r="AK45" i="4"/>
  <c r="AF45" i="4"/>
  <c r="AH45" i="4"/>
  <c r="AS45" i="4"/>
  <c r="BM45" i="4"/>
  <c r="AM45" i="4"/>
  <c r="AP45" i="4"/>
  <c r="CL26" i="4"/>
  <c r="F46" i="4"/>
  <c r="CK44" i="4" l="1"/>
  <c r="CJ38" i="4"/>
  <c r="CP36" i="4"/>
  <c r="CK328" i="4"/>
  <c r="CK356" i="4" s="1"/>
  <c r="CK21" i="4"/>
  <c r="CR35" i="4"/>
  <c r="CQ34" i="4"/>
  <c r="CS34" i="4"/>
  <c r="CJ15" i="4"/>
  <c r="AJ46" i="4"/>
  <c r="AC46" i="4"/>
  <c r="AI46" i="4"/>
  <c r="AB46" i="4"/>
  <c r="Q46" i="4"/>
  <c r="B45" i="4"/>
  <c r="W46" i="4"/>
  <c r="T46" i="4"/>
  <c r="U46" i="4"/>
  <c r="V46" i="4"/>
  <c r="Z46" i="4"/>
  <c r="X46" i="4"/>
  <c r="S46" i="4"/>
  <c r="Y46" i="4"/>
  <c r="BC46" i="4"/>
  <c r="BL46" i="4"/>
  <c r="BD46" i="4"/>
  <c r="BE46" i="4"/>
  <c r="BB46" i="4"/>
  <c r="CR46" i="4"/>
  <c r="CQ46" i="4"/>
  <c r="AR46" i="4"/>
  <c r="AO46" i="4"/>
  <c r="AT46" i="4"/>
  <c r="CS46" i="4"/>
  <c r="CP46" i="4"/>
  <c r="BN46" i="4"/>
  <c r="AA46" i="4"/>
  <c r="AM46" i="4"/>
  <c r="AK46" i="4"/>
  <c r="AL46" i="4"/>
  <c r="BM46" i="4"/>
  <c r="AD46" i="4"/>
  <c r="AF46" i="4"/>
  <c r="AG46" i="4"/>
  <c r="AN46" i="4"/>
  <c r="AQ46" i="4"/>
  <c r="AH46" i="4"/>
  <c r="AE46" i="4"/>
  <c r="AS46" i="4"/>
  <c r="AP46" i="4"/>
  <c r="R46" i="4"/>
  <c r="CL27" i="4"/>
  <c r="F47" i="4"/>
  <c r="CK45" i="4" l="1"/>
  <c r="AJ47" i="4"/>
  <c r="CQ35" i="4"/>
  <c r="CS35" i="4"/>
  <c r="CR36" i="4"/>
  <c r="CJ16" i="4"/>
  <c r="CK22" i="4"/>
  <c r="CJ39" i="4"/>
  <c r="AC47" i="4"/>
  <c r="AB47" i="4"/>
  <c r="Q47" i="4"/>
  <c r="B46" i="4"/>
  <c r="X47" i="4"/>
  <c r="U47" i="4"/>
  <c r="W47" i="4"/>
  <c r="T47" i="4"/>
  <c r="V47" i="4"/>
  <c r="Z47" i="4"/>
  <c r="S47" i="4"/>
  <c r="BC47" i="4"/>
  <c r="BL47" i="4"/>
  <c r="BB47" i="4"/>
  <c r="BE47" i="4"/>
  <c r="BD47" i="4"/>
  <c r="CR47" i="4"/>
  <c r="AO47" i="4"/>
  <c r="CQ47" i="4"/>
  <c r="AR47" i="4"/>
  <c r="CS47" i="4"/>
  <c r="AT47" i="4"/>
  <c r="BN47" i="4"/>
  <c r="CP47" i="4"/>
  <c r="AK47" i="4"/>
  <c r="AQ47" i="4"/>
  <c r="AL47" i="4"/>
  <c r="BM47" i="4"/>
  <c r="AM47" i="4"/>
  <c r="AD47" i="4"/>
  <c r="AF47" i="4"/>
  <c r="AH47" i="4"/>
  <c r="AS47" i="4"/>
  <c r="AN47" i="4"/>
  <c r="AA47" i="4"/>
  <c r="AG47" i="4"/>
  <c r="AE47" i="4"/>
  <c r="AP47" i="4"/>
  <c r="R47" i="4"/>
  <c r="Y47" i="4"/>
  <c r="AI47" i="4"/>
  <c r="CL28" i="4"/>
  <c r="F48" i="4"/>
  <c r="CK46" i="4" l="1"/>
  <c r="AJ48" i="4"/>
  <c r="CI14" i="4"/>
  <c r="CI30" i="4"/>
  <c r="CS36" i="4"/>
  <c r="CJ40" i="4"/>
  <c r="CQ36" i="4"/>
  <c r="CK23" i="4"/>
  <c r="CJ17" i="4"/>
  <c r="Q48" i="4"/>
  <c r="B47" i="4"/>
  <c r="Z48" i="4"/>
  <c r="X48" i="4"/>
  <c r="Y48" i="4"/>
  <c r="R48" i="4"/>
  <c r="S48" i="4"/>
  <c r="V48" i="4"/>
  <c r="T48" i="4"/>
  <c r="U48" i="4"/>
  <c r="W48" i="4"/>
  <c r="AQ48" i="4"/>
  <c r="AA48" i="4"/>
  <c r="AE48" i="4"/>
  <c r="AP48" i="4"/>
  <c r="BL48" i="4"/>
  <c r="BC48" i="4"/>
  <c r="CR48" i="4"/>
  <c r="BE48" i="4"/>
  <c r="BD48" i="4"/>
  <c r="BB48" i="4"/>
  <c r="AR48" i="4"/>
  <c r="CQ48" i="4"/>
  <c r="AO48" i="4"/>
  <c r="AT48" i="4"/>
  <c r="CS48" i="4"/>
  <c r="CP48" i="4"/>
  <c r="BN48" i="4"/>
  <c r="AM48" i="4"/>
  <c r="AD48" i="4"/>
  <c r="AS48" i="4"/>
  <c r="AK48" i="4"/>
  <c r="AN48" i="4"/>
  <c r="BM48" i="4"/>
  <c r="AG48" i="4"/>
  <c r="AH48" i="4"/>
  <c r="AL48" i="4"/>
  <c r="AF48" i="4"/>
  <c r="AB48" i="4"/>
  <c r="AI48" i="4"/>
  <c r="AC48" i="4"/>
  <c r="CL29" i="4"/>
  <c r="F49" i="4"/>
  <c r="CI31" i="4" l="1"/>
  <c r="CI32" i="4" s="1"/>
  <c r="CK47" i="4"/>
  <c r="CI42" i="4"/>
  <c r="CI43" i="4"/>
  <c r="CJ41" i="4"/>
  <c r="CI15" i="4"/>
  <c r="CJ18" i="4"/>
  <c r="CK24" i="4"/>
  <c r="AI49" i="4"/>
  <c r="Q49" i="4"/>
  <c r="B48" i="4"/>
  <c r="Z49" i="4"/>
  <c r="X49" i="4"/>
  <c r="S49" i="4"/>
  <c r="Y49" i="4"/>
  <c r="R49" i="4"/>
  <c r="U49" i="4"/>
  <c r="V49" i="4"/>
  <c r="T49" i="4"/>
  <c r="AE49" i="4"/>
  <c r="CS49" i="4"/>
  <c r="CK49" i="4"/>
  <c r="AA49" i="4"/>
  <c r="CR49" i="4"/>
  <c r="AQ49" i="4"/>
  <c r="CJ49" i="4"/>
  <c r="CQ49" i="4"/>
  <c r="AP49" i="4"/>
  <c r="BC49" i="4"/>
  <c r="BL49" i="4"/>
  <c r="BB49" i="4"/>
  <c r="BE49" i="4"/>
  <c r="BD49" i="4"/>
  <c r="AR49" i="4"/>
  <c r="AO49" i="4"/>
  <c r="AT49" i="4"/>
  <c r="BN49" i="4"/>
  <c r="AG49" i="4"/>
  <c r="AN49" i="4"/>
  <c r="AL49" i="4"/>
  <c r="AM49" i="4"/>
  <c r="AS49" i="4"/>
  <c r="BM49" i="4"/>
  <c r="AH49" i="4"/>
  <c r="AK49" i="4"/>
  <c r="CP49" i="4"/>
  <c r="AD49" i="4"/>
  <c r="AF49" i="4"/>
  <c r="W49" i="4"/>
  <c r="AC49" i="4"/>
  <c r="AB49" i="4"/>
  <c r="AJ49" i="4"/>
  <c r="CL30" i="4"/>
  <c r="F50" i="4"/>
  <c r="CK48" i="4" l="1"/>
  <c r="CK25" i="4"/>
  <c r="CI16" i="4"/>
  <c r="CI44" i="4"/>
  <c r="CI33" i="4"/>
  <c r="CJ19" i="4"/>
  <c r="CJ42" i="4"/>
  <c r="Q50" i="4"/>
  <c r="B49" i="4"/>
  <c r="T50" i="4"/>
  <c r="U50" i="4"/>
  <c r="Z50" i="4"/>
  <c r="X50" i="4"/>
  <c r="S50" i="4"/>
  <c r="Y50" i="4"/>
  <c r="R50" i="4"/>
  <c r="AC50" i="4"/>
  <c r="CQ50" i="4"/>
  <c r="AO50" i="4"/>
  <c r="CK50" i="4"/>
  <c r="BL50" i="4"/>
  <c r="CP50" i="4"/>
  <c r="AI50" i="4"/>
  <c r="CS50" i="4"/>
  <c r="AR50" i="4"/>
  <c r="AB50" i="4"/>
  <c r="AJ50" i="4"/>
  <c r="AS50" i="4"/>
  <c r="AF50" i="4"/>
  <c r="AN50" i="4"/>
  <c r="AG50" i="4"/>
  <c r="BM50" i="4"/>
  <c r="AQ50" i="4"/>
  <c r="AE50" i="4"/>
  <c r="AA50" i="4"/>
  <c r="AM50" i="4"/>
  <c r="AH50" i="4"/>
  <c r="CJ50" i="4"/>
  <c r="AP50" i="4"/>
  <c r="BC50" i="4"/>
  <c r="BD50" i="4"/>
  <c r="BB50" i="4"/>
  <c r="BE50" i="4"/>
  <c r="V50" i="4"/>
  <c r="AL50" i="4"/>
  <c r="CR50" i="4"/>
  <c r="AK50" i="4"/>
  <c r="W50" i="4"/>
  <c r="AD50" i="4"/>
  <c r="AT50" i="4"/>
  <c r="BN50" i="4"/>
  <c r="CL31" i="4"/>
  <c r="F51" i="4"/>
  <c r="CK26" i="4" l="1"/>
  <c r="CJ20" i="4"/>
  <c r="CI17" i="4"/>
  <c r="CJ43" i="4"/>
  <c r="CI34" i="4"/>
  <c r="CI45" i="4"/>
  <c r="AB51" i="4"/>
  <c r="AI51" i="4"/>
  <c r="Q51" i="4"/>
  <c r="B50" i="4"/>
  <c r="U51" i="4"/>
  <c r="V51" i="4"/>
  <c r="T51" i="4"/>
  <c r="Z51" i="4"/>
  <c r="X51" i="4"/>
  <c r="Y51" i="4"/>
  <c r="R51" i="4"/>
  <c r="S51" i="4"/>
  <c r="CK51" i="4"/>
  <c r="AT51" i="4"/>
  <c r="CQ51" i="4"/>
  <c r="CR51" i="4"/>
  <c r="AR51" i="4"/>
  <c r="AO51" i="4"/>
  <c r="CS51" i="4"/>
  <c r="AJ51" i="4"/>
  <c r="AC51" i="4"/>
  <c r="BN51" i="4"/>
  <c r="AF51" i="4"/>
  <c r="AA51" i="4"/>
  <c r="AG51" i="4"/>
  <c r="AE51" i="4"/>
  <c r="AQ51" i="4"/>
  <c r="AH51" i="4"/>
  <c r="BM51" i="4"/>
  <c r="AM51" i="4"/>
  <c r="AL51" i="4"/>
  <c r="AN51" i="4"/>
  <c r="AS51" i="4"/>
  <c r="CJ51" i="4"/>
  <c r="AP51" i="4"/>
  <c r="BC51" i="4"/>
  <c r="BD51" i="4"/>
  <c r="BB51" i="4"/>
  <c r="BE51" i="4"/>
  <c r="AD51" i="4"/>
  <c r="W51" i="4"/>
  <c r="CP51" i="4"/>
  <c r="AK51" i="4"/>
  <c r="BL51" i="4"/>
  <c r="CL32" i="4"/>
  <c r="F52" i="4"/>
  <c r="CJ328" i="4" l="1"/>
  <c r="CJ356" i="4" s="1"/>
  <c r="CJ21" i="4"/>
  <c r="CI46" i="4"/>
  <c r="CI35" i="4"/>
  <c r="CK27" i="4"/>
  <c r="CJ44" i="4"/>
  <c r="CI18" i="4"/>
  <c r="Q52" i="4"/>
  <c r="B51" i="4"/>
  <c r="V52" i="4"/>
  <c r="T52" i="4"/>
  <c r="U52" i="4"/>
  <c r="Z52" i="4"/>
  <c r="X52" i="4"/>
  <c r="Y52" i="4"/>
  <c r="R52" i="4"/>
  <c r="S52" i="4"/>
  <c r="CR52" i="4"/>
  <c r="AI52" i="4"/>
  <c r="BL52" i="4"/>
  <c r="AO52" i="4"/>
  <c r="AB52" i="4"/>
  <c r="AR52" i="4"/>
  <c r="AT52" i="4"/>
  <c r="AC52" i="4"/>
  <c r="AJ52" i="4"/>
  <c r="CP52" i="4"/>
  <c r="BN52" i="4"/>
  <c r="AA52" i="4"/>
  <c r="AS52" i="4"/>
  <c r="AG52" i="4"/>
  <c r="BM52" i="4"/>
  <c r="AN52" i="4"/>
  <c r="AQ52" i="4"/>
  <c r="AF52" i="4"/>
  <c r="AL52" i="4"/>
  <c r="AE52" i="4"/>
  <c r="AM52" i="4"/>
  <c r="AH52" i="4"/>
  <c r="CJ52" i="4"/>
  <c r="AP52" i="4"/>
  <c r="BC52" i="4"/>
  <c r="BB52" i="4"/>
  <c r="BE52" i="4"/>
  <c r="BD52" i="4"/>
  <c r="CQ52" i="4"/>
  <c r="CK52" i="4"/>
  <c r="AD52" i="4"/>
  <c r="AK52" i="4"/>
  <c r="W52" i="4"/>
  <c r="CS52" i="4"/>
  <c r="CL33" i="4"/>
  <c r="F53" i="4"/>
  <c r="CI47" i="4" l="1"/>
  <c r="CI36" i="4"/>
  <c r="CJ22" i="4"/>
  <c r="CI19" i="4"/>
  <c r="CJ45" i="4"/>
  <c r="CK28" i="4"/>
  <c r="Q53" i="4"/>
  <c r="B52" i="4"/>
  <c r="T53" i="4"/>
  <c r="U53" i="4"/>
  <c r="V53" i="4"/>
  <c r="Z53" i="4"/>
  <c r="X53" i="4"/>
  <c r="R53" i="4"/>
  <c r="S53" i="4"/>
  <c r="Y53" i="4"/>
  <c r="AB53" i="4"/>
  <c r="BL53" i="4"/>
  <c r="AR53" i="4"/>
  <c r="CQ53" i="4"/>
  <c r="AT53" i="4"/>
  <c r="CS53" i="4"/>
  <c r="BN53" i="4"/>
  <c r="AC53" i="4"/>
  <c r="CP53" i="4"/>
  <c r="AJ53" i="4"/>
  <c r="BM53" i="4"/>
  <c r="AA53" i="4"/>
  <c r="AQ53" i="4"/>
  <c r="AG53" i="4"/>
  <c r="AL53" i="4"/>
  <c r="AF53" i="4"/>
  <c r="AS53" i="4"/>
  <c r="AN53" i="4"/>
  <c r="AE53" i="4"/>
  <c r="AM53" i="4"/>
  <c r="AH53" i="4"/>
  <c r="CJ53" i="4"/>
  <c r="AP53" i="4"/>
  <c r="BC53" i="4"/>
  <c r="BD53" i="4"/>
  <c r="BB53" i="4"/>
  <c r="BE53" i="4"/>
  <c r="AO53" i="4"/>
  <c r="W53" i="4"/>
  <c r="AK53" i="4"/>
  <c r="CR53" i="4"/>
  <c r="AD53" i="4"/>
  <c r="CK53" i="4"/>
  <c r="AI53" i="4"/>
  <c r="CL34" i="4"/>
  <c r="F54" i="4"/>
  <c r="CG14" i="4" l="1"/>
  <c r="CG37" i="4"/>
  <c r="CI20" i="4"/>
  <c r="CJ23" i="4"/>
  <c r="CK29" i="4"/>
  <c r="CJ46" i="4"/>
  <c r="CI48" i="4"/>
  <c r="CI37" i="4"/>
  <c r="Q54" i="4"/>
  <c r="B53" i="4"/>
  <c r="T54" i="4"/>
  <c r="U54" i="4"/>
  <c r="V54" i="4"/>
  <c r="Z54" i="4"/>
  <c r="X54" i="4"/>
  <c r="R54" i="4"/>
  <c r="Y54" i="4"/>
  <c r="S54" i="4"/>
  <c r="AB54" i="4"/>
  <c r="CK54" i="4"/>
  <c r="AI54" i="4"/>
  <c r="AR54" i="4"/>
  <c r="AO54" i="4"/>
  <c r="CQ54" i="4"/>
  <c r="AT54" i="4"/>
  <c r="CS54" i="4"/>
  <c r="AC54" i="4"/>
  <c r="BN54" i="4"/>
  <c r="CP54" i="4"/>
  <c r="AJ54" i="4"/>
  <c r="AA54" i="4"/>
  <c r="BM54" i="4"/>
  <c r="AF54" i="4"/>
  <c r="AG54" i="4"/>
  <c r="AE54" i="4"/>
  <c r="AH54" i="4"/>
  <c r="AQ54" i="4"/>
  <c r="AL54" i="4"/>
  <c r="AS54" i="4"/>
  <c r="AM54" i="4"/>
  <c r="AN54" i="4"/>
  <c r="CJ54" i="4"/>
  <c r="AP54" i="4"/>
  <c r="BL54" i="4"/>
  <c r="BE54" i="4"/>
  <c r="BB54" i="4"/>
  <c r="AD54" i="4"/>
  <c r="BC54" i="4"/>
  <c r="W54" i="4"/>
  <c r="BD54" i="4"/>
  <c r="CR54" i="4"/>
  <c r="CI54" i="4"/>
  <c r="AK54" i="4"/>
  <c r="CL35" i="4"/>
  <c r="F55" i="4"/>
  <c r="CG49" i="4" l="1"/>
  <c r="CG38" i="4"/>
  <c r="CG50" i="4" s="1"/>
  <c r="CI38" i="4"/>
  <c r="CI49" i="4"/>
  <c r="CJ24" i="4"/>
  <c r="CI328" i="4"/>
  <c r="CI356" i="4" s="1"/>
  <c r="CI21" i="4"/>
  <c r="CG15" i="4"/>
  <c r="CJ47" i="4"/>
  <c r="CK30" i="4"/>
  <c r="Q55" i="4"/>
  <c r="B54" i="4"/>
  <c r="V55" i="4"/>
  <c r="T55" i="4"/>
  <c r="U55" i="4"/>
  <c r="Z55" i="4"/>
  <c r="X55" i="4"/>
  <c r="S55" i="4"/>
  <c r="Y55" i="4"/>
  <c r="R55" i="4"/>
  <c r="BL55" i="4"/>
  <c r="CK55" i="4"/>
  <c r="CR55" i="4"/>
  <c r="AI55" i="4"/>
  <c r="AB55" i="4"/>
  <c r="AO55" i="4"/>
  <c r="CQ55" i="4"/>
  <c r="AR55" i="4"/>
  <c r="AT55" i="4"/>
  <c r="CS55" i="4"/>
  <c r="CP55" i="4"/>
  <c r="AJ55" i="4"/>
  <c r="AC55" i="4"/>
  <c r="BN55" i="4"/>
  <c r="AE55" i="4"/>
  <c r="AG55" i="4"/>
  <c r="AF55" i="4"/>
  <c r="AA55" i="4"/>
  <c r="AL55" i="4"/>
  <c r="BM55" i="4"/>
  <c r="AQ55" i="4"/>
  <c r="AM55" i="4"/>
  <c r="AN55" i="4"/>
  <c r="AS55" i="4"/>
  <c r="AH55" i="4"/>
  <c r="CJ55" i="4"/>
  <c r="AP55" i="4"/>
  <c r="BC55" i="4"/>
  <c r="AK55" i="4"/>
  <c r="BD55" i="4"/>
  <c r="CI55" i="4"/>
  <c r="AD55" i="4"/>
  <c r="BE55" i="4"/>
  <c r="BB55" i="4"/>
  <c r="W55" i="4"/>
  <c r="CL36" i="4"/>
  <c r="F56" i="4"/>
  <c r="CG39" i="4" l="1"/>
  <c r="CK31" i="4"/>
  <c r="CJ48" i="4"/>
  <c r="CI22" i="4"/>
  <c r="CI39" i="4"/>
  <c r="CI50" i="4"/>
  <c r="CF14" i="4"/>
  <c r="CF37" i="4"/>
  <c r="CG16" i="4"/>
  <c r="CJ25" i="4"/>
  <c r="Q56" i="4"/>
  <c r="B55" i="4"/>
  <c r="W56" i="4"/>
  <c r="U56" i="4"/>
  <c r="V56" i="4"/>
  <c r="T56" i="4"/>
  <c r="Z56" i="4"/>
  <c r="X56" i="4"/>
  <c r="S56" i="4"/>
  <c r="R56" i="4"/>
  <c r="Y56" i="4"/>
  <c r="BL56" i="4"/>
  <c r="CK56" i="4"/>
  <c r="AB56" i="4"/>
  <c r="AI56" i="4"/>
  <c r="CR56" i="4"/>
  <c r="AR56" i="4"/>
  <c r="AO56" i="4"/>
  <c r="CQ56" i="4"/>
  <c r="CS56" i="4"/>
  <c r="AT56" i="4"/>
  <c r="BN56" i="4"/>
  <c r="AJ56" i="4"/>
  <c r="AC56" i="4"/>
  <c r="CP56" i="4"/>
  <c r="AF56" i="4"/>
  <c r="AS56" i="4"/>
  <c r="AL56" i="4"/>
  <c r="AQ56" i="4"/>
  <c r="BM56" i="4"/>
  <c r="AN56" i="4"/>
  <c r="AE56" i="4"/>
  <c r="AM56" i="4"/>
  <c r="AH56" i="4"/>
  <c r="AG56" i="4"/>
  <c r="AA56" i="4"/>
  <c r="CJ56" i="4"/>
  <c r="AP56" i="4"/>
  <c r="BD56" i="4"/>
  <c r="BE56" i="4"/>
  <c r="AK56" i="4"/>
  <c r="BC56" i="4"/>
  <c r="AD56" i="4"/>
  <c r="BB56" i="4"/>
  <c r="CI56" i="4"/>
  <c r="CL37" i="4"/>
  <c r="F57" i="4"/>
  <c r="CF49" i="4" l="1"/>
  <c r="CG40" i="4"/>
  <c r="CG51" i="4"/>
  <c r="CF38" i="4"/>
  <c r="CJ26" i="4"/>
  <c r="CF15" i="4"/>
  <c r="CI23" i="4"/>
  <c r="CK32" i="4"/>
  <c r="CG17" i="4"/>
  <c r="CI40" i="4"/>
  <c r="CI51" i="4"/>
  <c r="Q57" i="4"/>
  <c r="B56" i="4"/>
  <c r="U57" i="4"/>
  <c r="V57" i="4"/>
  <c r="T57" i="4"/>
  <c r="Z57" i="4"/>
  <c r="X57" i="4"/>
  <c r="S57" i="4"/>
  <c r="R57" i="4"/>
  <c r="Y57" i="4"/>
  <c r="BL57" i="4"/>
  <c r="CK57" i="4"/>
  <c r="CR57" i="4"/>
  <c r="AI57" i="4"/>
  <c r="AB57" i="4"/>
  <c r="AR57" i="4"/>
  <c r="AO57" i="4"/>
  <c r="CQ57" i="4"/>
  <c r="AT57" i="4"/>
  <c r="CS57" i="4"/>
  <c r="AJ57" i="4"/>
  <c r="AC57" i="4"/>
  <c r="CP57" i="4"/>
  <c r="BN57" i="4"/>
  <c r="AE57" i="4"/>
  <c r="AL57" i="4"/>
  <c r="AS57" i="4"/>
  <c r="AA57" i="4"/>
  <c r="AM57" i="4"/>
  <c r="AG57" i="4"/>
  <c r="AN57" i="4"/>
  <c r="AQ57" i="4"/>
  <c r="AH57" i="4"/>
  <c r="BM57" i="4"/>
  <c r="AF57" i="4"/>
  <c r="CJ57" i="4"/>
  <c r="AP57" i="4"/>
  <c r="CI57" i="4"/>
  <c r="BB57" i="4"/>
  <c r="W57" i="4"/>
  <c r="BE57" i="4"/>
  <c r="BD57" i="4"/>
  <c r="BC57" i="4"/>
  <c r="AD57" i="4"/>
  <c r="AK57" i="4"/>
  <c r="CL38" i="4"/>
  <c r="F58" i="4"/>
  <c r="CG52" i="4" l="1"/>
  <c r="CG41" i="4"/>
  <c r="CF50" i="4"/>
  <c r="CF39" i="4"/>
  <c r="CI24" i="4"/>
  <c r="CJ27" i="4"/>
  <c r="CG18" i="4"/>
  <c r="CH14" i="4"/>
  <c r="CH37" i="4"/>
  <c r="CI41" i="4"/>
  <c r="CI52" i="4"/>
  <c r="CK33" i="4"/>
  <c r="CF16" i="4"/>
  <c r="Q58" i="4"/>
  <c r="B57" i="4"/>
  <c r="V58" i="4"/>
  <c r="U58" i="4"/>
  <c r="T58" i="4"/>
  <c r="Z58" i="4"/>
  <c r="S58" i="4"/>
  <c r="BL58" i="4"/>
  <c r="AI58" i="4"/>
  <c r="CK58" i="4"/>
  <c r="CR58" i="4"/>
  <c r="AB58" i="4"/>
  <c r="CQ58" i="4"/>
  <c r="AR58" i="4"/>
  <c r="AO58" i="4"/>
  <c r="AT58" i="4"/>
  <c r="CS58" i="4"/>
  <c r="AJ58" i="4"/>
  <c r="AC58" i="4"/>
  <c r="BN58" i="4"/>
  <c r="CP58" i="4"/>
  <c r="AH58" i="4"/>
  <c r="AS58" i="4"/>
  <c r="AG58" i="4"/>
  <c r="AE58" i="4"/>
  <c r="AM58" i="4"/>
  <c r="AN58" i="4"/>
  <c r="AQ58" i="4"/>
  <c r="AL58" i="4"/>
  <c r="BM58" i="4"/>
  <c r="AA58" i="4"/>
  <c r="AF58" i="4"/>
  <c r="CJ58" i="4"/>
  <c r="AP58" i="4"/>
  <c r="BB58" i="4"/>
  <c r="R58" i="4"/>
  <c r="Y58" i="4"/>
  <c r="W58" i="4"/>
  <c r="BC58" i="4"/>
  <c r="BE58" i="4"/>
  <c r="BD58" i="4"/>
  <c r="AK58" i="4"/>
  <c r="CI58" i="4"/>
  <c r="X58" i="4"/>
  <c r="AD58" i="4"/>
  <c r="CL39" i="4"/>
  <c r="F59" i="4"/>
  <c r="CH38" i="4" l="1"/>
  <c r="CH50" i="4" s="1"/>
  <c r="CH15" i="4"/>
  <c r="CH16" i="4" s="1"/>
  <c r="CG53" i="4"/>
  <c r="CG42" i="4"/>
  <c r="CH49" i="4"/>
  <c r="CF40" i="4"/>
  <c r="CF51" i="4"/>
  <c r="CF17" i="4"/>
  <c r="CG19" i="4"/>
  <c r="CJ28" i="4"/>
  <c r="CK34" i="4"/>
  <c r="CI25" i="4"/>
  <c r="CI53" i="4"/>
  <c r="Q59" i="4"/>
  <c r="B58" i="4"/>
  <c r="T59" i="4"/>
  <c r="V59" i="4"/>
  <c r="U59" i="4"/>
  <c r="S59" i="4"/>
  <c r="BL59" i="4"/>
  <c r="CK59" i="4"/>
  <c r="CR59" i="4"/>
  <c r="AB59" i="4"/>
  <c r="AI59" i="4"/>
  <c r="AO59" i="4"/>
  <c r="AR59" i="4"/>
  <c r="CQ59" i="4"/>
  <c r="AT59" i="4"/>
  <c r="CS59" i="4"/>
  <c r="AC59" i="4"/>
  <c r="CP59" i="4"/>
  <c r="AJ59" i="4"/>
  <c r="BN59" i="4"/>
  <c r="AS59" i="4"/>
  <c r="AN59" i="4"/>
  <c r="BM59" i="4"/>
  <c r="AH59" i="4"/>
  <c r="AL59" i="4"/>
  <c r="AG59" i="4"/>
  <c r="AM59" i="4"/>
  <c r="CJ59" i="4"/>
  <c r="Y59" i="4"/>
  <c r="BD59" i="4"/>
  <c r="AF59" i="4"/>
  <c r="AP59" i="4"/>
  <c r="AD59" i="4"/>
  <c r="R59" i="4"/>
  <c r="AK59" i="4"/>
  <c r="Z59" i="4"/>
  <c r="BB59" i="4"/>
  <c r="X59" i="4"/>
  <c r="AQ59" i="4"/>
  <c r="W59" i="4"/>
  <c r="CI59" i="4"/>
  <c r="AA59" i="4"/>
  <c r="AE59" i="4"/>
  <c r="BC59" i="4"/>
  <c r="BE59" i="4"/>
  <c r="CL40" i="4"/>
  <c r="F60" i="4"/>
  <c r="CH39" i="4" l="1"/>
  <c r="CG43" i="4"/>
  <c r="CG54" i="4"/>
  <c r="CF52" i="4"/>
  <c r="CF41" i="4"/>
  <c r="CG20" i="4"/>
  <c r="CJ29" i="4"/>
  <c r="CI26" i="4"/>
  <c r="CK35" i="4"/>
  <c r="CF18" i="4"/>
  <c r="CH17" i="4"/>
  <c r="Q60" i="4"/>
  <c r="B59" i="4"/>
  <c r="S60" i="4"/>
  <c r="R60" i="4"/>
  <c r="T60" i="4"/>
  <c r="U60" i="4"/>
  <c r="V60" i="4"/>
  <c r="BL60" i="4"/>
  <c r="AB60" i="4"/>
  <c r="AI60" i="4"/>
  <c r="AR60" i="4"/>
  <c r="AO60" i="4"/>
  <c r="AT60" i="4"/>
  <c r="AJ60" i="4"/>
  <c r="BN60" i="4"/>
  <c r="AC60" i="4"/>
  <c r="AS60" i="4"/>
  <c r="BM60" i="4"/>
  <c r="AH60" i="4"/>
  <c r="AM60" i="4"/>
  <c r="AG60" i="4"/>
  <c r="AN60" i="4"/>
  <c r="AL60" i="4"/>
  <c r="CL60" i="4"/>
  <c r="AQ60" i="4"/>
  <c r="CS60" i="4"/>
  <c r="BC60" i="4"/>
  <c r="Y60" i="4"/>
  <c r="AE60" i="4"/>
  <c r="AA60" i="4"/>
  <c r="CJ60" i="4"/>
  <c r="BD60" i="4"/>
  <c r="CK60" i="4"/>
  <c r="AD60" i="4"/>
  <c r="CQ60" i="4"/>
  <c r="X60" i="4"/>
  <c r="BB60" i="4"/>
  <c r="W60" i="4"/>
  <c r="AK60" i="4"/>
  <c r="BE60" i="4"/>
  <c r="CR60" i="4"/>
  <c r="Z60" i="4"/>
  <c r="CP60" i="4"/>
  <c r="AF60" i="4"/>
  <c r="CI60" i="4"/>
  <c r="AP60" i="4"/>
  <c r="CL41" i="4"/>
  <c r="F61" i="4"/>
  <c r="CH40" i="4" l="1"/>
  <c r="CH51" i="4"/>
  <c r="CG55" i="4"/>
  <c r="CG44" i="4"/>
  <c r="CF53" i="4"/>
  <c r="CF42" i="4"/>
  <c r="CG328" i="4"/>
  <c r="CG356" i="4" s="1"/>
  <c r="CG21" i="4"/>
  <c r="CI27" i="4"/>
  <c r="CH18" i="4"/>
  <c r="CK36" i="4"/>
  <c r="CF19" i="4"/>
  <c r="CJ30" i="4"/>
  <c r="Q61" i="4"/>
  <c r="B60" i="4"/>
  <c r="S61" i="4"/>
  <c r="R61" i="4"/>
  <c r="U61" i="4"/>
  <c r="V61" i="4"/>
  <c r="T61" i="4"/>
  <c r="AB61" i="4"/>
  <c r="AI61" i="4"/>
  <c r="AJ61" i="4"/>
  <c r="AC61" i="4"/>
  <c r="CL61" i="4"/>
  <c r="AL61" i="4"/>
  <c r="CQ61" i="4"/>
  <c r="W61" i="4"/>
  <c r="AG61" i="4"/>
  <c r="AQ61" i="4"/>
  <c r="AO61" i="4"/>
  <c r="CJ61" i="4"/>
  <c r="AM61" i="4"/>
  <c r="BB61" i="4"/>
  <c r="CG61" i="4"/>
  <c r="Z61" i="4"/>
  <c r="CK61" i="4"/>
  <c r="BD61" i="4"/>
  <c r="AR61" i="4"/>
  <c r="CS61" i="4"/>
  <c r="AK61" i="4"/>
  <c r="BC61" i="4"/>
  <c r="AD61" i="4"/>
  <c r="BN61" i="4"/>
  <c r="AN61" i="4"/>
  <c r="AT61" i="4"/>
  <c r="CH61" i="4"/>
  <c r="CP61" i="4"/>
  <c r="AF61" i="4"/>
  <c r="BL61" i="4"/>
  <c r="CR61" i="4"/>
  <c r="BM61" i="4"/>
  <c r="AP61" i="4"/>
  <c r="Y61" i="4"/>
  <c r="AS61" i="4"/>
  <c r="BE61" i="4"/>
  <c r="CF61" i="4"/>
  <c r="X61" i="4"/>
  <c r="AH61" i="4"/>
  <c r="CI61" i="4"/>
  <c r="AE61" i="4"/>
  <c r="AA61" i="4"/>
  <c r="CL42" i="4"/>
  <c r="F62" i="4"/>
  <c r="BY7" i="4"/>
  <c r="CA7" i="4"/>
  <c r="CA6" i="4"/>
  <c r="BY6" i="4"/>
  <c r="CD6" i="4"/>
  <c r="CD7" i="4"/>
  <c r="CH52" i="4" l="1"/>
  <c r="CH41" i="4"/>
  <c r="CG56" i="4"/>
  <c r="CG45" i="4"/>
  <c r="CF54" i="4"/>
  <c r="CF43" i="4"/>
  <c r="CI28" i="4"/>
  <c r="CG22" i="4"/>
  <c r="CJ31" i="4"/>
  <c r="CH19" i="4"/>
  <c r="CF20" i="4"/>
  <c r="Q62" i="4"/>
  <c r="B61" i="4"/>
  <c r="T62" i="4"/>
  <c r="U62" i="4"/>
  <c r="S62" i="4"/>
  <c r="R62" i="4"/>
  <c r="AI62" i="4"/>
  <c r="AB62" i="4"/>
  <c r="AC62" i="4"/>
  <c r="AJ62" i="4"/>
  <c r="CL62" i="4"/>
  <c r="W62" i="4"/>
  <c r="AF62" i="4"/>
  <c r="Z62" i="4"/>
  <c r="BC62" i="4"/>
  <c r="CR62" i="4"/>
  <c r="AG62" i="4"/>
  <c r="AM62" i="4"/>
  <c r="CS62" i="4"/>
  <c r="Y62" i="4"/>
  <c r="AO62" i="4"/>
  <c r="BM62" i="4"/>
  <c r="V62" i="4"/>
  <c r="CI62" i="4"/>
  <c r="CJ62" i="4"/>
  <c r="CQ62" i="4"/>
  <c r="AH62" i="4"/>
  <c r="AD62" i="4"/>
  <c r="AE62" i="4"/>
  <c r="BB62" i="4"/>
  <c r="BL62" i="4"/>
  <c r="AR62" i="4"/>
  <c r="AL62" i="4"/>
  <c r="AP62" i="4"/>
  <c r="AN62" i="4"/>
  <c r="CH62" i="4"/>
  <c r="BD62" i="4"/>
  <c r="BN62" i="4"/>
  <c r="AQ62" i="4"/>
  <c r="CK62" i="4"/>
  <c r="AK62" i="4"/>
  <c r="AA62" i="4"/>
  <c r="CP62" i="4"/>
  <c r="AT62" i="4"/>
  <c r="BE62" i="4"/>
  <c r="CG62" i="4"/>
  <c r="X62" i="4"/>
  <c r="AS62" i="4"/>
  <c r="CF62" i="4"/>
  <c r="CL43" i="4"/>
  <c r="F63" i="4"/>
  <c r="CB7" i="4"/>
  <c r="CB6" i="4"/>
  <c r="CE7" i="4"/>
  <c r="CE6" i="4"/>
  <c r="CH42" i="4" l="1"/>
  <c r="CH53" i="4"/>
  <c r="CG46" i="4"/>
  <c r="CG57" i="4"/>
  <c r="CF44" i="4"/>
  <c r="CF55" i="4"/>
  <c r="CF328" i="4"/>
  <c r="CF356" i="4" s="1"/>
  <c r="CF21" i="4"/>
  <c r="CI29" i="4"/>
  <c r="BW14" i="4"/>
  <c r="BW33" i="4"/>
  <c r="CH20" i="4"/>
  <c r="CJ32" i="4"/>
  <c r="CG23" i="4"/>
  <c r="Q63" i="4"/>
  <c r="B62" i="4"/>
  <c r="V63" i="4"/>
  <c r="T63" i="4"/>
  <c r="U63" i="4"/>
  <c r="R63" i="4"/>
  <c r="S63" i="4"/>
  <c r="AB63" i="4"/>
  <c r="AI63" i="4"/>
  <c r="AJ63" i="4"/>
  <c r="AC63" i="4"/>
  <c r="CL63" i="4"/>
  <c r="BB63" i="4"/>
  <c r="CS63" i="4"/>
  <c r="AP63" i="4"/>
  <c r="AG63" i="4"/>
  <c r="BL63" i="4"/>
  <c r="BM63" i="4"/>
  <c r="CQ63" i="4"/>
  <c r="CR63" i="4"/>
  <c r="CH63" i="4"/>
  <c r="AF63" i="4"/>
  <c r="CK63" i="4"/>
  <c r="X63" i="4"/>
  <c r="AO63" i="4"/>
  <c r="BC63" i="4"/>
  <c r="AT63" i="4"/>
  <c r="BE63" i="4"/>
  <c r="BN63" i="4"/>
  <c r="Y63" i="4"/>
  <c r="CP63" i="4"/>
  <c r="AE63" i="4"/>
  <c r="W63" i="4"/>
  <c r="CI63" i="4"/>
  <c r="CJ63" i="4"/>
  <c r="CF63" i="4"/>
  <c r="AQ63" i="4"/>
  <c r="AM63" i="4"/>
  <c r="BD63" i="4"/>
  <c r="AS63" i="4"/>
  <c r="AA63" i="4"/>
  <c r="AK63" i="4"/>
  <c r="AH63" i="4"/>
  <c r="AL63" i="4"/>
  <c r="AR63" i="4"/>
  <c r="AD63" i="4"/>
  <c r="CG63" i="4"/>
  <c r="Z63" i="4"/>
  <c r="AN63" i="4"/>
  <c r="CL44" i="4"/>
  <c r="F64" i="4"/>
  <c r="CH43" i="4" l="1"/>
  <c r="CH54" i="4"/>
  <c r="BW45" i="4"/>
  <c r="BW57" i="4" s="1"/>
  <c r="CG58" i="4"/>
  <c r="CG47" i="4"/>
  <c r="BW34" i="4"/>
  <c r="BW46" i="4" s="1"/>
  <c r="CF56" i="4"/>
  <c r="CF45" i="4"/>
  <c r="CJ33" i="4"/>
  <c r="CH328" i="4"/>
  <c r="CH356" i="4" s="1"/>
  <c r="CH21" i="4"/>
  <c r="CG24" i="4"/>
  <c r="BW15" i="4"/>
  <c r="CF22" i="4"/>
  <c r="Q64" i="4"/>
  <c r="B63" i="4"/>
  <c r="T64" i="4"/>
  <c r="U64" i="4"/>
  <c r="V64" i="4"/>
  <c r="R64" i="4"/>
  <c r="S64" i="4"/>
  <c r="AB64" i="4"/>
  <c r="AI64" i="4"/>
  <c r="AJ64" i="4"/>
  <c r="AC64" i="4"/>
  <c r="CL64" i="4"/>
  <c r="AM64" i="4"/>
  <c r="CR64" i="4"/>
  <c r="BC64" i="4"/>
  <c r="AL64" i="4"/>
  <c r="AE64" i="4"/>
  <c r="BB64" i="4"/>
  <c r="AH64" i="4"/>
  <c r="AP64" i="4"/>
  <c r="AD64" i="4"/>
  <c r="BM64" i="4"/>
  <c r="CS64" i="4"/>
  <c r="AQ64" i="4"/>
  <c r="Y64" i="4"/>
  <c r="X64" i="4"/>
  <c r="AK64" i="4"/>
  <c r="AN64" i="4"/>
  <c r="AO64" i="4"/>
  <c r="W64" i="4"/>
  <c r="AF64" i="4"/>
  <c r="AG64" i="4"/>
  <c r="CI64" i="4"/>
  <c r="CG64" i="4"/>
  <c r="AA64" i="4"/>
  <c r="BL64" i="4"/>
  <c r="AS64" i="4"/>
  <c r="BE64" i="4"/>
  <c r="CF64" i="4"/>
  <c r="CH64" i="4"/>
  <c r="Z64" i="4"/>
  <c r="BD64" i="4"/>
  <c r="CJ64" i="4"/>
  <c r="AT64" i="4"/>
  <c r="CQ64" i="4"/>
  <c r="AR64" i="4"/>
  <c r="CK64" i="4"/>
  <c r="CP64" i="4"/>
  <c r="BN64" i="4"/>
  <c r="CL45" i="4"/>
  <c r="F65" i="4"/>
  <c r="BY3" i="4"/>
  <c r="BY384" i="4" l="1"/>
  <c r="BY9" i="4"/>
  <c r="CH44" i="4"/>
  <c r="CH55" i="4"/>
  <c r="BW35" i="4"/>
  <c r="CG48" i="4"/>
  <c r="CG59" i="4"/>
  <c r="CF46" i="4"/>
  <c r="CF57" i="4"/>
  <c r="BW58" i="4"/>
  <c r="BW16" i="4"/>
  <c r="CH22" i="4"/>
  <c r="CG25" i="4"/>
  <c r="CJ34" i="4"/>
  <c r="CF23" i="4"/>
  <c r="BX14" i="4"/>
  <c r="BX33" i="4"/>
  <c r="Q65" i="4"/>
  <c r="B64" i="4"/>
  <c r="U65" i="4"/>
  <c r="T65" i="4"/>
  <c r="V65" i="4"/>
  <c r="R65" i="4"/>
  <c r="S65" i="4"/>
  <c r="AI65" i="4"/>
  <c r="AB65" i="4"/>
  <c r="AJ65" i="4"/>
  <c r="AC65" i="4"/>
  <c r="CL65" i="4"/>
  <c r="AL65" i="4"/>
  <c r="AF65" i="4"/>
  <c r="AS65" i="4"/>
  <c r="CK65" i="4"/>
  <c r="CQ65" i="4"/>
  <c r="AM65" i="4"/>
  <c r="AE65" i="4"/>
  <c r="AT65" i="4"/>
  <c r="CG65" i="4"/>
  <c r="AQ65" i="4"/>
  <c r="AO65" i="4"/>
  <c r="CS65" i="4"/>
  <c r="CR65" i="4"/>
  <c r="AA65" i="4"/>
  <c r="BL65" i="4"/>
  <c r="BM65" i="4"/>
  <c r="CI65" i="4"/>
  <c r="AP65" i="4"/>
  <c r="AG65" i="4"/>
  <c r="AD65" i="4"/>
  <c r="BC65" i="4"/>
  <c r="CF65" i="4"/>
  <c r="AR65" i="4"/>
  <c r="BE65" i="4"/>
  <c r="W65" i="4"/>
  <c r="CJ65" i="4"/>
  <c r="BD65" i="4"/>
  <c r="AN65" i="4"/>
  <c r="BN65" i="4"/>
  <c r="Z65" i="4"/>
  <c r="BB65" i="4"/>
  <c r="AH65" i="4"/>
  <c r="CP65" i="4"/>
  <c r="X65" i="4"/>
  <c r="Y65" i="4"/>
  <c r="AK65" i="4"/>
  <c r="CH65" i="4"/>
  <c r="CL46" i="4"/>
  <c r="F66" i="4"/>
  <c r="CH45" i="4" l="1"/>
  <c r="CH56" i="4"/>
  <c r="BX34" i="4"/>
  <c r="BX46" i="4" s="1"/>
  <c r="BW47" i="4"/>
  <c r="BW36" i="4"/>
  <c r="CG60" i="4"/>
  <c r="CF58" i="4"/>
  <c r="CF47" i="4"/>
  <c r="BX45" i="4"/>
  <c r="BX15" i="4"/>
  <c r="CG26" i="4"/>
  <c r="CJ35" i="4"/>
  <c r="CH23" i="4"/>
  <c r="CF24" i="4"/>
  <c r="BW17" i="4"/>
  <c r="Q66" i="4"/>
  <c r="B65" i="4"/>
  <c r="V66" i="4"/>
  <c r="U66" i="4"/>
  <c r="T66" i="4"/>
  <c r="R66" i="4"/>
  <c r="S66" i="4"/>
  <c r="AI66" i="4"/>
  <c r="AB66" i="4"/>
  <c r="AC66" i="4"/>
  <c r="AJ66" i="4"/>
  <c r="CL66" i="4"/>
  <c r="W66" i="4"/>
  <c r="AT66" i="4"/>
  <c r="BN66" i="4"/>
  <c r="BB66" i="4"/>
  <c r="AM66" i="4"/>
  <c r="CH66" i="4"/>
  <c r="AL66" i="4"/>
  <c r="CG66" i="4"/>
  <c r="AA66" i="4"/>
  <c r="AE66" i="4"/>
  <c r="CP66" i="4"/>
  <c r="AR66" i="4"/>
  <c r="AD66" i="4"/>
  <c r="BL66" i="4"/>
  <c r="AS66" i="4"/>
  <c r="X66" i="4"/>
  <c r="AN66" i="4"/>
  <c r="AQ66" i="4"/>
  <c r="BE66" i="4"/>
  <c r="AH66" i="4"/>
  <c r="CF66" i="4"/>
  <c r="BD66" i="4"/>
  <c r="BM66" i="4"/>
  <c r="CK66" i="4"/>
  <c r="BC66" i="4"/>
  <c r="CJ66" i="4"/>
  <c r="Y66" i="4"/>
  <c r="Z66" i="4"/>
  <c r="CR66" i="4"/>
  <c r="AP66" i="4"/>
  <c r="AF66" i="4"/>
  <c r="CI66" i="4"/>
  <c r="CQ66" i="4"/>
  <c r="AG66" i="4"/>
  <c r="AO66" i="4"/>
  <c r="AK66" i="4"/>
  <c r="CS66" i="4"/>
  <c r="BY33" i="4"/>
  <c r="BY34" i="4" s="1"/>
  <c r="BY35" i="4" s="1"/>
  <c r="BY14" i="4"/>
  <c r="BY15" i="4" s="1"/>
  <c r="BY16" i="4" s="1"/>
  <c r="BY17" i="4" s="1"/>
  <c r="BY18" i="4" s="1"/>
  <c r="BY19" i="4" s="1"/>
  <c r="BY20" i="4" s="1"/>
  <c r="BY328" i="4" s="1"/>
  <c r="BY356" i="4" s="1"/>
  <c r="CL47" i="4"/>
  <c r="F67" i="4"/>
  <c r="CD3" i="4"/>
  <c r="CD384" i="4" l="1"/>
  <c r="CD9" i="4"/>
  <c r="BW59" i="4"/>
  <c r="CH57" i="4"/>
  <c r="CH46" i="4"/>
  <c r="BX58" i="4"/>
  <c r="BW48" i="4"/>
  <c r="BW37" i="4"/>
  <c r="BX35" i="4"/>
  <c r="CF59" i="4"/>
  <c r="CF48" i="4"/>
  <c r="BX57" i="4"/>
  <c r="CH24" i="4"/>
  <c r="CF25" i="4"/>
  <c r="CJ36" i="4"/>
  <c r="BW18" i="4"/>
  <c r="CG27" i="4"/>
  <c r="BX16" i="4"/>
  <c r="CC14" i="4"/>
  <c r="CC33" i="4"/>
  <c r="Q67" i="4"/>
  <c r="B66" i="4"/>
  <c r="V67" i="4"/>
  <c r="T67" i="4"/>
  <c r="U67" i="4"/>
  <c r="R67" i="4"/>
  <c r="S67" i="4"/>
  <c r="AB67" i="4"/>
  <c r="AI67" i="4"/>
  <c r="AJ67" i="4"/>
  <c r="AC67" i="4"/>
  <c r="CL67" i="4"/>
  <c r="AA67" i="4"/>
  <c r="AT67" i="4"/>
  <c r="BM67" i="4"/>
  <c r="AO67" i="4"/>
  <c r="BD67" i="4"/>
  <c r="CJ67" i="4"/>
  <c r="Z67" i="4"/>
  <c r="CK67" i="4"/>
  <c r="AH67" i="4"/>
  <c r="BN67" i="4"/>
  <c r="CR67" i="4"/>
  <c r="CI67" i="4"/>
  <c r="CG67" i="4"/>
  <c r="AD67" i="4"/>
  <c r="CP67" i="4"/>
  <c r="BE67" i="4"/>
  <c r="CF67" i="4"/>
  <c r="CQ67" i="4"/>
  <c r="W67" i="4"/>
  <c r="AF67" i="4"/>
  <c r="AK67" i="4"/>
  <c r="AN67" i="4"/>
  <c r="AS67" i="4"/>
  <c r="AL67" i="4"/>
  <c r="AR67" i="4"/>
  <c r="AQ67" i="4"/>
  <c r="BL67" i="4"/>
  <c r="AM67" i="4"/>
  <c r="CH67" i="4"/>
  <c r="Y67" i="4"/>
  <c r="BC67" i="4"/>
  <c r="CS67" i="4"/>
  <c r="X67" i="4"/>
  <c r="AE67" i="4"/>
  <c r="BB67" i="4"/>
  <c r="AP67" i="4"/>
  <c r="AG67" i="4"/>
  <c r="BY45" i="4"/>
  <c r="BY57" i="4" s="1"/>
  <c r="BY46" i="4"/>
  <c r="BY58" i="4" s="1"/>
  <c r="BY21" i="4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47" i="4"/>
  <c r="BY59" i="4" s="1"/>
  <c r="BY36" i="4"/>
  <c r="CL48" i="4"/>
  <c r="F68" i="4"/>
  <c r="CE3" i="4"/>
  <c r="CE384" i="4" l="1"/>
  <c r="CE9" i="4"/>
  <c r="BW60" i="4"/>
  <c r="CC34" i="4"/>
  <c r="CC46" i="4" s="1"/>
  <c r="BX36" i="4"/>
  <c r="BX47" i="4"/>
  <c r="BW38" i="4"/>
  <c r="BW49" i="4"/>
  <c r="CH58" i="4"/>
  <c r="CH47" i="4"/>
  <c r="CF60" i="4"/>
  <c r="CC45" i="4"/>
  <c r="CC35" i="4"/>
  <c r="CG28" i="4"/>
  <c r="CC15" i="4"/>
  <c r="CF26" i="4"/>
  <c r="BW19" i="4"/>
  <c r="BX17" i="4"/>
  <c r="CH25" i="4"/>
  <c r="Q68" i="4"/>
  <c r="B67" i="4"/>
  <c r="V68" i="4"/>
  <c r="W68" i="4"/>
  <c r="T68" i="4"/>
  <c r="U68" i="4"/>
  <c r="Z68" i="4"/>
  <c r="X68" i="4"/>
  <c r="S68" i="4"/>
  <c r="Y68" i="4"/>
  <c r="R68" i="4"/>
  <c r="AB68" i="4"/>
  <c r="AI68" i="4"/>
  <c r="AJ68" i="4"/>
  <c r="AC68" i="4"/>
  <c r="CL68" i="4"/>
  <c r="AA68" i="4"/>
  <c r="BN68" i="4"/>
  <c r="BC68" i="4"/>
  <c r="AG68" i="4"/>
  <c r="CP68" i="4"/>
  <c r="CK68" i="4"/>
  <c r="CS68" i="4"/>
  <c r="CH68" i="4"/>
  <c r="AS68" i="4"/>
  <c r="AL68" i="4"/>
  <c r="CQ68" i="4"/>
  <c r="AD68" i="4"/>
  <c r="AF68" i="4"/>
  <c r="BD68" i="4"/>
  <c r="AN68" i="4"/>
  <c r="AO68" i="4"/>
  <c r="AK68" i="4"/>
  <c r="BM68" i="4"/>
  <c r="AR68" i="4"/>
  <c r="BE68" i="4"/>
  <c r="AE68" i="4"/>
  <c r="AT68" i="4"/>
  <c r="AM68" i="4"/>
  <c r="BL68" i="4"/>
  <c r="AH68" i="4"/>
  <c r="CG68" i="4"/>
  <c r="AP68" i="4"/>
  <c r="AQ68" i="4"/>
  <c r="BB68" i="4"/>
  <c r="CJ68" i="4"/>
  <c r="CF68" i="4"/>
  <c r="CR68" i="4"/>
  <c r="CI68" i="4"/>
  <c r="CD33" i="4"/>
  <c r="CD34" i="4" s="1"/>
  <c r="CD46" i="4" s="1"/>
  <c r="CD58" i="4" s="1"/>
  <c r="CD14" i="4"/>
  <c r="CD15" i="4" s="1"/>
  <c r="CD16" i="4" s="1"/>
  <c r="CD17" i="4" s="1"/>
  <c r="CD18" i="4" s="1"/>
  <c r="CD19" i="4" s="1"/>
  <c r="CD20" i="4" s="1"/>
  <c r="BY37" i="4"/>
  <c r="BY48" i="4"/>
  <c r="BY60" i="4" s="1"/>
  <c r="CL49" i="4"/>
  <c r="F69" i="4"/>
  <c r="CH48" i="4" l="1"/>
  <c r="CH59" i="4"/>
  <c r="BW61" i="4"/>
  <c r="BX59" i="4"/>
  <c r="BW39" i="4"/>
  <c r="BW50" i="4"/>
  <c r="BX48" i="4"/>
  <c r="BX37" i="4"/>
  <c r="CC57" i="4"/>
  <c r="CC69" i="4" s="1"/>
  <c r="CG29" i="4"/>
  <c r="BX18" i="4"/>
  <c r="BW20" i="4"/>
  <c r="CC16" i="4"/>
  <c r="CC58" i="4"/>
  <c r="CH26" i="4"/>
  <c r="CF27" i="4"/>
  <c r="CC47" i="4"/>
  <c r="CC36" i="4"/>
  <c r="CD35" i="4"/>
  <c r="CD36" i="4" s="1"/>
  <c r="CD37" i="4" s="1"/>
  <c r="CD45" i="4"/>
  <c r="CD57" i="4" s="1"/>
  <c r="CD69" i="4" s="1"/>
  <c r="Q69" i="4"/>
  <c r="B68" i="4"/>
  <c r="T69" i="4"/>
  <c r="U69" i="4"/>
  <c r="V69" i="4"/>
  <c r="R69" i="4"/>
  <c r="S69" i="4"/>
  <c r="AI69" i="4"/>
  <c r="AB69" i="4"/>
  <c r="AJ69" i="4"/>
  <c r="AC69" i="4"/>
  <c r="CL69" i="4"/>
  <c r="CF69" i="4"/>
  <c r="CH69" i="4"/>
  <c r="AP69" i="4"/>
  <c r="BL69" i="4"/>
  <c r="AD69" i="4"/>
  <c r="CI69" i="4"/>
  <c r="AM69" i="4"/>
  <c r="AF69" i="4"/>
  <c r="AR69" i="4"/>
  <c r="W69" i="4"/>
  <c r="AS69" i="4"/>
  <c r="BX69" i="4"/>
  <c r="BM69" i="4"/>
  <c r="CS69" i="4"/>
  <c r="Y69" i="4"/>
  <c r="BW69" i="4"/>
  <c r="AN69" i="4"/>
  <c r="AT69" i="4"/>
  <c r="AO69" i="4"/>
  <c r="X69" i="4"/>
  <c r="BD69" i="4"/>
  <c r="AH69" i="4"/>
  <c r="CJ69" i="4"/>
  <c r="AE69" i="4"/>
  <c r="CK69" i="4"/>
  <c r="BC69" i="4"/>
  <c r="AA69" i="4"/>
  <c r="CQ69" i="4"/>
  <c r="BE69" i="4"/>
  <c r="CG69" i="4"/>
  <c r="BN69" i="4"/>
  <c r="AG69" i="4"/>
  <c r="AK69" i="4"/>
  <c r="BB69" i="4"/>
  <c r="AL69" i="4"/>
  <c r="CR69" i="4"/>
  <c r="CP69" i="4"/>
  <c r="AQ69" i="4"/>
  <c r="Z69" i="4"/>
  <c r="BY69" i="4"/>
  <c r="CD328" i="4"/>
  <c r="CD356" i="4" s="1"/>
  <c r="CD21" i="4"/>
  <c r="CD22" i="4" s="1"/>
  <c r="CD23" i="4" s="1"/>
  <c r="CD24" i="4" s="1"/>
  <c r="CD25" i="4" s="1"/>
  <c r="CD26" i="4" s="1"/>
  <c r="CD27" i="4" s="1"/>
  <c r="CD28" i="4" s="1"/>
  <c r="CD29" i="4" s="1"/>
  <c r="CD30" i="4" s="1"/>
  <c r="CD31" i="4" s="1"/>
  <c r="CD32" i="4" s="1"/>
  <c r="BY38" i="4"/>
  <c r="BY49" i="4"/>
  <c r="BY61" i="4" s="1"/>
  <c r="CE33" i="4"/>
  <c r="CE45" i="4" s="1"/>
  <c r="CE57" i="4" s="1"/>
  <c r="CE69" i="4" s="1"/>
  <c r="CE14" i="4"/>
  <c r="CE15" i="4" s="1"/>
  <c r="CE16" i="4" s="1"/>
  <c r="CE17" i="4" s="1"/>
  <c r="CE18" i="4" s="1"/>
  <c r="CE19" i="4" s="1"/>
  <c r="CE20" i="4" s="1"/>
  <c r="CE328" i="4" s="1"/>
  <c r="CE356" i="4" s="1"/>
  <c r="CL50" i="4"/>
  <c r="F70" i="4"/>
  <c r="BX38" i="4" l="1"/>
  <c r="BX49" i="4"/>
  <c r="BW51" i="4"/>
  <c r="BW40" i="4"/>
  <c r="CH60" i="4"/>
  <c r="BX60" i="4"/>
  <c r="BW62" i="4"/>
  <c r="CD48" i="4"/>
  <c r="CD60" i="4" s="1"/>
  <c r="CC17" i="4"/>
  <c r="CF28" i="4"/>
  <c r="CG30" i="4"/>
  <c r="CC59" i="4"/>
  <c r="CH27" i="4"/>
  <c r="BX19" i="4"/>
  <c r="BV14" i="4"/>
  <c r="BV49" i="4"/>
  <c r="CC37" i="4"/>
  <c r="CC48" i="4"/>
  <c r="BW328" i="4"/>
  <c r="BW356" i="4" s="1"/>
  <c r="BW21" i="4"/>
  <c r="CE21" i="4"/>
  <c r="CE22" i="4" s="1"/>
  <c r="CE23" i="4" s="1"/>
  <c r="CE24" i="4" s="1"/>
  <c r="CE25" i="4" s="1"/>
  <c r="CE26" i="4" s="1"/>
  <c r="CE27" i="4" s="1"/>
  <c r="CE28" i="4" s="1"/>
  <c r="CE29" i="4" s="1"/>
  <c r="CE30" i="4" s="1"/>
  <c r="CE31" i="4" s="1"/>
  <c r="CE32" i="4" s="1"/>
  <c r="CD47" i="4"/>
  <c r="CD59" i="4" s="1"/>
  <c r="Q70" i="4"/>
  <c r="B69" i="4"/>
  <c r="T70" i="4"/>
  <c r="U70" i="4"/>
  <c r="V70" i="4"/>
  <c r="S70" i="4"/>
  <c r="AI70" i="4"/>
  <c r="AB70" i="4"/>
  <c r="AJ70" i="4"/>
  <c r="AC70" i="4"/>
  <c r="CL70" i="4"/>
  <c r="AL70" i="4"/>
  <c r="CC70" i="4"/>
  <c r="AQ70" i="4"/>
  <c r="BC70" i="4"/>
  <c r="BN70" i="4"/>
  <c r="R70" i="4"/>
  <c r="AG70" i="4"/>
  <c r="BX70" i="4"/>
  <c r="CQ70" i="4"/>
  <c r="CF70" i="4"/>
  <c r="CI70" i="4"/>
  <c r="BB70" i="4"/>
  <c r="AS70" i="4"/>
  <c r="AR70" i="4"/>
  <c r="AH70" i="4"/>
  <c r="X70" i="4"/>
  <c r="Y70" i="4"/>
  <c r="AE70" i="4"/>
  <c r="AP70" i="4"/>
  <c r="CH70" i="4"/>
  <c r="AK70" i="4"/>
  <c r="CG70" i="4"/>
  <c r="CP70" i="4"/>
  <c r="CJ70" i="4"/>
  <c r="CS70" i="4"/>
  <c r="BE70" i="4"/>
  <c r="BM70" i="4"/>
  <c r="Z70" i="4"/>
  <c r="BL70" i="4"/>
  <c r="AA70" i="4"/>
  <c r="AM70" i="4"/>
  <c r="CK70" i="4"/>
  <c r="AD70" i="4"/>
  <c r="W70" i="4"/>
  <c r="AN70" i="4"/>
  <c r="AO70" i="4"/>
  <c r="BW70" i="4"/>
  <c r="CR70" i="4"/>
  <c r="BD70" i="4"/>
  <c r="AT70" i="4"/>
  <c r="AF70" i="4"/>
  <c r="BY70" i="4"/>
  <c r="CE34" i="4"/>
  <c r="CD70" i="4"/>
  <c r="CD49" i="4"/>
  <c r="CD61" i="4" s="1"/>
  <c r="CD38" i="4"/>
  <c r="BY39" i="4"/>
  <c r="BY50" i="4"/>
  <c r="BY62" i="4" s="1"/>
  <c r="CL51" i="4"/>
  <c r="F71" i="4"/>
  <c r="BX50" i="4" l="1"/>
  <c r="BX39" i="4"/>
  <c r="BW41" i="4"/>
  <c r="BW52" i="4"/>
  <c r="BV50" i="4"/>
  <c r="BW63" i="4"/>
  <c r="BV15" i="4"/>
  <c r="BV16" i="4" s="1"/>
  <c r="BX61" i="4"/>
  <c r="BV61" i="4"/>
  <c r="CD71" i="4"/>
  <c r="CC49" i="4"/>
  <c r="CC38" i="4"/>
  <c r="CH28" i="4"/>
  <c r="CG31" i="4"/>
  <c r="CF29" i="4"/>
  <c r="BW22" i="4"/>
  <c r="CC18" i="4"/>
  <c r="CC60" i="4"/>
  <c r="BX20" i="4"/>
  <c r="CE35" i="4"/>
  <c r="CE46" i="4"/>
  <c r="CE58" i="4" s="1"/>
  <c r="CE70" i="4" s="1"/>
  <c r="Q71" i="4"/>
  <c r="B70" i="4"/>
  <c r="T71" i="4"/>
  <c r="V71" i="4"/>
  <c r="U71" i="4"/>
  <c r="S71" i="4"/>
  <c r="AI71" i="4"/>
  <c r="AB71" i="4"/>
  <c r="AC71" i="4"/>
  <c r="AJ71" i="4"/>
  <c r="CL71" i="4"/>
  <c r="CI71" i="4"/>
  <c r="AA71" i="4"/>
  <c r="AL71" i="4"/>
  <c r="CQ71" i="4"/>
  <c r="AM71" i="4"/>
  <c r="AH71" i="4"/>
  <c r="AO71" i="4"/>
  <c r="AS71" i="4"/>
  <c r="W71" i="4"/>
  <c r="BL71" i="4"/>
  <c r="AF71" i="4"/>
  <c r="R71" i="4"/>
  <c r="CG71" i="4"/>
  <c r="CP71" i="4"/>
  <c r="BE71" i="4"/>
  <c r="AD71" i="4"/>
  <c r="AQ71" i="4"/>
  <c r="BW71" i="4"/>
  <c r="AN71" i="4"/>
  <c r="BB71" i="4"/>
  <c r="BD71" i="4"/>
  <c r="BN71" i="4"/>
  <c r="BC71" i="4"/>
  <c r="AR71" i="4"/>
  <c r="CC71" i="4"/>
  <c r="AT71" i="4"/>
  <c r="X71" i="4"/>
  <c r="AK71" i="4"/>
  <c r="AG71" i="4"/>
  <c r="CF71" i="4"/>
  <c r="CS71" i="4"/>
  <c r="BX71" i="4"/>
  <c r="AE71" i="4"/>
  <c r="CJ71" i="4"/>
  <c r="AP71" i="4"/>
  <c r="BM71" i="4"/>
  <c r="CR71" i="4"/>
  <c r="Z71" i="4"/>
  <c r="Y71" i="4"/>
  <c r="CH71" i="4"/>
  <c r="CK71" i="4"/>
  <c r="BY71" i="4"/>
  <c r="CD39" i="4"/>
  <c r="CD50" i="4"/>
  <c r="CD62" i="4" s="1"/>
  <c r="BY40" i="4"/>
  <c r="BY51" i="4"/>
  <c r="BY63" i="4" s="1"/>
  <c r="CL52" i="4"/>
  <c r="F72" i="4"/>
  <c r="CA3" i="4"/>
  <c r="CA9" i="4" l="1"/>
  <c r="CA384" i="4"/>
  <c r="BV62" i="4"/>
  <c r="BV51" i="4"/>
  <c r="BX62" i="4"/>
  <c r="BW64" i="4"/>
  <c r="BW42" i="4"/>
  <c r="BW53" i="4"/>
  <c r="BX40" i="4"/>
  <c r="BX51" i="4"/>
  <c r="BV63" i="4"/>
  <c r="BV52" i="4"/>
  <c r="BV17" i="4"/>
  <c r="CF30" i="4"/>
  <c r="CH29" i="4"/>
  <c r="CC19" i="4"/>
  <c r="BX328" i="4"/>
  <c r="BX356" i="4" s="1"/>
  <c r="BX21" i="4"/>
  <c r="BZ14" i="4"/>
  <c r="BZ33" i="4"/>
  <c r="BW23" i="4"/>
  <c r="CG32" i="4"/>
  <c r="CC39" i="4"/>
  <c r="CC50" i="4"/>
  <c r="CC61" i="4"/>
  <c r="Q72" i="4"/>
  <c r="B71" i="4"/>
  <c r="R72" i="4"/>
  <c r="S72" i="4"/>
  <c r="V72" i="4"/>
  <c r="T72" i="4"/>
  <c r="U72" i="4"/>
  <c r="AI72" i="4"/>
  <c r="AB72" i="4"/>
  <c r="AJ72" i="4"/>
  <c r="AC72" i="4"/>
  <c r="X72" i="4"/>
  <c r="CL72" i="4"/>
  <c r="AT72" i="4"/>
  <c r="AP72" i="4"/>
  <c r="BE72" i="4"/>
  <c r="AE72" i="4"/>
  <c r="AS72" i="4"/>
  <c r="AD72" i="4"/>
  <c r="AG72" i="4"/>
  <c r="CC72" i="4"/>
  <c r="AA72" i="4"/>
  <c r="BW72" i="4"/>
  <c r="CQ72" i="4"/>
  <c r="AN72" i="4"/>
  <c r="CI72" i="4"/>
  <c r="Y72" i="4"/>
  <c r="AL72" i="4"/>
  <c r="CP72" i="4"/>
  <c r="CK72" i="4"/>
  <c r="AM72" i="4"/>
  <c r="BX72" i="4"/>
  <c r="CH72" i="4"/>
  <c r="W72" i="4"/>
  <c r="AQ72" i="4"/>
  <c r="AO72" i="4"/>
  <c r="CF72" i="4"/>
  <c r="CR72" i="4"/>
  <c r="CJ72" i="4"/>
  <c r="CS72" i="4"/>
  <c r="AF72" i="4"/>
  <c r="AK72" i="4"/>
  <c r="BC72" i="4"/>
  <c r="BN72" i="4"/>
  <c r="AH72" i="4"/>
  <c r="Z72" i="4"/>
  <c r="BD72" i="4"/>
  <c r="BM72" i="4"/>
  <c r="BL72" i="4"/>
  <c r="BB72" i="4"/>
  <c r="CG72" i="4"/>
  <c r="AR72" i="4"/>
  <c r="BY72" i="4"/>
  <c r="CD72" i="4"/>
  <c r="CE36" i="4"/>
  <c r="CE47" i="4"/>
  <c r="CE59" i="4" s="1"/>
  <c r="CE71" i="4" s="1"/>
  <c r="BY41" i="4"/>
  <c r="BY52" i="4"/>
  <c r="BY64" i="4" s="1"/>
  <c r="CD51" i="4"/>
  <c r="CD63" i="4" s="1"/>
  <c r="CD40" i="4"/>
  <c r="CL53" i="4"/>
  <c r="F73" i="4"/>
  <c r="CB3" i="4"/>
  <c r="CB9" i="4" l="1"/>
  <c r="CB384" i="4"/>
  <c r="BX63" i="4"/>
  <c r="BW65" i="4"/>
  <c r="BZ45" i="4"/>
  <c r="BX52" i="4"/>
  <c r="BX41" i="4"/>
  <c r="BW54" i="4"/>
  <c r="BW43" i="4"/>
  <c r="BZ15" i="4"/>
  <c r="BZ16" i="4" s="1"/>
  <c r="BV53" i="4"/>
  <c r="BV64" i="4"/>
  <c r="CC51" i="4"/>
  <c r="CC40" i="4"/>
  <c r="CC20" i="4"/>
  <c r="BX22" i="4"/>
  <c r="CG33" i="4"/>
  <c r="BW24" i="4"/>
  <c r="CF31" i="4"/>
  <c r="CH30" i="4"/>
  <c r="CC62" i="4"/>
  <c r="BZ34" i="4"/>
  <c r="BV18" i="4"/>
  <c r="CE48" i="4"/>
  <c r="CE60" i="4" s="1"/>
  <c r="CE72" i="4" s="1"/>
  <c r="CE37" i="4"/>
  <c r="Q73" i="4"/>
  <c r="B72" i="4"/>
  <c r="S73" i="4"/>
  <c r="R73" i="4"/>
  <c r="U73" i="4"/>
  <c r="T73" i="4"/>
  <c r="V73" i="4"/>
  <c r="CL73" i="4"/>
  <c r="CF73" i="4"/>
  <c r="AF73" i="4"/>
  <c r="BL73" i="4"/>
  <c r="BE73" i="4"/>
  <c r="CS73" i="4"/>
  <c r="AI73" i="4"/>
  <c r="AA73" i="4"/>
  <c r="BM73" i="4"/>
  <c r="AN73" i="4"/>
  <c r="CJ73" i="4"/>
  <c r="AO73" i="4"/>
  <c r="BV73" i="4"/>
  <c r="AM73" i="4"/>
  <c r="CR73" i="4"/>
  <c r="AQ73" i="4"/>
  <c r="X73" i="4"/>
  <c r="AR73" i="4"/>
  <c r="CQ73" i="4"/>
  <c r="Y73" i="4"/>
  <c r="BW73" i="4"/>
  <c r="CG73" i="4"/>
  <c r="AJ73" i="4"/>
  <c r="BN73" i="4"/>
  <c r="AS73" i="4"/>
  <c r="CP73" i="4"/>
  <c r="CK73" i="4"/>
  <c r="AB73" i="4"/>
  <c r="BD73" i="4"/>
  <c r="CI73" i="4"/>
  <c r="BC73" i="4"/>
  <c r="AG73" i="4"/>
  <c r="AE73" i="4"/>
  <c r="BB73" i="4"/>
  <c r="AH73" i="4"/>
  <c r="AK73" i="4"/>
  <c r="W73" i="4"/>
  <c r="AP73" i="4"/>
  <c r="AL73" i="4"/>
  <c r="BX73" i="4"/>
  <c r="AD73" i="4"/>
  <c r="AT73" i="4"/>
  <c r="CC73" i="4"/>
  <c r="CH73" i="4"/>
  <c r="Z73" i="4"/>
  <c r="AC73" i="4"/>
  <c r="BY73" i="4"/>
  <c r="CD73" i="4"/>
  <c r="CA33" i="4"/>
  <c r="CA45" i="4" s="1"/>
  <c r="CA57" i="4" s="1"/>
  <c r="CA69" i="4" s="1"/>
  <c r="CA14" i="4"/>
  <c r="CA15" i="4" s="1"/>
  <c r="CA16" i="4" s="1"/>
  <c r="CA17" i="4" s="1"/>
  <c r="CA18" i="4" s="1"/>
  <c r="CA19" i="4" s="1"/>
  <c r="CA20" i="4" s="1"/>
  <c r="CA328" i="4" s="1"/>
  <c r="CA356" i="4" s="1"/>
  <c r="BY53" i="4"/>
  <c r="BY65" i="4" s="1"/>
  <c r="BY42" i="4"/>
  <c r="CD52" i="4"/>
  <c r="CD64" i="4" s="1"/>
  <c r="CD41" i="4"/>
  <c r="CL54" i="4"/>
  <c r="F74" i="4"/>
  <c r="BW66" i="4" l="1"/>
  <c r="BX42" i="4"/>
  <c r="BX53" i="4"/>
  <c r="BX64" i="4"/>
  <c r="BW44" i="4"/>
  <c r="BW55" i="4"/>
  <c r="BZ57" i="4"/>
  <c r="BV54" i="4"/>
  <c r="BV65" i="4"/>
  <c r="BV19" i="4"/>
  <c r="CG34" i="4"/>
  <c r="BX23" i="4"/>
  <c r="CH31" i="4"/>
  <c r="CF32" i="4"/>
  <c r="BW25" i="4"/>
  <c r="CC63" i="4"/>
  <c r="CC52" i="4"/>
  <c r="CC41" i="4"/>
  <c r="BZ46" i="4"/>
  <c r="BZ35" i="4"/>
  <c r="BP14" i="4"/>
  <c r="BP38" i="4"/>
  <c r="CC328" i="4"/>
  <c r="CC356" i="4" s="1"/>
  <c r="CC21" i="4"/>
  <c r="BZ17" i="4"/>
  <c r="CA21" i="4"/>
  <c r="CA22" i="4" s="1"/>
  <c r="CA23" i="4" s="1"/>
  <c r="CA24" i="4" s="1"/>
  <c r="CA25" i="4" s="1"/>
  <c r="CA26" i="4" s="1"/>
  <c r="CA27" i="4" s="1"/>
  <c r="CA28" i="4" s="1"/>
  <c r="CA29" i="4" s="1"/>
  <c r="CA30" i="4" s="1"/>
  <c r="CA31" i="4" s="1"/>
  <c r="CA32" i="4" s="1"/>
  <c r="Q74" i="4"/>
  <c r="B73" i="4"/>
  <c r="U74" i="4"/>
  <c r="T74" i="4"/>
  <c r="S74" i="4"/>
  <c r="R74" i="4"/>
  <c r="AB74" i="4"/>
  <c r="CL74" i="4"/>
  <c r="BV74" i="4"/>
  <c r="AI74" i="4"/>
  <c r="AE74" i="4"/>
  <c r="CR74" i="4"/>
  <c r="AQ74" i="4"/>
  <c r="AD74" i="4"/>
  <c r="AC74" i="4"/>
  <c r="X74" i="4"/>
  <c r="CH74" i="4"/>
  <c r="CI74" i="4"/>
  <c r="BX74" i="4"/>
  <c r="AA74" i="4"/>
  <c r="AO74" i="4"/>
  <c r="W74" i="4"/>
  <c r="AK74" i="4"/>
  <c r="BM74" i="4"/>
  <c r="BE74" i="4"/>
  <c r="AL74" i="4"/>
  <c r="Z74" i="4"/>
  <c r="CF74" i="4"/>
  <c r="AH74" i="4"/>
  <c r="CS74" i="4"/>
  <c r="CG74" i="4"/>
  <c r="AP74" i="4"/>
  <c r="BC74" i="4"/>
  <c r="CP74" i="4"/>
  <c r="CQ74" i="4"/>
  <c r="AS74" i="4"/>
  <c r="BD74" i="4"/>
  <c r="CJ74" i="4"/>
  <c r="AG74" i="4"/>
  <c r="BN74" i="4"/>
  <c r="BW74" i="4"/>
  <c r="AT74" i="4"/>
  <c r="AR74" i="4"/>
  <c r="V74" i="4"/>
  <c r="AF74" i="4"/>
  <c r="BL74" i="4"/>
  <c r="CK74" i="4"/>
  <c r="AM74" i="4"/>
  <c r="AJ74" i="4"/>
  <c r="AN74" i="4"/>
  <c r="CC74" i="4"/>
  <c r="BB74" i="4"/>
  <c r="Y74" i="4"/>
  <c r="BY74" i="4"/>
  <c r="CD74" i="4"/>
  <c r="CE38" i="4"/>
  <c r="CE49" i="4"/>
  <c r="CE61" i="4" s="1"/>
  <c r="CE73" i="4" s="1"/>
  <c r="CA34" i="4"/>
  <c r="BY43" i="4"/>
  <c r="BY54" i="4"/>
  <c r="BY66" i="4" s="1"/>
  <c r="CD42" i="4"/>
  <c r="CD53" i="4"/>
  <c r="CD65" i="4" s="1"/>
  <c r="CB33" i="4"/>
  <c r="CB34" i="4" s="1"/>
  <c r="CB46" i="4" s="1"/>
  <c r="CB58" i="4" s="1"/>
  <c r="CB70" i="4" s="1"/>
  <c r="CB14" i="4"/>
  <c r="CB15" i="4" s="1"/>
  <c r="CB16" i="4" s="1"/>
  <c r="CB17" i="4" s="1"/>
  <c r="CB18" i="4" s="1"/>
  <c r="CB19" i="4" s="1"/>
  <c r="CB20" i="4" s="1"/>
  <c r="CB328" i="4" s="1"/>
  <c r="CB356" i="4" s="1"/>
  <c r="CL55" i="4"/>
  <c r="F75" i="4"/>
  <c r="BN7" i="4"/>
  <c r="BL7" i="4"/>
  <c r="BM7" i="4"/>
  <c r="BN6" i="4"/>
  <c r="BL6" i="4"/>
  <c r="BM6" i="4"/>
  <c r="BV55" i="4" l="1"/>
  <c r="BV66" i="4"/>
  <c r="BW56" i="4"/>
  <c r="BX65" i="4"/>
  <c r="BW67" i="4"/>
  <c r="BP50" i="4"/>
  <c r="BX54" i="4"/>
  <c r="BX43" i="4"/>
  <c r="BZ69" i="4"/>
  <c r="CB35" i="4"/>
  <c r="CB47" i="4" s="1"/>
  <c r="CB59" i="4" s="1"/>
  <c r="CB71" i="4" s="1"/>
  <c r="CB45" i="4"/>
  <c r="CB57" i="4" s="1"/>
  <c r="CB69" i="4" s="1"/>
  <c r="BZ18" i="4"/>
  <c r="CC22" i="4"/>
  <c r="BZ36" i="4"/>
  <c r="BZ47" i="4"/>
  <c r="CF33" i="4"/>
  <c r="BV56" i="4"/>
  <c r="BV67" i="4"/>
  <c r="CC53" i="4"/>
  <c r="CC42" i="4"/>
  <c r="BZ58" i="4"/>
  <c r="CH32" i="4"/>
  <c r="BP39" i="4"/>
  <c r="BP15" i="4"/>
  <c r="CC64" i="4"/>
  <c r="BW26" i="4"/>
  <c r="BX24" i="4"/>
  <c r="CG35" i="4"/>
  <c r="BV20" i="4"/>
  <c r="CA35" i="4"/>
  <c r="CA46" i="4"/>
  <c r="CA58" i="4" s="1"/>
  <c r="CA70" i="4" s="1"/>
  <c r="Q75" i="4"/>
  <c r="B74" i="4"/>
  <c r="T75" i="4"/>
  <c r="V75" i="4"/>
  <c r="U75" i="4"/>
  <c r="R75" i="4"/>
  <c r="S75" i="4"/>
  <c r="CL75" i="4"/>
  <c r="BX75" i="4"/>
  <c r="BD75" i="4"/>
  <c r="Y75" i="4"/>
  <c r="BM75" i="4"/>
  <c r="BV75" i="4"/>
  <c r="Z75" i="4"/>
  <c r="CH75" i="4"/>
  <c r="AH75" i="4"/>
  <c r="W75" i="4"/>
  <c r="CK75" i="4"/>
  <c r="AI75" i="4"/>
  <c r="CC75" i="4"/>
  <c r="BB75" i="4"/>
  <c r="CG75" i="4"/>
  <c r="AQ75" i="4"/>
  <c r="BE75" i="4"/>
  <c r="AM75" i="4"/>
  <c r="AF75" i="4"/>
  <c r="AD75" i="4"/>
  <c r="BW75" i="4"/>
  <c r="AT75" i="4"/>
  <c r="AA75" i="4"/>
  <c r="AG75" i="4"/>
  <c r="CP75" i="4"/>
  <c r="CR75" i="4"/>
  <c r="BC75" i="4"/>
  <c r="AL75" i="4"/>
  <c r="CJ75" i="4"/>
  <c r="X75" i="4"/>
  <c r="CS75" i="4"/>
  <c r="AJ75" i="4"/>
  <c r="BL75" i="4"/>
  <c r="AK75" i="4"/>
  <c r="AE75" i="4"/>
  <c r="AC75" i="4"/>
  <c r="BN75" i="4"/>
  <c r="AR75" i="4"/>
  <c r="CF75" i="4"/>
  <c r="AO75" i="4"/>
  <c r="AP75" i="4"/>
  <c r="CI75" i="4"/>
  <c r="AN75" i="4"/>
  <c r="AS75" i="4"/>
  <c r="CQ75" i="4"/>
  <c r="AB75" i="4"/>
  <c r="BY75" i="4"/>
  <c r="CD75" i="4"/>
  <c r="CE50" i="4"/>
  <c r="CE62" i="4" s="1"/>
  <c r="CE74" i="4" s="1"/>
  <c r="CE39" i="4"/>
  <c r="CD54" i="4"/>
  <c r="CD66" i="4" s="1"/>
  <c r="CD43" i="4"/>
  <c r="CB21" i="4"/>
  <c r="CB22" i="4" s="1"/>
  <c r="CB23" i="4" s="1"/>
  <c r="CB24" i="4" s="1"/>
  <c r="CB25" i="4" s="1"/>
  <c r="CB26" i="4" s="1"/>
  <c r="CB27" i="4" s="1"/>
  <c r="CB28" i="4" s="1"/>
  <c r="CB29" i="4" s="1"/>
  <c r="CB30" i="4" s="1"/>
  <c r="CB31" i="4" s="1"/>
  <c r="CB32" i="4" s="1"/>
  <c r="BY55" i="4"/>
  <c r="BY67" i="4" s="1"/>
  <c r="BY44" i="4"/>
  <c r="BY56" i="4" s="1"/>
  <c r="BY68" i="4" s="1"/>
  <c r="CL56" i="4"/>
  <c r="BM328" i="4"/>
  <c r="BL328" i="4"/>
  <c r="BN328" i="4"/>
  <c r="F76" i="4"/>
  <c r="BX44" i="4" l="1"/>
  <c r="BX55" i="4"/>
  <c r="BP62" i="4"/>
  <c r="BX66" i="4"/>
  <c r="BW68" i="4"/>
  <c r="CB36" i="4"/>
  <c r="CB37" i="4" s="1"/>
  <c r="CG36" i="4"/>
  <c r="BV328" i="4"/>
  <c r="BV356" i="4" s="1"/>
  <c r="BV21" i="4"/>
  <c r="BP51" i="4"/>
  <c r="BP40" i="4"/>
  <c r="BZ70" i="4"/>
  <c r="BZ59" i="4"/>
  <c r="BW27" i="4"/>
  <c r="BX25" i="4"/>
  <c r="CC43" i="4"/>
  <c r="CC54" i="4"/>
  <c r="CC23" i="4"/>
  <c r="CH33" i="4"/>
  <c r="BV68" i="4"/>
  <c r="BV57" i="4"/>
  <c r="BZ48" i="4"/>
  <c r="BZ37" i="4"/>
  <c r="BP16" i="4"/>
  <c r="CC65" i="4"/>
  <c r="CF34" i="4"/>
  <c r="BZ19" i="4"/>
  <c r="CE40" i="4"/>
  <c r="CE51" i="4"/>
  <c r="CE63" i="4" s="1"/>
  <c r="CE75" i="4" s="1"/>
  <c r="CA47" i="4"/>
  <c r="CA59" i="4" s="1"/>
  <c r="CA71" i="4" s="1"/>
  <c r="CA36" i="4"/>
  <c r="Q76" i="4"/>
  <c r="B75" i="4"/>
  <c r="T76" i="4"/>
  <c r="U76" i="4"/>
  <c r="V76" i="4"/>
  <c r="R76" i="4"/>
  <c r="S76" i="4"/>
  <c r="CL76" i="4"/>
  <c r="CR76" i="4"/>
  <c r="Z76" i="4"/>
  <c r="BW76" i="4"/>
  <c r="AC76" i="4"/>
  <c r="CK76" i="4"/>
  <c r="AN76" i="4"/>
  <c r="BX76" i="4"/>
  <c r="AG76" i="4"/>
  <c r="AQ76" i="4"/>
  <c r="CF76" i="4"/>
  <c r="AO76" i="4"/>
  <c r="BB76" i="4"/>
  <c r="AL76" i="4"/>
  <c r="BE76" i="4"/>
  <c r="AP76" i="4"/>
  <c r="CH76" i="4"/>
  <c r="W76" i="4"/>
  <c r="AH76" i="4"/>
  <c r="AJ76" i="4"/>
  <c r="CJ76" i="4"/>
  <c r="AD76" i="4"/>
  <c r="BV76" i="4"/>
  <c r="BN76" i="4"/>
  <c r="CS76" i="4"/>
  <c r="AS76" i="4"/>
  <c r="AE76" i="4"/>
  <c r="AB76" i="4"/>
  <c r="BD76" i="4"/>
  <c r="Y76" i="4"/>
  <c r="AT76" i="4"/>
  <c r="CC76" i="4"/>
  <c r="AR76" i="4"/>
  <c r="CI76" i="4"/>
  <c r="BC76" i="4"/>
  <c r="AA76" i="4"/>
  <c r="X76" i="4"/>
  <c r="CG76" i="4"/>
  <c r="AI76" i="4"/>
  <c r="CQ76" i="4"/>
  <c r="AF76" i="4"/>
  <c r="BM76" i="4"/>
  <c r="AM76" i="4"/>
  <c r="CP76" i="4"/>
  <c r="BL76" i="4"/>
  <c r="AK76" i="4"/>
  <c r="BY76" i="4"/>
  <c r="CD76" i="4"/>
  <c r="CD55" i="4"/>
  <c r="CD67" i="4" s="1"/>
  <c r="CD44" i="4"/>
  <c r="CD56" i="4" s="1"/>
  <c r="CD68" i="4" s="1"/>
  <c r="CL57" i="4"/>
  <c r="F77" i="4"/>
  <c r="CB48" i="4" l="1"/>
  <c r="CB60" i="4" s="1"/>
  <c r="CB72" i="4" s="1"/>
  <c r="BP74" i="4"/>
  <c r="BX67" i="4"/>
  <c r="BX56" i="4"/>
  <c r="CC24" i="4"/>
  <c r="CC66" i="4"/>
  <c r="BP17" i="4"/>
  <c r="BZ38" i="4"/>
  <c r="BZ49" i="4"/>
  <c r="CC55" i="4"/>
  <c r="CC44" i="4"/>
  <c r="BX26" i="4"/>
  <c r="BZ71" i="4"/>
  <c r="BP63" i="4"/>
  <c r="CF35" i="4"/>
  <c r="BV69" i="4"/>
  <c r="BV58" i="4"/>
  <c r="BW28" i="4"/>
  <c r="BP52" i="4"/>
  <c r="BP41" i="4"/>
  <c r="BZ20" i="4"/>
  <c r="BZ60" i="4"/>
  <c r="CH34" i="4"/>
  <c r="BV22" i="4"/>
  <c r="CE52" i="4"/>
  <c r="CE64" i="4" s="1"/>
  <c r="CE76" i="4" s="1"/>
  <c r="CE41" i="4"/>
  <c r="CA37" i="4"/>
  <c r="CA48" i="4"/>
  <c r="CA60" i="4" s="1"/>
  <c r="CA72" i="4" s="1"/>
  <c r="Q77" i="4"/>
  <c r="B76" i="4"/>
  <c r="V77" i="4"/>
  <c r="U77" i="4"/>
  <c r="T77" i="4"/>
  <c r="R77" i="4"/>
  <c r="S77" i="4"/>
  <c r="CL77" i="4"/>
  <c r="AG77" i="4"/>
  <c r="AB77" i="4"/>
  <c r="Z77" i="4"/>
  <c r="CI77" i="4"/>
  <c r="AE77" i="4"/>
  <c r="AC77" i="4"/>
  <c r="BE77" i="4"/>
  <c r="CG77" i="4"/>
  <c r="BN77" i="4"/>
  <c r="BM77" i="4"/>
  <c r="AJ77" i="4"/>
  <c r="BD77" i="4"/>
  <c r="AI77" i="4"/>
  <c r="CH77" i="4"/>
  <c r="AN77" i="4"/>
  <c r="BL77" i="4"/>
  <c r="X77" i="4"/>
  <c r="AK77" i="4"/>
  <c r="CJ77" i="4"/>
  <c r="CC77" i="4"/>
  <c r="CQ77" i="4"/>
  <c r="AD77" i="4"/>
  <c r="AT77" i="4"/>
  <c r="Y77" i="4"/>
  <c r="BV77" i="4"/>
  <c r="CR77" i="4"/>
  <c r="W77" i="4"/>
  <c r="CS77" i="4"/>
  <c r="CP77" i="4"/>
  <c r="AR77" i="4"/>
  <c r="AQ77" i="4"/>
  <c r="AS77" i="4"/>
  <c r="BW77" i="4"/>
  <c r="AA77" i="4"/>
  <c r="AM77" i="4"/>
  <c r="AH77" i="4"/>
  <c r="CF77" i="4"/>
  <c r="BX77" i="4"/>
  <c r="BB77" i="4"/>
  <c r="BC77" i="4"/>
  <c r="AF77" i="4"/>
  <c r="AP77" i="4"/>
  <c r="AO77" i="4"/>
  <c r="CK77" i="4"/>
  <c r="AL77" i="4"/>
  <c r="BY77" i="4"/>
  <c r="CD77" i="4"/>
  <c r="CB49" i="4"/>
  <c r="CB61" i="4" s="1"/>
  <c r="CB73" i="4" s="1"/>
  <c r="CB38" i="4"/>
  <c r="CL58" i="4"/>
  <c r="F78" i="4"/>
  <c r="BX68" i="4" l="1"/>
  <c r="CH35" i="4"/>
  <c r="BP64" i="4"/>
  <c r="BV59" i="4"/>
  <c r="BV70" i="4"/>
  <c r="BZ61" i="4"/>
  <c r="CF36" i="4"/>
  <c r="BZ50" i="4"/>
  <c r="BZ39" i="4"/>
  <c r="BZ328" i="4"/>
  <c r="BZ356" i="4" s="1"/>
  <c r="BZ21" i="4"/>
  <c r="CC56" i="4"/>
  <c r="BP18" i="4"/>
  <c r="BZ72" i="4"/>
  <c r="BP75" i="4"/>
  <c r="CC25" i="4"/>
  <c r="BV23" i="4"/>
  <c r="BP42" i="4"/>
  <c r="BP53" i="4"/>
  <c r="BW29" i="4"/>
  <c r="BX27" i="4"/>
  <c r="CC67" i="4"/>
  <c r="CA49" i="4"/>
  <c r="CA61" i="4" s="1"/>
  <c r="CA73" i="4" s="1"/>
  <c r="CA38" i="4"/>
  <c r="CE42" i="4"/>
  <c r="CE53" i="4"/>
  <c r="CE65" i="4" s="1"/>
  <c r="CE77" i="4" s="1"/>
  <c r="Q78" i="4"/>
  <c r="B77" i="4"/>
  <c r="T78" i="4"/>
  <c r="V78" i="4"/>
  <c r="U78" i="4"/>
  <c r="R78" i="4"/>
  <c r="S78" i="4"/>
  <c r="CL78" i="4"/>
  <c r="BX78" i="4"/>
  <c r="AD78" i="4"/>
  <c r="CI78" i="4"/>
  <c r="Z78" i="4"/>
  <c r="BE78" i="4"/>
  <c r="AA78" i="4"/>
  <c r="AJ78" i="4"/>
  <c r="BD78" i="4"/>
  <c r="AL78" i="4"/>
  <c r="AF78" i="4"/>
  <c r="AH78" i="4"/>
  <c r="CP78" i="4"/>
  <c r="W78" i="4"/>
  <c r="Y78" i="4"/>
  <c r="AQ78" i="4"/>
  <c r="CC78" i="4"/>
  <c r="AS78" i="4"/>
  <c r="CR78" i="4"/>
  <c r="AM78" i="4"/>
  <c r="AP78" i="4"/>
  <c r="AE78" i="4"/>
  <c r="AB78" i="4"/>
  <c r="CJ78" i="4"/>
  <c r="BW78" i="4"/>
  <c r="CH78" i="4"/>
  <c r="BV78" i="4"/>
  <c r="AG78" i="4"/>
  <c r="CG78" i="4"/>
  <c r="AC78" i="4"/>
  <c r="AK78" i="4"/>
  <c r="BC78" i="4"/>
  <c r="AN78" i="4"/>
  <c r="AO78" i="4"/>
  <c r="CK78" i="4"/>
  <c r="X78" i="4"/>
  <c r="BB78" i="4"/>
  <c r="CS78" i="4"/>
  <c r="AR78" i="4"/>
  <c r="CF78" i="4"/>
  <c r="AT78" i="4"/>
  <c r="AI78" i="4"/>
  <c r="CQ78" i="4"/>
  <c r="BM78" i="4"/>
  <c r="BL78" i="4"/>
  <c r="BN78" i="4"/>
  <c r="BY78" i="4"/>
  <c r="CD78" i="4"/>
  <c r="CB39" i="4"/>
  <c r="CB50" i="4"/>
  <c r="CB62" i="4" s="1"/>
  <c r="CB74" i="4" s="1"/>
  <c r="CL59" i="4"/>
  <c r="F79" i="4"/>
  <c r="BP19" i="4" l="1"/>
  <c r="BZ40" i="4"/>
  <c r="BZ51" i="4"/>
  <c r="CH36" i="4"/>
  <c r="BX28" i="4"/>
  <c r="CC26" i="4"/>
  <c r="BP65" i="4"/>
  <c r="CC68" i="4"/>
  <c r="BZ62" i="4"/>
  <c r="BP76" i="4"/>
  <c r="BV24" i="4"/>
  <c r="BW30" i="4"/>
  <c r="BP43" i="4"/>
  <c r="BP54" i="4"/>
  <c r="BZ22" i="4"/>
  <c r="BZ73" i="4"/>
  <c r="BV60" i="4"/>
  <c r="BV71" i="4"/>
  <c r="Q79" i="4"/>
  <c r="B78" i="4"/>
  <c r="V79" i="4"/>
  <c r="T79" i="4"/>
  <c r="U79" i="4"/>
  <c r="R79" i="4"/>
  <c r="S79" i="4"/>
  <c r="CL79" i="4"/>
  <c r="CR79" i="4"/>
  <c r="BN79" i="4"/>
  <c r="AQ79" i="4"/>
  <c r="CF79" i="4"/>
  <c r="AP79" i="4"/>
  <c r="AF79" i="4"/>
  <c r="AO79" i="4"/>
  <c r="AE79" i="4"/>
  <c r="CC79" i="4"/>
  <c r="CG79" i="4"/>
  <c r="AG79" i="4"/>
  <c r="AL79" i="4"/>
  <c r="BE79" i="4"/>
  <c r="BD79" i="4"/>
  <c r="BV79" i="4"/>
  <c r="AT79" i="4"/>
  <c r="AJ79" i="4"/>
  <c r="W79" i="4"/>
  <c r="BW79" i="4"/>
  <c r="CK79" i="4"/>
  <c r="AC79" i="4"/>
  <c r="Y79" i="4"/>
  <c r="BB79" i="4"/>
  <c r="AS79" i="4"/>
  <c r="AD79" i="4"/>
  <c r="CS79" i="4"/>
  <c r="CP79" i="4"/>
  <c r="AA79" i="4"/>
  <c r="BC79" i="4"/>
  <c r="AK79" i="4"/>
  <c r="CI79" i="4"/>
  <c r="AN79" i="4"/>
  <c r="BL79" i="4"/>
  <c r="AM79" i="4"/>
  <c r="X79" i="4"/>
  <c r="BM79" i="4"/>
  <c r="CQ79" i="4"/>
  <c r="CH79" i="4"/>
  <c r="BX79" i="4"/>
  <c r="AH79" i="4"/>
  <c r="AI79" i="4"/>
  <c r="Z79" i="4"/>
  <c r="AR79" i="4"/>
  <c r="CJ79" i="4"/>
  <c r="AB79" i="4"/>
  <c r="BY79" i="4"/>
  <c r="CD79" i="4"/>
  <c r="CE43" i="4"/>
  <c r="CE54" i="4"/>
  <c r="CE66" i="4" s="1"/>
  <c r="CE78" i="4" s="1"/>
  <c r="CA50" i="4"/>
  <c r="CA62" i="4" s="1"/>
  <c r="CA74" i="4" s="1"/>
  <c r="CA39" i="4"/>
  <c r="CB40" i="4"/>
  <c r="CB51" i="4"/>
  <c r="CB63" i="4" s="1"/>
  <c r="CB75" i="4" s="1"/>
  <c r="F80" i="4"/>
  <c r="BP55" i="4" l="1"/>
  <c r="BP44" i="4"/>
  <c r="BZ63" i="4"/>
  <c r="BZ23" i="4"/>
  <c r="BP66" i="4"/>
  <c r="BV25" i="4"/>
  <c r="BP77" i="4"/>
  <c r="CC27" i="4"/>
  <c r="BV72" i="4"/>
  <c r="BZ74" i="4"/>
  <c r="BZ52" i="4"/>
  <c r="BZ41" i="4"/>
  <c r="BW31" i="4"/>
  <c r="BX29" i="4"/>
  <c r="BP20" i="4"/>
  <c r="CA40" i="4"/>
  <c r="CA51" i="4"/>
  <c r="CA63" i="4" s="1"/>
  <c r="CA75" i="4" s="1"/>
  <c r="CE44" i="4"/>
  <c r="CE56" i="4" s="1"/>
  <c r="CE68" i="4" s="1"/>
  <c r="CE80" i="4" s="1"/>
  <c r="CE55" i="4"/>
  <c r="CE67" i="4" s="1"/>
  <c r="CE79" i="4" s="1"/>
  <c r="Q80" i="4"/>
  <c r="B79" i="4"/>
  <c r="W80" i="4"/>
  <c r="T80" i="4"/>
  <c r="V80" i="4"/>
  <c r="U80" i="4"/>
  <c r="Z80" i="4"/>
  <c r="X80" i="4"/>
  <c r="R80" i="4"/>
  <c r="S80" i="4"/>
  <c r="Y80" i="4"/>
  <c r="CL80" i="4"/>
  <c r="CR80" i="4"/>
  <c r="AT80" i="4"/>
  <c r="AI80" i="4"/>
  <c r="AB80" i="4"/>
  <c r="AP80" i="4"/>
  <c r="BM80" i="4"/>
  <c r="CS80" i="4"/>
  <c r="BV80" i="4"/>
  <c r="CF80" i="4"/>
  <c r="AN80" i="4"/>
  <c r="AK80" i="4"/>
  <c r="CG80" i="4"/>
  <c r="AO80" i="4"/>
  <c r="CK80" i="4"/>
  <c r="CQ80" i="4"/>
  <c r="AL80" i="4"/>
  <c r="AA80" i="4"/>
  <c r="AM80" i="4"/>
  <c r="CC80" i="4"/>
  <c r="BX80" i="4"/>
  <c r="AQ80" i="4"/>
  <c r="AH80" i="4"/>
  <c r="BD80" i="4"/>
  <c r="AG80" i="4"/>
  <c r="AS80" i="4"/>
  <c r="AF80" i="4"/>
  <c r="BC80" i="4"/>
  <c r="BL80" i="4"/>
  <c r="AD80" i="4"/>
  <c r="BN80" i="4"/>
  <c r="CI80" i="4"/>
  <c r="CP80" i="4"/>
  <c r="CJ80" i="4"/>
  <c r="BE80" i="4"/>
  <c r="BW80" i="4"/>
  <c r="AC80" i="4"/>
  <c r="AE80" i="4"/>
  <c r="BB80" i="4"/>
  <c r="AR80" i="4"/>
  <c r="CH80" i="4"/>
  <c r="AJ80" i="4"/>
  <c r="BY80" i="4"/>
  <c r="CD80" i="4"/>
  <c r="CB41" i="4"/>
  <c r="CB52" i="4"/>
  <c r="CB64" i="4" s="1"/>
  <c r="CB76" i="4" s="1"/>
  <c r="F81" i="4"/>
  <c r="BZ42" i="4" l="1"/>
  <c r="BZ53" i="4"/>
  <c r="BP78" i="4"/>
  <c r="BZ75" i="4"/>
  <c r="BX30" i="4"/>
  <c r="CC28" i="4"/>
  <c r="BP56" i="4"/>
  <c r="BP45" i="4"/>
  <c r="BP328" i="4"/>
  <c r="BP356" i="4" s="1"/>
  <c r="BP21" i="4"/>
  <c r="BZ64" i="4"/>
  <c r="BZ24" i="4"/>
  <c r="BW32" i="4"/>
  <c r="BV26" i="4"/>
  <c r="BP67" i="4"/>
  <c r="Q81" i="4"/>
  <c r="B80" i="4"/>
  <c r="V81" i="4"/>
  <c r="T81" i="4"/>
  <c r="U81" i="4"/>
  <c r="R81" i="4"/>
  <c r="S81" i="4"/>
  <c r="CL81" i="4"/>
  <c r="CQ81" i="4"/>
  <c r="AN81" i="4"/>
  <c r="AD81" i="4"/>
  <c r="BB81" i="4"/>
  <c r="AS81" i="4"/>
  <c r="AA81" i="4"/>
  <c r="CR81" i="4"/>
  <c r="AH81" i="4"/>
  <c r="W81" i="4"/>
  <c r="AL81" i="4"/>
  <c r="AR81" i="4"/>
  <c r="BY81" i="4"/>
  <c r="CG81" i="4"/>
  <c r="BZ81" i="4"/>
  <c r="AM81" i="4"/>
  <c r="AC81" i="4"/>
  <c r="CH81" i="4"/>
  <c r="BE81" i="4"/>
  <c r="AT81" i="4"/>
  <c r="CI81" i="4"/>
  <c r="AJ81" i="4"/>
  <c r="AE81" i="4"/>
  <c r="BM81" i="4"/>
  <c r="CJ81" i="4"/>
  <c r="AK81" i="4"/>
  <c r="CF81" i="4"/>
  <c r="Z81" i="4"/>
  <c r="X81" i="4"/>
  <c r="AP81" i="4"/>
  <c r="CD81" i="4"/>
  <c r="AG81" i="4"/>
  <c r="AF81" i="4"/>
  <c r="BD81" i="4"/>
  <c r="CC81" i="4"/>
  <c r="AO81" i="4"/>
  <c r="CE81" i="4"/>
  <c r="CP81" i="4"/>
  <c r="BW81" i="4"/>
  <c r="AB81" i="4"/>
  <c r="BC81" i="4"/>
  <c r="Y81" i="4"/>
  <c r="BV81" i="4"/>
  <c r="BN81" i="4"/>
  <c r="BX81" i="4"/>
  <c r="AI81" i="4"/>
  <c r="AQ81" i="4"/>
  <c r="CK81" i="4"/>
  <c r="CS81" i="4"/>
  <c r="BL81" i="4"/>
  <c r="CA81" i="4"/>
  <c r="CB81" i="4"/>
  <c r="CA52" i="4"/>
  <c r="CA64" i="4" s="1"/>
  <c r="CA76" i="4" s="1"/>
  <c r="CA41" i="4"/>
  <c r="CB42" i="4"/>
  <c r="CB53" i="4"/>
  <c r="CB65" i="4" s="1"/>
  <c r="CB77" i="4" s="1"/>
  <c r="F82" i="4"/>
  <c r="BL356" i="4"/>
  <c r="BM356" i="4"/>
  <c r="BN356" i="4"/>
  <c r="BV27" i="4" l="1"/>
  <c r="BX31" i="4"/>
  <c r="BP57" i="4"/>
  <c r="BP46" i="4"/>
  <c r="CC29" i="4"/>
  <c r="BP79" i="4"/>
  <c r="BZ76" i="4"/>
  <c r="BP68" i="4"/>
  <c r="BZ65" i="4"/>
  <c r="BZ25" i="4"/>
  <c r="BP22" i="4"/>
  <c r="BZ54" i="4"/>
  <c r="BZ43" i="4"/>
  <c r="Q82" i="4"/>
  <c r="B81" i="4"/>
  <c r="T82" i="4"/>
  <c r="V82" i="4"/>
  <c r="U82" i="4"/>
  <c r="S82" i="4"/>
  <c r="CL82" i="4"/>
  <c r="AD82" i="4"/>
  <c r="AP82" i="4"/>
  <c r="AR82" i="4"/>
  <c r="AQ82" i="4"/>
  <c r="BY82" i="4"/>
  <c r="CP82" i="4"/>
  <c r="CD82" i="4"/>
  <c r="AT82" i="4"/>
  <c r="BL82" i="4"/>
  <c r="Y82" i="4"/>
  <c r="BN82" i="4"/>
  <c r="AI82" i="4"/>
  <c r="BD82" i="4"/>
  <c r="X82" i="4"/>
  <c r="BC82" i="4"/>
  <c r="BV82" i="4"/>
  <c r="AA82" i="4"/>
  <c r="W82" i="4"/>
  <c r="CF82" i="4"/>
  <c r="CH82" i="4"/>
  <c r="AG82" i="4"/>
  <c r="AC82" i="4"/>
  <c r="CR82" i="4"/>
  <c r="CQ82" i="4"/>
  <c r="AN82" i="4"/>
  <c r="CJ82" i="4"/>
  <c r="AO82" i="4"/>
  <c r="AH82" i="4"/>
  <c r="BM82" i="4"/>
  <c r="AS82" i="4"/>
  <c r="AL82" i="4"/>
  <c r="CG82" i="4"/>
  <c r="BW82" i="4"/>
  <c r="BE82" i="4"/>
  <c r="BB82" i="4"/>
  <c r="CC82" i="4"/>
  <c r="CS82" i="4"/>
  <c r="AF82" i="4"/>
  <c r="BZ82" i="4"/>
  <c r="AE82" i="4"/>
  <c r="Z82" i="4"/>
  <c r="R82" i="4"/>
  <c r="AK82" i="4"/>
  <c r="CK82" i="4"/>
  <c r="AM82" i="4"/>
  <c r="BX82" i="4"/>
  <c r="AB82" i="4"/>
  <c r="CI82" i="4"/>
  <c r="AJ82" i="4"/>
  <c r="CE82" i="4"/>
  <c r="CB82" i="4"/>
  <c r="CA82" i="4"/>
  <c r="CA53" i="4"/>
  <c r="CA65" i="4" s="1"/>
  <c r="CA77" i="4" s="1"/>
  <c r="CA42" i="4"/>
  <c r="CB43" i="4"/>
  <c r="CB54" i="4"/>
  <c r="CB66" i="4" s="1"/>
  <c r="CB78" i="4" s="1"/>
  <c r="F83" i="4"/>
  <c r="BZ66" i="4" l="1"/>
  <c r="BZ77" i="4"/>
  <c r="BP23" i="4"/>
  <c r="BZ26" i="4"/>
  <c r="BP47" i="4"/>
  <c r="BP58" i="4"/>
  <c r="BX32" i="4"/>
  <c r="CC30" i="4"/>
  <c r="BZ55" i="4"/>
  <c r="BZ44" i="4"/>
  <c r="BP80" i="4"/>
  <c r="BP69" i="4"/>
  <c r="BV28" i="4"/>
  <c r="Q83" i="4"/>
  <c r="B82" i="4"/>
  <c r="T83" i="4"/>
  <c r="U83" i="4"/>
  <c r="V83" i="4"/>
  <c r="S83" i="4"/>
  <c r="CL83" i="4"/>
  <c r="CD83" i="4"/>
  <c r="BD83" i="4"/>
  <c r="AJ83" i="4"/>
  <c r="BX83" i="4"/>
  <c r="BN83" i="4"/>
  <c r="BL83" i="4"/>
  <c r="AR83" i="4"/>
  <c r="Z83" i="4"/>
  <c r="CF83" i="4"/>
  <c r="BW83" i="4"/>
  <c r="AH83" i="4"/>
  <c r="AP83" i="4"/>
  <c r="CR83" i="4"/>
  <c r="AG83" i="4"/>
  <c r="AQ83" i="4"/>
  <c r="CC83" i="4"/>
  <c r="CP83" i="4"/>
  <c r="BY83" i="4"/>
  <c r="CS83" i="4"/>
  <c r="BB83" i="4"/>
  <c r="AC83" i="4"/>
  <c r="AA83" i="4"/>
  <c r="Y83" i="4"/>
  <c r="BV83" i="4"/>
  <c r="CH83" i="4"/>
  <c r="AS83" i="4"/>
  <c r="AI83" i="4"/>
  <c r="AN83" i="4"/>
  <c r="AT83" i="4"/>
  <c r="CQ83" i="4"/>
  <c r="X83" i="4"/>
  <c r="CJ83" i="4"/>
  <c r="BZ83" i="4"/>
  <c r="BE83" i="4"/>
  <c r="AL83" i="4"/>
  <c r="AO83" i="4"/>
  <c r="W83" i="4"/>
  <c r="BM83" i="4"/>
  <c r="AK83" i="4"/>
  <c r="AD83" i="4"/>
  <c r="AM83" i="4"/>
  <c r="BC83" i="4"/>
  <c r="R83" i="4"/>
  <c r="CI83" i="4"/>
  <c r="CG83" i="4"/>
  <c r="AE83" i="4"/>
  <c r="AF83" i="4"/>
  <c r="AB83" i="4"/>
  <c r="CK83" i="4"/>
  <c r="CE83" i="4"/>
  <c r="CB83" i="4"/>
  <c r="CA83" i="4"/>
  <c r="CA43" i="4"/>
  <c r="CA54" i="4"/>
  <c r="CA66" i="4" s="1"/>
  <c r="CA78" i="4" s="1"/>
  <c r="CB44" i="4"/>
  <c r="CB56" i="4" s="1"/>
  <c r="CB68" i="4" s="1"/>
  <c r="CB80" i="4" s="1"/>
  <c r="CB55" i="4"/>
  <c r="CB67" i="4" s="1"/>
  <c r="CB79" i="4" s="1"/>
  <c r="F84" i="4"/>
  <c r="BB6" i="4"/>
  <c r="BB7" i="4"/>
  <c r="BV29" i="4" l="1"/>
  <c r="CC31" i="4"/>
  <c r="BP70" i="4"/>
  <c r="BZ27" i="4"/>
  <c r="BZ56" i="4"/>
  <c r="BP59" i="4"/>
  <c r="BP48" i="4"/>
  <c r="BZ67" i="4"/>
  <c r="BZ78" i="4"/>
  <c r="BP81" i="4"/>
  <c r="BP24" i="4"/>
  <c r="CA44" i="4"/>
  <c r="CA56" i="4" s="1"/>
  <c r="CA68" i="4" s="1"/>
  <c r="CA80" i="4" s="1"/>
  <c r="CA55" i="4"/>
  <c r="CA67" i="4" s="1"/>
  <c r="CA79" i="4" s="1"/>
  <c r="Q84" i="4"/>
  <c r="B83" i="4"/>
  <c r="S84" i="4"/>
  <c r="R84" i="4"/>
  <c r="U84" i="4"/>
  <c r="V84" i="4"/>
  <c r="T84" i="4"/>
  <c r="CL84" i="4"/>
  <c r="AR84" i="4"/>
  <c r="CG84" i="4"/>
  <c r="CS84" i="4"/>
  <c r="AL84" i="4"/>
  <c r="AD84" i="4"/>
  <c r="AI84" i="4"/>
  <c r="CD84" i="4"/>
  <c r="AM84" i="4"/>
  <c r="CC84" i="4"/>
  <c r="AO84" i="4"/>
  <c r="AB84" i="4"/>
  <c r="BC84" i="4"/>
  <c r="CH84" i="4"/>
  <c r="X84" i="4"/>
  <c r="BX84" i="4"/>
  <c r="CP84" i="4"/>
  <c r="BM84" i="4"/>
  <c r="CR84" i="4"/>
  <c r="BE84" i="4"/>
  <c r="AK84" i="4"/>
  <c r="BL84" i="4"/>
  <c r="CJ84" i="4"/>
  <c r="CI84" i="4"/>
  <c r="AE84" i="4"/>
  <c r="BB84" i="4"/>
  <c r="Y84" i="4"/>
  <c r="BY84" i="4"/>
  <c r="BZ84" i="4"/>
  <c r="CK84" i="4"/>
  <c r="AJ84" i="4"/>
  <c r="AQ84" i="4"/>
  <c r="AT84" i="4"/>
  <c r="CQ84" i="4"/>
  <c r="AF84" i="4"/>
  <c r="AA84" i="4"/>
  <c r="BN84" i="4"/>
  <c r="W84" i="4"/>
  <c r="BV84" i="4"/>
  <c r="AC84" i="4"/>
  <c r="AS84" i="4"/>
  <c r="BD84" i="4"/>
  <c r="CF84" i="4"/>
  <c r="AN84" i="4"/>
  <c r="AP84" i="4"/>
  <c r="AH84" i="4"/>
  <c r="BW84" i="4"/>
  <c r="Z84" i="4"/>
  <c r="AG84" i="4"/>
  <c r="CE84" i="4"/>
  <c r="CB84" i="4"/>
  <c r="CA84" i="4"/>
  <c r="BB328" i="4"/>
  <c r="F85" i="4"/>
  <c r="BD7" i="4"/>
  <c r="BD6" i="4"/>
  <c r="BP71" i="4" l="1"/>
  <c r="BZ79" i="4"/>
  <c r="BZ28" i="4"/>
  <c r="BP82" i="4"/>
  <c r="CC32" i="4"/>
  <c r="BP25" i="4"/>
  <c r="BP49" i="4"/>
  <c r="BP60" i="4"/>
  <c r="BZ68" i="4"/>
  <c r="BV30" i="4"/>
  <c r="Q85" i="4"/>
  <c r="B84" i="4"/>
  <c r="R85" i="4"/>
  <c r="S85" i="4"/>
  <c r="T85" i="4"/>
  <c r="U85" i="4"/>
  <c r="V85" i="4"/>
  <c r="CL85" i="4"/>
  <c r="AS85" i="4"/>
  <c r="BY85" i="4"/>
  <c r="CG85" i="4"/>
  <c r="AF85" i="4"/>
  <c r="Z85" i="4"/>
  <c r="BB85" i="4"/>
  <c r="Y85" i="4"/>
  <c r="CJ85" i="4"/>
  <c r="AM85" i="4"/>
  <c r="CH85" i="4"/>
  <c r="AE85" i="4"/>
  <c r="CQ85" i="4"/>
  <c r="AN85" i="4"/>
  <c r="BD85" i="4"/>
  <c r="CR85" i="4"/>
  <c r="BE85" i="4"/>
  <c r="AB85" i="4"/>
  <c r="AP85" i="4"/>
  <c r="BX85" i="4"/>
  <c r="CK85" i="4"/>
  <c r="BL85" i="4"/>
  <c r="AC85" i="4"/>
  <c r="CC85" i="4"/>
  <c r="AG85" i="4"/>
  <c r="AR85" i="4"/>
  <c r="BM85" i="4"/>
  <c r="CF85" i="4"/>
  <c r="AT85" i="4"/>
  <c r="X85" i="4"/>
  <c r="AI85" i="4"/>
  <c r="CI85" i="4"/>
  <c r="AQ85" i="4"/>
  <c r="CS85" i="4"/>
  <c r="AD85" i="4"/>
  <c r="AO85" i="4"/>
  <c r="AH85" i="4"/>
  <c r="BC85" i="4"/>
  <c r="AA85" i="4"/>
  <c r="AL85" i="4"/>
  <c r="CP85" i="4"/>
  <c r="BV85" i="4"/>
  <c r="BW85" i="4"/>
  <c r="W85" i="4"/>
  <c r="BN85" i="4"/>
  <c r="BZ85" i="4"/>
  <c r="CD85" i="4"/>
  <c r="AK85" i="4"/>
  <c r="AJ85" i="4"/>
  <c r="CE85" i="4"/>
  <c r="CB85" i="4"/>
  <c r="CA85" i="4"/>
  <c r="BD328" i="4"/>
  <c r="F86" i="4"/>
  <c r="BP72" i="4" l="1"/>
  <c r="BZ29" i="4"/>
  <c r="BP61" i="4"/>
  <c r="BV31" i="4"/>
  <c r="BP83" i="4"/>
  <c r="BZ80" i="4"/>
  <c r="BP26" i="4"/>
  <c r="Q86" i="4"/>
  <c r="B85" i="4"/>
  <c r="T86" i="4"/>
  <c r="U86" i="4"/>
  <c r="S86" i="4"/>
  <c r="R86" i="4"/>
  <c r="AB86" i="4"/>
  <c r="CL86" i="4"/>
  <c r="AM86" i="4"/>
  <c r="CP86" i="4"/>
  <c r="AK86" i="4"/>
  <c r="AI86" i="4"/>
  <c r="AL86" i="4"/>
  <c r="AR86" i="4"/>
  <c r="CI86" i="4"/>
  <c r="BV86" i="4"/>
  <c r="V86" i="4"/>
  <c r="W86" i="4"/>
  <c r="BL86" i="4"/>
  <c r="AP86" i="4"/>
  <c r="BY86" i="4"/>
  <c r="BW86" i="4"/>
  <c r="AH86" i="4"/>
  <c r="X86" i="4"/>
  <c r="BN86" i="4"/>
  <c r="AN86" i="4"/>
  <c r="BE86" i="4"/>
  <c r="AE86" i="4"/>
  <c r="AF86" i="4"/>
  <c r="CG86" i="4"/>
  <c r="AA86" i="4"/>
  <c r="BZ86" i="4"/>
  <c r="AC86" i="4"/>
  <c r="Y86" i="4"/>
  <c r="AG86" i="4"/>
  <c r="CF86" i="4"/>
  <c r="AS86" i="4"/>
  <c r="BX86" i="4"/>
  <c r="CD86" i="4"/>
  <c r="AT86" i="4"/>
  <c r="CH86" i="4"/>
  <c r="BC86" i="4"/>
  <c r="CR86" i="4"/>
  <c r="BB86" i="4"/>
  <c r="CJ86" i="4"/>
  <c r="Z86" i="4"/>
  <c r="AD86" i="4"/>
  <c r="BD86" i="4"/>
  <c r="AQ86" i="4"/>
  <c r="CS86" i="4"/>
  <c r="CK86" i="4"/>
  <c r="AO86" i="4"/>
  <c r="BP86" i="4"/>
  <c r="CC86" i="4"/>
  <c r="AJ86" i="4"/>
  <c r="CQ86" i="4"/>
  <c r="BM86" i="4"/>
  <c r="CE86" i="4"/>
  <c r="CB86" i="4"/>
  <c r="CA86" i="4"/>
  <c r="F87" i="4"/>
  <c r="BP27" i="4" l="1"/>
  <c r="BP73" i="4"/>
  <c r="BP84" i="4"/>
  <c r="BV32" i="4"/>
  <c r="BZ30" i="4"/>
  <c r="Q87" i="4"/>
  <c r="B86" i="4"/>
  <c r="U87" i="4"/>
  <c r="V87" i="4"/>
  <c r="T87" i="4"/>
  <c r="S87" i="4"/>
  <c r="R87" i="4"/>
  <c r="CL87" i="4"/>
  <c r="CQ87" i="4"/>
  <c r="CP87" i="4"/>
  <c r="AQ87" i="4"/>
  <c r="CS87" i="4"/>
  <c r="Y87" i="4"/>
  <c r="AS87" i="4"/>
  <c r="AG87" i="4"/>
  <c r="BB87" i="4"/>
  <c r="CD87" i="4"/>
  <c r="CG87" i="4"/>
  <c r="AC87" i="4"/>
  <c r="BV87" i="4"/>
  <c r="AN87" i="4"/>
  <c r="AJ87" i="4"/>
  <c r="AA87" i="4"/>
  <c r="BZ87" i="4"/>
  <c r="AP87" i="4"/>
  <c r="X87" i="4"/>
  <c r="BW87" i="4"/>
  <c r="CK87" i="4"/>
  <c r="CI87" i="4"/>
  <c r="BC87" i="4"/>
  <c r="CH87" i="4"/>
  <c r="AB87" i="4"/>
  <c r="BL87" i="4"/>
  <c r="CR87" i="4"/>
  <c r="BE87" i="4"/>
  <c r="BX87" i="4"/>
  <c r="Z87" i="4"/>
  <c r="AT87" i="4"/>
  <c r="CC87" i="4"/>
  <c r="AL87" i="4"/>
  <c r="BP87" i="4"/>
  <c r="BM87" i="4"/>
  <c r="AR87" i="4"/>
  <c r="AI87" i="4"/>
  <c r="BY87" i="4"/>
  <c r="AK87" i="4"/>
  <c r="BD87" i="4"/>
  <c r="AM87" i="4"/>
  <c r="AO87" i="4"/>
  <c r="CJ87" i="4"/>
  <c r="AD87" i="4"/>
  <c r="W87" i="4"/>
  <c r="CF87" i="4"/>
  <c r="AH87" i="4"/>
  <c r="AF87" i="4"/>
  <c r="BN87" i="4"/>
  <c r="AE87" i="4"/>
  <c r="CE87" i="4"/>
  <c r="CB87" i="4"/>
  <c r="CA87" i="4"/>
  <c r="F88" i="4"/>
  <c r="BZ31" i="4" l="1"/>
  <c r="BV33" i="4"/>
  <c r="BP28" i="4"/>
  <c r="BP85" i="4"/>
  <c r="Q88" i="4"/>
  <c r="B87" i="4"/>
  <c r="V88" i="4"/>
  <c r="U88" i="4"/>
  <c r="T88" i="4"/>
  <c r="R88" i="4"/>
  <c r="S88" i="4"/>
  <c r="AB88" i="4"/>
  <c r="CL88" i="4"/>
  <c r="CG88" i="4"/>
  <c r="AG88" i="4"/>
  <c r="BL88" i="4"/>
  <c r="CI88" i="4"/>
  <c r="BV88" i="4"/>
  <c r="AQ88" i="4"/>
  <c r="CK88" i="4"/>
  <c r="AF88" i="4"/>
  <c r="W88" i="4"/>
  <c r="AC88" i="4"/>
  <c r="CC88" i="4"/>
  <c r="CJ88" i="4"/>
  <c r="AI88" i="4"/>
  <c r="AP88" i="4"/>
  <c r="AR88" i="4"/>
  <c r="AM88" i="4"/>
  <c r="AJ88" i="4"/>
  <c r="AN88" i="4"/>
  <c r="BM88" i="4"/>
  <c r="AE88" i="4"/>
  <c r="AL88" i="4"/>
  <c r="BP88" i="4"/>
  <c r="CQ88" i="4"/>
  <c r="Y88" i="4"/>
  <c r="CH88" i="4"/>
  <c r="AD88" i="4"/>
  <c r="BY88" i="4"/>
  <c r="AO88" i="4"/>
  <c r="CD88" i="4"/>
  <c r="AA88" i="4"/>
  <c r="AS88" i="4"/>
  <c r="BB88" i="4"/>
  <c r="AH88" i="4"/>
  <c r="BX88" i="4"/>
  <c r="CP88" i="4"/>
  <c r="Z88" i="4"/>
  <c r="AK88" i="4"/>
  <c r="BN88" i="4"/>
  <c r="BD88" i="4"/>
  <c r="BW88" i="4"/>
  <c r="AT88" i="4"/>
  <c r="BC88" i="4"/>
  <c r="CS88" i="4"/>
  <c r="CF88" i="4"/>
  <c r="BE88" i="4"/>
  <c r="X88" i="4"/>
  <c r="BZ88" i="4"/>
  <c r="CR88" i="4"/>
  <c r="CE88" i="4"/>
  <c r="CB88" i="4"/>
  <c r="CA88" i="4"/>
  <c r="F89" i="4"/>
  <c r="BB356" i="4"/>
  <c r="BD356" i="4"/>
  <c r="BP29" i="4" l="1"/>
  <c r="BZ32" i="4"/>
  <c r="BV34" i="4"/>
  <c r="Q89" i="4"/>
  <c r="B88" i="4"/>
  <c r="V89" i="4"/>
  <c r="T89" i="4"/>
  <c r="U89" i="4"/>
  <c r="R89" i="4"/>
  <c r="S89" i="4"/>
  <c r="CL89" i="4"/>
  <c r="BW89" i="4"/>
  <c r="AB89" i="4"/>
  <c r="Y89" i="4"/>
  <c r="AO89" i="4"/>
  <c r="AN89" i="4"/>
  <c r="CF89" i="4"/>
  <c r="BN89" i="4"/>
  <c r="AR89" i="4"/>
  <c r="CJ89" i="4"/>
  <c r="BE89" i="4"/>
  <c r="AS89" i="4"/>
  <c r="CQ89" i="4"/>
  <c r="CP89" i="4"/>
  <c r="AP89" i="4"/>
  <c r="CS89" i="4"/>
  <c r="CI89" i="4"/>
  <c r="AF89" i="4"/>
  <c r="W89" i="4"/>
  <c r="BL89" i="4"/>
  <c r="Z89" i="4"/>
  <c r="BZ89" i="4"/>
  <c r="X89" i="4"/>
  <c r="AE89" i="4"/>
  <c r="BY89" i="4"/>
  <c r="BB89" i="4"/>
  <c r="CR89" i="4"/>
  <c r="AG89" i="4"/>
  <c r="AL89" i="4"/>
  <c r="BX89" i="4"/>
  <c r="BV89" i="4"/>
  <c r="AI89" i="4"/>
  <c r="AK89" i="4"/>
  <c r="CD89" i="4"/>
  <c r="BC89" i="4"/>
  <c r="CH89" i="4"/>
  <c r="BD89" i="4"/>
  <c r="BP89" i="4"/>
  <c r="AM89" i="4"/>
  <c r="AT89" i="4"/>
  <c r="CK89" i="4"/>
  <c r="AA89" i="4"/>
  <c r="AD89" i="4"/>
  <c r="BM89" i="4"/>
  <c r="AC89" i="4"/>
  <c r="AH89" i="4"/>
  <c r="AJ89" i="4"/>
  <c r="AQ89" i="4"/>
  <c r="CC89" i="4"/>
  <c r="CG89" i="4"/>
  <c r="CE89" i="4"/>
  <c r="CB89" i="4"/>
  <c r="CA89" i="4"/>
  <c r="F90" i="4"/>
  <c r="AN356" i="4"/>
  <c r="AO356" i="4"/>
  <c r="BV35" i="4" l="1"/>
  <c r="BP30" i="4"/>
  <c r="Q90" i="4"/>
  <c r="B89" i="4"/>
  <c r="U90" i="4"/>
  <c r="T90" i="4"/>
  <c r="V90" i="4"/>
  <c r="R90" i="4"/>
  <c r="S90" i="4"/>
  <c r="CL90" i="4"/>
  <c r="BB90" i="4"/>
  <c r="BW90" i="4"/>
  <c r="AQ90" i="4"/>
  <c r="BM90" i="4"/>
  <c r="BC90" i="4"/>
  <c r="AE90" i="4"/>
  <c r="CP90" i="4"/>
  <c r="BY90" i="4"/>
  <c r="CK90" i="4"/>
  <c r="BX90" i="4"/>
  <c r="BN90" i="4"/>
  <c r="AO90" i="4"/>
  <c r="Y90" i="4"/>
  <c r="BZ90" i="4"/>
  <c r="BL90" i="4"/>
  <c r="AN90" i="4"/>
  <c r="AB90" i="4"/>
  <c r="W90" i="4"/>
  <c r="BP90" i="4"/>
  <c r="BD90" i="4"/>
  <c r="CQ90" i="4"/>
  <c r="AK90" i="4"/>
  <c r="AH90" i="4"/>
  <c r="AI90" i="4"/>
  <c r="AC90" i="4"/>
  <c r="AP90" i="4"/>
  <c r="AF90" i="4"/>
  <c r="CG90" i="4"/>
  <c r="AM90" i="4"/>
  <c r="AL90" i="4"/>
  <c r="AG90" i="4"/>
  <c r="AS90" i="4"/>
  <c r="Z90" i="4"/>
  <c r="AT90" i="4"/>
  <c r="AJ90" i="4"/>
  <c r="CR90" i="4"/>
  <c r="AA90" i="4"/>
  <c r="CF90" i="4"/>
  <c r="BE90" i="4"/>
  <c r="CD90" i="4"/>
  <c r="X90" i="4"/>
  <c r="CJ90" i="4"/>
  <c r="AD90" i="4"/>
  <c r="AR90" i="4"/>
  <c r="BV90" i="4"/>
  <c r="CS90" i="4"/>
  <c r="CH90" i="4"/>
  <c r="CC90" i="4"/>
  <c r="CI90" i="4"/>
  <c r="CE90" i="4"/>
  <c r="CB90" i="4"/>
  <c r="CA90" i="4"/>
  <c r="F91" i="4"/>
  <c r="BP31" i="4" l="1"/>
  <c r="BV36" i="4"/>
  <c r="Q91" i="4"/>
  <c r="B90" i="4"/>
  <c r="V91" i="4"/>
  <c r="U91" i="4"/>
  <c r="T91" i="4"/>
  <c r="R91" i="4"/>
  <c r="S91" i="4"/>
  <c r="CL91" i="4"/>
  <c r="CJ91" i="4"/>
  <c r="BL91" i="4"/>
  <c r="CK91" i="4"/>
  <c r="AG91" i="4"/>
  <c r="CD91" i="4"/>
  <c r="BD91" i="4"/>
  <c r="CR91" i="4"/>
  <c r="CQ91" i="4"/>
  <c r="AD91" i="4"/>
  <c r="AQ91" i="4"/>
  <c r="BM91" i="4"/>
  <c r="AS91" i="4"/>
  <c r="BP91" i="4"/>
  <c r="BN91" i="4"/>
  <c r="Z91" i="4"/>
  <c r="AK91" i="4"/>
  <c r="AE91" i="4"/>
  <c r="AN91" i="4"/>
  <c r="BW91" i="4"/>
  <c r="BY91" i="4"/>
  <c r="X91" i="4"/>
  <c r="Y91" i="4"/>
  <c r="BE91" i="4"/>
  <c r="AB91" i="4"/>
  <c r="AM91" i="4"/>
  <c r="AC91" i="4"/>
  <c r="AL91" i="4"/>
  <c r="BX91" i="4"/>
  <c r="CS91" i="4"/>
  <c r="AT91" i="4"/>
  <c r="BC91" i="4"/>
  <c r="W91" i="4"/>
  <c r="AO91" i="4"/>
  <c r="AR91" i="4"/>
  <c r="CG91" i="4"/>
  <c r="CI91" i="4"/>
  <c r="CC91" i="4"/>
  <c r="BB91" i="4"/>
  <c r="BV91" i="4"/>
  <c r="BZ91" i="4"/>
  <c r="CH91" i="4"/>
  <c r="CF91" i="4"/>
  <c r="AI91" i="4"/>
  <c r="AA91" i="4"/>
  <c r="AJ91" i="4"/>
  <c r="AF91" i="4"/>
  <c r="AH91" i="4"/>
  <c r="CP91" i="4"/>
  <c r="AP91" i="4"/>
  <c r="CE91" i="4"/>
  <c r="CB91" i="4"/>
  <c r="CA91" i="4"/>
  <c r="F92" i="4"/>
  <c r="AD356" i="4"/>
  <c r="BV37" i="4" l="1"/>
  <c r="BP32" i="4"/>
  <c r="Q92" i="4"/>
  <c r="B91" i="4"/>
  <c r="U92" i="4"/>
  <c r="T92" i="4"/>
  <c r="W92" i="4"/>
  <c r="V92" i="4"/>
  <c r="Z92" i="4"/>
  <c r="X92" i="4"/>
  <c r="R92" i="4"/>
  <c r="S92" i="4"/>
  <c r="Y92" i="4"/>
  <c r="CL92" i="4"/>
  <c r="BE92" i="4"/>
  <c r="AH92" i="4"/>
  <c r="CQ92" i="4"/>
  <c r="AE92" i="4"/>
  <c r="AL92" i="4"/>
  <c r="BM92" i="4"/>
  <c r="CP92" i="4"/>
  <c r="AO92" i="4"/>
  <c r="BW92" i="4"/>
  <c r="BD92" i="4"/>
  <c r="AB92" i="4"/>
  <c r="BN92" i="4"/>
  <c r="CR92" i="4"/>
  <c r="CE92" i="4"/>
  <c r="CJ92" i="4"/>
  <c r="CK92" i="4"/>
  <c r="AI92" i="4"/>
  <c r="CD92" i="4"/>
  <c r="BL92" i="4"/>
  <c r="BX92" i="4"/>
  <c r="AK92" i="4"/>
  <c r="CI92" i="4"/>
  <c r="CG92" i="4"/>
  <c r="AT92" i="4"/>
  <c r="AJ92" i="4"/>
  <c r="BC92" i="4"/>
  <c r="AD92" i="4"/>
  <c r="AQ92" i="4"/>
  <c r="BP92" i="4"/>
  <c r="AR92" i="4"/>
  <c r="CF92" i="4"/>
  <c r="BY92" i="4"/>
  <c r="BZ92" i="4"/>
  <c r="AS92" i="4"/>
  <c r="AA92" i="4"/>
  <c r="CS92" i="4"/>
  <c r="CH92" i="4"/>
  <c r="AF92" i="4"/>
  <c r="CC92" i="4"/>
  <c r="AN92" i="4"/>
  <c r="AC92" i="4"/>
  <c r="AG92" i="4"/>
  <c r="AP92" i="4"/>
  <c r="BB92" i="4"/>
  <c r="AM92" i="4"/>
  <c r="BV92" i="4"/>
  <c r="CB92" i="4"/>
  <c r="CA92" i="4"/>
  <c r="F93" i="4"/>
  <c r="BP33" i="4" l="1"/>
  <c r="BV38" i="4"/>
  <c r="Q93" i="4"/>
  <c r="B92" i="4"/>
  <c r="V93" i="4"/>
  <c r="T93" i="4"/>
  <c r="U93" i="4"/>
  <c r="S93" i="4"/>
  <c r="R93" i="4"/>
  <c r="CL93" i="4"/>
  <c r="CD93" i="4"/>
  <c r="AT93" i="4"/>
  <c r="BP93" i="4"/>
  <c r="AP93" i="4"/>
  <c r="BE93" i="4"/>
  <c r="AS93" i="4"/>
  <c r="CS93" i="4"/>
  <c r="BW93" i="4"/>
  <c r="CG93" i="4"/>
  <c r="AD93" i="4"/>
  <c r="CK93" i="4"/>
  <c r="CP93" i="4"/>
  <c r="AK93" i="4"/>
  <c r="BY93" i="4"/>
  <c r="AN93" i="4"/>
  <c r="CA93" i="4"/>
  <c r="CF93" i="4"/>
  <c r="AM93" i="4"/>
  <c r="BL93" i="4"/>
  <c r="BZ93" i="4"/>
  <c r="BB93" i="4"/>
  <c r="BX93" i="4"/>
  <c r="CC93" i="4"/>
  <c r="BN93" i="4"/>
  <c r="BD93" i="4"/>
  <c r="BM93" i="4"/>
  <c r="W93" i="4"/>
  <c r="AQ93" i="4"/>
  <c r="CE93" i="4"/>
  <c r="AR93" i="4"/>
  <c r="CQ93" i="4"/>
  <c r="AI93" i="4"/>
  <c r="AO93" i="4"/>
  <c r="CJ93" i="4"/>
  <c r="AL93" i="4"/>
  <c r="Y93" i="4"/>
  <c r="AJ93" i="4"/>
  <c r="BC93" i="4"/>
  <c r="AG93" i="4"/>
  <c r="CI93" i="4"/>
  <c r="AA93" i="4"/>
  <c r="BV93" i="4"/>
  <c r="AE93" i="4"/>
  <c r="AH93" i="4"/>
  <c r="AF93" i="4"/>
  <c r="CR93" i="4"/>
  <c r="AB93" i="4"/>
  <c r="X93" i="4"/>
  <c r="CH93" i="4"/>
  <c r="CB93" i="4"/>
  <c r="Z93" i="4"/>
  <c r="AC93" i="4"/>
  <c r="F94" i="4"/>
  <c r="J3" i="4"/>
  <c r="BV39" i="4" l="1"/>
  <c r="BP34" i="4"/>
  <c r="Q94" i="4"/>
  <c r="B93" i="4"/>
  <c r="T94" i="4"/>
  <c r="V94" i="4"/>
  <c r="U94" i="4"/>
  <c r="S94" i="4"/>
  <c r="CL94" i="4"/>
  <c r="CI94" i="4"/>
  <c r="CC94" i="4"/>
  <c r="AN94" i="4"/>
  <c r="BD94" i="4"/>
  <c r="R94" i="4"/>
  <c r="BY94" i="4"/>
  <c r="Z94" i="4"/>
  <c r="W94" i="4"/>
  <c r="AQ94" i="4"/>
  <c r="AJ94" i="4"/>
  <c r="CS94" i="4"/>
  <c r="CJ94" i="4"/>
  <c r="CK94" i="4"/>
  <c r="CG94" i="4"/>
  <c r="AG94" i="4"/>
  <c r="BL94" i="4"/>
  <c r="CB94" i="4"/>
  <c r="BZ94" i="4"/>
  <c r="BC94" i="4"/>
  <c r="CE94" i="4"/>
  <c r="AF94" i="4"/>
  <c r="X94" i="4"/>
  <c r="AP94" i="4"/>
  <c r="AM94" i="4"/>
  <c r="BW94" i="4"/>
  <c r="AC94" i="4"/>
  <c r="Y94" i="4"/>
  <c r="BM94" i="4"/>
  <c r="CF94" i="4"/>
  <c r="CP94" i="4"/>
  <c r="AB94" i="4"/>
  <c r="BB94" i="4"/>
  <c r="CQ94" i="4"/>
  <c r="AI94" i="4"/>
  <c r="BX94" i="4"/>
  <c r="BE94" i="4"/>
  <c r="CR94" i="4"/>
  <c r="BN94" i="4"/>
  <c r="AD94" i="4"/>
  <c r="AK94" i="4"/>
  <c r="AS94" i="4"/>
  <c r="BP94" i="4"/>
  <c r="CA94" i="4"/>
  <c r="AE94" i="4"/>
  <c r="AO94" i="4"/>
  <c r="BV94" i="4"/>
  <c r="AL94" i="4"/>
  <c r="CH94" i="4"/>
  <c r="AT94" i="4"/>
  <c r="CD94" i="4"/>
  <c r="AH94" i="4"/>
  <c r="AA94" i="4"/>
  <c r="AR94" i="4"/>
  <c r="F95" i="4"/>
  <c r="BP35" i="4" l="1"/>
  <c r="BV40" i="4"/>
  <c r="Q95" i="4"/>
  <c r="B94" i="4"/>
  <c r="V95" i="4"/>
  <c r="U95" i="4"/>
  <c r="T95" i="4"/>
  <c r="S95" i="4"/>
  <c r="CL95" i="4"/>
  <c r="CK95" i="4"/>
  <c r="AI95" i="4"/>
  <c r="AJ95" i="4"/>
  <c r="AS95" i="4"/>
  <c r="BD95" i="4"/>
  <c r="CE95" i="4"/>
  <c r="AK95" i="4"/>
  <c r="CP95" i="4"/>
  <c r="BN95" i="4"/>
  <c r="AM95" i="4"/>
  <c r="CQ95" i="4"/>
  <c r="CS95" i="4"/>
  <c r="AR95" i="4"/>
  <c r="CH95" i="4"/>
  <c r="AG95" i="4"/>
  <c r="AE95" i="4"/>
  <c r="AO95" i="4"/>
  <c r="BV95" i="4"/>
  <c r="CR95" i="4"/>
  <c r="AB95" i="4"/>
  <c r="W95" i="4"/>
  <c r="CD95" i="4"/>
  <c r="BM95" i="4"/>
  <c r="AN95" i="4"/>
  <c r="CC95" i="4"/>
  <c r="BX95" i="4"/>
  <c r="R95" i="4"/>
  <c r="BZ95" i="4"/>
  <c r="AA95" i="4"/>
  <c r="BW95" i="4"/>
  <c r="BC95" i="4"/>
  <c r="CJ95" i="4"/>
  <c r="AC95" i="4"/>
  <c r="CF95" i="4"/>
  <c r="CG95" i="4"/>
  <c r="AL95" i="4"/>
  <c r="AP95" i="4"/>
  <c r="AF95" i="4"/>
  <c r="BP95" i="4"/>
  <c r="AQ95" i="4"/>
  <c r="CA95" i="4"/>
  <c r="BY95" i="4"/>
  <c r="CB95" i="4"/>
  <c r="AD95" i="4"/>
  <c r="AT95" i="4"/>
  <c r="BL95" i="4"/>
  <c r="X95" i="4"/>
  <c r="BB95" i="4"/>
  <c r="Z95" i="4"/>
  <c r="CI95" i="4"/>
  <c r="BE95" i="4"/>
  <c r="Y95" i="4"/>
  <c r="AH95" i="4"/>
  <c r="F96" i="4"/>
  <c r="BV41" i="4" l="1"/>
  <c r="BP36" i="4"/>
  <c r="Q96" i="4"/>
  <c r="B95" i="4"/>
  <c r="R96" i="4"/>
  <c r="S96" i="4"/>
  <c r="T96" i="4"/>
  <c r="U96" i="4"/>
  <c r="V96" i="4"/>
  <c r="CL96" i="4"/>
  <c r="CA96" i="4"/>
  <c r="BN96" i="4"/>
  <c r="BM96" i="4"/>
  <c r="AD96" i="4"/>
  <c r="CF96" i="4"/>
  <c r="AQ96" i="4"/>
  <c r="AK96" i="4"/>
  <c r="CC96" i="4"/>
  <c r="BD96" i="4"/>
  <c r="AJ96" i="4"/>
  <c r="AM96" i="4"/>
  <c r="AS96" i="4"/>
  <c r="Z96" i="4"/>
  <c r="BP96" i="4"/>
  <c r="AC96" i="4"/>
  <c r="BZ96" i="4"/>
  <c r="BE96" i="4"/>
  <c r="BV96" i="4"/>
  <c r="BY96" i="4"/>
  <c r="W96" i="4"/>
  <c r="Y96" i="4"/>
  <c r="CR96" i="4"/>
  <c r="AI96" i="4"/>
  <c r="AN96" i="4"/>
  <c r="AT96" i="4"/>
  <c r="BL96" i="4"/>
  <c r="AO96" i="4"/>
  <c r="CB96" i="4"/>
  <c r="AA96" i="4"/>
  <c r="CP96" i="4"/>
  <c r="AL96" i="4"/>
  <c r="CE96" i="4"/>
  <c r="BX96" i="4"/>
  <c r="CS96" i="4"/>
  <c r="AG96" i="4"/>
  <c r="BB96" i="4"/>
  <c r="X96" i="4"/>
  <c r="CG96" i="4"/>
  <c r="CK96" i="4"/>
  <c r="CD96" i="4"/>
  <c r="BW96" i="4"/>
  <c r="AF96" i="4"/>
  <c r="AE96" i="4"/>
  <c r="CH96" i="4"/>
  <c r="AR96" i="4"/>
  <c r="AH96" i="4"/>
  <c r="CQ96" i="4"/>
  <c r="CI96" i="4"/>
  <c r="BC96" i="4"/>
  <c r="AP96" i="4"/>
  <c r="CJ96" i="4"/>
  <c r="AB96" i="4"/>
  <c r="F97" i="4"/>
  <c r="AS356" i="4"/>
  <c r="BP37" i="4" l="1"/>
  <c r="BV42" i="4"/>
  <c r="Q97" i="4"/>
  <c r="B96" i="4"/>
  <c r="R97" i="4"/>
  <c r="S97" i="4"/>
  <c r="T97" i="4"/>
  <c r="U97" i="4"/>
  <c r="V97" i="4"/>
  <c r="CL97" i="4"/>
  <c r="CB97" i="4"/>
  <c r="AL97" i="4"/>
  <c r="BE97" i="4"/>
  <c r="CG97" i="4"/>
  <c r="BZ97" i="4"/>
  <c r="CS97" i="4"/>
  <c r="AC97" i="4"/>
  <c r="CJ97" i="4"/>
  <c r="BV97" i="4"/>
  <c r="AI97" i="4"/>
  <c r="AF97" i="4"/>
  <c r="AO97" i="4"/>
  <c r="CC97" i="4"/>
  <c r="CH97" i="4"/>
  <c r="AJ97" i="4"/>
  <c r="BM97" i="4"/>
  <c r="AN97" i="4"/>
  <c r="AS97" i="4"/>
  <c r="AP97" i="4"/>
  <c r="BP97" i="4"/>
  <c r="BC97" i="4"/>
  <c r="CF97" i="4"/>
  <c r="BD97" i="4"/>
  <c r="BY97" i="4"/>
  <c r="W97" i="4"/>
  <c r="CI97" i="4"/>
  <c r="CK97" i="4"/>
  <c r="BB97" i="4"/>
  <c r="AD97" i="4"/>
  <c r="AM97" i="4"/>
  <c r="CE97" i="4"/>
  <c r="AA97" i="4"/>
  <c r="AT97" i="4"/>
  <c r="CR97" i="4"/>
  <c r="CD97" i="4"/>
  <c r="AH97" i="4"/>
  <c r="AG97" i="4"/>
  <c r="AE97" i="4"/>
  <c r="CA97" i="4"/>
  <c r="CP97" i="4"/>
  <c r="X97" i="4"/>
  <c r="AB97" i="4"/>
  <c r="BW97" i="4"/>
  <c r="BX97" i="4"/>
  <c r="Z97" i="4"/>
  <c r="AK97" i="4"/>
  <c r="AR97" i="4"/>
  <c r="CQ97" i="4"/>
  <c r="BN97" i="4"/>
  <c r="AQ97" i="4"/>
  <c r="BL97" i="4"/>
  <c r="Y97" i="4"/>
  <c r="F98" i="4"/>
  <c r="O3" i="4"/>
  <c r="M3" i="4"/>
  <c r="H3" i="4"/>
  <c r="L3" i="4"/>
  <c r="K3" i="4"/>
  <c r="BV43" i="4" l="1"/>
  <c r="Q98" i="4"/>
  <c r="B97" i="4"/>
  <c r="T98" i="4"/>
  <c r="U98" i="4"/>
  <c r="R98" i="4"/>
  <c r="S98" i="4"/>
  <c r="CL98" i="4"/>
  <c r="AO98" i="4"/>
  <c r="CH98" i="4"/>
  <c r="AE98" i="4"/>
  <c r="W98" i="4"/>
  <c r="BM98" i="4"/>
  <c r="Z98" i="4"/>
  <c r="Y98" i="4"/>
  <c r="BW98" i="4"/>
  <c r="CP98" i="4"/>
  <c r="CK98" i="4"/>
  <c r="AT98" i="4"/>
  <c r="BV98" i="4"/>
  <c r="CE98" i="4"/>
  <c r="CF98" i="4"/>
  <c r="X98" i="4"/>
  <c r="AI98" i="4"/>
  <c r="AQ98" i="4"/>
  <c r="BX98" i="4"/>
  <c r="BC98" i="4"/>
  <c r="AA98" i="4"/>
  <c r="AP98" i="4"/>
  <c r="CB98" i="4"/>
  <c r="BD98" i="4"/>
  <c r="AL98" i="4"/>
  <c r="AJ98" i="4"/>
  <c r="BB98" i="4"/>
  <c r="BZ98" i="4"/>
  <c r="AD98" i="4"/>
  <c r="AG98" i="4"/>
  <c r="AH98" i="4"/>
  <c r="AK98" i="4"/>
  <c r="BE98" i="4"/>
  <c r="V98" i="4"/>
  <c r="CQ98" i="4"/>
  <c r="CJ98" i="4"/>
  <c r="AC98" i="4"/>
  <c r="BY98" i="4"/>
  <c r="AM98" i="4"/>
  <c r="BP98" i="4"/>
  <c r="AF98" i="4"/>
  <c r="CR98" i="4"/>
  <c r="AB98" i="4"/>
  <c r="CA98" i="4"/>
  <c r="AS98" i="4"/>
  <c r="BN98" i="4"/>
  <c r="AR98" i="4"/>
  <c r="CC98" i="4"/>
  <c r="CG98" i="4"/>
  <c r="BL98" i="4"/>
  <c r="CS98" i="4"/>
  <c r="CD98" i="4"/>
  <c r="AN98" i="4"/>
  <c r="CI98" i="4"/>
  <c r="F99" i="4"/>
  <c r="AH328" i="4" l="1"/>
  <c r="BV44" i="4"/>
  <c r="Q99" i="4"/>
  <c r="B98" i="4"/>
  <c r="U99" i="4"/>
  <c r="V99" i="4"/>
  <c r="T99" i="4"/>
  <c r="R99" i="4"/>
  <c r="S99" i="4"/>
  <c r="CL99" i="4"/>
  <c r="CB99" i="4"/>
  <c r="AM99" i="4"/>
  <c r="BX99" i="4"/>
  <c r="BZ99" i="4"/>
  <c r="CS99" i="4"/>
  <c r="BN99" i="4"/>
  <c r="AK99" i="4"/>
  <c r="CH99" i="4"/>
  <c r="BP99" i="4"/>
  <c r="X99" i="4"/>
  <c r="CD99" i="4"/>
  <c r="CA99" i="4"/>
  <c r="AO99" i="4"/>
  <c r="Z99" i="4"/>
  <c r="Y99" i="4"/>
  <c r="AB99" i="4"/>
  <c r="BV99" i="4"/>
  <c r="CQ99" i="4"/>
  <c r="BM99" i="4"/>
  <c r="BW99" i="4"/>
  <c r="CJ99" i="4"/>
  <c r="AT99" i="4"/>
  <c r="AS99" i="4"/>
  <c r="BL99" i="4"/>
  <c r="AN99" i="4"/>
  <c r="AH99" i="4"/>
  <c r="AR99" i="4"/>
  <c r="CK99" i="4"/>
  <c r="CG99" i="4"/>
  <c r="AD99" i="4"/>
  <c r="CC99" i="4"/>
  <c r="AE99" i="4"/>
  <c r="BD99" i="4"/>
  <c r="CR99" i="4"/>
  <c r="AJ99" i="4"/>
  <c r="CP99" i="4"/>
  <c r="AI99" i="4"/>
  <c r="CI99" i="4"/>
  <c r="AC99" i="4"/>
  <c r="W99" i="4"/>
  <c r="AG99" i="4"/>
  <c r="CE99" i="4"/>
  <c r="BE99" i="4"/>
  <c r="AA99" i="4"/>
  <c r="AQ99" i="4"/>
  <c r="AF99" i="4"/>
  <c r="BY99" i="4"/>
  <c r="BC99" i="4"/>
  <c r="CF99" i="4"/>
  <c r="AL99" i="4"/>
  <c r="AP99" i="4"/>
  <c r="BB99" i="4"/>
  <c r="F100" i="4"/>
  <c r="BV45" i="4" l="1"/>
  <c r="Q100" i="4"/>
  <c r="B99" i="4"/>
  <c r="U100" i="4"/>
  <c r="V100" i="4"/>
  <c r="T100" i="4"/>
  <c r="R100" i="4"/>
  <c r="S100" i="4"/>
  <c r="CL100" i="4"/>
  <c r="CF100" i="4"/>
  <c r="AL100" i="4"/>
  <c r="CS100" i="4"/>
  <c r="AH100" i="4"/>
  <c r="AE100" i="4"/>
  <c r="AC100" i="4"/>
  <c r="BC100" i="4"/>
  <c r="W100" i="4"/>
  <c r="Z100" i="4"/>
  <c r="CH100" i="4"/>
  <c r="AI100" i="4"/>
  <c r="CG100" i="4"/>
  <c r="AT100" i="4"/>
  <c r="AS100" i="4"/>
  <c r="AN100" i="4"/>
  <c r="AF100" i="4"/>
  <c r="BW100" i="4"/>
  <c r="AA100" i="4"/>
  <c r="AJ100" i="4"/>
  <c r="CK100" i="4"/>
  <c r="BD100" i="4"/>
  <c r="CD100" i="4"/>
  <c r="AQ100" i="4"/>
  <c r="BP100" i="4"/>
  <c r="CB100" i="4"/>
  <c r="BN100" i="4"/>
  <c r="BY100" i="4"/>
  <c r="CI100" i="4"/>
  <c r="CE100" i="4"/>
  <c r="AD100" i="4"/>
  <c r="AR100" i="4"/>
  <c r="BL100" i="4"/>
  <c r="CR100" i="4"/>
  <c r="AK100" i="4"/>
  <c r="AP100" i="4"/>
  <c r="AG100" i="4"/>
  <c r="BB100" i="4"/>
  <c r="BM100" i="4"/>
  <c r="BZ100" i="4"/>
  <c r="CP100" i="4"/>
  <c r="Y100" i="4"/>
  <c r="X100" i="4"/>
  <c r="BX100" i="4"/>
  <c r="CQ100" i="4"/>
  <c r="CJ100" i="4"/>
  <c r="AB100" i="4"/>
  <c r="BE100" i="4"/>
  <c r="CC100" i="4"/>
  <c r="CA100" i="4"/>
  <c r="AO100" i="4"/>
  <c r="AM100" i="4"/>
  <c r="BV100" i="4"/>
  <c r="F101" i="4"/>
  <c r="AG328" i="4" l="1"/>
  <c r="AI328" i="4"/>
  <c r="AK328" i="4"/>
  <c r="AJ328" i="4"/>
  <c r="BV46" i="4"/>
  <c r="Q101" i="4"/>
  <c r="B100" i="4"/>
  <c r="T101" i="4"/>
  <c r="V101" i="4"/>
  <c r="U101" i="4"/>
  <c r="R101" i="4"/>
  <c r="S101" i="4"/>
  <c r="CL101" i="4"/>
  <c r="CQ101" i="4"/>
  <c r="AJ101" i="4"/>
  <c r="CH101" i="4"/>
  <c r="AE101" i="4"/>
  <c r="AS101" i="4"/>
  <c r="Z101" i="4"/>
  <c r="AR101" i="4"/>
  <c r="BD101" i="4"/>
  <c r="BY101" i="4"/>
  <c r="CD101" i="4"/>
  <c r="BE101" i="4"/>
  <c r="AC101" i="4"/>
  <c r="AK101" i="4"/>
  <c r="CJ101" i="4"/>
  <c r="CB101" i="4"/>
  <c r="CK101" i="4"/>
  <c r="AL101" i="4"/>
  <c r="CI101" i="4"/>
  <c r="AN101" i="4"/>
  <c r="AH101" i="4"/>
  <c r="BC101" i="4"/>
  <c r="BZ101" i="4"/>
  <c r="AD101" i="4"/>
  <c r="BV101" i="4"/>
  <c r="W101" i="4"/>
  <c r="BN101" i="4"/>
  <c r="CA101" i="4"/>
  <c r="AA101" i="4"/>
  <c r="BX101" i="4"/>
  <c r="AF101" i="4"/>
  <c r="CF101" i="4"/>
  <c r="AQ101" i="4"/>
  <c r="BP101" i="4"/>
  <c r="BB101" i="4"/>
  <c r="CP101" i="4"/>
  <c r="BW101" i="4"/>
  <c r="BM101" i="4"/>
  <c r="AI101" i="4"/>
  <c r="BL101" i="4"/>
  <c r="CG101" i="4"/>
  <c r="AT101" i="4"/>
  <c r="CS101" i="4"/>
  <c r="Y101" i="4"/>
  <c r="CC101" i="4"/>
  <c r="AM101" i="4"/>
  <c r="CR101" i="4"/>
  <c r="AP101" i="4"/>
  <c r="AB101" i="4"/>
  <c r="X101" i="4"/>
  <c r="CE101" i="4"/>
  <c r="AG101" i="4"/>
  <c r="AO101" i="4"/>
  <c r="F102" i="4"/>
  <c r="BV47" i="4" l="1"/>
  <c r="Q102" i="4"/>
  <c r="B101" i="4"/>
  <c r="T102" i="4"/>
  <c r="V102" i="4"/>
  <c r="U102" i="4"/>
  <c r="S102" i="4"/>
  <c r="R102" i="4"/>
  <c r="CL102" i="4"/>
  <c r="CH102" i="4"/>
  <c r="CR102" i="4"/>
  <c r="AP102" i="4"/>
  <c r="Y102" i="4"/>
  <c r="BB102" i="4"/>
  <c r="AR102" i="4"/>
  <c r="AK102" i="4"/>
  <c r="AI102" i="4"/>
  <c r="AO102" i="4"/>
  <c r="AJ102" i="4"/>
  <c r="AH102" i="4"/>
  <c r="BN102" i="4"/>
  <c r="BV102" i="4"/>
  <c r="BX102" i="4"/>
  <c r="X102" i="4"/>
  <c r="AG102" i="4"/>
  <c r="CP102" i="4"/>
  <c r="AD102" i="4"/>
  <c r="AT102" i="4"/>
  <c r="CQ102" i="4"/>
  <c r="Z102" i="4"/>
  <c r="BD102" i="4"/>
  <c r="CK102" i="4"/>
  <c r="CJ102" i="4"/>
  <c r="AS102" i="4"/>
  <c r="BY102" i="4"/>
  <c r="CE102" i="4"/>
  <c r="CG102" i="4"/>
  <c r="AN102" i="4"/>
  <c r="CD102" i="4"/>
  <c r="BP102" i="4"/>
  <c r="AE102" i="4"/>
  <c r="CA102" i="4"/>
  <c r="BE102" i="4"/>
  <c r="AL102" i="4"/>
  <c r="W102" i="4"/>
  <c r="BC102" i="4"/>
  <c r="CB102" i="4"/>
  <c r="AM102" i="4"/>
  <c r="AB102" i="4"/>
  <c r="BM102" i="4"/>
  <c r="CS102" i="4"/>
  <c r="AC102" i="4"/>
  <c r="CI102" i="4"/>
  <c r="CF102" i="4"/>
  <c r="BL102" i="4"/>
  <c r="AQ102" i="4"/>
  <c r="CC102" i="4"/>
  <c r="AA102" i="4"/>
  <c r="AF102" i="4"/>
  <c r="BZ102" i="4"/>
  <c r="BW102" i="4"/>
  <c r="F103" i="4"/>
  <c r="W328" i="4" l="1"/>
  <c r="V328" i="4"/>
  <c r="BV48" i="4"/>
  <c r="Q103" i="4"/>
  <c r="B102" i="4"/>
  <c r="U103" i="4"/>
  <c r="V103" i="4"/>
  <c r="T103" i="4"/>
  <c r="R103" i="4"/>
  <c r="S103" i="4"/>
  <c r="CL103" i="4"/>
  <c r="CF103" i="4"/>
  <c r="AO103" i="4"/>
  <c r="X103" i="4"/>
  <c r="AD103" i="4"/>
  <c r="AJ103" i="4"/>
  <c r="BM103" i="4"/>
  <c r="CB103" i="4"/>
  <c r="BB103" i="4"/>
  <c r="CS103" i="4"/>
  <c r="AE103" i="4"/>
  <c r="CD103" i="4"/>
  <c r="AH103" i="4"/>
  <c r="AM103" i="4"/>
  <c r="BP103" i="4"/>
  <c r="BZ103" i="4"/>
  <c r="AN103" i="4"/>
  <c r="W103" i="4"/>
  <c r="BY103" i="4"/>
  <c r="CQ103" i="4"/>
  <c r="CP103" i="4"/>
  <c r="CI103" i="4"/>
  <c r="AC103" i="4"/>
  <c r="BN103" i="4"/>
  <c r="CJ103" i="4"/>
  <c r="AI103" i="4"/>
  <c r="AR103" i="4"/>
  <c r="Y103" i="4"/>
  <c r="AP103" i="4"/>
  <c r="CC103" i="4"/>
  <c r="AK103" i="4"/>
  <c r="CK103" i="4"/>
  <c r="CA103" i="4"/>
  <c r="BV103" i="4"/>
  <c r="AT103" i="4"/>
  <c r="AA103" i="4"/>
  <c r="BE103" i="4"/>
  <c r="AQ103" i="4"/>
  <c r="CH103" i="4"/>
  <c r="BW103" i="4"/>
  <c r="BD103" i="4"/>
  <c r="AF103" i="4"/>
  <c r="CG103" i="4"/>
  <c r="AB103" i="4"/>
  <c r="AS103" i="4"/>
  <c r="AL103" i="4"/>
  <c r="Z103" i="4"/>
  <c r="BL103" i="4"/>
  <c r="BC103" i="4"/>
  <c r="CR103" i="4"/>
  <c r="CE103" i="4"/>
  <c r="BX103" i="4"/>
  <c r="AG103" i="4"/>
  <c r="F104" i="4"/>
  <c r="R328" i="4" l="1"/>
  <c r="Q104" i="4"/>
  <c r="B103" i="4"/>
  <c r="U104" i="4"/>
  <c r="V104" i="4"/>
  <c r="T104" i="4"/>
  <c r="W104" i="4"/>
  <c r="Z104" i="4"/>
  <c r="X104" i="4"/>
  <c r="S104" i="4"/>
  <c r="R104" i="4"/>
  <c r="Y104" i="4"/>
  <c r="CL104" i="4"/>
  <c r="AG104" i="4"/>
  <c r="CD104" i="4"/>
  <c r="CB104" i="4"/>
  <c r="AT104" i="4"/>
  <c r="BN104" i="4"/>
  <c r="BE104" i="4"/>
  <c r="AN104" i="4"/>
  <c r="BP104" i="4"/>
  <c r="CK104" i="4"/>
  <c r="BM104" i="4"/>
  <c r="CC104" i="4"/>
  <c r="AQ104" i="4"/>
  <c r="AL104" i="4"/>
  <c r="AF104" i="4"/>
  <c r="AD104" i="4"/>
  <c r="CJ104" i="4"/>
  <c r="BB104" i="4"/>
  <c r="BY104" i="4"/>
  <c r="AK104" i="4"/>
  <c r="BW104" i="4"/>
  <c r="CS104" i="4"/>
  <c r="CR104" i="4"/>
  <c r="AA104" i="4"/>
  <c r="BC104" i="4"/>
  <c r="CQ104" i="4"/>
  <c r="CA104" i="4"/>
  <c r="AS104" i="4"/>
  <c r="AJ104" i="4"/>
  <c r="AH104" i="4"/>
  <c r="AC104" i="4"/>
  <c r="AR104" i="4"/>
  <c r="AI104" i="4"/>
  <c r="CP104" i="4"/>
  <c r="BV104" i="4"/>
  <c r="BZ104" i="4"/>
  <c r="CG104" i="4"/>
  <c r="AB104" i="4"/>
  <c r="AM104" i="4"/>
  <c r="CI104" i="4"/>
  <c r="BD104" i="4"/>
  <c r="CH104" i="4"/>
  <c r="CE104" i="4"/>
  <c r="AE104" i="4"/>
  <c r="AP104" i="4"/>
  <c r="CF104" i="4"/>
  <c r="BX104" i="4"/>
  <c r="BL104" i="4"/>
  <c r="AO104" i="4"/>
  <c r="F105" i="4"/>
  <c r="Q105" i="4" l="1"/>
  <c r="B104" i="4"/>
  <c r="T105" i="4"/>
  <c r="U105" i="4"/>
  <c r="V105" i="4"/>
  <c r="S105" i="4"/>
  <c r="R105" i="4"/>
  <c r="CL105" i="4"/>
  <c r="BE105" i="4"/>
  <c r="AI105" i="4"/>
  <c r="BW105" i="4"/>
  <c r="AH105" i="4"/>
  <c r="CQ105" i="4"/>
  <c r="CS105" i="4"/>
  <c r="CJ105" i="4"/>
  <c r="BB105" i="4"/>
  <c r="CG105" i="4"/>
  <c r="AG105" i="4"/>
  <c r="BM105" i="4"/>
  <c r="CA105" i="4"/>
  <c r="AT105" i="4"/>
  <c r="BV105" i="4"/>
  <c r="CE105" i="4"/>
  <c r="AM105" i="4"/>
  <c r="AP105" i="4"/>
  <c r="AC105" i="4"/>
  <c r="AA105" i="4"/>
  <c r="AQ105" i="4"/>
  <c r="CF105" i="4"/>
  <c r="BP105" i="4"/>
  <c r="AE105" i="4"/>
  <c r="AR105" i="4"/>
  <c r="BL105" i="4"/>
  <c r="AS105" i="4"/>
  <c r="X105" i="4"/>
  <c r="CP105" i="4"/>
  <c r="CB105" i="4"/>
  <c r="BC105" i="4"/>
  <c r="BD105" i="4"/>
  <c r="AN105" i="4"/>
  <c r="CD105" i="4"/>
  <c r="BN105" i="4"/>
  <c r="BY105" i="4"/>
  <c r="Z105" i="4"/>
  <c r="CI105" i="4"/>
  <c r="W105" i="4"/>
  <c r="AF105" i="4"/>
  <c r="AO105" i="4"/>
  <c r="BZ105" i="4"/>
  <c r="AB105" i="4"/>
  <c r="Y105" i="4"/>
  <c r="CC105" i="4"/>
  <c r="CK105" i="4"/>
  <c r="CR105" i="4"/>
  <c r="AL105" i="4"/>
  <c r="BX105" i="4"/>
  <c r="AD105" i="4"/>
  <c r="CH105" i="4"/>
  <c r="AJ105" i="4"/>
  <c r="AK105" i="4"/>
  <c r="F106" i="4"/>
  <c r="Q106" i="4" l="1"/>
  <c r="B105" i="4"/>
  <c r="T106" i="4"/>
  <c r="V106" i="4"/>
  <c r="U106" i="4"/>
  <c r="S106" i="4"/>
  <c r="CL106" i="4"/>
  <c r="CD106" i="4"/>
  <c r="AK106" i="4"/>
  <c r="AC106" i="4"/>
  <c r="CK106" i="4"/>
  <c r="AN106" i="4"/>
  <c r="CH106" i="4"/>
  <c r="BX106" i="4"/>
  <c r="AJ106" i="4"/>
  <c r="AH106" i="4"/>
  <c r="BP106" i="4"/>
  <c r="AG106" i="4"/>
  <c r="AS106" i="4"/>
  <c r="Y106" i="4"/>
  <c r="CG106" i="4"/>
  <c r="BD106" i="4"/>
  <c r="AT106" i="4"/>
  <c r="BE106" i="4"/>
  <c r="X106" i="4"/>
  <c r="CS106" i="4"/>
  <c r="BV106" i="4"/>
  <c r="BB106" i="4"/>
  <c r="BC106" i="4"/>
  <c r="Z106" i="4"/>
  <c r="BN106" i="4"/>
  <c r="AM106" i="4"/>
  <c r="CI106" i="4"/>
  <c r="CR106" i="4"/>
  <c r="AP106" i="4"/>
  <c r="CJ106" i="4"/>
  <c r="CQ106" i="4"/>
  <c r="AA106" i="4"/>
  <c r="BM106" i="4"/>
  <c r="BL106" i="4"/>
  <c r="R106" i="4"/>
  <c r="AL106" i="4"/>
  <c r="AF106" i="4"/>
  <c r="AQ106" i="4"/>
  <c r="AI106" i="4"/>
  <c r="CE106" i="4"/>
  <c r="W106" i="4"/>
  <c r="AR106" i="4"/>
  <c r="CA106" i="4"/>
  <c r="CF106" i="4"/>
  <c r="CB106" i="4"/>
  <c r="AD106" i="4"/>
  <c r="BW106" i="4"/>
  <c r="CC106" i="4"/>
  <c r="AO106" i="4"/>
  <c r="AB106" i="4"/>
  <c r="BY106" i="4"/>
  <c r="AE106" i="4"/>
  <c r="CP106" i="4"/>
  <c r="BZ106" i="4"/>
  <c r="F107" i="4"/>
  <c r="AP356" i="4"/>
  <c r="AR356" i="4"/>
  <c r="AQ356" i="4"/>
  <c r="CD107" i="4" l="1"/>
  <c r="AM107" i="4"/>
  <c r="Z107" i="4"/>
  <c r="BP107" i="4"/>
  <c r="AN107" i="4"/>
  <c r="AR107" i="4"/>
  <c r="AI107" i="4"/>
  <c r="CG107" i="4"/>
  <c r="CP107" i="4"/>
  <c r="BE107" i="4"/>
  <c r="AQ107" i="4"/>
  <c r="BX107" i="4"/>
  <c r="AJ107" i="4"/>
  <c r="AD107" i="4"/>
  <c r="AC107" i="4"/>
  <c r="AB107" i="4"/>
  <c r="AK107" i="4"/>
  <c r="BL107" i="4"/>
  <c r="AL107" i="4"/>
  <c r="BN107" i="4"/>
  <c r="CI107" i="4"/>
  <c r="CC107" i="4"/>
  <c r="AG107" i="4"/>
  <c r="CA107" i="4"/>
  <c r="BM107" i="4"/>
  <c r="BD107" i="4"/>
  <c r="X107" i="4"/>
  <c r="CF107" i="4"/>
  <c r="AO107" i="4"/>
  <c r="CK107" i="4"/>
  <c r="AE107" i="4"/>
  <c r="CJ107" i="4"/>
  <c r="CE107" i="4"/>
  <c r="Y107" i="4"/>
  <c r="AF107" i="4"/>
  <c r="BV107" i="4"/>
  <c r="AT107" i="4"/>
  <c r="BW107" i="4"/>
  <c r="CQ107" i="4"/>
  <c r="AA107" i="4"/>
  <c r="CR107" i="4"/>
  <c r="BB107" i="4"/>
  <c r="CH107" i="4"/>
  <c r="AH107" i="4"/>
  <c r="CS107" i="4"/>
  <c r="W107" i="4"/>
  <c r="AS107" i="4"/>
  <c r="CB107" i="4"/>
  <c r="BC107" i="4"/>
  <c r="BY107" i="4"/>
  <c r="BZ107" i="4"/>
  <c r="R107" i="4"/>
  <c r="AP107" i="4"/>
  <c r="Q107" i="4"/>
  <c r="B106" i="4"/>
  <c r="V107" i="4"/>
  <c r="T107" i="4"/>
  <c r="U107" i="4"/>
  <c r="S107" i="4"/>
  <c r="CL107" i="4"/>
  <c r="F108" i="4"/>
  <c r="AM356" i="4"/>
  <c r="CJ108" i="4" l="1"/>
  <c r="CG108" i="4"/>
  <c r="BL108" i="4"/>
  <c r="BP108" i="4"/>
  <c r="AD108" i="4"/>
  <c r="AA108" i="4"/>
  <c r="BZ108" i="4"/>
  <c r="AK108" i="4"/>
  <c r="AH108" i="4"/>
  <c r="BX108" i="4"/>
  <c r="W108" i="4"/>
  <c r="BC108" i="4"/>
  <c r="AI108" i="4"/>
  <c r="Z108" i="4"/>
  <c r="BN108" i="4"/>
  <c r="CK108" i="4"/>
  <c r="CB108" i="4"/>
  <c r="AC108" i="4"/>
  <c r="AQ108" i="4"/>
  <c r="CI108" i="4"/>
  <c r="AG108" i="4"/>
  <c r="CR108" i="4"/>
  <c r="CA108" i="4"/>
  <c r="X108" i="4"/>
  <c r="AT108" i="4"/>
  <c r="BM108" i="4"/>
  <c r="AF108" i="4"/>
  <c r="AL108" i="4"/>
  <c r="BV108" i="4"/>
  <c r="AJ108" i="4"/>
  <c r="AR108" i="4"/>
  <c r="AS108" i="4"/>
  <c r="CH108" i="4"/>
  <c r="AM108" i="4"/>
  <c r="CQ108" i="4"/>
  <c r="CS108" i="4"/>
  <c r="Y108" i="4"/>
  <c r="BW108" i="4"/>
  <c r="CP108" i="4"/>
  <c r="BD108" i="4"/>
  <c r="BY108" i="4"/>
  <c r="AO108" i="4"/>
  <c r="CC108" i="4"/>
  <c r="AE108" i="4"/>
  <c r="BB108" i="4"/>
  <c r="AB108" i="4"/>
  <c r="CF108" i="4"/>
  <c r="BE108" i="4"/>
  <c r="AP108" i="4"/>
  <c r="CD108" i="4"/>
  <c r="CE108" i="4"/>
  <c r="AN108" i="4"/>
  <c r="Q108" i="4"/>
  <c r="B107" i="4"/>
  <c r="S108" i="4"/>
  <c r="R108" i="4"/>
  <c r="U108" i="4"/>
  <c r="V108" i="4"/>
  <c r="T108" i="4"/>
  <c r="CL108" i="4"/>
  <c r="F109" i="4"/>
  <c r="AL356" i="4"/>
  <c r="AD109" i="4" l="1"/>
  <c r="AN109" i="4"/>
  <c r="CG109" i="4"/>
  <c r="CE109" i="4"/>
  <c r="X109" i="4"/>
  <c r="BB109" i="4"/>
  <c r="BW109" i="4"/>
  <c r="AS109" i="4"/>
  <c r="BZ109" i="4"/>
  <c r="CQ109" i="4"/>
  <c r="CD109" i="4"/>
  <c r="CF109" i="4"/>
  <c r="AF109" i="4"/>
  <c r="AM109" i="4"/>
  <c r="CS109" i="4"/>
  <c r="Y109" i="4"/>
  <c r="CA109" i="4"/>
  <c r="CI109" i="4"/>
  <c r="CH109" i="4"/>
  <c r="CB109" i="4"/>
  <c r="BL109" i="4"/>
  <c r="W109" i="4"/>
  <c r="BE109" i="4"/>
  <c r="AQ109" i="4"/>
  <c r="AG109" i="4"/>
  <c r="BY109" i="4"/>
  <c r="AO109" i="4"/>
  <c r="AR109" i="4"/>
  <c r="BC109" i="4"/>
  <c r="CP109" i="4"/>
  <c r="CK109" i="4"/>
  <c r="AJ109" i="4"/>
  <c r="AL109" i="4"/>
  <c r="BX109" i="4"/>
  <c r="CR109" i="4"/>
  <c r="BP109" i="4"/>
  <c r="AI109" i="4"/>
  <c r="AB109" i="4"/>
  <c r="CC109" i="4"/>
  <c r="BN109" i="4"/>
  <c r="AH109" i="4"/>
  <c r="BD109" i="4"/>
  <c r="Z109" i="4"/>
  <c r="AA109" i="4"/>
  <c r="AP109" i="4"/>
  <c r="CJ109" i="4"/>
  <c r="AE109" i="4"/>
  <c r="BM109" i="4"/>
  <c r="AC109" i="4"/>
  <c r="AK109" i="4"/>
  <c r="AT109" i="4"/>
  <c r="BV109" i="4"/>
  <c r="Q109" i="4"/>
  <c r="B108" i="4"/>
  <c r="S109" i="4"/>
  <c r="R109" i="4"/>
  <c r="T109" i="4"/>
  <c r="V109" i="4"/>
  <c r="U109" i="4"/>
  <c r="CL109" i="4"/>
  <c r="F110" i="4"/>
  <c r="AK356" i="4"/>
  <c r="CD110" i="4" l="1"/>
  <c r="AD110" i="4"/>
  <c r="BM110" i="4"/>
  <c r="BC110" i="4"/>
  <c r="BL110" i="4"/>
  <c r="AQ110" i="4"/>
  <c r="AE110" i="4"/>
  <c r="CS110" i="4"/>
  <c r="W110" i="4"/>
  <c r="AG110" i="4"/>
  <c r="Z110" i="4"/>
  <c r="CA110" i="4"/>
  <c r="BE110" i="4"/>
  <c r="CB110" i="4"/>
  <c r="AM110" i="4"/>
  <c r="BB110" i="4"/>
  <c r="X110" i="4"/>
  <c r="AO110" i="4"/>
  <c r="BY110" i="4"/>
  <c r="CF110" i="4"/>
  <c r="AR110" i="4"/>
  <c r="AC110" i="4"/>
  <c r="AL110" i="4"/>
  <c r="BD110" i="4"/>
  <c r="AN110" i="4"/>
  <c r="BP110" i="4"/>
  <c r="BZ110" i="4"/>
  <c r="AI110" i="4"/>
  <c r="CH110" i="4"/>
  <c r="AS110" i="4"/>
  <c r="CQ110" i="4"/>
  <c r="BV110" i="4"/>
  <c r="AK110" i="4"/>
  <c r="BW110" i="4"/>
  <c r="CC110" i="4"/>
  <c r="AH110" i="4"/>
  <c r="CK110" i="4"/>
  <c r="CR110" i="4"/>
  <c r="Y110" i="4"/>
  <c r="AJ110" i="4"/>
  <c r="AF110" i="4"/>
  <c r="CG110" i="4"/>
  <c r="AA110" i="4"/>
  <c r="CI110" i="4"/>
  <c r="AT110" i="4"/>
  <c r="V110" i="4"/>
  <c r="BN110" i="4"/>
  <c r="AP110" i="4"/>
  <c r="CP110" i="4"/>
  <c r="BX110" i="4"/>
  <c r="CJ110" i="4"/>
  <c r="CE110" i="4"/>
  <c r="Q110" i="4"/>
  <c r="B109" i="4"/>
  <c r="U110" i="4"/>
  <c r="T110" i="4"/>
  <c r="R110" i="4"/>
  <c r="S110" i="4"/>
  <c r="AB110" i="4"/>
  <c r="CL110" i="4"/>
  <c r="F111" i="4"/>
  <c r="AJ356" i="4"/>
  <c r="AQ111" i="4" l="1"/>
  <c r="BD111" i="4"/>
  <c r="BW111" i="4"/>
  <c r="AG111" i="4"/>
  <c r="AD111" i="4"/>
  <c r="BM111" i="4"/>
  <c r="AL111" i="4"/>
  <c r="CI111" i="4"/>
  <c r="BZ111" i="4"/>
  <c r="CK111" i="4"/>
  <c r="CQ111" i="4"/>
  <c r="AK111" i="4"/>
  <c r="CE111" i="4"/>
  <c r="CC111" i="4"/>
  <c r="BV111" i="4"/>
  <c r="BN111" i="4"/>
  <c r="AP111" i="4"/>
  <c r="AC111" i="4"/>
  <c r="AH111" i="4"/>
  <c r="AB111" i="4"/>
  <c r="CS111" i="4"/>
  <c r="AR111" i="4"/>
  <c r="BY111" i="4"/>
  <c r="AJ111" i="4"/>
  <c r="Z111" i="4"/>
  <c r="CF111" i="4"/>
  <c r="AI111" i="4"/>
  <c r="AN111" i="4"/>
  <c r="BX111" i="4"/>
  <c r="AF111" i="4"/>
  <c r="CR111" i="4"/>
  <c r="AS111" i="4"/>
  <c r="AO111" i="4"/>
  <c r="BB111" i="4"/>
  <c r="W111" i="4"/>
  <c r="BL111" i="4"/>
  <c r="Y111" i="4"/>
  <c r="AM111" i="4"/>
  <c r="BC111" i="4"/>
  <c r="CP111" i="4"/>
  <c r="CB111" i="4"/>
  <c r="BE111" i="4"/>
  <c r="CJ111" i="4"/>
  <c r="X111" i="4"/>
  <c r="CD111" i="4"/>
  <c r="AT111" i="4"/>
  <c r="CH111" i="4"/>
  <c r="AA111" i="4"/>
  <c r="CG111" i="4"/>
  <c r="BP111" i="4"/>
  <c r="CA111" i="4"/>
  <c r="AE111" i="4"/>
  <c r="Q111" i="4"/>
  <c r="B110" i="4"/>
  <c r="U111" i="4"/>
  <c r="V111" i="4"/>
  <c r="T111" i="4"/>
  <c r="S111" i="4"/>
  <c r="R111" i="4"/>
  <c r="CL111" i="4"/>
  <c r="F112" i="4"/>
  <c r="AI356" i="4"/>
  <c r="AB112" i="4" l="1"/>
  <c r="AK112" i="4"/>
  <c r="AQ112" i="4"/>
  <c r="AJ112" i="4"/>
  <c r="AC112" i="4"/>
  <c r="Y112" i="4"/>
  <c r="CE112" i="4"/>
  <c r="AA112" i="4"/>
  <c r="AE112" i="4"/>
  <c r="BE112" i="4"/>
  <c r="Z112" i="4"/>
  <c r="AM112" i="4"/>
  <c r="BZ112" i="4"/>
  <c r="AF112" i="4"/>
  <c r="CS112" i="4"/>
  <c r="CJ112" i="4"/>
  <c r="CR112" i="4"/>
  <c r="W112" i="4"/>
  <c r="CQ112" i="4"/>
  <c r="BL112" i="4"/>
  <c r="CD112" i="4"/>
  <c r="CA112" i="4"/>
  <c r="BB112" i="4"/>
  <c r="CB112" i="4"/>
  <c r="AT112" i="4"/>
  <c r="X112" i="4"/>
  <c r="AD112" i="4"/>
  <c r="CK112" i="4"/>
  <c r="BC112" i="4"/>
  <c r="AO112" i="4"/>
  <c r="BY112" i="4"/>
  <c r="AN112" i="4"/>
  <c r="BM112" i="4"/>
  <c r="BN112" i="4"/>
  <c r="AS112" i="4"/>
  <c r="AL112" i="4"/>
  <c r="BX112" i="4"/>
  <c r="AR112" i="4"/>
  <c r="BD112" i="4"/>
  <c r="AG112" i="4"/>
  <c r="BP112" i="4"/>
  <c r="AI112" i="4"/>
  <c r="AP112" i="4"/>
  <c r="CH112" i="4"/>
  <c r="BV112" i="4"/>
  <c r="CP112" i="4"/>
  <c r="CI112" i="4"/>
  <c r="BW112" i="4"/>
  <c r="AH112" i="4"/>
  <c r="CC112" i="4"/>
  <c r="CG112" i="4"/>
  <c r="CF112" i="4"/>
  <c r="Q112" i="4"/>
  <c r="B111" i="4"/>
  <c r="V112" i="4"/>
  <c r="U112" i="4"/>
  <c r="T112" i="4"/>
  <c r="R112" i="4"/>
  <c r="S112" i="4"/>
  <c r="CL112" i="4"/>
  <c r="F113" i="4"/>
  <c r="AH356" i="4"/>
  <c r="CP113" i="4" l="1"/>
  <c r="CH113" i="4"/>
  <c r="BN113" i="4"/>
  <c r="AJ113" i="4"/>
  <c r="X113" i="4"/>
  <c r="BM113" i="4"/>
  <c r="BZ113" i="4"/>
  <c r="AM113" i="4"/>
  <c r="CK113" i="4"/>
  <c r="AI113" i="4"/>
  <c r="BW113" i="4"/>
  <c r="BC113" i="4"/>
  <c r="BY113" i="4"/>
  <c r="AO113" i="4"/>
  <c r="CA113" i="4"/>
  <c r="AB113" i="4"/>
  <c r="AN113" i="4"/>
  <c r="AP113" i="4"/>
  <c r="BP113" i="4"/>
  <c r="CI113" i="4"/>
  <c r="AR113" i="4"/>
  <c r="BL113" i="4"/>
  <c r="CD113" i="4"/>
  <c r="AF113" i="4"/>
  <c r="CR113" i="4"/>
  <c r="AQ113" i="4"/>
  <c r="AL113" i="4"/>
  <c r="Z113" i="4"/>
  <c r="AK113" i="4"/>
  <c r="BB113" i="4"/>
  <c r="AG113" i="4"/>
  <c r="CG113" i="4"/>
  <c r="W113" i="4"/>
  <c r="BE113" i="4"/>
  <c r="CQ113" i="4"/>
  <c r="CE113" i="4"/>
  <c r="AD113" i="4"/>
  <c r="CC113" i="4"/>
  <c r="CB113" i="4"/>
  <c r="BV113" i="4"/>
  <c r="Y113" i="4"/>
  <c r="CF113" i="4"/>
  <c r="CS113" i="4"/>
  <c r="BX113" i="4"/>
  <c r="BD113" i="4"/>
  <c r="AA113" i="4"/>
  <c r="AH113" i="4"/>
  <c r="AT113" i="4"/>
  <c r="CJ113" i="4"/>
  <c r="AC113" i="4"/>
  <c r="AS113" i="4"/>
  <c r="AE113" i="4"/>
  <c r="Q113" i="4"/>
  <c r="B112" i="4"/>
  <c r="U113" i="4"/>
  <c r="V113" i="4"/>
  <c r="T113" i="4"/>
  <c r="R113" i="4"/>
  <c r="S113" i="4"/>
  <c r="CL113" i="4"/>
  <c r="F114" i="4"/>
  <c r="AG356" i="4"/>
  <c r="AI114" i="4" l="1"/>
  <c r="AQ114" i="4"/>
  <c r="AL114" i="4"/>
  <c r="CK114" i="4"/>
  <c r="BN114" i="4"/>
  <c r="CH114" i="4"/>
  <c r="CC114" i="4"/>
  <c r="BD114" i="4"/>
  <c r="CJ114" i="4"/>
  <c r="BV114" i="4"/>
  <c r="CR114" i="4"/>
  <c r="AB114" i="4"/>
  <c r="AG114" i="4"/>
  <c r="BE114" i="4"/>
  <c r="Y114" i="4"/>
  <c r="W114" i="4"/>
  <c r="CB114" i="4"/>
  <c r="AD114" i="4"/>
  <c r="CA114" i="4"/>
  <c r="Z114" i="4"/>
  <c r="AJ114" i="4"/>
  <c r="BM114" i="4"/>
  <c r="CQ114" i="4"/>
  <c r="AK114" i="4"/>
  <c r="CF114" i="4"/>
  <c r="CI114" i="4"/>
  <c r="BP114" i="4"/>
  <c r="AO114" i="4"/>
  <c r="AM114" i="4"/>
  <c r="BL114" i="4"/>
  <c r="AH114" i="4"/>
  <c r="AA114" i="4"/>
  <c r="BC114" i="4"/>
  <c r="AS114" i="4"/>
  <c r="AP114" i="4"/>
  <c r="CS114" i="4"/>
  <c r="AN114" i="4"/>
  <c r="CP114" i="4"/>
  <c r="BW114" i="4"/>
  <c r="AF114" i="4"/>
  <c r="CG114" i="4"/>
  <c r="AE114" i="4"/>
  <c r="BZ114" i="4"/>
  <c r="BY114" i="4"/>
  <c r="BX114" i="4"/>
  <c r="BB114" i="4"/>
  <c r="CE114" i="4"/>
  <c r="X114" i="4"/>
  <c r="AR114" i="4"/>
  <c r="AC114" i="4"/>
  <c r="CD114" i="4"/>
  <c r="AT114" i="4"/>
  <c r="Q114" i="4"/>
  <c r="B113" i="4"/>
  <c r="U114" i="4"/>
  <c r="T114" i="4"/>
  <c r="V114" i="4"/>
  <c r="S114" i="4"/>
  <c r="R114" i="4"/>
  <c r="CL114" i="4"/>
  <c r="F115" i="4"/>
  <c r="AG115" i="4" l="1"/>
  <c r="CG115" i="4"/>
  <c r="AK115" i="4"/>
  <c r="AQ115" i="4"/>
  <c r="AR115" i="4"/>
  <c r="AM115" i="4"/>
  <c r="CR115" i="4"/>
  <c r="CH115" i="4"/>
  <c r="Y115" i="4"/>
  <c r="BP115" i="4"/>
  <c r="CF115" i="4"/>
  <c r="BC115" i="4"/>
  <c r="BE115" i="4"/>
  <c r="AI115" i="4"/>
  <c r="CE115" i="4"/>
  <c r="BZ115" i="4"/>
  <c r="AO115" i="4"/>
  <c r="Z115" i="4"/>
  <c r="AC115" i="4"/>
  <c r="AE115" i="4"/>
  <c r="BL115" i="4"/>
  <c r="AA115" i="4"/>
  <c r="BN115" i="4"/>
  <c r="CD115" i="4"/>
  <c r="AL115" i="4"/>
  <c r="CI115" i="4"/>
  <c r="CS115" i="4"/>
  <c r="AT115" i="4"/>
  <c r="CP115" i="4"/>
  <c r="BB115" i="4"/>
  <c r="BX115" i="4"/>
  <c r="BD115" i="4"/>
  <c r="CC115" i="4"/>
  <c r="AN115" i="4"/>
  <c r="AD115" i="4"/>
  <c r="AF115" i="4"/>
  <c r="AJ115" i="4"/>
  <c r="BW115" i="4"/>
  <c r="AP115" i="4"/>
  <c r="X115" i="4"/>
  <c r="CJ115" i="4"/>
  <c r="AS115" i="4"/>
  <c r="BV115" i="4"/>
  <c r="BY115" i="4"/>
  <c r="CB115" i="4"/>
  <c r="CK115" i="4"/>
  <c r="AH115" i="4"/>
  <c r="CA115" i="4"/>
  <c r="CQ115" i="4"/>
  <c r="AB115" i="4"/>
  <c r="BM115" i="4"/>
  <c r="W115" i="4"/>
  <c r="Q115" i="4"/>
  <c r="B114" i="4"/>
  <c r="T115" i="4"/>
  <c r="V115" i="4"/>
  <c r="U115" i="4"/>
  <c r="S115" i="4"/>
  <c r="R115" i="4"/>
  <c r="CL115" i="4"/>
  <c r="F116" i="4"/>
  <c r="AF356" i="4"/>
  <c r="CE116" i="4" l="1"/>
  <c r="AI116" i="4"/>
  <c r="BW116" i="4"/>
  <c r="BE116" i="4"/>
  <c r="AE116" i="4"/>
  <c r="CP116" i="4"/>
  <c r="CS116" i="4"/>
  <c r="AN116" i="4"/>
  <c r="AR116" i="4"/>
  <c r="AK116" i="4"/>
  <c r="BN116" i="4"/>
  <c r="AP116" i="4"/>
  <c r="BV116" i="4"/>
  <c r="BP116" i="4"/>
  <c r="AS116" i="4"/>
  <c r="AD116" i="4"/>
  <c r="CD116" i="4"/>
  <c r="CI116" i="4"/>
  <c r="CB116" i="4"/>
  <c r="BD116" i="4"/>
  <c r="AH116" i="4"/>
  <c r="BB116" i="4"/>
  <c r="AJ116" i="4"/>
  <c r="CJ116" i="4"/>
  <c r="CH116" i="4"/>
  <c r="AC116" i="4"/>
  <c r="BY116" i="4"/>
  <c r="AT116" i="4"/>
  <c r="BL116" i="4"/>
  <c r="CQ116" i="4"/>
  <c r="AL116" i="4"/>
  <c r="AG116" i="4"/>
  <c r="AO116" i="4"/>
  <c r="CA116" i="4"/>
  <c r="AF116" i="4"/>
  <c r="BX116" i="4"/>
  <c r="CG116" i="4"/>
  <c r="BM116" i="4"/>
  <c r="AB116" i="4"/>
  <c r="AA116" i="4"/>
  <c r="CC116" i="4"/>
  <c r="CF116" i="4"/>
  <c r="BZ116" i="4"/>
  <c r="CR116" i="4"/>
  <c r="CK116" i="4"/>
  <c r="AM116" i="4"/>
  <c r="BC116" i="4"/>
  <c r="AQ116" i="4"/>
  <c r="Q116" i="4"/>
  <c r="B115" i="4"/>
  <c r="V116" i="4"/>
  <c r="W116" i="4"/>
  <c r="T116" i="4"/>
  <c r="U116" i="4"/>
  <c r="Z116" i="4"/>
  <c r="X116" i="4"/>
  <c r="S116" i="4"/>
  <c r="Y116" i="4"/>
  <c r="R116" i="4"/>
  <c r="CL116" i="4"/>
  <c r="F117" i="4"/>
  <c r="AE356" i="4"/>
  <c r="AT117" i="4" l="1"/>
  <c r="AJ117" i="4"/>
  <c r="W117" i="4"/>
  <c r="X117" i="4"/>
  <c r="CA117" i="4"/>
  <c r="BE117" i="4"/>
  <c r="AF117" i="4"/>
  <c r="CP117" i="4"/>
  <c r="BV117" i="4"/>
  <c r="AK117" i="4"/>
  <c r="AI117" i="4"/>
  <c r="CC117" i="4"/>
  <c r="AQ117" i="4"/>
  <c r="BX117" i="4"/>
  <c r="AR117" i="4"/>
  <c r="AL117" i="4"/>
  <c r="BY117" i="4"/>
  <c r="AE117" i="4"/>
  <c r="CG117" i="4"/>
  <c r="CH117" i="4"/>
  <c r="CI117" i="4"/>
  <c r="AS117" i="4"/>
  <c r="BM117" i="4"/>
  <c r="AD117" i="4"/>
  <c r="Z117" i="4"/>
  <c r="BL117" i="4"/>
  <c r="AG117" i="4"/>
  <c r="Y117" i="4"/>
  <c r="CD117" i="4"/>
  <c r="AA117" i="4"/>
  <c r="CS117" i="4"/>
  <c r="CK117" i="4"/>
  <c r="CF117" i="4"/>
  <c r="CJ117" i="4"/>
  <c r="BZ117" i="4"/>
  <c r="BC117" i="4"/>
  <c r="AM117" i="4"/>
  <c r="AH117" i="4"/>
  <c r="AO117" i="4"/>
  <c r="CB117" i="4"/>
  <c r="CE117" i="4"/>
  <c r="BW117" i="4"/>
  <c r="AB117" i="4"/>
  <c r="AN117" i="4"/>
  <c r="AC117" i="4"/>
  <c r="BD117" i="4"/>
  <c r="AP117" i="4"/>
  <c r="CQ117" i="4"/>
  <c r="CR117" i="4"/>
  <c r="BN117" i="4"/>
  <c r="BP117" i="4"/>
  <c r="BB117" i="4"/>
  <c r="Q117" i="4"/>
  <c r="B116" i="4"/>
  <c r="U117" i="4"/>
  <c r="T117" i="4"/>
  <c r="V117" i="4"/>
  <c r="R117" i="4"/>
  <c r="S117" i="4"/>
  <c r="CL117" i="4"/>
  <c r="F118" i="4"/>
  <c r="BC118" i="4" l="1"/>
  <c r="AH118" i="4"/>
  <c r="BW118" i="4"/>
  <c r="R118" i="4"/>
  <c r="BN118" i="4"/>
  <c r="AG118" i="4"/>
  <c r="AO118" i="4"/>
  <c r="AF118" i="4"/>
  <c r="CI118" i="4"/>
  <c r="AS118" i="4"/>
  <c r="BM118" i="4"/>
  <c r="Z118" i="4"/>
  <c r="BP118" i="4"/>
  <c r="CR118" i="4"/>
  <c r="CG118" i="4"/>
  <c r="AK118" i="4"/>
  <c r="W118" i="4"/>
  <c r="BE118" i="4"/>
  <c r="AN118" i="4"/>
  <c r="CF118" i="4"/>
  <c r="BV118" i="4"/>
  <c r="BY118" i="4"/>
  <c r="AI118" i="4"/>
  <c r="AP118" i="4"/>
  <c r="BD118" i="4"/>
  <c r="AC118" i="4"/>
  <c r="BZ118" i="4"/>
  <c r="AR118" i="4"/>
  <c r="CQ118" i="4"/>
  <c r="X118" i="4"/>
  <c r="CH118" i="4"/>
  <c r="CB118" i="4"/>
  <c r="AA118" i="4"/>
  <c r="BB118" i="4"/>
  <c r="AJ118" i="4"/>
  <c r="AD118" i="4"/>
  <c r="BL118" i="4"/>
  <c r="CA118" i="4"/>
  <c r="CS118" i="4"/>
  <c r="BX118" i="4"/>
  <c r="AB118" i="4"/>
  <c r="AL118" i="4"/>
  <c r="AM118" i="4"/>
  <c r="CP118" i="4"/>
  <c r="AQ118" i="4"/>
  <c r="Y118" i="4"/>
  <c r="CD118" i="4"/>
  <c r="AE118" i="4"/>
  <c r="CE118" i="4"/>
  <c r="CJ118" i="4"/>
  <c r="AT118" i="4"/>
  <c r="CK118" i="4"/>
  <c r="CC118" i="4"/>
  <c r="Q118" i="4"/>
  <c r="B117" i="4"/>
  <c r="V118" i="4"/>
  <c r="U118" i="4"/>
  <c r="T118" i="4"/>
  <c r="S118" i="4"/>
  <c r="CL118" i="4"/>
  <c r="F119" i="4"/>
  <c r="AH119" i="4" l="1"/>
  <c r="AE119" i="4"/>
  <c r="AL119" i="4"/>
  <c r="AR119" i="4"/>
  <c r="CR119" i="4"/>
  <c r="AQ119" i="4"/>
  <c r="AP119" i="4"/>
  <c r="CK119" i="4"/>
  <c r="AK119" i="4"/>
  <c r="BP119" i="4"/>
  <c r="CI119" i="4"/>
  <c r="BY119" i="4"/>
  <c r="CQ119" i="4"/>
  <c r="BM119" i="4"/>
  <c r="BW119" i="4"/>
  <c r="CA119" i="4"/>
  <c r="BX119" i="4"/>
  <c r="AG119" i="4"/>
  <c r="CD119" i="4"/>
  <c r="CB119" i="4"/>
  <c r="BE119" i="4"/>
  <c r="CG119" i="4"/>
  <c r="CJ119" i="4"/>
  <c r="AI119" i="4"/>
  <c r="BZ119" i="4"/>
  <c r="BB119" i="4"/>
  <c r="CF119" i="4"/>
  <c r="AC119" i="4"/>
  <c r="AM119" i="4"/>
  <c r="Y119" i="4"/>
  <c r="AN119" i="4"/>
  <c r="AA119" i="4"/>
  <c r="BD119" i="4"/>
  <c r="AJ119" i="4"/>
  <c r="AT119" i="4"/>
  <c r="AD119" i="4"/>
  <c r="AS119" i="4"/>
  <c r="BV119" i="4"/>
  <c r="CP119" i="4"/>
  <c r="W119" i="4"/>
  <c r="AF119" i="4"/>
  <c r="CC119" i="4"/>
  <c r="BC119" i="4"/>
  <c r="BL119" i="4"/>
  <c r="CE119" i="4"/>
  <c r="BN119" i="4"/>
  <c r="CS119" i="4"/>
  <c r="X119" i="4"/>
  <c r="R119" i="4"/>
  <c r="CH119" i="4"/>
  <c r="AO119" i="4"/>
  <c r="AB119" i="4"/>
  <c r="Z119" i="4"/>
  <c r="Q119" i="4"/>
  <c r="B118" i="4"/>
  <c r="U119" i="4"/>
  <c r="T119" i="4"/>
  <c r="V119" i="4"/>
  <c r="S119" i="4"/>
  <c r="CL119" i="4"/>
  <c r="F120" i="4"/>
  <c r="AP120" i="4" l="1"/>
  <c r="Y120" i="4"/>
  <c r="AT120" i="4"/>
  <c r="AI120" i="4"/>
  <c r="AR120" i="4"/>
  <c r="AE120" i="4"/>
  <c r="AS120" i="4"/>
  <c r="AG120" i="4"/>
  <c r="AH120" i="4"/>
  <c r="X120" i="4"/>
  <c r="BL120" i="4"/>
  <c r="AN120" i="4"/>
  <c r="BV120" i="4"/>
  <c r="CB120" i="4"/>
  <c r="AD120" i="4"/>
  <c r="AO120" i="4"/>
  <c r="BZ120" i="4"/>
  <c r="BW120" i="4"/>
  <c r="BM120" i="4"/>
  <c r="BN120" i="4"/>
  <c r="CG120" i="4"/>
  <c r="CF120" i="4"/>
  <c r="AM120" i="4"/>
  <c r="CA120" i="4"/>
  <c r="AB120" i="4"/>
  <c r="W120" i="4"/>
  <c r="CR120" i="4"/>
  <c r="BY120" i="4"/>
  <c r="AJ120" i="4"/>
  <c r="AC120" i="4"/>
  <c r="CS120" i="4"/>
  <c r="AQ120" i="4"/>
  <c r="Z120" i="4"/>
  <c r="CJ120" i="4"/>
  <c r="BB120" i="4"/>
  <c r="CD120" i="4"/>
  <c r="CH120" i="4"/>
  <c r="CE120" i="4"/>
  <c r="BD120" i="4"/>
  <c r="AL120" i="4"/>
  <c r="CK120" i="4"/>
  <c r="BP120" i="4"/>
  <c r="CP120" i="4"/>
  <c r="AA120" i="4"/>
  <c r="BE120" i="4"/>
  <c r="CQ120" i="4"/>
  <c r="BC120" i="4"/>
  <c r="AF120" i="4"/>
  <c r="BX120" i="4"/>
  <c r="CC120" i="4"/>
  <c r="CI120" i="4"/>
  <c r="AK120" i="4"/>
  <c r="Q120" i="4"/>
  <c r="B119" i="4"/>
  <c r="S120" i="4"/>
  <c r="R120" i="4"/>
  <c r="T120" i="4"/>
  <c r="U120" i="4"/>
  <c r="V120" i="4"/>
  <c r="CL120" i="4"/>
  <c r="F121" i="4"/>
  <c r="AT356" i="4"/>
  <c r="AT121" i="4" l="1"/>
  <c r="AI121" i="4"/>
  <c r="AQ121" i="4"/>
  <c r="CQ121" i="4"/>
  <c r="AN121" i="4"/>
  <c r="Z121" i="4"/>
  <c r="BB121" i="4"/>
  <c r="AE121" i="4"/>
  <c r="AO121" i="4"/>
  <c r="BD121" i="4"/>
  <c r="BC121" i="4"/>
  <c r="AM121" i="4"/>
  <c r="X121" i="4"/>
  <c r="CR121" i="4"/>
  <c r="AS121" i="4"/>
  <c r="BM121" i="4"/>
  <c r="CB121" i="4"/>
  <c r="BW121" i="4"/>
  <c r="BX121" i="4"/>
  <c r="BV121" i="4"/>
  <c r="CC121" i="4"/>
  <c r="BY121" i="4"/>
  <c r="CF121" i="4"/>
  <c r="CE121" i="4"/>
  <c r="BN121" i="4"/>
  <c r="CH121" i="4"/>
  <c r="AB121" i="4"/>
  <c r="AG121" i="4"/>
  <c r="CD121" i="4"/>
  <c r="CG121" i="4"/>
  <c r="AA121" i="4"/>
  <c r="CK121" i="4"/>
  <c r="Y121" i="4"/>
  <c r="AC121" i="4"/>
  <c r="W121" i="4"/>
  <c r="BP121" i="4"/>
  <c r="AH121" i="4"/>
  <c r="AR121" i="4"/>
  <c r="AF121" i="4"/>
  <c r="CJ121" i="4"/>
  <c r="AL121" i="4"/>
  <c r="CI121" i="4"/>
  <c r="AK121" i="4"/>
  <c r="CP121" i="4"/>
  <c r="BZ121" i="4"/>
  <c r="AD121" i="4"/>
  <c r="AP121" i="4"/>
  <c r="AJ121" i="4"/>
  <c r="CA121" i="4"/>
  <c r="BE121" i="4"/>
  <c r="CS121" i="4"/>
  <c r="BL121" i="4"/>
  <c r="Q121" i="4"/>
  <c r="B120" i="4"/>
  <c r="S121" i="4"/>
  <c r="R121" i="4"/>
  <c r="V121" i="4"/>
  <c r="T121" i="4"/>
  <c r="U121" i="4"/>
  <c r="CL121" i="4"/>
  <c r="F122" i="4"/>
  <c r="CI122" i="4" l="1"/>
  <c r="CB122" i="4"/>
  <c r="AI122" i="4"/>
  <c r="BC122" i="4"/>
  <c r="CQ122" i="4"/>
  <c r="CJ122" i="4"/>
  <c r="CR122" i="4"/>
  <c r="BP122" i="4"/>
  <c r="BE122" i="4"/>
  <c r="BM122" i="4"/>
  <c r="BW122" i="4"/>
  <c r="AJ122" i="4"/>
  <c r="CH122" i="4"/>
  <c r="AM122" i="4"/>
  <c r="BL122" i="4"/>
  <c r="BZ122" i="4"/>
  <c r="AT122" i="4"/>
  <c r="AC122" i="4"/>
  <c r="W122" i="4"/>
  <c r="CE122" i="4"/>
  <c r="AA122" i="4"/>
  <c r="AK122" i="4"/>
  <c r="CF122" i="4"/>
  <c r="CS122" i="4"/>
  <c r="V122" i="4"/>
  <c r="CC122" i="4"/>
  <c r="AL122" i="4"/>
  <c r="CP122" i="4"/>
  <c r="BD122" i="4"/>
  <c r="Z122" i="4"/>
  <c r="AD122" i="4"/>
  <c r="X122" i="4"/>
  <c r="BN122" i="4"/>
  <c r="AH122" i="4"/>
  <c r="AG122" i="4"/>
  <c r="CD122" i="4"/>
  <c r="AR122" i="4"/>
  <c r="BX122" i="4"/>
  <c r="CK122" i="4"/>
  <c r="AN122" i="4"/>
  <c r="CA122" i="4"/>
  <c r="AP122" i="4"/>
  <c r="CG122" i="4"/>
  <c r="AO122" i="4"/>
  <c r="AQ122" i="4"/>
  <c r="Y122" i="4"/>
  <c r="AB122" i="4"/>
  <c r="AS122" i="4"/>
  <c r="BB122" i="4"/>
  <c r="AF122" i="4"/>
  <c r="BV122" i="4"/>
  <c r="BY122" i="4"/>
  <c r="AE122" i="4"/>
  <c r="Q122" i="4"/>
  <c r="B121" i="4"/>
  <c r="U122" i="4"/>
  <c r="T122" i="4"/>
  <c r="S122" i="4"/>
  <c r="R122" i="4"/>
  <c r="CL122" i="4"/>
  <c r="F123" i="4"/>
  <c r="AB356" i="4"/>
  <c r="AC356" i="4"/>
  <c r="AA123" i="4" l="1"/>
  <c r="AI123" i="4"/>
  <c r="AK123" i="4"/>
  <c r="AQ123" i="4"/>
  <c r="BL123" i="4"/>
  <c r="AR123" i="4"/>
  <c r="CF123" i="4"/>
  <c r="CQ123" i="4"/>
  <c r="CG123" i="4"/>
  <c r="CB123" i="4"/>
  <c r="AN123" i="4"/>
  <c r="CE123" i="4"/>
  <c r="BD123" i="4"/>
  <c r="BP123" i="4"/>
  <c r="BE123" i="4"/>
  <c r="CC123" i="4"/>
  <c r="BW123" i="4"/>
  <c r="CD123" i="4"/>
  <c r="AO123" i="4"/>
  <c r="AH123" i="4"/>
  <c r="AT123" i="4"/>
  <c r="AM123" i="4"/>
  <c r="AJ123" i="4"/>
  <c r="BZ123" i="4"/>
  <c r="AS123" i="4"/>
  <c r="AC123" i="4"/>
  <c r="BM123" i="4"/>
  <c r="Y123" i="4"/>
  <c r="BY123" i="4"/>
  <c r="CH123" i="4"/>
  <c r="BC123" i="4"/>
  <c r="BB123" i="4"/>
  <c r="AB123" i="4"/>
  <c r="AL123" i="4"/>
  <c r="W123" i="4"/>
  <c r="CS123" i="4"/>
  <c r="CI123" i="4"/>
  <c r="AE123" i="4"/>
  <c r="CJ123" i="4"/>
  <c r="AF123" i="4"/>
  <c r="BN123" i="4"/>
  <c r="AG123" i="4"/>
  <c r="CP123" i="4"/>
  <c r="Z123" i="4"/>
  <c r="CK123" i="4"/>
  <c r="CA123" i="4"/>
  <c r="BX123" i="4"/>
  <c r="BV123" i="4"/>
  <c r="X123" i="4"/>
  <c r="CR123" i="4"/>
  <c r="AP123" i="4"/>
  <c r="AD123" i="4"/>
  <c r="Q123" i="4"/>
  <c r="B122" i="4"/>
  <c r="V123" i="4"/>
  <c r="T123" i="4"/>
  <c r="U123" i="4"/>
  <c r="R123" i="4"/>
  <c r="S123" i="4"/>
  <c r="CL123" i="4"/>
  <c r="F124" i="4"/>
  <c r="BD124" i="4" l="1"/>
  <c r="X124" i="4"/>
  <c r="AQ124" i="4"/>
  <c r="AR124" i="4"/>
  <c r="AH124" i="4"/>
  <c r="BX124" i="4"/>
  <c r="AT124" i="4"/>
  <c r="AM124" i="4"/>
  <c r="AB124" i="4"/>
  <c r="CC124" i="4"/>
  <c r="AN124" i="4"/>
  <c r="AI124" i="4"/>
  <c r="AC124" i="4"/>
  <c r="BL124" i="4"/>
  <c r="CI124" i="4"/>
  <c r="AS124" i="4"/>
  <c r="BB124" i="4"/>
  <c r="BC124" i="4"/>
  <c r="BV124" i="4"/>
  <c r="BM124" i="4"/>
  <c r="BE124" i="4"/>
  <c r="CP124" i="4"/>
  <c r="CE124" i="4"/>
  <c r="AD124" i="4"/>
  <c r="AF124" i="4"/>
  <c r="AA124" i="4"/>
  <c r="CF124" i="4"/>
  <c r="CQ124" i="4"/>
  <c r="BY124" i="4"/>
  <c r="W124" i="4"/>
  <c r="Y124" i="4"/>
  <c r="AG124" i="4"/>
  <c r="CA124" i="4"/>
  <c r="AK124" i="4"/>
  <c r="BW124" i="4"/>
  <c r="AL124" i="4"/>
  <c r="CB124" i="4"/>
  <c r="Z124" i="4"/>
  <c r="BP124" i="4"/>
  <c r="AO124" i="4"/>
  <c r="CR124" i="4"/>
  <c r="AJ124" i="4"/>
  <c r="AP124" i="4"/>
  <c r="BZ124" i="4"/>
  <c r="CG124" i="4"/>
  <c r="CK124" i="4"/>
  <c r="CS124" i="4"/>
  <c r="BN124" i="4"/>
  <c r="CJ124" i="4"/>
  <c r="CH124" i="4"/>
  <c r="CD124" i="4"/>
  <c r="AE124" i="4"/>
  <c r="Q124" i="4"/>
  <c r="B123" i="4"/>
  <c r="V124" i="4"/>
  <c r="U124" i="4"/>
  <c r="T124" i="4"/>
  <c r="S124" i="4"/>
  <c r="R124" i="4"/>
  <c r="CL124" i="4"/>
  <c r="F125" i="4"/>
  <c r="CF125" i="4" l="1"/>
  <c r="AP125" i="4"/>
  <c r="BD125" i="4"/>
  <c r="CE125" i="4"/>
  <c r="CD125" i="4"/>
  <c r="AI125" i="4"/>
  <c r="AC125" i="4"/>
  <c r="BN125" i="4"/>
  <c r="BE125" i="4"/>
  <c r="AR125" i="4"/>
  <c r="CK125" i="4"/>
  <c r="AE125" i="4"/>
  <c r="BB125" i="4"/>
  <c r="AN125" i="4"/>
  <c r="X125" i="4"/>
  <c r="CC125" i="4"/>
  <c r="BW125" i="4"/>
  <c r="CG125" i="4"/>
  <c r="BP125" i="4"/>
  <c r="BX125" i="4"/>
  <c r="BL125" i="4"/>
  <c r="Y125" i="4"/>
  <c r="BM125" i="4"/>
  <c r="CJ125" i="4"/>
  <c r="AL125" i="4"/>
  <c r="BY125" i="4"/>
  <c r="CH125" i="4"/>
  <c r="AH125" i="4"/>
  <c r="CR125" i="4"/>
  <c r="AT125" i="4"/>
  <c r="CB125" i="4"/>
  <c r="AQ125" i="4"/>
  <c r="BC125" i="4"/>
  <c r="CP125" i="4"/>
  <c r="CQ125" i="4"/>
  <c r="AA125" i="4"/>
  <c r="CS125" i="4"/>
  <c r="W125" i="4"/>
  <c r="CI125" i="4"/>
  <c r="AM125" i="4"/>
  <c r="AG125" i="4"/>
  <c r="BZ125" i="4"/>
  <c r="AS125" i="4"/>
  <c r="AK125" i="4"/>
  <c r="AB125" i="4"/>
  <c r="AJ125" i="4"/>
  <c r="BV125" i="4"/>
  <c r="CA125" i="4"/>
  <c r="Z125" i="4"/>
  <c r="AO125" i="4"/>
  <c r="AD125" i="4"/>
  <c r="AF125" i="4"/>
  <c r="Q125" i="4"/>
  <c r="B124" i="4"/>
  <c r="V125" i="4"/>
  <c r="U125" i="4"/>
  <c r="T125" i="4"/>
  <c r="S125" i="4"/>
  <c r="R125" i="4"/>
  <c r="CL125" i="4"/>
  <c r="F126" i="4"/>
  <c r="X126" i="4" l="1"/>
  <c r="AH126" i="4"/>
  <c r="BV126" i="4"/>
  <c r="BZ126" i="4"/>
  <c r="CC126" i="4"/>
  <c r="BL126" i="4"/>
  <c r="BN126" i="4"/>
  <c r="BX126" i="4"/>
  <c r="AG126" i="4"/>
  <c r="CG126" i="4"/>
  <c r="AM126" i="4"/>
  <c r="CB126" i="4"/>
  <c r="CK126" i="4"/>
  <c r="BW126" i="4"/>
  <c r="AD126" i="4"/>
  <c r="BM126" i="4"/>
  <c r="AB126" i="4"/>
  <c r="AE126" i="4"/>
  <c r="AK126" i="4"/>
  <c r="CH126" i="4"/>
  <c r="AF126" i="4"/>
  <c r="AO126" i="4"/>
  <c r="W126" i="4"/>
  <c r="AL126" i="4"/>
  <c r="CD126" i="4"/>
  <c r="BP126" i="4"/>
  <c r="AI126" i="4"/>
  <c r="CS126" i="4"/>
  <c r="AQ126" i="4"/>
  <c r="AC126" i="4"/>
  <c r="CP126" i="4"/>
  <c r="CI126" i="4"/>
  <c r="BE126" i="4"/>
  <c r="AR126" i="4"/>
  <c r="AN126" i="4"/>
  <c r="CF126" i="4"/>
  <c r="BC126" i="4"/>
  <c r="Y126" i="4"/>
  <c r="BB126" i="4"/>
  <c r="AS126" i="4"/>
  <c r="AJ126" i="4"/>
  <c r="CR126" i="4"/>
  <c r="BY126" i="4"/>
  <c r="AA126" i="4"/>
  <c r="CA126" i="4"/>
  <c r="CJ126" i="4"/>
  <c r="AT126" i="4"/>
  <c r="Z126" i="4"/>
  <c r="BD126" i="4"/>
  <c r="CE126" i="4"/>
  <c r="AP126" i="4"/>
  <c r="CQ126" i="4"/>
  <c r="Q126" i="4"/>
  <c r="B125" i="4"/>
  <c r="V126" i="4"/>
  <c r="T126" i="4"/>
  <c r="U126" i="4"/>
  <c r="R126" i="4"/>
  <c r="S126" i="4"/>
  <c r="CL126" i="4"/>
  <c r="F127" i="4"/>
  <c r="AC127" i="4" l="1"/>
  <c r="BW127" i="4"/>
  <c r="CS127" i="4"/>
  <c r="CE127" i="4"/>
  <c r="AK127" i="4"/>
  <c r="CI127" i="4"/>
  <c r="BV127" i="4"/>
  <c r="BD127" i="4"/>
  <c r="AM127" i="4"/>
  <c r="CC127" i="4"/>
  <c r="CB127" i="4"/>
  <c r="AD127" i="4"/>
  <c r="BL127" i="4"/>
  <c r="Y127" i="4"/>
  <c r="CJ127" i="4"/>
  <c r="BB127" i="4"/>
  <c r="AO127" i="4"/>
  <c r="AQ127" i="4"/>
  <c r="AF127" i="4"/>
  <c r="BP127" i="4"/>
  <c r="X127" i="4"/>
  <c r="CF127" i="4"/>
  <c r="CA127" i="4"/>
  <c r="CD127" i="4"/>
  <c r="BC127" i="4"/>
  <c r="W127" i="4"/>
  <c r="BZ127" i="4"/>
  <c r="AT127" i="4"/>
  <c r="BN127" i="4"/>
  <c r="AS127" i="4"/>
  <c r="BX127" i="4"/>
  <c r="Z127" i="4"/>
  <c r="AR127" i="4"/>
  <c r="AH127" i="4"/>
  <c r="CG127" i="4"/>
  <c r="BY127" i="4"/>
  <c r="AN127" i="4"/>
  <c r="AE127" i="4"/>
  <c r="CH127" i="4"/>
  <c r="CR127" i="4"/>
  <c r="AB127" i="4"/>
  <c r="AJ127" i="4"/>
  <c r="AI127" i="4"/>
  <c r="AG127" i="4"/>
  <c r="BM127" i="4"/>
  <c r="AP127" i="4"/>
  <c r="CP127" i="4"/>
  <c r="CK127" i="4"/>
  <c r="AA127" i="4"/>
  <c r="CQ127" i="4"/>
  <c r="AL127" i="4"/>
  <c r="BE127" i="4"/>
  <c r="Q127" i="4"/>
  <c r="B126" i="4"/>
  <c r="U127" i="4"/>
  <c r="V127" i="4"/>
  <c r="T127" i="4"/>
  <c r="R127" i="4"/>
  <c r="S127" i="4"/>
  <c r="CL127" i="4"/>
  <c r="F128" i="4"/>
  <c r="Q356" i="4"/>
  <c r="AA128" i="4" l="1"/>
  <c r="AM128" i="4"/>
  <c r="BP128" i="4"/>
  <c r="BD128" i="4"/>
  <c r="BX128" i="4"/>
  <c r="BY128" i="4"/>
  <c r="AD128" i="4"/>
  <c r="BW128" i="4"/>
  <c r="BL128" i="4"/>
  <c r="AE128" i="4"/>
  <c r="CC128" i="4"/>
  <c r="AO128" i="4"/>
  <c r="AH128" i="4"/>
  <c r="AR128" i="4"/>
  <c r="AL128" i="4"/>
  <c r="CR128" i="4"/>
  <c r="CI128" i="4"/>
  <c r="AG128" i="4"/>
  <c r="BZ128" i="4"/>
  <c r="CA128" i="4"/>
  <c r="BN128" i="4"/>
  <c r="CJ128" i="4"/>
  <c r="BC128" i="4"/>
  <c r="CH128" i="4"/>
  <c r="CE128" i="4"/>
  <c r="BM128" i="4"/>
  <c r="CP128" i="4"/>
  <c r="AB128" i="4"/>
  <c r="AN128" i="4"/>
  <c r="CF128" i="4"/>
  <c r="BB128" i="4"/>
  <c r="AK128" i="4"/>
  <c r="AQ128" i="4"/>
  <c r="AC128" i="4"/>
  <c r="AS128" i="4"/>
  <c r="AI128" i="4"/>
  <c r="AP128" i="4"/>
  <c r="CG128" i="4"/>
  <c r="AT128" i="4"/>
  <c r="CD128" i="4"/>
  <c r="BE128" i="4"/>
  <c r="AF128" i="4"/>
  <c r="CQ128" i="4"/>
  <c r="CS128" i="4"/>
  <c r="CK128" i="4"/>
  <c r="AJ128" i="4"/>
  <c r="BV128" i="4"/>
  <c r="CB128" i="4"/>
  <c r="Q128" i="4"/>
  <c r="B127" i="4"/>
  <c r="W128" i="4"/>
  <c r="U128" i="4"/>
  <c r="V128" i="4"/>
  <c r="T128" i="4"/>
  <c r="Z128" i="4"/>
  <c r="X128" i="4"/>
  <c r="Y128" i="4"/>
  <c r="R128" i="4"/>
  <c r="S128" i="4"/>
  <c r="CL128" i="4"/>
  <c r="F129" i="4"/>
  <c r="AN129" i="4" l="1"/>
  <c r="BX129" i="4"/>
  <c r="AC129" i="4"/>
  <c r="AA129" i="4"/>
  <c r="AL129" i="4"/>
  <c r="BV129" i="4"/>
  <c r="BD129" i="4"/>
  <c r="X129" i="4"/>
  <c r="CR129" i="4"/>
  <c r="BZ129" i="4"/>
  <c r="AS129" i="4"/>
  <c r="AI129" i="4"/>
  <c r="CP129" i="4"/>
  <c r="CQ129" i="4"/>
  <c r="CJ129" i="4"/>
  <c r="CI129" i="4"/>
  <c r="BL129" i="4"/>
  <c r="AT129" i="4"/>
  <c r="BP129" i="4"/>
  <c r="AM129" i="4"/>
  <c r="AB129" i="4"/>
  <c r="Y129" i="4"/>
  <c r="AF129" i="4"/>
  <c r="BW129" i="4"/>
  <c r="AR129" i="4"/>
  <c r="BE129" i="4"/>
  <c r="BC129" i="4"/>
  <c r="CE129" i="4"/>
  <c r="AG129" i="4"/>
  <c r="CA129" i="4"/>
  <c r="CK129" i="4"/>
  <c r="AE129" i="4"/>
  <c r="AK129" i="4"/>
  <c r="CB129" i="4"/>
  <c r="CS129" i="4"/>
  <c r="BY129" i="4"/>
  <c r="BN129" i="4"/>
  <c r="CG129" i="4"/>
  <c r="AP129" i="4"/>
  <c r="CF129" i="4"/>
  <c r="CH129" i="4"/>
  <c r="CC129" i="4"/>
  <c r="AO129" i="4"/>
  <c r="Z129" i="4"/>
  <c r="W129" i="4"/>
  <c r="BB129" i="4"/>
  <c r="AH129" i="4"/>
  <c r="AD129" i="4"/>
  <c r="AQ129" i="4"/>
  <c r="AJ129" i="4"/>
  <c r="BM129" i="4"/>
  <c r="CD129" i="4"/>
  <c r="Q129" i="4"/>
  <c r="B128" i="4"/>
  <c r="V129" i="4"/>
  <c r="T129" i="4"/>
  <c r="U129" i="4"/>
  <c r="R129" i="4"/>
  <c r="S129" i="4"/>
  <c r="CL129" i="4"/>
  <c r="F130" i="4"/>
  <c r="AO130" i="4" l="1"/>
  <c r="AT130" i="4"/>
  <c r="CS130" i="4"/>
  <c r="BZ130" i="4"/>
  <c r="BB130" i="4"/>
  <c r="CE130" i="4"/>
  <c r="CA130" i="4"/>
  <c r="BD130" i="4"/>
  <c r="BP130" i="4"/>
  <c r="AL130" i="4"/>
  <c r="CB130" i="4"/>
  <c r="BN130" i="4"/>
  <c r="CJ130" i="4"/>
  <c r="AC130" i="4"/>
  <c r="AJ130" i="4"/>
  <c r="AM130" i="4"/>
  <c r="AG130" i="4"/>
  <c r="X130" i="4"/>
  <c r="CD130" i="4"/>
  <c r="AI130" i="4"/>
  <c r="BM130" i="4"/>
  <c r="BY130" i="4"/>
  <c r="BL130" i="4"/>
  <c r="AS130" i="4"/>
  <c r="Y130" i="4"/>
  <c r="BW130" i="4"/>
  <c r="CK130" i="4"/>
  <c r="BX130" i="4"/>
  <c r="AR130" i="4"/>
  <c r="CR130" i="4"/>
  <c r="BC130" i="4"/>
  <c r="AK130" i="4"/>
  <c r="CH130" i="4"/>
  <c r="W130" i="4"/>
  <c r="R130" i="4"/>
  <c r="CC130" i="4"/>
  <c r="AB130" i="4"/>
  <c r="CQ130" i="4"/>
  <c r="CG130" i="4"/>
  <c r="AH130" i="4"/>
  <c r="AN130" i="4"/>
  <c r="AQ130" i="4"/>
  <c r="AD130" i="4"/>
  <c r="BV130" i="4"/>
  <c r="CI130" i="4"/>
  <c r="CP130" i="4"/>
  <c r="CF130" i="4"/>
  <c r="AF130" i="4"/>
  <c r="AA130" i="4"/>
  <c r="BE130" i="4"/>
  <c r="AE130" i="4"/>
  <c r="AP130" i="4"/>
  <c r="Z130" i="4"/>
  <c r="Q130" i="4"/>
  <c r="B129" i="4"/>
  <c r="V130" i="4"/>
  <c r="U130" i="4"/>
  <c r="T130" i="4"/>
  <c r="S130" i="4"/>
  <c r="CL130" i="4"/>
  <c r="F131" i="4"/>
  <c r="AR131" i="4" l="1"/>
  <c r="AO131" i="4"/>
  <c r="BB131" i="4"/>
  <c r="CA131" i="4"/>
  <c r="CR131" i="4"/>
  <c r="AF131" i="4"/>
  <c r="BN131" i="4"/>
  <c r="CG131" i="4"/>
  <c r="CQ131" i="4"/>
  <c r="X131" i="4"/>
  <c r="AD131" i="4"/>
  <c r="AE131" i="4"/>
  <c r="BW131" i="4"/>
  <c r="W131" i="4"/>
  <c r="AG131" i="4"/>
  <c r="AN131" i="4"/>
  <c r="AK131" i="4"/>
  <c r="BV131" i="4"/>
  <c r="CD131" i="4"/>
  <c r="CS131" i="4"/>
  <c r="AT131" i="4"/>
  <c r="CJ131" i="4"/>
  <c r="AH131" i="4"/>
  <c r="AM131" i="4"/>
  <c r="BC131" i="4"/>
  <c r="BP131" i="4"/>
  <c r="BL131" i="4"/>
  <c r="CE131" i="4"/>
  <c r="AJ131" i="4"/>
  <c r="BY131" i="4"/>
  <c r="Z131" i="4"/>
  <c r="AC131" i="4"/>
  <c r="AP131" i="4"/>
  <c r="AA131" i="4"/>
  <c r="BZ131" i="4"/>
  <c r="CC131" i="4"/>
  <c r="Y131" i="4"/>
  <c r="CB131" i="4"/>
  <c r="CK131" i="4"/>
  <c r="CH131" i="4"/>
  <c r="BM131" i="4"/>
  <c r="R131" i="4"/>
  <c r="AS131" i="4"/>
  <c r="AI131" i="4"/>
  <c r="AL131" i="4"/>
  <c r="AB131" i="4"/>
  <c r="CP131" i="4"/>
  <c r="CF131" i="4"/>
  <c r="BX131" i="4"/>
  <c r="AQ131" i="4"/>
  <c r="BD131" i="4"/>
  <c r="CI131" i="4"/>
  <c r="BE131" i="4"/>
  <c r="Q131" i="4"/>
  <c r="B130" i="4"/>
  <c r="V131" i="4"/>
  <c r="T131" i="4"/>
  <c r="U131" i="4"/>
  <c r="S131" i="4"/>
  <c r="CL131" i="4"/>
  <c r="F132" i="4"/>
  <c r="BX132" i="4" l="1"/>
  <c r="W132" i="4"/>
  <c r="Y132" i="4"/>
  <c r="AA132" i="4"/>
  <c r="CF132" i="4"/>
  <c r="X132" i="4"/>
  <c r="CQ132" i="4"/>
  <c r="CA132" i="4"/>
  <c r="AN132" i="4"/>
  <c r="CG132" i="4"/>
  <c r="CK132" i="4"/>
  <c r="BM132" i="4"/>
  <c r="AG132" i="4"/>
  <c r="CD132" i="4"/>
  <c r="AO132" i="4"/>
  <c r="CC132" i="4"/>
  <c r="CH132" i="4"/>
  <c r="CR132" i="4"/>
  <c r="AT132" i="4"/>
  <c r="CP132" i="4"/>
  <c r="BZ132" i="4"/>
  <c r="BD132" i="4"/>
  <c r="BB132" i="4"/>
  <c r="CB132" i="4"/>
  <c r="AL132" i="4"/>
  <c r="AC132" i="4"/>
  <c r="BW132" i="4"/>
  <c r="AS132" i="4"/>
  <c r="AK132" i="4"/>
  <c r="BP132" i="4"/>
  <c r="CS132" i="4"/>
  <c r="BN132" i="4"/>
  <c r="AH132" i="4"/>
  <c r="AI132" i="4"/>
  <c r="CI132" i="4"/>
  <c r="CE132" i="4"/>
  <c r="BY132" i="4"/>
  <c r="AR132" i="4"/>
  <c r="AJ132" i="4"/>
  <c r="AE132" i="4"/>
  <c r="BC132" i="4"/>
  <c r="CJ132" i="4"/>
  <c r="AB132" i="4"/>
  <c r="BV132" i="4"/>
  <c r="AQ132" i="4"/>
  <c r="AF132" i="4"/>
  <c r="AD132" i="4"/>
  <c r="AP132" i="4"/>
  <c r="Z132" i="4"/>
  <c r="BE132" i="4"/>
  <c r="AM132" i="4"/>
  <c r="BL132" i="4"/>
  <c r="Q132" i="4"/>
  <c r="B131" i="4"/>
  <c r="S132" i="4"/>
  <c r="R132" i="4"/>
  <c r="U132" i="4"/>
  <c r="V132" i="4"/>
  <c r="T132" i="4"/>
  <c r="CL132" i="4"/>
  <c r="F133" i="4"/>
  <c r="AP133" i="4" l="1"/>
  <c r="BY133" i="4"/>
  <c r="AO133" i="4"/>
  <c r="AB133" i="4"/>
  <c r="BZ133" i="4"/>
  <c r="AC133" i="4"/>
  <c r="BV133" i="4"/>
  <c r="BB133" i="4"/>
  <c r="AF133" i="4"/>
  <c r="CC133" i="4"/>
  <c r="AQ133" i="4"/>
  <c r="CP133" i="4"/>
  <c r="Y133" i="4"/>
  <c r="BX133" i="4"/>
  <c r="BL133" i="4"/>
  <c r="CJ133" i="4"/>
  <c r="AG133" i="4"/>
  <c r="AS133" i="4"/>
  <c r="CQ133" i="4"/>
  <c r="AI133" i="4"/>
  <c r="AA133" i="4"/>
  <c r="BC133" i="4"/>
  <c r="CS133" i="4"/>
  <c r="X133" i="4"/>
  <c r="AT133" i="4"/>
  <c r="AK133" i="4"/>
  <c r="CK133" i="4"/>
  <c r="BW133" i="4"/>
  <c r="CB133" i="4"/>
  <c r="CI133" i="4"/>
  <c r="CG133" i="4"/>
  <c r="Z133" i="4"/>
  <c r="W133" i="4"/>
  <c r="CR133" i="4"/>
  <c r="AL133" i="4"/>
  <c r="CD133" i="4"/>
  <c r="BM133" i="4"/>
  <c r="AN133" i="4"/>
  <c r="AE133" i="4"/>
  <c r="BE133" i="4"/>
  <c r="AR133" i="4"/>
  <c r="CH133" i="4"/>
  <c r="AM133" i="4"/>
  <c r="AH133" i="4"/>
  <c r="CA133" i="4"/>
  <c r="CE133" i="4"/>
  <c r="BD133" i="4"/>
  <c r="AD133" i="4"/>
  <c r="BN133" i="4"/>
  <c r="AJ133" i="4"/>
  <c r="BP133" i="4"/>
  <c r="CF133" i="4"/>
  <c r="Q133" i="4"/>
  <c r="B132" i="4"/>
  <c r="R133" i="4"/>
  <c r="S133" i="4"/>
  <c r="V133" i="4"/>
  <c r="T133" i="4"/>
  <c r="U133" i="4"/>
  <c r="CL133" i="4"/>
  <c r="F134" i="4"/>
  <c r="CD134" i="4" l="1"/>
  <c r="V134" i="4"/>
  <c r="AJ134" i="4"/>
  <c r="CK134" i="4"/>
  <c r="CR134" i="4"/>
  <c r="Y134" i="4"/>
  <c r="CS134" i="4"/>
  <c r="BM134" i="4"/>
  <c r="BW134" i="4"/>
  <c r="AQ134" i="4"/>
  <c r="AH134" i="4"/>
  <c r="CF134" i="4"/>
  <c r="BE134" i="4"/>
  <c r="AO134" i="4"/>
  <c r="BN134" i="4"/>
  <c r="AK134" i="4"/>
  <c r="BP134" i="4"/>
  <c r="X134" i="4"/>
  <c r="CG134" i="4"/>
  <c r="AD134" i="4"/>
  <c r="CE134" i="4"/>
  <c r="CJ134" i="4"/>
  <c r="Z134" i="4"/>
  <c r="W134" i="4"/>
  <c r="CQ134" i="4"/>
  <c r="AP134" i="4"/>
  <c r="AA134" i="4"/>
  <c r="CB134" i="4"/>
  <c r="CA134" i="4"/>
  <c r="AF134" i="4"/>
  <c r="AN134" i="4"/>
  <c r="BZ134" i="4"/>
  <c r="AB134" i="4"/>
  <c r="BB134" i="4"/>
  <c r="BX134" i="4"/>
  <c r="AL134" i="4"/>
  <c r="AM134" i="4"/>
  <c r="CI134" i="4"/>
  <c r="BY134" i="4"/>
  <c r="AG134" i="4"/>
  <c r="BL134" i="4"/>
  <c r="AS134" i="4"/>
  <c r="AR134" i="4"/>
  <c r="CC134" i="4"/>
  <c r="CH134" i="4"/>
  <c r="AE134" i="4"/>
  <c r="BD134" i="4"/>
  <c r="AC134" i="4"/>
  <c r="BC134" i="4"/>
  <c r="BV134" i="4"/>
  <c r="CP134" i="4"/>
  <c r="AT134" i="4"/>
  <c r="AI134" i="4"/>
  <c r="Q134" i="4"/>
  <c r="B133" i="4"/>
  <c r="U134" i="4"/>
  <c r="T134" i="4"/>
  <c r="S134" i="4"/>
  <c r="R134" i="4"/>
  <c r="CL134" i="4"/>
  <c r="F135" i="4"/>
  <c r="CP135" i="4" l="1"/>
  <c r="BD135" i="4"/>
  <c r="Z135" i="4"/>
  <c r="CC135" i="4"/>
  <c r="BC135" i="4"/>
  <c r="AO135" i="4"/>
  <c r="AH135" i="4"/>
  <c r="CK135" i="4"/>
  <c r="AT135" i="4"/>
  <c r="CF135" i="4"/>
  <c r="AC135" i="4"/>
  <c r="X135" i="4"/>
  <c r="CI135" i="4"/>
  <c r="BM135" i="4"/>
  <c r="BP135" i="4"/>
  <c r="AI135" i="4"/>
  <c r="W135" i="4"/>
  <c r="AS135" i="4"/>
  <c r="CE135" i="4"/>
  <c r="AA135" i="4"/>
  <c r="BE135" i="4"/>
  <c r="AB135" i="4"/>
  <c r="CG135" i="4"/>
  <c r="BN135" i="4"/>
  <c r="BW135" i="4"/>
  <c r="BL135" i="4"/>
  <c r="AP135" i="4"/>
  <c r="CJ135" i="4"/>
  <c r="Y135" i="4"/>
  <c r="AQ135" i="4"/>
  <c r="AD135" i="4"/>
  <c r="AG135" i="4"/>
  <c r="CH135" i="4"/>
  <c r="CD135" i="4"/>
  <c r="AR135" i="4"/>
  <c r="AF135" i="4"/>
  <c r="CS135" i="4"/>
  <c r="CR135" i="4"/>
  <c r="AE135" i="4"/>
  <c r="AK135" i="4"/>
  <c r="AJ135" i="4"/>
  <c r="BX135" i="4"/>
  <c r="AL135" i="4"/>
  <c r="BZ135" i="4"/>
  <c r="CB135" i="4"/>
  <c r="CA135" i="4"/>
  <c r="BB135" i="4"/>
  <c r="AM135" i="4"/>
  <c r="CQ135" i="4"/>
  <c r="BY135" i="4"/>
  <c r="BV135" i="4"/>
  <c r="AN135" i="4"/>
  <c r="Q135" i="4"/>
  <c r="B134" i="4"/>
  <c r="T135" i="4"/>
  <c r="V135" i="4"/>
  <c r="U135" i="4"/>
  <c r="S135" i="4"/>
  <c r="R135" i="4"/>
  <c r="CL135" i="4"/>
  <c r="F136" i="4"/>
  <c r="AP136" i="4" l="1"/>
  <c r="CQ136" i="4"/>
  <c r="BC136" i="4"/>
  <c r="AT136" i="4"/>
  <c r="CE136" i="4"/>
  <c r="CG136" i="4"/>
  <c r="BY136" i="4"/>
  <c r="BM136" i="4"/>
  <c r="AB136" i="4"/>
  <c r="AF136" i="4"/>
  <c r="BX136" i="4"/>
  <c r="CH136" i="4"/>
  <c r="AL136" i="4"/>
  <c r="AC136" i="4"/>
  <c r="X136" i="4"/>
  <c r="CJ136" i="4"/>
  <c r="BW136" i="4"/>
  <c r="BD136" i="4"/>
  <c r="Z136" i="4"/>
  <c r="CC136" i="4"/>
  <c r="CB136" i="4"/>
  <c r="AD136" i="4"/>
  <c r="AK136" i="4"/>
  <c r="BZ136" i="4"/>
  <c r="BV136" i="4"/>
  <c r="AM136" i="4"/>
  <c r="AE136" i="4"/>
  <c r="BP136" i="4"/>
  <c r="CI136" i="4"/>
  <c r="AR136" i="4"/>
  <c r="BN136" i="4"/>
  <c r="BL136" i="4"/>
  <c r="CR136" i="4"/>
  <c r="AA136" i="4"/>
  <c r="BB136" i="4"/>
  <c r="AH136" i="4"/>
  <c r="AJ136" i="4"/>
  <c r="AQ136" i="4"/>
  <c r="CS136" i="4"/>
  <c r="AG136" i="4"/>
  <c r="CP136" i="4"/>
  <c r="CK136" i="4"/>
  <c r="Y136" i="4"/>
  <c r="BE136" i="4"/>
  <c r="AN136" i="4"/>
  <c r="W136" i="4"/>
  <c r="CA136" i="4"/>
  <c r="AI136" i="4"/>
  <c r="CD136" i="4"/>
  <c r="CF136" i="4"/>
  <c r="AO136" i="4"/>
  <c r="AS136" i="4"/>
  <c r="Q136" i="4"/>
  <c r="B135" i="4"/>
  <c r="V136" i="4"/>
  <c r="U136" i="4"/>
  <c r="T136" i="4"/>
  <c r="R136" i="4"/>
  <c r="S136" i="4"/>
  <c r="CL136" i="4"/>
  <c r="F137" i="4"/>
  <c r="BM137" i="4" l="1"/>
  <c r="AE137" i="4"/>
  <c r="AL137" i="4"/>
  <c r="AQ137" i="4"/>
  <c r="AF137" i="4"/>
  <c r="BC137" i="4"/>
  <c r="AN137" i="4"/>
  <c r="AJ137" i="4"/>
  <c r="CQ137" i="4"/>
  <c r="Y137" i="4"/>
  <c r="BE137" i="4"/>
  <c r="AK137" i="4"/>
  <c r="CD137" i="4"/>
  <c r="CI137" i="4"/>
  <c r="CH137" i="4"/>
  <c r="BD137" i="4"/>
  <c r="AB137" i="4"/>
  <c r="CP137" i="4"/>
  <c r="BL137" i="4"/>
  <c r="AO137" i="4"/>
  <c r="AD137" i="4"/>
  <c r="AM137" i="4"/>
  <c r="AH137" i="4"/>
  <c r="BW137" i="4"/>
  <c r="CE137" i="4"/>
  <c r="CA137" i="4"/>
  <c r="CR137" i="4"/>
  <c r="BN137" i="4"/>
  <c r="AS137" i="4"/>
  <c r="CB137" i="4"/>
  <c r="BP137" i="4"/>
  <c r="AC137" i="4"/>
  <c r="BZ137" i="4"/>
  <c r="AT137" i="4"/>
  <c r="CG137" i="4"/>
  <c r="AI137" i="4"/>
  <c r="AG137" i="4"/>
  <c r="CK137" i="4"/>
  <c r="Z137" i="4"/>
  <c r="BB137" i="4"/>
  <c r="CC137" i="4"/>
  <c r="W137" i="4"/>
  <c r="BY137" i="4"/>
  <c r="X137" i="4"/>
  <c r="AP137" i="4"/>
  <c r="AA137" i="4"/>
  <c r="CF137" i="4"/>
  <c r="BV137" i="4"/>
  <c r="AR137" i="4"/>
  <c r="CS137" i="4"/>
  <c r="BX137" i="4"/>
  <c r="CJ137" i="4"/>
  <c r="Q137" i="4"/>
  <c r="B136" i="4"/>
  <c r="U137" i="4"/>
  <c r="V137" i="4"/>
  <c r="T137" i="4"/>
  <c r="R137" i="4"/>
  <c r="S137" i="4"/>
  <c r="CL137" i="4"/>
  <c r="F138" i="4"/>
  <c r="S356" i="4"/>
  <c r="CQ138" i="4" l="1"/>
  <c r="BB138" i="4"/>
  <c r="BZ138" i="4"/>
  <c r="AP138" i="4"/>
  <c r="BM138" i="4"/>
  <c r="CE138" i="4"/>
  <c r="BC138" i="4"/>
  <c r="BW138" i="4"/>
  <c r="AH138" i="4"/>
  <c r="CJ138" i="4"/>
  <c r="BP138" i="4"/>
  <c r="CC138" i="4"/>
  <c r="BD138" i="4"/>
  <c r="CD138" i="4"/>
  <c r="CK138" i="4"/>
  <c r="X138" i="4"/>
  <c r="AD138" i="4"/>
  <c r="CP138" i="4"/>
  <c r="AE138" i="4"/>
  <c r="AL138" i="4"/>
  <c r="CB138" i="4"/>
  <c r="CR138" i="4"/>
  <c r="BN138" i="4"/>
  <c r="AN138" i="4"/>
  <c r="AO138" i="4"/>
  <c r="CG138" i="4"/>
  <c r="Y138" i="4"/>
  <c r="CH138" i="4"/>
  <c r="BV138" i="4"/>
  <c r="Z138" i="4"/>
  <c r="AR138" i="4"/>
  <c r="AF138" i="4"/>
  <c r="AG138" i="4"/>
  <c r="AT138" i="4"/>
  <c r="BX138" i="4"/>
  <c r="BE138" i="4"/>
  <c r="CA138" i="4"/>
  <c r="CI138" i="4"/>
  <c r="AK138" i="4"/>
  <c r="CF138" i="4"/>
  <c r="AA138" i="4"/>
  <c r="BL138" i="4"/>
  <c r="BY138" i="4"/>
  <c r="AC138" i="4"/>
  <c r="AB138" i="4"/>
  <c r="W138" i="4"/>
  <c r="AJ138" i="4"/>
  <c r="CS138" i="4"/>
  <c r="AQ138" i="4"/>
  <c r="AM138" i="4"/>
  <c r="AS138" i="4"/>
  <c r="AI138" i="4"/>
  <c r="Q138" i="4"/>
  <c r="B137" i="4"/>
  <c r="V138" i="4"/>
  <c r="U138" i="4"/>
  <c r="T138" i="4"/>
  <c r="S138" i="4"/>
  <c r="R138" i="4"/>
  <c r="CL138" i="4"/>
  <c r="F139" i="4"/>
  <c r="R356" i="4"/>
  <c r="CK139" i="4" l="1"/>
  <c r="AE139" i="4"/>
  <c r="BL139" i="4"/>
  <c r="CP139" i="4"/>
  <c r="BY139" i="4"/>
  <c r="W139" i="4"/>
  <c r="CB139" i="4"/>
  <c r="AI139" i="4"/>
  <c r="BZ139" i="4"/>
  <c r="BC139" i="4"/>
  <c r="CC139" i="4"/>
  <c r="AG139" i="4"/>
  <c r="Z139" i="4"/>
  <c r="X139" i="4"/>
  <c r="CI139" i="4"/>
  <c r="BE139" i="4"/>
  <c r="AS139" i="4"/>
  <c r="AF139" i="4"/>
  <c r="CE139" i="4"/>
  <c r="CQ139" i="4"/>
  <c r="CG139" i="4"/>
  <c r="BB139" i="4"/>
  <c r="AL139" i="4"/>
  <c r="AJ139" i="4"/>
  <c r="BN139" i="4"/>
  <c r="AQ139" i="4"/>
  <c r="CS139" i="4"/>
  <c r="CD139" i="4"/>
  <c r="AM139" i="4"/>
  <c r="CR139" i="4"/>
  <c r="BM139" i="4"/>
  <c r="AH139" i="4"/>
  <c r="CA139" i="4"/>
  <c r="BD139" i="4"/>
  <c r="AN139" i="4"/>
  <c r="BP139" i="4"/>
  <c r="AK139" i="4"/>
  <c r="AR139" i="4"/>
  <c r="CF139" i="4"/>
  <c r="BV139" i="4"/>
  <c r="BX139" i="4"/>
  <c r="AB139" i="4"/>
  <c r="AO139" i="4"/>
  <c r="BW139" i="4"/>
  <c r="AA139" i="4"/>
  <c r="AT139" i="4"/>
  <c r="CJ139" i="4"/>
  <c r="AC139" i="4"/>
  <c r="AP139" i="4"/>
  <c r="AD139" i="4"/>
  <c r="CH139" i="4"/>
  <c r="Y139" i="4"/>
  <c r="Q139" i="4"/>
  <c r="B138" i="4"/>
  <c r="V139" i="4"/>
  <c r="T139" i="4"/>
  <c r="U139" i="4"/>
  <c r="S139" i="4"/>
  <c r="R139" i="4"/>
  <c r="CL139" i="4"/>
  <c r="F140" i="4"/>
  <c r="T356" i="4"/>
  <c r="CS140" i="4" l="1"/>
  <c r="BB140" i="4"/>
  <c r="BW140" i="4"/>
  <c r="BM140" i="4"/>
  <c r="AQ140" i="4"/>
  <c r="CJ140" i="4"/>
  <c r="AE140" i="4"/>
  <c r="CK140" i="4"/>
  <c r="AB140" i="4"/>
  <c r="AD140" i="4"/>
  <c r="AJ140" i="4"/>
  <c r="AK140" i="4"/>
  <c r="BL140" i="4"/>
  <c r="CB140" i="4"/>
  <c r="CG140" i="4"/>
  <c r="CR140" i="4"/>
  <c r="AM140" i="4"/>
  <c r="BE140" i="4"/>
  <c r="CC140" i="4"/>
  <c r="AP140" i="4"/>
  <c r="AT140" i="4"/>
  <c r="CI140" i="4"/>
  <c r="AF140" i="4"/>
  <c r="AN140" i="4"/>
  <c r="CA140" i="4"/>
  <c r="BD140" i="4"/>
  <c r="BZ140" i="4"/>
  <c r="CQ140" i="4"/>
  <c r="CF140" i="4"/>
  <c r="BN140" i="4"/>
  <c r="BY140" i="4"/>
  <c r="BP140" i="4"/>
  <c r="BX140" i="4"/>
  <c r="CD140" i="4"/>
  <c r="CP140" i="4"/>
  <c r="AG140" i="4"/>
  <c r="AC140" i="4"/>
  <c r="BC140" i="4"/>
  <c r="AO140" i="4"/>
  <c r="AA140" i="4"/>
  <c r="BV140" i="4"/>
  <c r="AI140" i="4"/>
  <c r="CE140" i="4"/>
  <c r="AR140" i="4"/>
  <c r="AL140" i="4"/>
  <c r="AS140" i="4"/>
  <c r="CH140" i="4"/>
  <c r="AH140" i="4"/>
  <c r="Q140" i="4"/>
  <c r="B139" i="4"/>
  <c r="W140" i="4"/>
  <c r="U140" i="4"/>
  <c r="V140" i="4"/>
  <c r="T140" i="4"/>
  <c r="Z140" i="4"/>
  <c r="X140" i="4"/>
  <c r="R140" i="4"/>
  <c r="S140" i="4"/>
  <c r="Y140" i="4"/>
  <c r="CL140" i="4"/>
  <c r="F141" i="4"/>
  <c r="U356" i="4"/>
  <c r="CS141" i="4" l="1"/>
  <c r="CP141" i="4"/>
  <c r="CK141" i="4"/>
  <c r="BM141" i="4"/>
  <c r="AP141" i="4"/>
  <c r="AG141" i="4"/>
  <c r="BL141" i="4"/>
  <c r="AA141" i="4"/>
  <c r="CC141" i="4"/>
  <c r="BC141" i="4"/>
  <c r="CR141" i="4"/>
  <c r="AJ141" i="4"/>
  <c r="CG141" i="4"/>
  <c r="CE141" i="4"/>
  <c r="AC141" i="4"/>
  <c r="CD141" i="4"/>
  <c r="CH141" i="4"/>
  <c r="CA141" i="4"/>
  <c r="BP141" i="4"/>
  <c r="BV141" i="4"/>
  <c r="CB141" i="4"/>
  <c r="AF141" i="4"/>
  <c r="AI141" i="4"/>
  <c r="CI141" i="4"/>
  <c r="Z141" i="4"/>
  <c r="AK141" i="4"/>
  <c r="Y141" i="4"/>
  <c r="AS141" i="4"/>
  <c r="AO141" i="4"/>
  <c r="AE141" i="4"/>
  <c r="AB141" i="4"/>
  <c r="BZ141" i="4"/>
  <c r="BW141" i="4"/>
  <c r="AH141" i="4"/>
  <c r="BE141" i="4"/>
  <c r="CJ141" i="4"/>
  <c r="AN141" i="4"/>
  <c r="BB141" i="4"/>
  <c r="BY141" i="4"/>
  <c r="AR141" i="4"/>
  <c r="CQ141" i="4"/>
  <c r="W141" i="4"/>
  <c r="AT141" i="4"/>
  <c r="AQ141" i="4"/>
  <c r="BN141" i="4"/>
  <c r="BX141" i="4"/>
  <c r="CF141" i="4"/>
  <c r="AL141" i="4"/>
  <c r="X141" i="4"/>
  <c r="AD141" i="4"/>
  <c r="AM141" i="4"/>
  <c r="BD141" i="4"/>
  <c r="Q141" i="4"/>
  <c r="B140" i="4"/>
  <c r="U141" i="4"/>
  <c r="T141" i="4"/>
  <c r="V141" i="4"/>
  <c r="S141" i="4"/>
  <c r="R141" i="4"/>
  <c r="CL141" i="4"/>
  <c r="F142" i="4"/>
  <c r="AA142" i="4" l="1"/>
  <c r="R142" i="4"/>
  <c r="BN142" i="4"/>
  <c r="AO142" i="4"/>
  <c r="AI142" i="4"/>
  <c r="CF142" i="4"/>
  <c r="CH142" i="4"/>
  <c r="CB142" i="4"/>
  <c r="AH142" i="4"/>
  <c r="BL142" i="4"/>
  <c r="CE142" i="4"/>
  <c r="CP142" i="4"/>
  <c r="BY142" i="4"/>
  <c r="AL142" i="4"/>
  <c r="AK142" i="4"/>
  <c r="AJ142" i="4"/>
  <c r="CI142" i="4"/>
  <c r="BM142" i="4"/>
  <c r="BV142" i="4"/>
  <c r="AD142" i="4"/>
  <c r="BP142" i="4"/>
  <c r="W142" i="4"/>
  <c r="AG142" i="4"/>
  <c r="BZ142" i="4"/>
  <c r="AQ142" i="4"/>
  <c r="CD142" i="4"/>
  <c r="BD142" i="4"/>
  <c r="AR142" i="4"/>
  <c r="AP142" i="4"/>
  <c r="AB142" i="4"/>
  <c r="CK142" i="4"/>
  <c r="CR142" i="4"/>
  <c r="AE142" i="4"/>
  <c r="Y142" i="4"/>
  <c r="AC142" i="4"/>
  <c r="CS142" i="4"/>
  <c r="AF142" i="4"/>
  <c r="BW142" i="4"/>
  <c r="BE142" i="4"/>
  <c r="AS142" i="4"/>
  <c r="CJ142" i="4"/>
  <c r="AT142" i="4"/>
  <c r="AN142" i="4"/>
  <c r="BC142" i="4"/>
  <c r="X142" i="4"/>
  <c r="CA142" i="4"/>
  <c r="CC142" i="4"/>
  <c r="CG142" i="4"/>
  <c r="AM142" i="4"/>
  <c r="BB142" i="4"/>
  <c r="Z142" i="4"/>
  <c r="CQ142" i="4"/>
  <c r="BX142" i="4"/>
  <c r="Q142" i="4"/>
  <c r="B141" i="4"/>
  <c r="T142" i="4"/>
  <c r="V142" i="4"/>
  <c r="U142" i="4"/>
  <c r="S142" i="4"/>
  <c r="CL142" i="4"/>
  <c r="F143" i="4"/>
  <c r="V356" i="4"/>
  <c r="BX143" i="4" l="1"/>
  <c r="AS143" i="4"/>
  <c r="AJ143" i="4"/>
  <c r="CB143" i="4"/>
  <c r="BY143" i="4"/>
  <c r="BV143" i="4"/>
  <c r="AF143" i="4"/>
  <c r="CP143" i="4"/>
  <c r="AP143" i="4"/>
  <c r="AT143" i="4"/>
  <c r="X143" i="4"/>
  <c r="BZ143" i="4"/>
  <c r="CG143" i="4"/>
  <c r="AQ143" i="4"/>
  <c r="AH143" i="4"/>
  <c r="Z143" i="4"/>
  <c r="BP143" i="4"/>
  <c r="CA143" i="4"/>
  <c r="AL143" i="4"/>
  <c r="BW143" i="4"/>
  <c r="CI143" i="4"/>
  <c r="CK143" i="4"/>
  <c r="W143" i="4"/>
  <c r="BB143" i="4"/>
  <c r="CE143" i="4"/>
  <c r="BM143" i="4"/>
  <c r="BL143" i="4"/>
  <c r="CR143" i="4"/>
  <c r="R143" i="4"/>
  <c r="AI143" i="4"/>
  <c r="AK143" i="4"/>
  <c r="BN143" i="4"/>
  <c r="AN143" i="4"/>
  <c r="BD143" i="4"/>
  <c r="Y143" i="4"/>
  <c r="BC143" i="4"/>
  <c r="AO143" i="4"/>
  <c r="BE143" i="4"/>
  <c r="CH143" i="4"/>
  <c r="AG143" i="4"/>
  <c r="AB143" i="4"/>
  <c r="AC143" i="4"/>
  <c r="CS143" i="4"/>
  <c r="CQ143" i="4"/>
  <c r="CF143" i="4"/>
  <c r="AA143" i="4"/>
  <c r="CJ143" i="4"/>
  <c r="AD143" i="4"/>
  <c r="CD143" i="4"/>
  <c r="CC143" i="4"/>
  <c r="AM143" i="4"/>
  <c r="AE143" i="4"/>
  <c r="AR143" i="4"/>
  <c r="Q143" i="4"/>
  <c r="B142" i="4"/>
  <c r="V143" i="4"/>
  <c r="U143" i="4"/>
  <c r="T143" i="4"/>
  <c r="S143" i="4"/>
  <c r="CL143" i="4"/>
  <c r="F144" i="4"/>
  <c r="Y356" i="4"/>
  <c r="Z356" i="4"/>
  <c r="W356" i="4"/>
  <c r="X356" i="4"/>
  <c r="AA356" i="4"/>
  <c r="BE144" i="4" l="1"/>
  <c r="CE144" i="4"/>
  <c r="AC144" i="4"/>
  <c r="AO144" i="4"/>
  <c r="Y144" i="4"/>
  <c r="Z144" i="4"/>
  <c r="BZ144" i="4"/>
  <c r="CJ144" i="4"/>
  <c r="CS144" i="4"/>
  <c r="CP144" i="4"/>
  <c r="CQ144" i="4"/>
  <c r="CI144" i="4"/>
  <c r="CR144" i="4"/>
  <c r="BC144" i="4"/>
  <c r="BP144" i="4"/>
  <c r="AT144" i="4"/>
  <c r="AK144" i="4"/>
  <c r="CB144" i="4"/>
  <c r="AJ144" i="4"/>
  <c r="CK144" i="4"/>
  <c r="AM144" i="4"/>
  <c r="AR144" i="4"/>
  <c r="AS144" i="4"/>
  <c r="CH144" i="4"/>
  <c r="BL144" i="4"/>
  <c r="BN144" i="4"/>
  <c r="CD144" i="4"/>
  <c r="BY144" i="4"/>
  <c r="BW144" i="4"/>
  <c r="CC144" i="4"/>
  <c r="AA144" i="4"/>
  <c r="BV144" i="4"/>
  <c r="AH144" i="4"/>
  <c r="BD144" i="4"/>
  <c r="CA144" i="4"/>
  <c r="AP144" i="4"/>
  <c r="AI144" i="4"/>
  <c r="AG144" i="4"/>
  <c r="AE144" i="4"/>
  <c r="X144" i="4"/>
  <c r="AL144" i="4"/>
  <c r="W144" i="4"/>
  <c r="AF144" i="4"/>
  <c r="BB144" i="4"/>
  <c r="CG144" i="4"/>
  <c r="AB144" i="4"/>
  <c r="AQ144" i="4"/>
  <c r="AN144" i="4"/>
  <c r="CF144" i="4"/>
  <c r="BX144" i="4"/>
  <c r="AD144" i="4"/>
  <c r="BM144" i="4"/>
  <c r="Q144" i="4"/>
  <c r="B143" i="4"/>
  <c r="R144" i="4"/>
  <c r="S144" i="4"/>
  <c r="T144" i="4"/>
  <c r="V144" i="4"/>
  <c r="U144" i="4"/>
  <c r="CL144" i="4"/>
  <c r="F145" i="4"/>
  <c r="F39" i="6" l="1"/>
  <c r="BW145" i="4"/>
  <c r="AQ145" i="4"/>
  <c r="BN145" i="4"/>
  <c r="CD145" i="4"/>
  <c r="AT145" i="4"/>
  <c r="BL145" i="4"/>
  <c r="AP145" i="4"/>
  <c r="BE145" i="4"/>
  <c r="CB145" i="4"/>
  <c r="AC145" i="4"/>
  <c r="CA145" i="4"/>
  <c r="BM145" i="4"/>
  <c r="AK145" i="4"/>
  <c r="CJ145" i="4"/>
  <c r="CH145" i="4"/>
  <c r="CI145" i="4"/>
  <c r="BB145" i="4"/>
  <c r="AM145" i="4"/>
  <c r="CG145" i="4"/>
  <c r="AI145" i="4"/>
  <c r="AF145" i="4"/>
  <c r="BP145" i="4"/>
  <c r="AA145" i="4"/>
  <c r="AO145" i="4"/>
  <c r="W145" i="4"/>
  <c r="BC145" i="4"/>
  <c r="CP145" i="4"/>
  <c r="AJ145" i="4"/>
  <c r="AN145" i="4"/>
  <c r="CK145" i="4"/>
  <c r="AG145" i="4"/>
  <c r="BY145" i="4"/>
  <c r="AL145" i="4"/>
  <c r="CE145" i="4"/>
  <c r="CR145" i="4"/>
  <c r="CS145" i="4"/>
  <c r="Y145" i="4"/>
  <c r="AR145" i="4"/>
  <c r="AS145" i="4"/>
  <c r="AD145" i="4"/>
  <c r="BV145" i="4"/>
  <c r="BD145" i="4"/>
  <c r="BX145" i="4"/>
  <c r="X145" i="4"/>
  <c r="Z145" i="4"/>
  <c r="CF145" i="4"/>
  <c r="AE145" i="4"/>
  <c r="CQ145" i="4"/>
  <c r="AB145" i="4"/>
  <c r="AH145" i="4"/>
  <c r="CC145" i="4"/>
  <c r="BZ145" i="4"/>
  <c r="Q145" i="4"/>
  <c r="B144" i="4"/>
  <c r="R145" i="4"/>
  <c r="S145" i="4"/>
  <c r="U145" i="4"/>
  <c r="T145" i="4"/>
  <c r="V145" i="4"/>
  <c r="CL145" i="4"/>
  <c r="F146" i="4"/>
  <c r="G39" i="6" l="1"/>
  <c r="BX146" i="4"/>
  <c r="AP146" i="4"/>
  <c r="AO146" i="4"/>
  <c r="CD146" i="4"/>
  <c r="BL146" i="4"/>
  <c r="AD146" i="4"/>
  <c r="AS146" i="4"/>
  <c r="CQ146" i="4"/>
  <c r="CS146" i="4"/>
  <c r="CC146" i="4"/>
  <c r="AN146" i="4"/>
  <c r="AE146" i="4"/>
  <c r="BW146" i="4"/>
  <c r="AC146" i="4"/>
  <c r="W146" i="4"/>
  <c r="CF146" i="4"/>
  <c r="BZ146" i="4"/>
  <c r="BP146" i="4"/>
  <c r="BV146" i="4"/>
  <c r="AL146" i="4"/>
  <c r="AA146" i="4"/>
  <c r="BN146" i="4"/>
  <c r="V146" i="4"/>
  <c r="AQ146" i="4"/>
  <c r="CP146" i="4"/>
  <c r="CE146" i="4"/>
  <c r="AM146" i="4"/>
  <c r="CB146" i="4"/>
  <c r="AK146" i="4"/>
  <c r="AJ146" i="4"/>
  <c r="CI146" i="4"/>
  <c r="CK146" i="4"/>
  <c r="AI146" i="4"/>
  <c r="AG146" i="4"/>
  <c r="CG146" i="4"/>
  <c r="Y146" i="4"/>
  <c r="AR146" i="4"/>
  <c r="AF146" i="4"/>
  <c r="CJ146" i="4"/>
  <c r="BM146" i="4"/>
  <c r="AT146" i="4"/>
  <c r="BY146" i="4"/>
  <c r="CA146" i="4"/>
  <c r="X146" i="4"/>
  <c r="CR146" i="4"/>
  <c r="BB146" i="4"/>
  <c r="CH146" i="4"/>
  <c r="BC146" i="4"/>
  <c r="BE146" i="4"/>
  <c r="BD146" i="4"/>
  <c r="AB146" i="4"/>
  <c r="Z146" i="4"/>
  <c r="AH146" i="4"/>
  <c r="Q146" i="4"/>
  <c r="B145" i="4"/>
  <c r="T146" i="4"/>
  <c r="U146" i="4"/>
  <c r="S146" i="4"/>
  <c r="R146" i="4"/>
  <c r="CL146" i="4"/>
  <c r="F147" i="4"/>
  <c r="AK147" i="4" l="1"/>
  <c r="BM147" i="4"/>
  <c r="AA147" i="4"/>
  <c r="AJ147" i="4"/>
  <c r="AP147" i="4"/>
  <c r="AI147" i="4"/>
  <c r="CC147" i="4"/>
  <c r="AD147" i="4"/>
  <c r="CI147" i="4"/>
  <c r="AL147" i="4"/>
  <c r="AS147" i="4"/>
  <c r="AO147" i="4"/>
  <c r="AG147" i="4"/>
  <c r="CK147" i="4"/>
  <c r="CG147" i="4"/>
  <c r="CQ147" i="4"/>
  <c r="AF147" i="4"/>
  <c r="BN147" i="4"/>
  <c r="AC147" i="4"/>
  <c r="CP147" i="4"/>
  <c r="CB147" i="4"/>
  <c r="CF147" i="4"/>
  <c r="BV147" i="4"/>
  <c r="CR147" i="4"/>
  <c r="BW147" i="4"/>
  <c r="X147" i="4"/>
  <c r="Z147" i="4"/>
  <c r="AM147" i="4"/>
  <c r="BL147" i="4"/>
  <c r="AH147" i="4"/>
  <c r="AN147" i="4"/>
  <c r="BP147" i="4"/>
  <c r="AR147" i="4"/>
  <c r="BY147" i="4"/>
  <c r="CS147" i="4"/>
  <c r="BD147" i="4"/>
  <c r="BX147" i="4"/>
  <c r="Y147" i="4"/>
  <c r="W147" i="4"/>
  <c r="BC147" i="4"/>
  <c r="CJ147" i="4"/>
  <c r="BZ147" i="4"/>
  <c r="AQ147" i="4"/>
  <c r="CE147" i="4"/>
  <c r="AE147" i="4"/>
  <c r="CA147" i="4"/>
  <c r="CH147" i="4"/>
  <c r="BE147" i="4"/>
  <c r="BB147" i="4"/>
  <c r="CD147" i="4"/>
  <c r="AB147" i="4"/>
  <c r="AT147" i="4"/>
  <c r="Q147" i="4"/>
  <c r="B146" i="4"/>
  <c r="V147" i="4"/>
  <c r="U147" i="4"/>
  <c r="T147" i="4"/>
  <c r="S147" i="4"/>
  <c r="R147" i="4"/>
  <c r="CL147" i="4"/>
  <c r="F148" i="4"/>
  <c r="AS148" i="4" l="1"/>
  <c r="AH148" i="4"/>
  <c r="AK148" i="4"/>
  <c r="AL148" i="4"/>
  <c r="AA148" i="4"/>
  <c r="BX148" i="4"/>
  <c r="Y148" i="4"/>
  <c r="CI148" i="4"/>
  <c r="Z148" i="4"/>
  <c r="BY148" i="4"/>
  <c r="AN148" i="4"/>
  <c r="X148" i="4"/>
  <c r="W148" i="4"/>
  <c r="BL148" i="4"/>
  <c r="CB148" i="4"/>
  <c r="CA148" i="4"/>
  <c r="AB148" i="4"/>
  <c r="BE148" i="4"/>
  <c r="AR148" i="4"/>
  <c r="CC148" i="4"/>
  <c r="BM148" i="4"/>
  <c r="AO148" i="4"/>
  <c r="AG148" i="4"/>
  <c r="AM148" i="4"/>
  <c r="BW148" i="4"/>
  <c r="BC148" i="4"/>
  <c r="CF148" i="4"/>
  <c r="CH148" i="4"/>
  <c r="AI148" i="4"/>
  <c r="AJ148" i="4"/>
  <c r="BN148" i="4"/>
  <c r="CS148" i="4"/>
  <c r="BV148" i="4"/>
  <c r="CJ148" i="4"/>
  <c r="CQ148" i="4"/>
  <c r="BP148" i="4"/>
  <c r="CD148" i="4"/>
  <c r="BZ148" i="4"/>
  <c r="AC148" i="4"/>
  <c r="AQ148" i="4"/>
  <c r="CE148" i="4"/>
  <c r="CR148" i="4"/>
  <c r="AD148" i="4"/>
  <c r="AF148" i="4"/>
  <c r="CK148" i="4"/>
  <c r="BD148" i="4"/>
  <c r="CG148" i="4"/>
  <c r="BB148" i="4"/>
  <c r="AP148" i="4"/>
  <c r="CP148" i="4"/>
  <c r="AE148" i="4"/>
  <c r="AT148" i="4"/>
  <c r="Q148" i="4"/>
  <c r="B147" i="4"/>
  <c r="U148" i="4"/>
  <c r="T148" i="4"/>
  <c r="V148" i="4"/>
  <c r="S148" i="4"/>
  <c r="R148" i="4"/>
  <c r="CL148" i="4"/>
  <c r="F149" i="4"/>
  <c r="CA149" i="4" l="1"/>
  <c r="BM149" i="4"/>
  <c r="BY149" i="4"/>
  <c r="BP149" i="4"/>
  <c r="AB149" i="4"/>
  <c r="Y149" i="4"/>
  <c r="BX149" i="4"/>
  <c r="CE149" i="4"/>
  <c r="AQ149" i="4"/>
  <c r="X149" i="4"/>
  <c r="AC149" i="4"/>
  <c r="CP149" i="4"/>
  <c r="W149" i="4"/>
  <c r="BD149" i="4"/>
  <c r="BB149" i="4"/>
  <c r="CR149" i="4"/>
  <c r="AE149" i="4"/>
  <c r="AA149" i="4"/>
  <c r="AI149" i="4"/>
  <c r="AD149" i="4"/>
  <c r="CQ149" i="4"/>
  <c r="CJ149" i="4"/>
  <c r="CC149" i="4"/>
  <c r="BN149" i="4"/>
  <c r="CI149" i="4"/>
  <c r="AL149" i="4"/>
  <c r="CD149" i="4"/>
  <c r="AR149" i="4"/>
  <c r="CK149" i="4"/>
  <c r="AH149" i="4"/>
  <c r="BE149" i="4"/>
  <c r="AG149" i="4"/>
  <c r="AP149" i="4"/>
  <c r="BL149" i="4"/>
  <c r="AF149" i="4"/>
  <c r="BZ149" i="4"/>
  <c r="CS149" i="4"/>
  <c r="Z149" i="4"/>
  <c r="BW149" i="4"/>
  <c r="AK149" i="4"/>
  <c r="CB149" i="4"/>
  <c r="BC149" i="4"/>
  <c r="CF149" i="4"/>
  <c r="AT149" i="4"/>
  <c r="AO149" i="4"/>
  <c r="AN149" i="4"/>
  <c r="AM149" i="4"/>
  <c r="AS149" i="4"/>
  <c r="CH149" i="4"/>
  <c r="BV149" i="4"/>
  <c r="CG149" i="4"/>
  <c r="AJ149" i="4"/>
  <c r="Q149" i="4"/>
  <c r="B148" i="4"/>
  <c r="T149" i="4"/>
  <c r="U149" i="4"/>
  <c r="V149" i="4"/>
  <c r="R149" i="4"/>
  <c r="S149" i="4"/>
  <c r="CL149" i="4"/>
  <c r="F150" i="4"/>
  <c r="AM150" i="4" l="1"/>
  <c r="CG150" i="4"/>
  <c r="CQ150" i="4"/>
  <c r="AI150" i="4"/>
  <c r="BL150" i="4"/>
  <c r="BV150" i="4"/>
  <c r="X150" i="4"/>
  <c r="AB150" i="4"/>
  <c r="AF150" i="4"/>
  <c r="AE150" i="4"/>
  <c r="BM150" i="4"/>
  <c r="CF150" i="4"/>
  <c r="Y150" i="4"/>
  <c r="CD150" i="4"/>
  <c r="BB150" i="4"/>
  <c r="BE150" i="4"/>
  <c r="BN150" i="4"/>
  <c r="CJ150" i="4"/>
  <c r="AQ150" i="4"/>
  <c r="AK150" i="4"/>
  <c r="AO150" i="4"/>
  <c r="BD150" i="4"/>
  <c r="AS150" i="4"/>
  <c r="AA150" i="4"/>
  <c r="CH150" i="4"/>
  <c r="CK150" i="4"/>
  <c r="CA150" i="4"/>
  <c r="BP150" i="4"/>
  <c r="W150" i="4"/>
  <c r="AT150" i="4"/>
  <c r="BC150" i="4"/>
  <c r="CS150" i="4"/>
  <c r="BX150" i="4"/>
  <c r="CR150" i="4"/>
  <c r="AH150" i="4"/>
  <c r="CI150" i="4"/>
  <c r="AN150" i="4"/>
  <c r="CC150" i="4"/>
  <c r="AL150" i="4"/>
  <c r="BY150" i="4"/>
  <c r="Z150" i="4"/>
  <c r="AD150" i="4"/>
  <c r="BZ150" i="4"/>
  <c r="AG150" i="4"/>
  <c r="CE150" i="4"/>
  <c r="AJ150" i="4"/>
  <c r="CB150" i="4"/>
  <c r="BW150" i="4"/>
  <c r="AC150" i="4"/>
  <c r="AR150" i="4"/>
  <c r="CP150" i="4"/>
  <c r="AP150" i="4"/>
  <c r="Q150" i="4"/>
  <c r="B149" i="4"/>
  <c r="U150" i="4"/>
  <c r="V150" i="4"/>
  <c r="T150" i="4"/>
  <c r="R150" i="4"/>
  <c r="S150" i="4"/>
  <c r="CL150" i="4"/>
  <c r="F151" i="4"/>
  <c r="CJ151" i="4" l="1"/>
  <c r="BP151" i="4"/>
  <c r="BW151" i="4"/>
  <c r="BM151" i="4"/>
  <c r="AF151" i="4"/>
  <c r="W151" i="4"/>
  <c r="BD151" i="4"/>
  <c r="CG151" i="4"/>
  <c r="BZ151" i="4"/>
  <c r="AM151" i="4"/>
  <c r="AH151" i="4"/>
  <c r="CE151" i="4"/>
  <c r="CB151" i="4"/>
  <c r="CI151" i="4"/>
  <c r="BL151" i="4"/>
  <c r="AO151" i="4"/>
  <c r="CR151" i="4"/>
  <c r="AS151" i="4"/>
  <c r="BY151" i="4"/>
  <c r="BV151" i="4"/>
  <c r="CS151" i="4"/>
  <c r="Z151" i="4"/>
  <c r="AE151" i="4"/>
  <c r="Y151" i="4"/>
  <c r="AB151" i="4"/>
  <c r="CD151" i="4"/>
  <c r="BE151" i="4"/>
  <c r="CP151" i="4"/>
  <c r="AR151" i="4"/>
  <c r="BN151" i="4"/>
  <c r="CC151" i="4"/>
  <c r="CH151" i="4"/>
  <c r="BX151" i="4"/>
  <c r="X151" i="4"/>
  <c r="AC151" i="4"/>
  <c r="AK151" i="4"/>
  <c r="AL151" i="4"/>
  <c r="AD151" i="4"/>
  <c r="CF151" i="4"/>
  <c r="AQ151" i="4"/>
  <c r="AG151" i="4"/>
  <c r="CK151" i="4"/>
  <c r="AT151" i="4"/>
  <c r="AN151" i="4"/>
  <c r="BB151" i="4"/>
  <c r="AP151" i="4"/>
  <c r="AJ151" i="4"/>
  <c r="BC151" i="4"/>
  <c r="AA151" i="4"/>
  <c r="CA151" i="4"/>
  <c r="CQ151" i="4"/>
  <c r="AI151" i="4"/>
  <c r="Q151" i="4"/>
  <c r="B150" i="4"/>
  <c r="T151" i="4"/>
  <c r="U151" i="4"/>
  <c r="V151" i="4"/>
  <c r="S151" i="4"/>
  <c r="R151" i="4"/>
  <c r="CL151" i="4"/>
  <c r="F152" i="4"/>
  <c r="AC152" i="4" l="1"/>
  <c r="CQ152" i="4"/>
  <c r="CR152" i="4"/>
  <c r="BW152" i="4"/>
  <c r="CE152" i="4"/>
  <c r="AB152" i="4"/>
  <c r="AI152" i="4"/>
  <c r="BP152" i="4"/>
  <c r="AT152" i="4"/>
  <c r="CK152" i="4"/>
  <c r="AJ152" i="4"/>
  <c r="CH152" i="4"/>
  <c r="CP152" i="4"/>
  <c r="CA152" i="4"/>
  <c r="BL152" i="4"/>
  <c r="BY152" i="4"/>
  <c r="CC152" i="4"/>
  <c r="AQ152" i="4"/>
  <c r="AO152" i="4"/>
  <c r="BN152" i="4"/>
  <c r="BE152" i="4"/>
  <c r="BV152" i="4"/>
  <c r="AE152" i="4"/>
  <c r="AR152" i="4"/>
  <c r="CI152" i="4"/>
  <c r="AD152" i="4"/>
  <c r="BZ152" i="4"/>
  <c r="CG152" i="4"/>
  <c r="BB152" i="4"/>
  <c r="BC152" i="4"/>
  <c r="CF152" i="4"/>
  <c r="AM152" i="4"/>
  <c r="BM152" i="4"/>
  <c r="AA152" i="4"/>
  <c r="AP152" i="4"/>
  <c r="CJ152" i="4"/>
  <c r="AS152" i="4"/>
  <c r="CD152" i="4"/>
  <c r="AN152" i="4"/>
  <c r="AL152" i="4"/>
  <c r="BX152" i="4"/>
  <c r="AF152" i="4"/>
  <c r="AK152" i="4"/>
  <c r="AH152" i="4"/>
  <c r="AG152" i="4"/>
  <c r="BD152" i="4"/>
  <c r="CB152" i="4"/>
  <c r="CS152" i="4"/>
  <c r="Q152" i="4"/>
  <c r="B151" i="4"/>
  <c r="W152" i="4"/>
  <c r="T152" i="4"/>
  <c r="U152" i="4"/>
  <c r="V152" i="4"/>
  <c r="Z152" i="4"/>
  <c r="X152" i="4"/>
  <c r="R152" i="4"/>
  <c r="S152" i="4"/>
  <c r="Y152" i="4"/>
  <c r="CL152" i="4"/>
  <c r="F153" i="4"/>
  <c r="BC153" i="4" l="1"/>
  <c r="X153" i="4"/>
  <c r="BB153" i="4"/>
  <c r="Z153" i="4"/>
  <c r="CG153" i="4"/>
  <c r="AN153" i="4"/>
  <c r="CI153" i="4"/>
  <c r="AJ153" i="4"/>
  <c r="AR153" i="4"/>
  <c r="Y153" i="4"/>
  <c r="AH153" i="4"/>
  <c r="AG153" i="4"/>
  <c r="AL153" i="4"/>
  <c r="CJ153" i="4"/>
  <c r="AI153" i="4"/>
  <c r="CC153" i="4"/>
  <c r="CF153" i="4"/>
  <c r="BE153" i="4"/>
  <c r="AF153" i="4"/>
  <c r="AA153" i="4"/>
  <c r="CR153" i="4"/>
  <c r="AT153" i="4"/>
  <c r="AE153" i="4"/>
  <c r="CH153" i="4"/>
  <c r="CP153" i="4"/>
  <c r="BW153" i="4"/>
  <c r="BV153" i="4"/>
  <c r="AP153" i="4"/>
  <c r="BD153" i="4"/>
  <c r="BN153" i="4"/>
  <c r="BZ153" i="4"/>
  <c r="BP153" i="4"/>
  <c r="BM153" i="4"/>
  <c r="BX153" i="4"/>
  <c r="CB153" i="4"/>
  <c r="BL153" i="4"/>
  <c r="AD153" i="4"/>
  <c r="BY153" i="4"/>
  <c r="AK153" i="4"/>
  <c r="CE153" i="4"/>
  <c r="W153" i="4"/>
  <c r="AO153" i="4"/>
  <c r="CD153" i="4"/>
  <c r="CQ153" i="4"/>
  <c r="AS153" i="4"/>
  <c r="AC153" i="4"/>
  <c r="CS153" i="4"/>
  <c r="AM153" i="4"/>
  <c r="AQ153" i="4"/>
  <c r="AB153" i="4"/>
  <c r="CA153" i="4"/>
  <c r="CK153" i="4"/>
  <c r="Q153" i="4"/>
  <c r="B152" i="4"/>
  <c r="T153" i="4"/>
  <c r="V153" i="4"/>
  <c r="U153" i="4"/>
  <c r="S153" i="4"/>
  <c r="R153" i="4"/>
  <c r="CL153" i="4"/>
  <c r="F154" i="4"/>
  <c r="CG154" i="4" l="1"/>
  <c r="Y154" i="4"/>
  <c r="W154" i="4"/>
  <c r="BY154" i="4"/>
  <c r="AN154" i="4"/>
  <c r="AH154" i="4"/>
  <c r="BE154" i="4"/>
  <c r="BD154" i="4"/>
  <c r="CI154" i="4"/>
  <c r="AI154" i="4"/>
  <c r="CJ154" i="4"/>
  <c r="AB154" i="4"/>
  <c r="BC154" i="4"/>
  <c r="AD154" i="4"/>
  <c r="BL154" i="4"/>
  <c r="AR154" i="4"/>
  <c r="CF154" i="4"/>
  <c r="BB154" i="4"/>
  <c r="CS154" i="4"/>
  <c r="BZ154" i="4"/>
  <c r="R154" i="4"/>
  <c r="BX154" i="4"/>
  <c r="CD154" i="4"/>
  <c r="AO154" i="4"/>
  <c r="AS154" i="4"/>
  <c r="AP154" i="4"/>
  <c r="BM154" i="4"/>
  <c r="CH154" i="4"/>
  <c r="Z154" i="4"/>
  <c r="AF154" i="4"/>
  <c r="AQ154" i="4"/>
  <c r="AK154" i="4"/>
  <c r="CA154" i="4"/>
  <c r="AE154" i="4"/>
  <c r="CP154" i="4"/>
  <c r="AM154" i="4"/>
  <c r="AC154" i="4"/>
  <c r="AG154" i="4"/>
  <c r="AL154" i="4"/>
  <c r="AA154" i="4"/>
  <c r="CQ154" i="4"/>
  <c r="BW154" i="4"/>
  <c r="AJ154" i="4"/>
  <c r="BN154" i="4"/>
  <c r="CC154" i="4"/>
  <c r="BP154" i="4"/>
  <c r="AT154" i="4"/>
  <c r="CK154" i="4"/>
  <c r="BV154" i="4"/>
  <c r="CB154" i="4"/>
  <c r="X154" i="4"/>
  <c r="CR154" i="4"/>
  <c r="CE154" i="4"/>
  <c r="Q154" i="4"/>
  <c r="B153" i="4"/>
  <c r="T154" i="4"/>
  <c r="U154" i="4"/>
  <c r="V154" i="4"/>
  <c r="S154" i="4"/>
  <c r="CL154" i="4"/>
  <c r="F155" i="4"/>
  <c r="BQ14" i="4" l="1"/>
  <c r="BQ33" i="4"/>
  <c r="BQ34" i="4" s="1"/>
  <c r="CF155" i="4"/>
  <c r="BD155" i="4"/>
  <c r="CK155" i="4"/>
  <c r="CP155" i="4"/>
  <c r="AC155" i="4"/>
  <c r="BP155" i="4"/>
  <c r="BW155" i="4"/>
  <c r="AA155" i="4"/>
  <c r="Y155" i="4"/>
  <c r="AP155" i="4"/>
  <c r="CS155" i="4"/>
  <c r="AK155" i="4"/>
  <c r="CA155" i="4"/>
  <c r="BY155" i="4"/>
  <c r="AM155" i="4"/>
  <c r="AG155" i="4"/>
  <c r="AH155" i="4"/>
  <c r="AB155" i="4"/>
  <c r="AI155" i="4"/>
  <c r="Z155" i="4"/>
  <c r="CQ155" i="4"/>
  <c r="BN155" i="4"/>
  <c r="AL155" i="4"/>
  <c r="BV155" i="4"/>
  <c r="AE155" i="4"/>
  <c r="CR155" i="4"/>
  <c r="AD155" i="4"/>
  <c r="BB155" i="4"/>
  <c r="X155" i="4"/>
  <c r="BX155" i="4"/>
  <c r="CC155" i="4"/>
  <c r="CH155" i="4"/>
  <c r="BL155" i="4"/>
  <c r="AQ155" i="4"/>
  <c r="AJ155" i="4"/>
  <c r="AR155" i="4"/>
  <c r="R155" i="4"/>
  <c r="CB155" i="4"/>
  <c r="CD155" i="4"/>
  <c r="AO155" i="4"/>
  <c r="CE155" i="4"/>
  <c r="BZ155" i="4"/>
  <c r="AN155" i="4"/>
  <c r="CI155" i="4"/>
  <c r="AF155" i="4"/>
  <c r="CJ155" i="4"/>
  <c r="BC155" i="4"/>
  <c r="W155" i="4"/>
  <c r="AT155" i="4"/>
  <c r="BE155" i="4"/>
  <c r="BM155" i="4"/>
  <c r="CG155" i="4"/>
  <c r="AS155" i="4"/>
  <c r="Q155" i="4"/>
  <c r="B154" i="4"/>
  <c r="T155" i="4"/>
  <c r="U155" i="4"/>
  <c r="V155" i="4"/>
  <c r="S155" i="4"/>
  <c r="CL155" i="4"/>
  <c r="F156" i="4"/>
  <c r="BQ46" i="4" l="1"/>
  <c r="BQ45" i="4"/>
  <c r="BQ35" i="4"/>
  <c r="BQ15" i="4"/>
  <c r="CC156" i="4"/>
  <c r="BZ156" i="4"/>
  <c r="AB156" i="4"/>
  <c r="AH156" i="4"/>
  <c r="AJ156" i="4"/>
  <c r="CP156" i="4"/>
  <c r="AP156" i="4"/>
  <c r="AR156" i="4"/>
  <c r="CR156" i="4"/>
  <c r="AL156" i="4"/>
  <c r="AK156" i="4"/>
  <c r="AO156" i="4"/>
  <c r="AD156" i="4"/>
  <c r="X156" i="4"/>
  <c r="CD156" i="4"/>
  <c r="AC156" i="4"/>
  <c r="BM156" i="4"/>
  <c r="AF156" i="4"/>
  <c r="BW156" i="4"/>
  <c r="Z156" i="4"/>
  <c r="CG156" i="4"/>
  <c r="BV156" i="4"/>
  <c r="CS156" i="4"/>
  <c r="AE156" i="4"/>
  <c r="AT156" i="4"/>
  <c r="AN156" i="4"/>
  <c r="AG156" i="4"/>
  <c r="CH156" i="4"/>
  <c r="BP156" i="4"/>
  <c r="BX156" i="4"/>
  <c r="BN156" i="4"/>
  <c r="CE156" i="4"/>
  <c r="W156" i="4"/>
  <c r="BY156" i="4"/>
  <c r="Y156" i="4"/>
  <c r="AQ156" i="4"/>
  <c r="CA156" i="4"/>
  <c r="AM156" i="4"/>
  <c r="CI156" i="4"/>
  <c r="BD156" i="4"/>
  <c r="CK156" i="4"/>
  <c r="CQ156" i="4"/>
  <c r="AI156" i="4"/>
  <c r="AS156" i="4"/>
  <c r="BC156" i="4"/>
  <c r="CF156" i="4"/>
  <c r="BL156" i="4"/>
  <c r="BE156" i="4"/>
  <c r="BB156" i="4"/>
  <c r="AA156" i="4"/>
  <c r="CB156" i="4"/>
  <c r="CJ156" i="4"/>
  <c r="Q156" i="4"/>
  <c r="B155" i="4"/>
  <c r="S156" i="4"/>
  <c r="R156" i="4"/>
  <c r="T156" i="4"/>
  <c r="U156" i="4"/>
  <c r="V156" i="4"/>
  <c r="CL156" i="4"/>
  <c r="F157" i="4"/>
  <c r="BT3" i="4"/>
  <c r="BT9" i="4" l="1"/>
  <c r="BT384" i="4"/>
  <c r="BQ57" i="4"/>
  <c r="BQ58" i="4"/>
  <c r="BQ47" i="4"/>
  <c r="BQ36" i="4"/>
  <c r="BS14" i="4"/>
  <c r="BS33" i="4"/>
  <c r="BQ16" i="4"/>
  <c r="CF157" i="4"/>
  <c r="AL157" i="4"/>
  <c r="CG157" i="4"/>
  <c r="AJ157" i="4"/>
  <c r="CH157" i="4"/>
  <c r="BN157" i="4"/>
  <c r="BZ157" i="4"/>
  <c r="Z157" i="4"/>
  <c r="AG157" i="4"/>
  <c r="BB157" i="4"/>
  <c r="BL157" i="4"/>
  <c r="AR157" i="4"/>
  <c r="AO157" i="4"/>
  <c r="CA157" i="4"/>
  <c r="BX157" i="4"/>
  <c r="AN157" i="4"/>
  <c r="CI157" i="4"/>
  <c r="CD157" i="4"/>
  <c r="AD157" i="4"/>
  <c r="W157" i="4"/>
  <c r="BM157" i="4"/>
  <c r="AQ157" i="4"/>
  <c r="AE157" i="4"/>
  <c r="CE157" i="4"/>
  <c r="AI157" i="4"/>
  <c r="BE157" i="4"/>
  <c r="BV157" i="4"/>
  <c r="BC157" i="4"/>
  <c r="AK157" i="4"/>
  <c r="CQ157" i="4"/>
  <c r="CS157" i="4"/>
  <c r="BP157" i="4"/>
  <c r="AH157" i="4"/>
  <c r="AS157" i="4"/>
  <c r="X157" i="4"/>
  <c r="CK157" i="4"/>
  <c r="AT157" i="4"/>
  <c r="AB157" i="4"/>
  <c r="Y157" i="4"/>
  <c r="AA157" i="4"/>
  <c r="AC157" i="4"/>
  <c r="BY157" i="4"/>
  <c r="AM157" i="4"/>
  <c r="AP157" i="4"/>
  <c r="CR157" i="4"/>
  <c r="AF157" i="4"/>
  <c r="CB157" i="4"/>
  <c r="CC157" i="4"/>
  <c r="BD157" i="4"/>
  <c r="CP157" i="4"/>
  <c r="CJ157" i="4"/>
  <c r="BW157" i="4"/>
  <c r="Q157" i="4"/>
  <c r="B156" i="4"/>
  <c r="S157" i="4"/>
  <c r="R157" i="4"/>
  <c r="T157" i="4"/>
  <c r="V157" i="4"/>
  <c r="U157" i="4"/>
  <c r="CL157" i="4"/>
  <c r="F158" i="4"/>
  <c r="BS15" i="4" l="1"/>
  <c r="BQ69" i="4"/>
  <c r="BQ70" i="4"/>
  <c r="BS34" i="4"/>
  <c r="BS46" i="4" s="1"/>
  <c r="BS45" i="4"/>
  <c r="BQ17" i="4"/>
  <c r="BS16" i="4"/>
  <c r="BQ48" i="4"/>
  <c r="BQ37" i="4"/>
  <c r="BQ59" i="4"/>
  <c r="X158" i="4"/>
  <c r="AJ158" i="4"/>
  <c r="AB158" i="4"/>
  <c r="CJ158" i="4"/>
  <c r="CE158" i="4"/>
  <c r="CD158" i="4"/>
  <c r="BY158" i="4"/>
  <c r="CB158" i="4"/>
  <c r="BZ158" i="4"/>
  <c r="BE158" i="4"/>
  <c r="AR158" i="4"/>
  <c r="AQ158" i="4"/>
  <c r="BW158" i="4"/>
  <c r="AP158" i="4"/>
  <c r="Z158" i="4"/>
  <c r="BM158" i="4"/>
  <c r="W158" i="4"/>
  <c r="BC158" i="4"/>
  <c r="CG158" i="4"/>
  <c r="BD158" i="4"/>
  <c r="AF158" i="4"/>
  <c r="CP158" i="4"/>
  <c r="AC158" i="4"/>
  <c r="AO158" i="4"/>
  <c r="AG158" i="4"/>
  <c r="V158" i="4"/>
  <c r="AN158" i="4"/>
  <c r="Y158" i="4"/>
  <c r="AE158" i="4"/>
  <c r="BX158" i="4"/>
  <c r="CH158" i="4"/>
  <c r="CK158" i="4"/>
  <c r="AA158" i="4"/>
  <c r="CS158" i="4"/>
  <c r="CR158" i="4"/>
  <c r="CI158" i="4"/>
  <c r="BV158" i="4"/>
  <c r="AS158" i="4"/>
  <c r="AI158" i="4"/>
  <c r="BN158" i="4"/>
  <c r="CC158" i="4"/>
  <c r="CA158" i="4"/>
  <c r="AK158" i="4"/>
  <c r="BP158" i="4"/>
  <c r="AD158" i="4"/>
  <c r="BB158" i="4"/>
  <c r="AL158" i="4"/>
  <c r="CQ158" i="4"/>
  <c r="AH158" i="4"/>
  <c r="AT158" i="4"/>
  <c r="AM158" i="4"/>
  <c r="CF158" i="4"/>
  <c r="BL158" i="4"/>
  <c r="Q158" i="4"/>
  <c r="B157" i="4"/>
  <c r="U158" i="4"/>
  <c r="T158" i="4"/>
  <c r="R158" i="4"/>
  <c r="S158" i="4"/>
  <c r="CL158" i="4"/>
  <c r="BT14" i="4"/>
  <c r="BT33" i="4"/>
  <c r="F159" i="4"/>
  <c r="BS57" i="4" l="1"/>
  <c r="BQ81" i="4"/>
  <c r="BS58" i="4"/>
  <c r="BS35" i="4"/>
  <c r="BQ82" i="4"/>
  <c r="BT45" i="4"/>
  <c r="BT57" i="4" s="1"/>
  <c r="BS17" i="4"/>
  <c r="BQ49" i="4"/>
  <c r="BQ38" i="4"/>
  <c r="BQ18" i="4"/>
  <c r="BQ71" i="4"/>
  <c r="BQ60" i="4"/>
  <c r="AZ14" i="4"/>
  <c r="AZ31" i="4"/>
  <c r="CD159" i="4"/>
  <c r="W159" i="4"/>
  <c r="AM159" i="4"/>
  <c r="AK159" i="4"/>
  <c r="BB159" i="4"/>
  <c r="Y159" i="4"/>
  <c r="Z159" i="4"/>
  <c r="AO159" i="4"/>
  <c r="BX159" i="4"/>
  <c r="X159" i="4"/>
  <c r="AS159" i="4"/>
  <c r="BD159" i="4"/>
  <c r="BW159" i="4"/>
  <c r="BE159" i="4"/>
  <c r="CR159" i="4"/>
  <c r="AL159" i="4"/>
  <c r="CH159" i="4"/>
  <c r="BV159" i="4"/>
  <c r="CI159" i="4"/>
  <c r="CA159" i="4"/>
  <c r="CS159" i="4"/>
  <c r="CF159" i="4"/>
  <c r="AD159" i="4"/>
  <c r="BY159" i="4"/>
  <c r="CB159" i="4"/>
  <c r="AR159" i="4"/>
  <c r="CP159" i="4"/>
  <c r="CC159" i="4"/>
  <c r="AE159" i="4"/>
  <c r="AC159" i="4"/>
  <c r="AI159" i="4"/>
  <c r="BP159" i="4"/>
  <c r="BN159" i="4"/>
  <c r="AP159" i="4"/>
  <c r="CE159" i="4"/>
  <c r="AF159" i="4"/>
  <c r="AJ159" i="4"/>
  <c r="AQ159" i="4"/>
  <c r="CQ159" i="4"/>
  <c r="AA159" i="4"/>
  <c r="BZ159" i="4"/>
  <c r="AN159" i="4"/>
  <c r="CG159" i="4"/>
  <c r="AT159" i="4"/>
  <c r="CJ159" i="4"/>
  <c r="AH159" i="4"/>
  <c r="CK159" i="4"/>
  <c r="BM159" i="4"/>
  <c r="AB159" i="4"/>
  <c r="BC159" i="4"/>
  <c r="BL159" i="4"/>
  <c r="AG159" i="4"/>
  <c r="Q159" i="4"/>
  <c r="B158" i="4"/>
  <c r="V159" i="4"/>
  <c r="T159" i="4"/>
  <c r="U159" i="4"/>
  <c r="R159" i="4"/>
  <c r="S159" i="4"/>
  <c r="CL159" i="4"/>
  <c r="BT34" i="4"/>
  <c r="BT15" i="4"/>
  <c r="F160" i="4"/>
  <c r="AZ32" i="4" l="1"/>
  <c r="BQ94" i="4"/>
  <c r="BS36" i="4"/>
  <c r="BS47" i="4"/>
  <c r="BS69" i="4"/>
  <c r="BS70" i="4"/>
  <c r="BQ93" i="4"/>
  <c r="AZ43" i="4"/>
  <c r="AZ44" i="4"/>
  <c r="BQ72" i="4"/>
  <c r="BQ19" i="4"/>
  <c r="BQ83" i="4"/>
  <c r="BQ39" i="4"/>
  <c r="BQ50" i="4"/>
  <c r="BQ61" i="4"/>
  <c r="AZ15" i="4"/>
  <c r="BS18" i="4"/>
  <c r="AF160" i="4"/>
  <c r="BN160" i="4"/>
  <c r="BE160" i="4"/>
  <c r="AQ160" i="4"/>
  <c r="CH160" i="4"/>
  <c r="BL160" i="4"/>
  <c r="AK160" i="4"/>
  <c r="AE160" i="4"/>
  <c r="AC160" i="4"/>
  <c r="CF160" i="4"/>
  <c r="W160" i="4"/>
  <c r="AH160" i="4"/>
  <c r="AR160" i="4"/>
  <c r="BX160" i="4"/>
  <c r="AT160" i="4"/>
  <c r="CE160" i="4"/>
  <c r="AI160" i="4"/>
  <c r="CB160" i="4"/>
  <c r="AL160" i="4"/>
  <c r="AP160" i="4"/>
  <c r="CD160" i="4"/>
  <c r="AM160" i="4"/>
  <c r="AS160" i="4"/>
  <c r="BB160" i="4"/>
  <c r="BP160" i="4"/>
  <c r="AG160" i="4"/>
  <c r="BY160" i="4"/>
  <c r="AJ160" i="4"/>
  <c r="BW160" i="4"/>
  <c r="AN160" i="4"/>
  <c r="BV160" i="4"/>
  <c r="BM160" i="4"/>
  <c r="Y160" i="4"/>
  <c r="CK160" i="4"/>
  <c r="CS160" i="4"/>
  <c r="CC160" i="4"/>
  <c r="CP160" i="4"/>
  <c r="BZ160" i="4"/>
  <c r="BC160" i="4"/>
  <c r="X160" i="4"/>
  <c r="BD160" i="4"/>
  <c r="CJ160" i="4"/>
  <c r="CI160" i="4"/>
  <c r="AD160" i="4"/>
  <c r="AB160" i="4"/>
  <c r="AA160" i="4"/>
  <c r="CR160" i="4"/>
  <c r="CA160" i="4"/>
  <c r="CG160" i="4"/>
  <c r="CQ160" i="4"/>
  <c r="AO160" i="4"/>
  <c r="Z160" i="4"/>
  <c r="Q160" i="4"/>
  <c r="B159" i="4"/>
  <c r="V160" i="4"/>
  <c r="U160" i="4"/>
  <c r="T160" i="4"/>
  <c r="R160" i="4"/>
  <c r="S160" i="4"/>
  <c r="CL160" i="4"/>
  <c r="BT16" i="4"/>
  <c r="BT35" i="4"/>
  <c r="BT46" i="4"/>
  <c r="BT69" i="4"/>
  <c r="F161" i="4"/>
  <c r="AZ56" i="4" l="1"/>
  <c r="BQ105" i="4"/>
  <c r="AZ55" i="4"/>
  <c r="BS59" i="4"/>
  <c r="AZ33" i="4"/>
  <c r="BS82" i="4"/>
  <c r="BS37" i="4"/>
  <c r="BS48" i="4"/>
  <c r="BS81" i="4"/>
  <c r="BQ106" i="4"/>
  <c r="BS19" i="4"/>
  <c r="BQ20" i="4"/>
  <c r="BQ62" i="4"/>
  <c r="BQ84" i="4"/>
  <c r="BQ73" i="4"/>
  <c r="BQ51" i="4"/>
  <c r="BQ40" i="4"/>
  <c r="AZ16" i="4"/>
  <c r="BQ95" i="4"/>
  <c r="BU14" i="4"/>
  <c r="BU49" i="4"/>
  <c r="AN161" i="4"/>
  <c r="AG161" i="4"/>
  <c r="CE161" i="4"/>
  <c r="AO161" i="4"/>
  <c r="BE161" i="4"/>
  <c r="AA161" i="4"/>
  <c r="AD161" i="4"/>
  <c r="CF161" i="4"/>
  <c r="CK161" i="4"/>
  <c r="Y161" i="4"/>
  <c r="BC161" i="4"/>
  <c r="AR161" i="4"/>
  <c r="CR161" i="4"/>
  <c r="AJ161" i="4"/>
  <c r="CB161" i="4"/>
  <c r="CD161" i="4"/>
  <c r="BB161" i="4"/>
  <c r="AB161" i="4"/>
  <c r="AT161" i="4"/>
  <c r="AH161" i="4"/>
  <c r="AE161" i="4"/>
  <c r="BX161" i="4"/>
  <c r="CG161" i="4"/>
  <c r="AK161" i="4"/>
  <c r="AL161" i="4"/>
  <c r="BD161" i="4"/>
  <c r="BY161" i="4"/>
  <c r="BV161" i="4"/>
  <c r="BW161" i="4"/>
  <c r="CI161" i="4"/>
  <c r="W161" i="4"/>
  <c r="BM161" i="4"/>
  <c r="Z161" i="4"/>
  <c r="BN161" i="4"/>
  <c r="CA161" i="4"/>
  <c r="BP161" i="4"/>
  <c r="CH161" i="4"/>
  <c r="BZ161" i="4"/>
  <c r="CJ161" i="4"/>
  <c r="AC161" i="4"/>
  <c r="AS161" i="4"/>
  <c r="AF161" i="4"/>
  <c r="X161" i="4"/>
  <c r="BL161" i="4"/>
  <c r="CQ161" i="4"/>
  <c r="AQ161" i="4"/>
  <c r="CS161" i="4"/>
  <c r="CC161" i="4"/>
  <c r="CP161" i="4"/>
  <c r="AM161" i="4"/>
  <c r="AP161" i="4"/>
  <c r="AI161" i="4"/>
  <c r="Q161" i="4"/>
  <c r="B160" i="4"/>
  <c r="U161" i="4"/>
  <c r="T161" i="4"/>
  <c r="V161" i="4"/>
  <c r="S161" i="4"/>
  <c r="R161" i="4"/>
  <c r="CL161" i="4"/>
  <c r="BT81" i="4"/>
  <c r="BT58" i="4"/>
  <c r="BT36" i="4"/>
  <c r="BT47" i="4"/>
  <c r="BT17" i="4"/>
  <c r="F162" i="4"/>
  <c r="BU50" i="4" l="1"/>
  <c r="BQ118" i="4"/>
  <c r="BS93" i="4"/>
  <c r="BS94" i="4"/>
  <c r="AZ67" i="4"/>
  <c r="BS60" i="4"/>
  <c r="AZ45" i="4"/>
  <c r="AZ34" i="4"/>
  <c r="BQ117" i="4"/>
  <c r="BS49" i="4"/>
  <c r="BS38" i="4"/>
  <c r="BS71" i="4"/>
  <c r="AZ68" i="4"/>
  <c r="BU61" i="4"/>
  <c r="BU62" i="4"/>
  <c r="BQ107" i="4"/>
  <c r="BQ85" i="4"/>
  <c r="AZ17" i="4"/>
  <c r="BQ52" i="4"/>
  <c r="BQ41" i="4"/>
  <c r="BQ96" i="4"/>
  <c r="BQ328" i="4"/>
  <c r="BQ356" i="4" s="1"/>
  <c r="BQ21" i="4"/>
  <c r="BU15" i="4"/>
  <c r="BQ63" i="4"/>
  <c r="BQ74" i="4"/>
  <c r="BS20" i="4"/>
  <c r="AN162" i="4"/>
  <c r="CK162" i="4"/>
  <c r="AJ162" i="4"/>
  <c r="CI162" i="4"/>
  <c r="CH162" i="4"/>
  <c r="BM162" i="4"/>
  <c r="CE162" i="4"/>
  <c r="AA162" i="4"/>
  <c r="AE162" i="4"/>
  <c r="AH162" i="4"/>
  <c r="AS162" i="4"/>
  <c r="AF162" i="4"/>
  <c r="AG162" i="4"/>
  <c r="CR162" i="4"/>
  <c r="BD162" i="4"/>
  <c r="AB162" i="4"/>
  <c r="BX162" i="4"/>
  <c r="AO162" i="4"/>
  <c r="BZ162" i="4"/>
  <c r="CS162" i="4"/>
  <c r="AK162" i="4"/>
  <c r="X162" i="4"/>
  <c r="AD162" i="4"/>
  <c r="BC162" i="4"/>
  <c r="AQ162" i="4"/>
  <c r="BV162" i="4"/>
  <c r="Z162" i="4"/>
  <c r="CJ162" i="4"/>
  <c r="BL162" i="4"/>
  <c r="AP162" i="4"/>
  <c r="BY162" i="4"/>
  <c r="AT162" i="4"/>
  <c r="BN162" i="4"/>
  <c r="AI162" i="4"/>
  <c r="CP162" i="4"/>
  <c r="W162" i="4"/>
  <c r="BE162" i="4"/>
  <c r="CQ162" i="4"/>
  <c r="AR162" i="4"/>
  <c r="BP162" i="4"/>
  <c r="AC162" i="4"/>
  <c r="AL162" i="4"/>
  <c r="BB162" i="4"/>
  <c r="CG162" i="4"/>
  <c r="CA162" i="4"/>
  <c r="CD162" i="4"/>
  <c r="BW162" i="4"/>
  <c r="Y162" i="4"/>
  <c r="AM162" i="4"/>
  <c r="CB162" i="4"/>
  <c r="CC162" i="4"/>
  <c r="CF162" i="4"/>
  <c r="Q162" i="4"/>
  <c r="B161" i="4"/>
  <c r="V162" i="4"/>
  <c r="T162" i="4"/>
  <c r="U162" i="4"/>
  <c r="S162" i="4"/>
  <c r="R162" i="4"/>
  <c r="CL162" i="4"/>
  <c r="BT59" i="4"/>
  <c r="BT37" i="4"/>
  <c r="BT48" i="4"/>
  <c r="BT70" i="4"/>
  <c r="BT18" i="4"/>
  <c r="BT93" i="4"/>
  <c r="F163" i="4"/>
  <c r="BU74" i="4" l="1"/>
  <c r="BS50" i="4"/>
  <c r="BS39" i="4"/>
  <c r="AZ35" i="4"/>
  <c r="AZ46" i="4"/>
  <c r="BS72" i="4"/>
  <c r="BQ130" i="4"/>
  <c r="BU73" i="4"/>
  <c r="BS61" i="4"/>
  <c r="AZ57" i="4"/>
  <c r="BS106" i="4"/>
  <c r="BS83" i="4"/>
  <c r="BQ129" i="4"/>
  <c r="BS105" i="4"/>
  <c r="AZ80" i="4"/>
  <c r="AZ79" i="4"/>
  <c r="BU51" i="4"/>
  <c r="BQ108" i="4"/>
  <c r="BS328" i="4"/>
  <c r="BS356" i="4" s="1"/>
  <c r="BS21" i="4"/>
  <c r="BU16" i="4"/>
  <c r="BQ53" i="4"/>
  <c r="BQ42" i="4"/>
  <c r="BQ119" i="4"/>
  <c r="BQ86" i="4"/>
  <c r="BQ22" i="4"/>
  <c r="BQ64" i="4"/>
  <c r="BQ97" i="4"/>
  <c r="BQ75" i="4"/>
  <c r="BR14" i="4"/>
  <c r="BR33" i="4"/>
  <c r="BR34" i="4" s="1"/>
  <c r="AZ18" i="4"/>
  <c r="CQ163" i="4"/>
  <c r="AB163" i="4"/>
  <c r="CB163" i="4"/>
  <c r="BW163" i="4"/>
  <c r="CA163" i="4"/>
  <c r="AL163" i="4"/>
  <c r="Y163" i="4"/>
  <c r="CE163" i="4"/>
  <c r="AP163" i="4"/>
  <c r="AM163" i="4"/>
  <c r="CK163" i="4"/>
  <c r="AR163" i="4"/>
  <c r="BL163" i="4"/>
  <c r="BD163" i="4"/>
  <c r="AJ163" i="4"/>
  <c r="CS163" i="4"/>
  <c r="CJ163" i="4"/>
  <c r="X163" i="4"/>
  <c r="BV163" i="4"/>
  <c r="AT163" i="4"/>
  <c r="BN163" i="4"/>
  <c r="AO163" i="4"/>
  <c r="CG163" i="4"/>
  <c r="AI163" i="4"/>
  <c r="AD163" i="4"/>
  <c r="CD163" i="4"/>
  <c r="BM163" i="4"/>
  <c r="BB163" i="4"/>
  <c r="CH163" i="4"/>
  <c r="AS163" i="4"/>
  <c r="AN163" i="4"/>
  <c r="CC163" i="4"/>
  <c r="CR163" i="4"/>
  <c r="BZ163" i="4"/>
  <c r="CF163" i="4"/>
  <c r="BE163" i="4"/>
  <c r="AF163" i="4"/>
  <c r="BC163" i="4"/>
  <c r="AC163" i="4"/>
  <c r="Z163" i="4"/>
  <c r="BP163" i="4"/>
  <c r="AG163" i="4"/>
  <c r="CI163" i="4"/>
  <c r="AQ163" i="4"/>
  <c r="CP163" i="4"/>
  <c r="W163" i="4"/>
  <c r="AA163" i="4"/>
  <c r="AK163" i="4"/>
  <c r="AE163" i="4"/>
  <c r="AH163" i="4"/>
  <c r="BX163" i="4"/>
  <c r="BY163" i="4"/>
  <c r="Q163" i="4"/>
  <c r="B162" i="4"/>
  <c r="V163" i="4"/>
  <c r="T163" i="4"/>
  <c r="U163" i="4"/>
  <c r="R163" i="4"/>
  <c r="S163" i="4"/>
  <c r="CL163" i="4"/>
  <c r="BT82" i="4"/>
  <c r="BT60" i="4"/>
  <c r="BT105" i="4"/>
  <c r="BT38" i="4"/>
  <c r="BT49" i="4"/>
  <c r="BT19" i="4"/>
  <c r="BT71" i="4"/>
  <c r="F164" i="4"/>
  <c r="BR35" i="4" l="1"/>
  <c r="BR47" i="4" s="1"/>
  <c r="BS117" i="4"/>
  <c r="AZ58" i="4"/>
  <c r="BR45" i="4"/>
  <c r="BS84" i="4"/>
  <c r="AZ36" i="4"/>
  <c r="AZ47" i="4"/>
  <c r="BS51" i="4"/>
  <c r="BS40" i="4"/>
  <c r="AZ91" i="4"/>
  <c r="AZ92" i="4"/>
  <c r="AZ69" i="4"/>
  <c r="BS73" i="4"/>
  <c r="BS62" i="4"/>
  <c r="BU52" i="4"/>
  <c r="BU63" i="4"/>
  <c r="BQ141" i="4"/>
  <c r="BS95" i="4"/>
  <c r="BS118" i="4"/>
  <c r="BU85" i="4"/>
  <c r="BQ142" i="4"/>
  <c r="BU86" i="4"/>
  <c r="BR46" i="4"/>
  <c r="BQ109" i="4"/>
  <c r="BS22" i="4"/>
  <c r="BR15" i="4"/>
  <c r="BQ98" i="4"/>
  <c r="BQ43" i="4"/>
  <c r="BQ54" i="4"/>
  <c r="AZ19" i="4"/>
  <c r="BQ87" i="4"/>
  <c r="BQ76" i="4"/>
  <c r="BQ131" i="4"/>
  <c r="BQ65" i="4"/>
  <c r="BQ120" i="4"/>
  <c r="BQ23" i="4"/>
  <c r="BU17" i="4"/>
  <c r="AS164" i="4"/>
  <c r="CE164" i="4"/>
  <c r="CJ164" i="4"/>
  <c r="AD164" i="4"/>
  <c r="BL164" i="4"/>
  <c r="BW164" i="4"/>
  <c r="AP164" i="4"/>
  <c r="CI164" i="4"/>
  <c r="CA164" i="4"/>
  <c r="CR164" i="4"/>
  <c r="CP164" i="4"/>
  <c r="CQ164" i="4"/>
  <c r="CS164" i="4"/>
  <c r="AA164" i="4"/>
  <c r="AR164" i="4"/>
  <c r="CH164" i="4"/>
  <c r="AC164" i="4"/>
  <c r="CB164" i="4"/>
  <c r="BM164" i="4"/>
  <c r="AE164" i="4"/>
  <c r="AJ164" i="4"/>
  <c r="BD164" i="4"/>
  <c r="AM164" i="4"/>
  <c r="AG164" i="4"/>
  <c r="CF164" i="4"/>
  <c r="AH164" i="4"/>
  <c r="BC164" i="4"/>
  <c r="BV164" i="4"/>
  <c r="AK164" i="4"/>
  <c r="BB164" i="4"/>
  <c r="CK164" i="4"/>
  <c r="AF164" i="4"/>
  <c r="CG164" i="4"/>
  <c r="BE164" i="4"/>
  <c r="AT164" i="4"/>
  <c r="BX164" i="4"/>
  <c r="BN164" i="4"/>
  <c r="BP164" i="4"/>
  <c r="AL164" i="4"/>
  <c r="AO164" i="4"/>
  <c r="AI164" i="4"/>
  <c r="AQ164" i="4"/>
  <c r="AB164" i="4"/>
  <c r="AN164" i="4"/>
  <c r="CC164" i="4"/>
  <c r="CD164" i="4"/>
  <c r="BZ164" i="4"/>
  <c r="BY164" i="4"/>
  <c r="Q164" i="4"/>
  <c r="B163" i="4"/>
  <c r="W164" i="4"/>
  <c r="V164" i="4"/>
  <c r="T164" i="4"/>
  <c r="U164" i="4"/>
  <c r="Z164" i="4"/>
  <c r="X164" i="4"/>
  <c r="R164" i="4"/>
  <c r="Y164" i="4"/>
  <c r="S164" i="4"/>
  <c r="CL164" i="4"/>
  <c r="BT50" i="4"/>
  <c r="BT39" i="4"/>
  <c r="BT83" i="4"/>
  <c r="BT117" i="4"/>
  <c r="BT20" i="4"/>
  <c r="BT72" i="4"/>
  <c r="BT61" i="4"/>
  <c r="BT94" i="4"/>
  <c r="F165" i="4"/>
  <c r="BR36" i="4" l="1"/>
  <c r="BR37" i="4" s="1"/>
  <c r="BR58" i="4"/>
  <c r="BS107" i="4"/>
  <c r="BU75" i="4"/>
  <c r="BS74" i="4"/>
  <c r="AZ48" i="4"/>
  <c r="AZ37" i="4"/>
  <c r="BS129" i="4"/>
  <c r="BQ154" i="4"/>
  <c r="BQ153" i="4"/>
  <c r="BU64" i="4"/>
  <c r="BU53" i="4"/>
  <c r="AZ104" i="4"/>
  <c r="BS41" i="4"/>
  <c r="BS52" i="4"/>
  <c r="BS96" i="4"/>
  <c r="BR59" i="4"/>
  <c r="BU98" i="4"/>
  <c r="BU97" i="4"/>
  <c r="BS85" i="4"/>
  <c r="AZ103" i="4"/>
  <c r="BS63" i="4"/>
  <c r="BR57" i="4"/>
  <c r="BS130" i="4"/>
  <c r="AZ81" i="4"/>
  <c r="AZ59" i="4"/>
  <c r="AZ70" i="4"/>
  <c r="BQ132" i="4"/>
  <c r="BQ88" i="4"/>
  <c r="BA14" i="4"/>
  <c r="BA31" i="4"/>
  <c r="BQ66" i="4"/>
  <c r="BR16" i="4"/>
  <c r="BQ121" i="4"/>
  <c r="BQ24" i="4"/>
  <c r="BQ99" i="4"/>
  <c r="BQ55" i="4"/>
  <c r="BQ44" i="4"/>
  <c r="BS23" i="4"/>
  <c r="BQ77" i="4"/>
  <c r="AZ20" i="4"/>
  <c r="BQ110" i="4"/>
  <c r="BU18" i="4"/>
  <c r="BQ143" i="4"/>
  <c r="BR49" i="4"/>
  <c r="BR38" i="4"/>
  <c r="CD165" i="4"/>
  <c r="BD165" i="4"/>
  <c r="BE165" i="4"/>
  <c r="CI165" i="4"/>
  <c r="AM165" i="4"/>
  <c r="CB165" i="4"/>
  <c r="BQ165" i="4"/>
  <c r="BZ165" i="4"/>
  <c r="AA165" i="4"/>
  <c r="AC165" i="4"/>
  <c r="BX165" i="4"/>
  <c r="CE165" i="4"/>
  <c r="CJ165" i="4"/>
  <c r="Z165" i="4"/>
  <c r="CQ165" i="4"/>
  <c r="BP165" i="4"/>
  <c r="AR165" i="4"/>
  <c r="W165" i="4"/>
  <c r="BV165" i="4"/>
  <c r="CC165" i="4"/>
  <c r="BN165" i="4"/>
  <c r="AF165" i="4"/>
  <c r="AJ165" i="4"/>
  <c r="AQ165" i="4"/>
  <c r="BL165" i="4"/>
  <c r="AT165" i="4"/>
  <c r="AH165" i="4"/>
  <c r="AO165" i="4"/>
  <c r="AP165" i="4"/>
  <c r="CF165" i="4"/>
  <c r="AN165" i="4"/>
  <c r="CA165" i="4"/>
  <c r="BY165" i="4"/>
  <c r="CH165" i="4"/>
  <c r="AG165" i="4"/>
  <c r="X165" i="4"/>
  <c r="BW165" i="4"/>
  <c r="AI165" i="4"/>
  <c r="CG165" i="4"/>
  <c r="AS165" i="4"/>
  <c r="BM165" i="4"/>
  <c r="Y165" i="4"/>
  <c r="CK165" i="4"/>
  <c r="AK165" i="4"/>
  <c r="CP165" i="4"/>
  <c r="AL165" i="4"/>
  <c r="BB165" i="4"/>
  <c r="CS165" i="4"/>
  <c r="CR165" i="4"/>
  <c r="AB165" i="4"/>
  <c r="AD165" i="4"/>
  <c r="AE165" i="4"/>
  <c r="BC165" i="4"/>
  <c r="Q165" i="4"/>
  <c r="B164" i="4"/>
  <c r="T165" i="4"/>
  <c r="U165" i="4"/>
  <c r="V165" i="4"/>
  <c r="S165" i="4"/>
  <c r="R165" i="4"/>
  <c r="CL165" i="4"/>
  <c r="BT106" i="4"/>
  <c r="BT129" i="4"/>
  <c r="BT73" i="4"/>
  <c r="BT95" i="4"/>
  <c r="BT84" i="4"/>
  <c r="BT40" i="4"/>
  <c r="BT51" i="4"/>
  <c r="BT328" i="4"/>
  <c r="BT356" i="4" s="1"/>
  <c r="BT21" i="4"/>
  <c r="BT62" i="4"/>
  <c r="F166" i="4"/>
  <c r="BR48" i="4" l="1"/>
  <c r="AZ71" i="4"/>
  <c r="AZ116" i="4"/>
  <c r="BU65" i="4"/>
  <c r="BU54" i="4"/>
  <c r="BA32" i="4"/>
  <c r="BR69" i="4"/>
  <c r="BU110" i="4"/>
  <c r="BS108" i="4"/>
  <c r="BU76" i="4"/>
  <c r="AZ49" i="4"/>
  <c r="AZ38" i="4"/>
  <c r="BU87" i="4"/>
  <c r="AZ82" i="4"/>
  <c r="AZ93" i="4"/>
  <c r="BS142" i="4"/>
  <c r="BS75" i="4"/>
  <c r="BS97" i="4"/>
  <c r="BU109" i="4"/>
  <c r="BR71" i="4"/>
  <c r="BS64" i="4"/>
  <c r="BS141" i="4"/>
  <c r="AZ60" i="4"/>
  <c r="BS119" i="4"/>
  <c r="AZ115" i="4"/>
  <c r="BS53" i="4"/>
  <c r="BS42" i="4"/>
  <c r="BS86" i="4"/>
  <c r="BR70" i="4"/>
  <c r="BA43" i="4"/>
  <c r="BA44" i="4"/>
  <c r="BR50" i="4"/>
  <c r="BR39" i="4"/>
  <c r="BQ89" i="4"/>
  <c r="BA15" i="4"/>
  <c r="BR61" i="4"/>
  <c r="BQ155" i="4"/>
  <c r="BQ56" i="4"/>
  <c r="BQ25" i="4"/>
  <c r="BQ100" i="4"/>
  <c r="BU19" i="4"/>
  <c r="BQ122" i="4"/>
  <c r="BS24" i="4"/>
  <c r="BQ67" i="4"/>
  <c r="BR17" i="4"/>
  <c r="BQ144" i="4"/>
  <c r="AZ328" i="4"/>
  <c r="AZ356" i="4" s="1"/>
  <c r="AZ21" i="4"/>
  <c r="BQ111" i="4"/>
  <c r="BQ133" i="4"/>
  <c r="BQ78" i="4"/>
  <c r="CK166" i="4"/>
  <c r="CP166" i="4"/>
  <c r="CG166" i="4"/>
  <c r="BW166" i="4"/>
  <c r="CH166" i="4"/>
  <c r="AR166" i="4"/>
  <c r="AH166" i="4"/>
  <c r="CB166" i="4"/>
  <c r="AC166" i="4"/>
  <c r="W166" i="4"/>
  <c r="BP166" i="4"/>
  <c r="CA166" i="4"/>
  <c r="BQ166" i="4"/>
  <c r="CJ166" i="4"/>
  <c r="BZ166" i="4"/>
  <c r="AI166" i="4"/>
  <c r="X166" i="4"/>
  <c r="AG166" i="4"/>
  <c r="AO166" i="4"/>
  <c r="AD166" i="4"/>
  <c r="BY166" i="4"/>
  <c r="AE166" i="4"/>
  <c r="R166" i="4"/>
  <c r="AB166" i="4"/>
  <c r="AJ166" i="4"/>
  <c r="AF166" i="4"/>
  <c r="CF166" i="4"/>
  <c r="BE166" i="4"/>
  <c r="Z166" i="4"/>
  <c r="AT166" i="4"/>
  <c r="BX166" i="4"/>
  <c r="BN166" i="4"/>
  <c r="AQ166" i="4"/>
  <c r="BB166" i="4"/>
  <c r="BD166" i="4"/>
  <c r="AA166" i="4"/>
  <c r="AP166" i="4"/>
  <c r="CR166" i="4"/>
  <c r="AL166" i="4"/>
  <c r="AS166" i="4"/>
  <c r="BL166" i="4"/>
  <c r="AN166" i="4"/>
  <c r="CC166" i="4"/>
  <c r="AK166" i="4"/>
  <c r="CS166" i="4"/>
  <c r="CI166" i="4"/>
  <c r="CE166" i="4"/>
  <c r="CQ166" i="4"/>
  <c r="BM166" i="4"/>
  <c r="BV166" i="4"/>
  <c r="AM166" i="4"/>
  <c r="CD166" i="4"/>
  <c r="BC166" i="4"/>
  <c r="Y166" i="4"/>
  <c r="Q166" i="4"/>
  <c r="B165" i="4"/>
  <c r="U166" i="4"/>
  <c r="V166" i="4"/>
  <c r="T166" i="4"/>
  <c r="S166" i="4"/>
  <c r="CL166" i="4"/>
  <c r="BT107" i="4"/>
  <c r="BT63" i="4"/>
  <c r="BT85" i="4"/>
  <c r="BT74" i="4"/>
  <c r="BT52" i="4"/>
  <c r="BT41" i="4"/>
  <c r="BT141" i="4"/>
  <c r="BT22" i="4"/>
  <c r="BT96" i="4"/>
  <c r="BT118" i="4"/>
  <c r="F167" i="4"/>
  <c r="BC6" i="4"/>
  <c r="BR60" i="4" l="1"/>
  <c r="BA55" i="4"/>
  <c r="BS54" i="4"/>
  <c r="BS43" i="4"/>
  <c r="AZ127" i="4"/>
  <c r="BS131" i="4"/>
  <c r="BS153" i="4"/>
  <c r="BU121" i="4"/>
  <c r="AZ50" i="4"/>
  <c r="AZ39" i="4"/>
  <c r="BU122" i="4"/>
  <c r="BA33" i="4"/>
  <c r="BS65" i="4"/>
  <c r="AZ72" i="4"/>
  <c r="BS109" i="4"/>
  <c r="BS154" i="4"/>
  <c r="AZ94" i="4"/>
  <c r="BU99" i="4"/>
  <c r="AZ61" i="4"/>
  <c r="BR81" i="4"/>
  <c r="BU66" i="4"/>
  <c r="BU55" i="4"/>
  <c r="AZ128" i="4"/>
  <c r="BR82" i="4"/>
  <c r="BS76" i="4"/>
  <c r="BS87" i="4"/>
  <c r="AZ105" i="4"/>
  <c r="BU88" i="4"/>
  <c r="BU77" i="4"/>
  <c r="BA56" i="4"/>
  <c r="BS98" i="4"/>
  <c r="BR83" i="4"/>
  <c r="BS120" i="4"/>
  <c r="AZ83" i="4"/>
  <c r="BQ90" i="4"/>
  <c r="BS25" i="4"/>
  <c r="BU20" i="4"/>
  <c r="BA16" i="4"/>
  <c r="BR51" i="4"/>
  <c r="BR40" i="4"/>
  <c r="BQ145" i="4"/>
  <c r="BQ156" i="4"/>
  <c r="BR18" i="4"/>
  <c r="BQ26" i="4"/>
  <c r="BQ101" i="4"/>
  <c r="BR62" i="4"/>
  <c r="BQ123" i="4"/>
  <c r="AZ22" i="4"/>
  <c r="BQ68" i="4"/>
  <c r="BQ79" i="4"/>
  <c r="BQ134" i="4"/>
  <c r="BQ112" i="4"/>
  <c r="BR73" i="4"/>
  <c r="CI167" i="4"/>
  <c r="CH167" i="4"/>
  <c r="AA167" i="4"/>
  <c r="AN167" i="4"/>
  <c r="CC167" i="4"/>
  <c r="Z167" i="4"/>
  <c r="CJ167" i="4"/>
  <c r="AQ167" i="4"/>
  <c r="BN167" i="4"/>
  <c r="CG167" i="4"/>
  <c r="CD167" i="4"/>
  <c r="AG167" i="4"/>
  <c r="BZ167" i="4"/>
  <c r="BB167" i="4"/>
  <c r="BQ167" i="4"/>
  <c r="CE167" i="4"/>
  <c r="AH167" i="4"/>
  <c r="BX167" i="4"/>
  <c r="AI167" i="4"/>
  <c r="BW167" i="4"/>
  <c r="AT167" i="4"/>
  <c r="AE167" i="4"/>
  <c r="AK167" i="4"/>
  <c r="BD167" i="4"/>
  <c r="BM167" i="4"/>
  <c r="CB167" i="4"/>
  <c r="AM167" i="4"/>
  <c r="AC167" i="4"/>
  <c r="BE167" i="4"/>
  <c r="CR167" i="4"/>
  <c r="BY167" i="4"/>
  <c r="CP167" i="4"/>
  <c r="AS167" i="4"/>
  <c r="AO167" i="4"/>
  <c r="AD167" i="4"/>
  <c r="BP167" i="4"/>
  <c r="AF167" i="4"/>
  <c r="BL167" i="4"/>
  <c r="CQ167" i="4"/>
  <c r="Y167" i="4"/>
  <c r="W167" i="4"/>
  <c r="AR167" i="4"/>
  <c r="BV167" i="4"/>
  <c r="CS167" i="4"/>
  <c r="CF167" i="4"/>
  <c r="BC167" i="4"/>
  <c r="AJ167" i="4"/>
  <c r="AL167" i="4"/>
  <c r="AP167" i="4"/>
  <c r="R167" i="4"/>
  <c r="CA167" i="4"/>
  <c r="CK167" i="4"/>
  <c r="X167" i="4"/>
  <c r="AB167" i="4"/>
  <c r="Q167" i="4"/>
  <c r="B166" i="4"/>
  <c r="T167" i="4"/>
  <c r="V167" i="4"/>
  <c r="U167" i="4"/>
  <c r="S167" i="4"/>
  <c r="CL167" i="4"/>
  <c r="BT23" i="4"/>
  <c r="BT86" i="4"/>
  <c r="BT153" i="4"/>
  <c r="BT97" i="4"/>
  <c r="BT130" i="4"/>
  <c r="BT53" i="4"/>
  <c r="BT42" i="4"/>
  <c r="BT75" i="4"/>
  <c r="BT108" i="4"/>
  <c r="BT64" i="4"/>
  <c r="BT119" i="4"/>
  <c r="BC328" i="4"/>
  <c r="BC356" i="4" s="1"/>
  <c r="F168" i="4"/>
  <c r="BC7" i="4"/>
  <c r="BE6" i="4"/>
  <c r="BR72" i="4" l="1"/>
  <c r="BR95" i="4"/>
  <c r="BS88" i="4"/>
  <c r="AZ140" i="4"/>
  <c r="AZ73" i="4"/>
  <c r="BA45" i="4"/>
  <c r="BA34" i="4"/>
  <c r="BU133" i="4"/>
  <c r="BA67" i="4"/>
  <c r="BS110" i="4"/>
  <c r="BR94" i="4"/>
  <c r="BU67" i="4"/>
  <c r="BU56" i="4"/>
  <c r="BR93" i="4"/>
  <c r="BU111" i="4"/>
  <c r="BS166" i="4"/>
  <c r="BU134" i="4"/>
  <c r="BS165" i="4"/>
  <c r="AZ139" i="4"/>
  <c r="AZ95" i="4"/>
  <c r="BA68" i="4"/>
  <c r="BU100" i="4"/>
  <c r="AZ117" i="4"/>
  <c r="BU78" i="4"/>
  <c r="AZ106" i="4"/>
  <c r="AZ84" i="4"/>
  <c r="AZ51" i="4"/>
  <c r="AZ40" i="4"/>
  <c r="BS143" i="4"/>
  <c r="BS55" i="4"/>
  <c r="BS44" i="4"/>
  <c r="BS132" i="4"/>
  <c r="BU89" i="4"/>
  <c r="BS99" i="4"/>
  <c r="BS121" i="4"/>
  <c r="BS77" i="4"/>
  <c r="AZ62" i="4"/>
  <c r="BS66" i="4"/>
  <c r="BQ124" i="4"/>
  <c r="AZ23" i="4"/>
  <c r="BQ113" i="4"/>
  <c r="BR41" i="4"/>
  <c r="BR52" i="4"/>
  <c r="BQ146" i="4"/>
  <c r="BQ135" i="4"/>
  <c r="BR63" i="4"/>
  <c r="BR85" i="4"/>
  <c r="BQ91" i="4"/>
  <c r="BQ27" i="4"/>
  <c r="BR19" i="4"/>
  <c r="BQ157" i="4"/>
  <c r="BU328" i="4"/>
  <c r="BU356" i="4" s="1"/>
  <c r="BU21" i="4"/>
  <c r="BQ80" i="4"/>
  <c r="BR74" i="4"/>
  <c r="BA17" i="4"/>
  <c r="BS26" i="4"/>
  <c r="BQ102" i="4"/>
  <c r="CJ168" i="4"/>
  <c r="CH168" i="4"/>
  <c r="AC168" i="4"/>
  <c r="AH168" i="4"/>
  <c r="BC168" i="4"/>
  <c r="BQ168" i="4"/>
  <c r="BV168" i="4"/>
  <c r="AS168" i="4"/>
  <c r="CE168" i="4"/>
  <c r="CG168" i="4"/>
  <c r="CR168" i="4"/>
  <c r="BB168" i="4"/>
  <c r="CA168" i="4"/>
  <c r="AT168" i="4"/>
  <c r="X168" i="4"/>
  <c r="BE168" i="4"/>
  <c r="AQ168" i="4"/>
  <c r="AD168" i="4"/>
  <c r="CC168" i="4"/>
  <c r="CQ168" i="4"/>
  <c r="BW168" i="4"/>
  <c r="CK168" i="4"/>
  <c r="BX168" i="4"/>
  <c r="AF168" i="4"/>
  <c r="CP168" i="4"/>
  <c r="BY168" i="4"/>
  <c r="CS168" i="4"/>
  <c r="CF168" i="4"/>
  <c r="W168" i="4"/>
  <c r="AL168" i="4"/>
  <c r="CB168" i="4"/>
  <c r="CI168" i="4"/>
  <c r="AG168" i="4"/>
  <c r="AB168" i="4"/>
  <c r="AA168" i="4"/>
  <c r="AM168" i="4"/>
  <c r="AN168" i="4"/>
  <c r="CD168" i="4"/>
  <c r="BZ168" i="4"/>
  <c r="AI168" i="4"/>
  <c r="Z168" i="4"/>
  <c r="AR168" i="4"/>
  <c r="BN168" i="4"/>
  <c r="AP168" i="4"/>
  <c r="Y168" i="4"/>
  <c r="AE168" i="4"/>
  <c r="AO168" i="4"/>
  <c r="BL168" i="4"/>
  <c r="AK168" i="4"/>
  <c r="BD168" i="4"/>
  <c r="BP168" i="4"/>
  <c r="BM168" i="4"/>
  <c r="AJ168" i="4"/>
  <c r="Q168" i="4"/>
  <c r="B167" i="4"/>
  <c r="S168" i="4"/>
  <c r="R168" i="4"/>
  <c r="V168" i="4"/>
  <c r="U168" i="4"/>
  <c r="T168" i="4"/>
  <c r="CL168" i="4"/>
  <c r="BT87" i="4"/>
  <c r="BT109" i="4"/>
  <c r="BT131" i="4"/>
  <c r="BT43" i="4"/>
  <c r="BT54" i="4"/>
  <c r="BT165" i="4"/>
  <c r="BT76" i="4"/>
  <c r="BT65" i="4"/>
  <c r="BT98" i="4"/>
  <c r="BT120" i="4"/>
  <c r="BT142" i="4"/>
  <c r="BT24" i="4"/>
  <c r="BE328" i="4"/>
  <c r="BE356" i="4" s="1"/>
  <c r="F169" i="4"/>
  <c r="BE7" i="4"/>
  <c r="BR84" i="4" l="1"/>
  <c r="BS111" i="4"/>
  <c r="AZ129" i="4"/>
  <c r="BS122" i="4"/>
  <c r="BA79" i="4"/>
  <c r="AZ152" i="4"/>
  <c r="BS100" i="4"/>
  <c r="BS89" i="4"/>
  <c r="BU101" i="4"/>
  <c r="BS56" i="4"/>
  <c r="AZ41" i="4"/>
  <c r="AZ52" i="4"/>
  <c r="AZ96" i="4"/>
  <c r="BU112" i="4"/>
  <c r="AZ151" i="4"/>
  <c r="BU146" i="4"/>
  <c r="BR106" i="4"/>
  <c r="BU145" i="4"/>
  <c r="AZ85" i="4"/>
  <c r="BS78" i="4"/>
  <c r="BS133" i="4"/>
  <c r="BS144" i="4"/>
  <c r="BS67" i="4"/>
  <c r="AZ63" i="4"/>
  <c r="AZ118" i="4"/>
  <c r="BA80" i="4"/>
  <c r="BU123" i="4"/>
  <c r="BU57" i="4"/>
  <c r="BU68" i="4"/>
  <c r="BA35" i="4"/>
  <c r="BA46" i="4"/>
  <c r="AZ74" i="4"/>
  <c r="BS155" i="4"/>
  <c r="BU90" i="4"/>
  <c r="AZ107" i="4"/>
  <c r="BR105" i="4"/>
  <c r="BU79" i="4"/>
  <c r="BA57" i="4"/>
  <c r="BR107" i="4"/>
  <c r="BA18" i="4"/>
  <c r="BQ92" i="4"/>
  <c r="BQ147" i="4"/>
  <c r="BQ158" i="4"/>
  <c r="BF14" i="4"/>
  <c r="BF26" i="4"/>
  <c r="BQ125" i="4"/>
  <c r="BR20" i="4"/>
  <c r="BR64" i="4"/>
  <c r="AZ24" i="4"/>
  <c r="BQ114" i="4"/>
  <c r="BR86" i="4"/>
  <c r="BQ28" i="4"/>
  <c r="BQ103" i="4"/>
  <c r="BR53" i="4"/>
  <c r="BR42" i="4"/>
  <c r="BQ136" i="4"/>
  <c r="BS27" i="4"/>
  <c r="BU22" i="4"/>
  <c r="BR97" i="4"/>
  <c r="BR75" i="4"/>
  <c r="BD169" i="4"/>
  <c r="CK169" i="4"/>
  <c r="AI169" i="4"/>
  <c r="CG169" i="4"/>
  <c r="CC169" i="4"/>
  <c r="X169" i="4"/>
  <c r="CE169" i="4"/>
  <c r="CA169" i="4"/>
  <c r="AL169" i="4"/>
  <c r="AP169" i="4"/>
  <c r="AH169" i="4"/>
  <c r="BB169" i="4"/>
  <c r="AF169" i="4"/>
  <c r="AQ169" i="4"/>
  <c r="AR169" i="4"/>
  <c r="CR169" i="4"/>
  <c r="AS169" i="4"/>
  <c r="BL169" i="4"/>
  <c r="AC169" i="4"/>
  <c r="CQ169" i="4"/>
  <c r="AD169" i="4"/>
  <c r="BN169" i="4"/>
  <c r="AM169" i="4"/>
  <c r="AG169" i="4"/>
  <c r="BY169" i="4"/>
  <c r="BP169" i="4"/>
  <c r="BM169" i="4"/>
  <c r="Z169" i="4"/>
  <c r="CS169" i="4"/>
  <c r="W169" i="4"/>
  <c r="BZ169" i="4"/>
  <c r="CJ169" i="4"/>
  <c r="AT169" i="4"/>
  <c r="AN169" i="4"/>
  <c r="BQ169" i="4"/>
  <c r="AA169" i="4"/>
  <c r="AK169" i="4"/>
  <c r="CH169" i="4"/>
  <c r="Y169" i="4"/>
  <c r="BC169" i="4"/>
  <c r="CD169" i="4"/>
  <c r="AJ169" i="4"/>
  <c r="BW169" i="4"/>
  <c r="AB169" i="4"/>
  <c r="BV169" i="4"/>
  <c r="CI169" i="4"/>
  <c r="CB169" i="4"/>
  <c r="AE169" i="4"/>
  <c r="AO169" i="4"/>
  <c r="CF169" i="4"/>
  <c r="CP169" i="4"/>
  <c r="BE169" i="4"/>
  <c r="BX169" i="4"/>
  <c r="Q169" i="4"/>
  <c r="B168" i="4"/>
  <c r="S169" i="4"/>
  <c r="R169" i="4"/>
  <c r="T169" i="4"/>
  <c r="V169" i="4"/>
  <c r="U169" i="4"/>
  <c r="CL169" i="4"/>
  <c r="BT132" i="4"/>
  <c r="BT44" i="4"/>
  <c r="BT55" i="4"/>
  <c r="BT110" i="4"/>
  <c r="BT143" i="4"/>
  <c r="BT25" i="4"/>
  <c r="BT77" i="4"/>
  <c r="BT121" i="4"/>
  <c r="BT154" i="4"/>
  <c r="BT88" i="4"/>
  <c r="BT66" i="4"/>
  <c r="BT99" i="4"/>
  <c r="F170" i="4"/>
  <c r="BR96" i="4" l="1"/>
  <c r="BF38" i="4"/>
  <c r="BA69" i="4"/>
  <c r="BR117" i="4"/>
  <c r="BU102" i="4"/>
  <c r="BA36" i="4"/>
  <c r="BA47" i="4"/>
  <c r="BU135" i="4"/>
  <c r="AZ75" i="4"/>
  <c r="BF15" i="4"/>
  <c r="BR119" i="4"/>
  <c r="BS167" i="4"/>
  <c r="BA92" i="4"/>
  <c r="BS79" i="4"/>
  <c r="BU157" i="4"/>
  <c r="BU124" i="4"/>
  <c r="AZ64" i="4"/>
  <c r="BS112" i="4"/>
  <c r="AZ164" i="4"/>
  <c r="AZ141" i="4"/>
  <c r="BS123" i="4"/>
  <c r="AZ86" i="4"/>
  <c r="BU80" i="4"/>
  <c r="BS156" i="4"/>
  <c r="BS90" i="4"/>
  <c r="AZ97" i="4"/>
  <c r="BR118" i="4"/>
  <c r="AZ163" i="4"/>
  <c r="AZ108" i="4"/>
  <c r="AZ53" i="4"/>
  <c r="AZ42" i="4"/>
  <c r="BU113" i="4"/>
  <c r="BS134" i="4"/>
  <c r="BU91" i="4"/>
  <c r="AZ119" i="4"/>
  <c r="BA58" i="4"/>
  <c r="BU58" i="4"/>
  <c r="BU69" i="4"/>
  <c r="AZ130" i="4"/>
  <c r="BS145" i="4"/>
  <c r="BU158" i="4"/>
  <c r="BS68" i="4"/>
  <c r="BS101" i="4"/>
  <c r="BA91" i="4"/>
  <c r="BQ159" i="4"/>
  <c r="BR87" i="4"/>
  <c r="BS28" i="4"/>
  <c r="BR54" i="4"/>
  <c r="BR43" i="4"/>
  <c r="BQ115" i="4"/>
  <c r="BQ137" i="4"/>
  <c r="BR109" i="4"/>
  <c r="BU23" i="4"/>
  <c r="BQ148" i="4"/>
  <c r="BR65" i="4"/>
  <c r="BQ29" i="4"/>
  <c r="BR98" i="4"/>
  <c r="AZ25" i="4"/>
  <c r="BF16" i="4"/>
  <c r="BQ104" i="4"/>
  <c r="BQ126" i="4"/>
  <c r="BR76" i="4"/>
  <c r="BR328" i="4"/>
  <c r="BR356" i="4" s="1"/>
  <c r="BR21" i="4"/>
  <c r="BF27" i="4"/>
  <c r="BA19" i="4"/>
  <c r="BN170" i="4"/>
  <c r="AE170" i="4"/>
  <c r="CG170" i="4"/>
  <c r="CD170" i="4"/>
  <c r="AI170" i="4"/>
  <c r="BC170" i="4"/>
  <c r="CA170" i="4"/>
  <c r="CH170" i="4"/>
  <c r="CB170" i="4"/>
  <c r="CC170" i="4"/>
  <c r="BX170" i="4"/>
  <c r="BY170" i="4"/>
  <c r="AM170" i="4"/>
  <c r="BV170" i="4"/>
  <c r="AN170" i="4"/>
  <c r="AB170" i="4"/>
  <c r="AT170" i="4"/>
  <c r="CI170" i="4"/>
  <c r="V170" i="4"/>
  <c r="BM170" i="4"/>
  <c r="BL170" i="4"/>
  <c r="Y170" i="4"/>
  <c r="CE170" i="4"/>
  <c r="CF170" i="4"/>
  <c r="AS170" i="4"/>
  <c r="W170" i="4"/>
  <c r="CJ170" i="4"/>
  <c r="AL170" i="4"/>
  <c r="BQ170" i="4"/>
  <c r="AO170" i="4"/>
  <c r="BW170" i="4"/>
  <c r="X170" i="4"/>
  <c r="AC170" i="4"/>
  <c r="AQ170" i="4"/>
  <c r="AH170" i="4"/>
  <c r="CR170" i="4"/>
  <c r="AG170" i="4"/>
  <c r="Z170" i="4"/>
  <c r="CQ170" i="4"/>
  <c r="AP170" i="4"/>
  <c r="AJ170" i="4"/>
  <c r="BP170" i="4"/>
  <c r="AA170" i="4"/>
  <c r="BD170" i="4"/>
  <c r="AK170" i="4"/>
  <c r="CK170" i="4"/>
  <c r="BZ170" i="4"/>
  <c r="BB170" i="4"/>
  <c r="CP170" i="4"/>
  <c r="AR170" i="4"/>
  <c r="AD170" i="4"/>
  <c r="CS170" i="4"/>
  <c r="AF170" i="4"/>
  <c r="BE170" i="4"/>
  <c r="Q170" i="4"/>
  <c r="B169" i="4"/>
  <c r="U170" i="4"/>
  <c r="T170" i="4"/>
  <c r="S170" i="4"/>
  <c r="R170" i="4"/>
  <c r="CL170" i="4"/>
  <c r="BT166" i="4"/>
  <c r="BT122" i="4"/>
  <c r="BT111" i="4"/>
  <c r="BT133" i="4"/>
  <c r="BT89" i="4"/>
  <c r="BT67" i="4"/>
  <c r="BT78" i="4"/>
  <c r="BT26" i="4"/>
  <c r="BT56" i="4"/>
  <c r="BT100" i="4"/>
  <c r="BT155" i="4"/>
  <c r="BT144" i="4"/>
  <c r="F171" i="4"/>
  <c r="BR108" i="4" l="1"/>
  <c r="BU170" i="4"/>
  <c r="BA103" i="4"/>
  <c r="BS113" i="4"/>
  <c r="AZ142" i="4"/>
  <c r="BU70" i="4"/>
  <c r="BU59" i="4"/>
  <c r="BU103" i="4"/>
  <c r="BS146" i="4"/>
  <c r="AZ54" i="4"/>
  <c r="BS168" i="4"/>
  <c r="BS135" i="4"/>
  <c r="BA59" i="4"/>
  <c r="BS80" i="4"/>
  <c r="BA70" i="4"/>
  <c r="AZ65" i="4"/>
  <c r="AZ98" i="4"/>
  <c r="AZ153" i="4"/>
  <c r="BS124" i="4"/>
  <c r="BU169" i="4"/>
  <c r="BS91" i="4"/>
  <c r="BR131" i="4"/>
  <c r="BA48" i="4"/>
  <c r="BA37" i="4"/>
  <c r="BF50" i="4"/>
  <c r="AZ120" i="4"/>
  <c r="BR130" i="4"/>
  <c r="AZ76" i="4"/>
  <c r="BA104" i="4"/>
  <c r="AZ87" i="4"/>
  <c r="BU114" i="4"/>
  <c r="BA81" i="4"/>
  <c r="BS157" i="4"/>
  <c r="BU81" i="4"/>
  <c r="AZ131" i="4"/>
  <c r="BU125" i="4"/>
  <c r="AZ109" i="4"/>
  <c r="BS102" i="4"/>
  <c r="BU92" i="4"/>
  <c r="BU136" i="4"/>
  <c r="BU147" i="4"/>
  <c r="BR129" i="4"/>
  <c r="BA20" i="4"/>
  <c r="BQ116" i="4"/>
  <c r="BQ30" i="4"/>
  <c r="BR121" i="4"/>
  <c r="BR66" i="4"/>
  <c r="BF39" i="4"/>
  <c r="BF28" i="4"/>
  <c r="BR88" i="4"/>
  <c r="BG14" i="4"/>
  <c r="BG26" i="4"/>
  <c r="BG38" i="4" s="1"/>
  <c r="BR77" i="4"/>
  <c r="BQ149" i="4"/>
  <c r="BS29" i="4"/>
  <c r="BR22" i="4"/>
  <c r="BQ138" i="4"/>
  <c r="BF17" i="4"/>
  <c r="AZ26" i="4"/>
  <c r="BQ160" i="4"/>
  <c r="BQ127" i="4"/>
  <c r="BR99" i="4"/>
  <c r="BR110" i="4"/>
  <c r="BU24" i="4"/>
  <c r="BR55" i="4"/>
  <c r="BR44" i="4"/>
  <c r="BL171" i="4"/>
  <c r="AQ171" i="4"/>
  <c r="AR171" i="4"/>
  <c r="BC171" i="4"/>
  <c r="BE171" i="4"/>
  <c r="AM171" i="4"/>
  <c r="AB171" i="4"/>
  <c r="AJ171" i="4"/>
  <c r="W171" i="4"/>
  <c r="BZ171" i="4"/>
  <c r="AC171" i="4"/>
  <c r="BV171" i="4"/>
  <c r="AO171" i="4"/>
  <c r="CK171" i="4"/>
  <c r="BY171" i="4"/>
  <c r="BD171" i="4"/>
  <c r="AH171" i="4"/>
  <c r="CE171" i="4"/>
  <c r="BQ171" i="4"/>
  <c r="CJ171" i="4"/>
  <c r="AP171" i="4"/>
  <c r="AD171" i="4"/>
  <c r="AS171" i="4"/>
  <c r="AG171" i="4"/>
  <c r="CP171" i="4"/>
  <c r="CR171" i="4"/>
  <c r="AK171" i="4"/>
  <c r="BP171" i="4"/>
  <c r="CS171" i="4"/>
  <c r="BX171" i="4"/>
  <c r="CG171" i="4"/>
  <c r="CA171" i="4"/>
  <c r="AN171" i="4"/>
  <c r="AI171" i="4"/>
  <c r="CI171" i="4"/>
  <c r="BM171" i="4"/>
  <c r="AF171" i="4"/>
  <c r="CB171" i="4"/>
  <c r="BW171" i="4"/>
  <c r="CD171" i="4"/>
  <c r="Z171" i="4"/>
  <c r="AA171" i="4"/>
  <c r="AE171" i="4"/>
  <c r="CH171" i="4"/>
  <c r="Y171" i="4"/>
  <c r="CQ171" i="4"/>
  <c r="CC171" i="4"/>
  <c r="AL171" i="4"/>
  <c r="BB171" i="4"/>
  <c r="AT171" i="4"/>
  <c r="BN171" i="4"/>
  <c r="CF171" i="4"/>
  <c r="X171" i="4"/>
  <c r="Q171" i="4"/>
  <c r="B170" i="4"/>
  <c r="T171" i="4"/>
  <c r="V171" i="4"/>
  <c r="U171" i="4"/>
  <c r="R171" i="4"/>
  <c r="S171" i="4"/>
  <c r="CL171" i="4"/>
  <c r="BT112" i="4"/>
  <c r="BT79" i="4"/>
  <c r="BT134" i="4"/>
  <c r="BT68" i="4"/>
  <c r="BT101" i="4"/>
  <c r="BT156" i="4"/>
  <c r="BT27" i="4"/>
  <c r="BT145" i="4"/>
  <c r="BT167" i="4"/>
  <c r="BT90" i="4"/>
  <c r="BT123" i="4"/>
  <c r="F172" i="4"/>
  <c r="BR120" i="4" l="1"/>
  <c r="BG27" i="4"/>
  <c r="BG28" i="4" s="1"/>
  <c r="BU148" i="4"/>
  <c r="BS114" i="4"/>
  <c r="AZ143" i="4"/>
  <c r="BS169" i="4"/>
  <c r="BA93" i="4"/>
  <c r="AZ99" i="4"/>
  <c r="BA116" i="4"/>
  <c r="BF62" i="4"/>
  <c r="BS103" i="4"/>
  <c r="AZ165" i="4"/>
  <c r="BS92" i="4"/>
  <c r="BU115" i="4"/>
  <c r="BS125" i="4"/>
  <c r="AZ121" i="4"/>
  <c r="BU126" i="4"/>
  <c r="AZ88" i="4"/>
  <c r="BR142" i="4"/>
  <c r="AZ132" i="4"/>
  <c r="BA49" i="4"/>
  <c r="BA38" i="4"/>
  <c r="AZ77" i="4"/>
  <c r="AZ66" i="4"/>
  <c r="BU60" i="4"/>
  <c r="BU71" i="4"/>
  <c r="BA115" i="4"/>
  <c r="BU159" i="4"/>
  <c r="BU137" i="4"/>
  <c r="BA60" i="4"/>
  <c r="AZ110" i="4"/>
  <c r="BS147" i="4"/>
  <c r="BS158" i="4"/>
  <c r="BU82" i="4"/>
  <c r="BG50" i="4"/>
  <c r="BR141" i="4"/>
  <c r="BU104" i="4"/>
  <c r="BU93" i="4"/>
  <c r="BR143" i="4"/>
  <c r="BS136" i="4"/>
  <c r="BA82" i="4"/>
  <c r="BA71" i="4"/>
  <c r="AZ154" i="4"/>
  <c r="BG39" i="4"/>
  <c r="BR56" i="4"/>
  <c r="BU25" i="4"/>
  <c r="AZ27" i="4"/>
  <c r="BR100" i="4"/>
  <c r="BR133" i="4"/>
  <c r="BR67" i="4"/>
  <c r="BR122" i="4"/>
  <c r="BF18" i="4"/>
  <c r="BF40" i="4"/>
  <c r="BF29" i="4"/>
  <c r="BR78" i="4"/>
  <c r="BQ31" i="4"/>
  <c r="BR111" i="4"/>
  <c r="BQ150" i="4"/>
  <c r="BS30" i="4"/>
  <c r="BQ161" i="4"/>
  <c r="BR89" i="4"/>
  <c r="BG15" i="4"/>
  <c r="BF51" i="4"/>
  <c r="BQ139" i="4"/>
  <c r="BR23" i="4"/>
  <c r="BQ128" i="4"/>
  <c r="BA328" i="4"/>
  <c r="BA356" i="4" s="1"/>
  <c r="BA21" i="4"/>
  <c r="AO172" i="4"/>
  <c r="AR172" i="4"/>
  <c r="AF172" i="4"/>
  <c r="CC172" i="4"/>
  <c r="BY172" i="4"/>
  <c r="CG172" i="4"/>
  <c r="BZ172" i="4"/>
  <c r="AT172" i="4"/>
  <c r="BE172" i="4"/>
  <c r="CI172" i="4"/>
  <c r="AM172" i="4"/>
  <c r="AE172" i="4"/>
  <c r="CA172" i="4"/>
  <c r="Y172" i="4"/>
  <c r="BB172" i="4"/>
  <c r="W172" i="4"/>
  <c r="BM172" i="4"/>
  <c r="AS172" i="4"/>
  <c r="CF172" i="4"/>
  <c r="CR172" i="4"/>
  <c r="CS172" i="4"/>
  <c r="AG172" i="4"/>
  <c r="Z172" i="4"/>
  <c r="CB172" i="4"/>
  <c r="AQ172" i="4"/>
  <c r="CD172" i="4"/>
  <c r="AK172" i="4"/>
  <c r="CJ172" i="4"/>
  <c r="AN172" i="4"/>
  <c r="AP172" i="4"/>
  <c r="BL172" i="4"/>
  <c r="AD172" i="4"/>
  <c r="BV172" i="4"/>
  <c r="AC172" i="4"/>
  <c r="CP172" i="4"/>
  <c r="AJ172" i="4"/>
  <c r="BX172" i="4"/>
  <c r="BN172" i="4"/>
  <c r="X172" i="4"/>
  <c r="AI172" i="4"/>
  <c r="CQ172" i="4"/>
  <c r="BC172" i="4"/>
  <c r="CE172" i="4"/>
  <c r="BQ172" i="4"/>
  <c r="BD172" i="4"/>
  <c r="BW172" i="4"/>
  <c r="AL172" i="4"/>
  <c r="CH172" i="4"/>
  <c r="AA172" i="4"/>
  <c r="CK172" i="4"/>
  <c r="BP172" i="4"/>
  <c r="AH172" i="4"/>
  <c r="Q172" i="4"/>
  <c r="B171" i="4"/>
  <c r="U172" i="4"/>
  <c r="T172" i="4"/>
  <c r="V172" i="4"/>
  <c r="R172" i="4"/>
  <c r="S172" i="4"/>
  <c r="AB172" i="4"/>
  <c r="CL172" i="4"/>
  <c r="BT102" i="4"/>
  <c r="BT157" i="4"/>
  <c r="BT80" i="4"/>
  <c r="BT28" i="4"/>
  <c r="BT146" i="4"/>
  <c r="BT168" i="4"/>
  <c r="BT91" i="4"/>
  <c r="BT135" i="4"/>
  <c r="BT113" i="4"/>
  <c r="BT124" i="4"/>
  <c r="F173" i="4"/>
  <c r="BG29" i="4" l="1"/>
  <c r="BG40" i="4"/>
  <c r="BR132" i="4"/>
  <c r="BA83" i="4"/>
  <c r="BA94" i="4"/>
  <c r="BR155" i="4"/>
  <c r="BU105" i="4"/>
  <c r="BS170" i="4"/>
  <c r="BA72" i="4"/>
  <c r="BU149" i="4"/>
  <c r="BA127" i="4"/>
  <c r="BA50" i="4"/>
  <c r="BA39" i="4"/>
  <c r="AZ144" i="4"/>
  <c r="BU127" i="4"/>
  <c r="BF74" i="4"/>
  <c r="BU116" i="4"/>
  <c r="BG62" i="4"/>
  <c r="BS159" i="4"/>
  <c r="AZ122" i="4"/>
  <c r="BU171" i="4"/>
  <c r="BU83" i="4"/>
  <c r="BA61" i="4"/>
  <c r="BR154" i="4"/>
  <c r="BS104" i="4"/>
  <c r="AZ111" i="4"/>
  <c r="BR153" i="4"/>
  <c r="BU72" i="4"/>
  <c r="AZ100" i="4"/>
  <c r="BA128" i="4"/>
  <c r="BA105" i="4"/>
  <c r="BS126" i="4"/>
  <c r="BG51" i="4"/>
  <c r="AZ166" i="4"/>
  <c r="BS148" i="4"/>
  <c r="BU94" i="4"/>
  <c r="AZ78" i="4"/>
  <c r="AZ89" i="4"/>
  <c r="BU138" i="4"/>
  <c r="AZ133" i="4"/>
  <c r="BS137" i="4"/>
  <c r="BS115" i="4"/>
  <c r="AZ155" i="4"/>
  <c r="BU160" i="4"/>
  <c r="BR24" i="4"/>
  <c r="BQ151" i="4"/>
  <c r="BF63" i="4"/>
  <c r="BR123" i="4"/>
  <c r="BF52" i="4"/>
  <c r="BR134" i="4"/>
  <c r="BR112" i="4"/>
  <c r="BU26" i="4"/>
  <c r="BA22" i="4"/>
  <c r="BG16" i="4"/>
  <c r="BQ32" i="4"/>
  <c r="BR79" i="4"/>
  <c r="AZ28" i="4"/>
  <c r="BR68" i="4"/>
  <c r="BR101" i="4"/>
  <c r="BS31" i="4"/>
  <c r="BQ162" i="4"/>
  <c r="BR90" i="4"/>
  <c r="BF19" i="4"/>
  <c r="BG41" i="4"/>
  <c r="BG30" i="4"/>
  <c r="BQ140" i="4"/>
  <c r="BF41" i="4"/>
  <c r="BF30" i="4"/>
  <c r="BI14" i="4"/>
  <c r="BI38" i="4"/>
  <c r="BR145" i="4"/>
  <c r="BG52" i="4"/>
  <c r="X173" i="4"/>
  <c r="Z173" i="4"/>
  <c r="AB173" i="4"/>
  <c r="AP173" i="4"/>
  <c r="CJ173" i="4"/>
  <c r="BW173" i="4"/>
  <c r="CE173" i="4"/>
  <c r="CS173" i="4"/>
  <c r="AK173" i="4"/>
  <c r="AS173" i="4"/>
  <c r="W173" i="4"/>
  <c r="CB173" i="4"/>
  <c r="BE173" i="4"/>
  <c r="AI173" i="4"/>
  <c r="AC173" i="4"/>
  <c r="CI173" i="4"/>
  <c r="AJ173" i="4"/>
  <c r="AO173" i="4"/>
  <c r="CC173" i="4"/>
  <c r="AL173" i="4"/>
  <c r="Y173" i="4"/>
  <c r="BL173" i="4"/>
  <c r="AH173" i="4"/>
  <c r="AD173" i="4"/>
  <c r="CH173" i="4"/>
  <c r="BY173" i="4"/>
  <c r="AR173" i="4"/>
  <c r="AG173" i="4"/>
  <c r="CP173" i="4"/>
  <c r="BP173" i="4"/>
  <c r="BD173" i="4"/>
  <c r="BC173" i="4"/>
  <c r="AN173" i="4"/>
  <c r="CQ173" i="4"/>
  <c r="CA173" i="4"/>
  <c r="AE173" i="4"/>
  <c r="AF173" i="4"/>
  <c r="BM173" i="4"/>
  <c r="CD173" i="4"/>
  <c r="AA173" i="4"/>
  <c r="CG173" i="4"/>
  <c r="CK173" i="4"/>
  <c r="AQ173" i="4"/>
  <c r="BQ173" i="4"/>
  <c r="BX173" i="4"/>
  <c r="CF173" i="4"/>
  <c r="BB173" i="4"/>
  <c r="AM173" i="4"/>
  <c r="BZ173" i="4"/>
  <c r="BV173" i="4"/>
  <c r="CR173" i="4"/>
  <c r="BN173" i="4"/>
  <c r="AT173" i="4"/>
  <c r="Q173" i="4"/>
  <c r="B172" i="4"/>
  <c r="T173" i="4"/>
  <c r="V173" i="4"/>
  <c r="U173" i="4"/>
  <c r="S173" i="4"/>
  <c r="R173" i="4"/>
  <c r="CL173" i="4"/>
  <c r="BT136" i="4"/>
  <c r="BT29" i="4"/>
  <c r="BT125" i="4"/>
  <c r="BT92" i="4"/>
  <c r="BT147" i="4"/>
  <c r="BT169" i="4"/>
  <c r="BT103" i="4"/>
  <c r="BT158" i="4"/>
  <c r="BT114" i="4"/>
  <c r="F174" i="4"/>
  <c r="BR144" i="4" l="1"/>
  <c r="AZ101" i="4"/>
  <c r="BU106" i="4"/>
  <c r="AZ112" i="4"/>
  <c r="AZ123" i="4"/>
  <c r="AZ134" i="4"/>
  <c r="BG74" i="4"/>
  <c r="BU139" i="4"/>
  <c r="AZ156" i="4"/>
  <c r="BA62" i="4"/>
  <c r="BS127" i="4"/>
  <c r="BU150" i="4"/>
  <c r="AZ90" i="4"/>
  <c r="BA117" i="4"/>
  <c r="BU84" i="4"/>
  <c r="BR165" i="4"/>
  <c r="BS116" i="4"/>
  <c r="BA73" i="4"/>
  <c r="BS171" i="4"/>
  <c r="BU128" i="4"/>
  <c r="BA139" i="4"/>
  <c r="BA106" i="4"/>
  <c r="BI50" i="4"/>
  <c r="BS149" i="4"/>
  <c r="AZ145" i="4"/>
  <c r="BS138" i="4"/>
  <c r="BA140" i="4"/>
  <c r="BU95" i="4"/>
  <c r="BU161" i="4"/>
  <c r="BR167" i="4"/>
  <c r="BA95" i="4"/>
  <c r="BU172" i="4"/>
  <c r="AZ167" i="4"/>
  <c r="BS160" i="4"/>
  <c r="BG63" i="4"/>
  <c r="BR166" i="4"/>
  <c r="BF86" i="4"/>
  <c r="BA40" i="4"/>
  <c r="BA51" i="4"/>
  <c r="BA84" i="4"/>
  <c r="BU117" i="4"/>
  <c r="BI39" i="4"/>
  <c r="BR157" i="4"/>
  <c r="BU27" i="4"/>
  <c r="BF64" i="4"/>
  <c r="BI15" i="4"/>
  <c r="BR113" i="4"/>
  <c r="BG64" i="4"/>
  <c r="BF31" i="4"/>
  <c r="BF42" i="4"/>
  <c r="BQ152" i="4"/>
  <c r="BF20" i="4"/>
  <c r="BR80" i="4"/>
  <c r="BQ163" i="4"/>
  <c r="BF53" i="4"/>
  <c r="BG31" i="4"/>
  <c r="BG42" i="4"/>
  <c r="BR102" i="4"/>
  <c r="AZ29" i="4"/>
  <c r="BG17" i="4"/>
  <c r="BA23" i="4"/>
  <c r="BR124" i="4"/>
  <c r="BR135" i="4"/>
  <c r="BR25" i="4"/>
  <c r="BG53" i="4"/>
  <c r="BS32" i="4"/>
  <c r="BR91" i="4"/>
  <c r="BR146" i="4"/>
  <c r="BF75" i="4"/>
  <c r="AL174" i="4"/>
  <c r="AP174" i="4"/>
  <c r="AJ174" i="4"/>
  <c r="CD174" i="4"/>
  <c r="W174" i="4"/>
  <c r="X174" i="4"/>
  <c r="AE174" i="4"/>
  <c r="AR174" i="4"/>
  <c r="AQ174" i="4"/>
  <c r="AS174" i="4"/>
  <c r="CP174" i="4"/>
  <c r="CS174" i="4"/>
  <c r="Y174" i="4"/>
  <c r="BP174" i="4"/>
  <c r="Z174" i="4"/>
  <c r="AG174" i="4"/>
  <c r="CG174" i="4"/>
  <c r="BN174" i="4"/>
  <c r="BM174" i="4"/>
  <c r="CA174" i="4"/>
  <c r="AK174" i="4"/>
  <c r="AA174" i="4"/>
  <c r="CF174" i="4"/>
  <c r="BY174" i="4"/>
  <c r="BX174" i="4"/>
  <c r="CI174" i="4"/>
  <c r="BE174" i="4"/>
  <c r="AD174" i="4"/>
  <c r="BQ174" i="4"/>
  <c r="CC174" i="4"/>
  <c r="AC174" i="4"/>
  <c r="BL174" i="4"/>
  <c r="AB174" i="4"/>
  <c r="BB174" i="4"/>
  <c r="AT174" i="4"/>
  <c r="AO174" i="4"/>
  <c r="CH174" i="4"/>
  <c r="AM174" i="4"/>
  <c r="CR174" i="4"/>
  <c r="AN174" i="4"/>
  <c r="AI174" i="4"/>
  <c r="BZ174" i="4"/>
  <c r="CE174" i="4"/>
  <c r="BV174" i="4"/>
  <c r="AF174" i="4"/>
  <c r="CB174" i="4"/>
  <c r="CJ174" i="4"/>
  <c r="BD174" i="4"/>
  <c r="CK174" i="4"/>
  <c r="BW174" i="4"/>
  <c r="CQ174" i="4"/>
  <c r="BC174" i="4"/>
  <c r="AH174" i="4"/>
  <c r="Q174" i="4"/>
  <c r="B173" i="4"/>
  <c r="U174" i="4"/>
  <c r="V174" i="4"/>
  <c r="T174" i="4"/>
  <c r="S174" i="4"/>
  <c r="R174" i="4"/>
  <c r="CL174" i="4"/>
  <c r="BT126" i="4"/>
  <c r="BT104" i="4"/>
  <c r="BT170" i="4"/>
  <c r="BT137" i="4"/>
  <c r="BT115" i="4"/>
  <c r="BT30" i="4"/>
  <c r="BT159" i="4"/>
  <c r="BT148" i="4"/>
  <c r="F175" i="4"/>
  <c r="BR156" i="4" l="1"/>
  <c r="BI51" i="4"/>
  <c r="BA63" i="4"/>
  <c r="BU173" i="4"/>
  <c r="BA152" i="4"/>
  <c r="AZ157" i="4"/>
  <c r="BI62" i="4"/>
  <c r="BA118" i="4"/>
  <c r="BU140" i="4"/>
  <c r="BA74" i="4"/>
  <c r="AZ124" i="4"/>
  <c r="BU118" i="4"/>
  <c r="BA41" i="4"/>
  <c r="BA52" i="4"/>
  <c r="BS150" i="4"/>
  <c r="AZ102" i="4"/>
  <c r="AZ168" i="4"/>
  <c r="AZ146" i="4"/>
  <c r="AZ113" i="4"/>
  <c r="BA96" i="4"/>
  <c r="BF98" i="4"/>
  <c r="BG75" i="4"/>
  <c r="BA107" i="4"/>
  <c r="BU107" i="4"/>
  <c r="BA85" i="4"/>
  <c r="BU96" i="4"/>
  <c r="BU162" i="4"/>
  <c r="BU151" i="4"/>
  <c r="BG86" i="4"/>
  <c r="AZ135" i="4"/>
  <c r="BU129" i="4"/>
  <c r="BS172" i="4"/>
  <c r="BS161" i="4"/>
  <c r="BA151" i="4"/>
  <c r="BS128" i="4"/>
  <c r="BA129" i="4"/>
  <c r="BS139" i="4"/>
  <c r="BI40" i="4"/>
  <c r="BG54" i="4"/>
  <c r="BR158" i="4"/>
  <c r="BG65" i="4"/>
  <c r="BR26" i="4"/>
  <c r="BG18" i="4"/>
  <c r="BG43" i="4"/>
  <c r="BG32" i="4"/>
  <c r="BF65" i="4"/>
  <c r="BR92" i="4"/>
  <c r="BQ164" i="4"/>
  <c r="BR125" i="4"/>
  <c r="BF76" i="4"/>
  <c r="BR169" i="4"/>
  <c r="BA24" i="4"/>
  <c r="BG76" i="4"/>
  <c r="BR147" i="4"/>
  <c r="BJ14" i="4"/>
  <c r="BJ38" i="4"/>
  <c r="BJ50" i="4" s="1"/>
  <c r="BF54" i="4"/>
  <c r="BF87" i="4"/>
  <c r="BR103" i="4"/>
  <c r="BR136" i="4"/>
  <c r="AZ30" i="4"/>
  <c r="BR114" i="4"/>
  <c r="BF328" i="4"/>
  <c r="BF356" i="4" s="1"/>
  <c r="BF21" i="4"/>
  <c r="BF43" i="4"/>
  <c r="BF32" i="4"/>
  <c r="BI16" i="4"/>
  <c r="BU28" i="4"/>
  <c r="BZ175" i="4"/>
  <c r="AT175" i="4"/>
  <c r="Z175" i="4"/>
  <c r="AJ175" i="4"/>
  <c r="AB175" i="4"/>
  <c r="AQ175" i="4"/>
  <c r="CC175" i="4"/>
  <c r="BV175" i="4"/>
  <c r="AH175" i="4"/>
  <c r="BC175" i="4"/>
  <c r="AD175" i="4"/>
  <c r="BL175" i="4"/>
  <c r="CQ175" i="4"/>
  <c r="CI175" i="4"/>
  <c r="AZ175" i="4"/>
  <c r="Y175" i="4"/>
  <c r="AK175" i="4"/>
  <c r="CG175" i="4"/>
  <c r="CK175" i="4"/>
  <c r="AG175" i="4"/>
  <c r="CH175" i="4"/>
  <c r="CA175" i="4"/>
  <c r="W175" i="4"/>
  <c r="CF175" i="4"/>
  <c r="BN175" i="4"/>
  <c r="BX175" i="4"/>
  <c r="BM175" i="4"/>
  <c r="CB175" i="4"/>
  <c r="CP175" i="4"/>
  <c r="CR175" i="4"/>
  <c r="BQ175" i="4"/>
  <c r="AP175" i="4"/>
  <c r="AC175" i="4"/>
  <c r="CD175" i="4"/>
  <c r="BD175" i="4"/>
  <c r="AN175" i="4"/>
  <c r="X175" i="4"/>
  <c r="CE175" i="4"/>
  <c r="AE175" i="4"/>
  <c r="AF175" i="4"/>
  <c r="AI175" i="4"/>
  <c r="AR175" i="4"/>
  <c r="AS175" i="4"/>
  <c r="CJ175" i="4"/>
  <c r="AL175" i="4"/>
  <c r="AA175" i="4"/>
  <c r="BE175" i="4"/>
  <c r="AO175" i="4"/>
  <c r="AM175" i="4"/>
  <c r="BY175" i="4"/>
  <c r="BP175" i="4"/>
  <c r="BB175" i="4"/>
  <c r="CS175" i="4"/>
  <c r="BW175" i="4"/>
  <c r="Q175" i="4"/>
  <c r="B174" i="4"/>
  <c r="V175" i="4"/>
  <c r="U175" i="4"/>
  <c r="T175" i="4"/>
  <c r="R175" i="4"/>
  <c r="S175" i="4"/>
  <c r="CL175" i="4"/>
  <c r="BT160" i="4"/>
  <c r="BT127" i="4"/>
  <c r="BT171" i="4"/>
  <c r="BT149" i="4"/>
  <c r="BT31" i="4"/>
  <c r="BT116" i="4"/>
  <c r="BT138" i="4"/>
  <c r="F176" i="4"/>
  <c r="BR168" i="4" l="1"/>
  <c r="BS151" i="4"/>
  <c r="BS140" i="4"/>
  <c r="BS173" i="4"/>
  <c r="BU174" i="4"/>
  <c r="BA119" i="4"/>
  <c r="BG87" i="4"/>
  <c r="BA108" i="4"/>
  <c r="AZ125" i="4"/>
  <c r="BA86" i="4"/>
  <c r="BA130" i="4"/>
  <c r="BA164" i="4"/>
  <c r="BA163" i="4"/>
  <c r="AZ147" i="4"/>
  <c r="BU119" i="4"/>
  <c r="AZ158" i="4"/>
  <c r="BS162" i="4"/>
  <c r="BA64" i="4"/>
  <c r="BJ62" i="4"/>
  <c r="BG98" i="4"/>
  <c r="BU108" i="4"/>
  <c r="AZ114" i="4"/>
  <c r="BA53" i="4"/>
  <c r="BA42" i="4"/>
  <c r="BU130" i="4"/>
  <c r="BI74" i="4"/>
  <c r="BI63" i="4"/>
  <c r="BA141" i="4"/>
  <c r="BU141" i="4"/>
  <c r="BU163" i="4"/>
  <c r="BA97" i="4"/>
  <c r="BF110" i="4"/>
  <c r="AZ136" i="4"/>
  <c r="BU152" i="4"/>
  <c r="AZ169" i="4"/>
  <c r="BA75" i="4"/>
  <c r="BI52" i="4"/>
  <c r="BI41" i="4"/>
  <c r="BU29" i="4"/>
  <c r="BF55" i="4"/>
  <c r="BR126" i="4"/>
  <c r="BA25" i="4"/>
  <c r="BR137" i="4"/>
  <c r="BG44" i="4"/>
  <c r="BG33" i="4"/>
  <c r="BG77" i="4"/>
  <c r="BR170" i="4"/>
  <c r="BF22" i="4"/>
  <c r="BF99" i="4"/>
  <c r="BR104" i="4"/>
  <c r="BG55" i="4"/>
  <c r="BI17" i="4"/>
  <c r="BR148" i="4"/>
  <c r="BF66" i="4"/>
  <c r="BJ15" i="4"/>
  <c r="BG19" i="4"/>
  <c r="BF44" i="4"/>
  <c r="BF33" i="4"/>
  <c r="BR115" i="4"/>
  <c r="BJ39" i="4"/>
  <c r="BR159" i="4"/>
  <c r="BG88" i="4"/>
  <c r="BF88" i="4"/>
  <c r="BF77" i="4"/>
  <c r="BR27" i="4"/>
  <c r="BG66" i="4"/>
  <c r="BY176" i="4"/>
  <c r="BN176" i="4"/>
  <c r="AZ176" i="4"/>
  <c r="CS176" i="4"/>
  <c r="AS176" i="4"/>
  <c r="CG176" i="4"/>
  <c r="AM176" i="4"/>
  <c r="CR176" i="4"/>
  <c r="CD176" i="4"/>
  <c r="BX176" i="4"/>
  <c r="AG176" i="4"/>
  <c r="CP176" i="4"/>
  <c r="AB176" i="4"/>
  <c r="CK176" i="4"/>
  <c r="CI176" i="4"/>
  <c r="CC176" i="4"/>
  <c r="BE176" i="4"/>
  <c r="BB176" i="4"/>
  <c r="AE176" i="4"/>
  <c r="BW176" i="4"/>
  <c r="AN176" i="4"/>
  <c r="AF176" i="4"/>
  <c r="BD176" i="4"/>
  <c r="CA176" i="4"/>
  <c r="AI176" i="4"/>
  <c r="CB176" i="4"/>
  <c r="AD176" i="4"/>
  <c r="AQ176" i="4"/>
  <c r="AJ176" i="4"/>
  <c r="AP176" i="4"/>
  <c r="BC176" i="4"/>
  <c r="CH176" i="4"/>
  <c r="CE176" i="4"/>
  <c r="BA176" i="4"/>
  <c r="AK176" i="4"/>
  <c r="BM176" i="4"/>
  <c r="BL176" i="4"/>
  <c r="BP176" i="4"/>
  <c r="AA176" i="4"/>
  <c r="BQ176" i="4"/>
  <c r="AO176" i="4"/>
  <c r="BV176" i="4"/>
  <c r="AC176" i="4"/>
  <c r="CJ176" i="4"/>
  <c r="BZ176" i="4"/>
  <c r="CF176" i="4"/>
  <c r="CQ176" i="4"/>
  <c r="AL176" i="4"/>
  <c r="AH176" i="4"/>
  <c r="AR176" i="4"/>
  <c r="AT176" i="4"/>
  <c r="Q176" i="4"/>
  <c r="B175" i="4"/>
  <c r="T176" i="4"/>
  <c r="W176" i="4"/>
  <c r="U176" i="4"/>
  <c r="V176" i="4"/>
  <c r="Z176" i="4"/>
  <c r="X176" i="4"/>
  <c r="R176" i="4"/>
  <c r="S176" i="4"/>
  <c r="Y176" i="4"/>
  <c r="CL176" i="4"/>
  <c r="BT150" i="4"/>
  <c r="BT161" i="4"/>
  <c r="BT128" i="4"/>
  <c r="BT139" i="4"/>
  <c r="BT32" i="4"/>
  <c r="BT172" i="4"/>
  <c r="F177" i="4"/>
  <c r="BA109" i="4" l="1"/>
  <c r="BA65" i="4"/>
  <c r="BU131" i="4"/>
  <c r="BA175" i="4"/>
  <c r="BA98" i="4"/>
  <c r="BS152" i="4"/>
  <c r="BU175" i="4"/>
  <c r="BA153" i="4"/>
  <c r="AZ126" i="4"/>
  <c r="BU120" i="4"/>
  <c r="BA76" i="4"/>
  <c r="AZ137" i="4"/>
  <c r="BA120" i="4"/>
  <c r="BS163" i="4"/>
  <c r="BA87" i="4"/>
  <c r="BU164" i="4"/>
  <c r="BU153" i="4"/>
  <c r="BI75" i="4"/>
  <c r="BU142" i="4"/>
  <c r="BG110" i="4"/>
  <c r="BS174" i="4"/>
  <c r="BG99" i="4"/>
  <c r="AZ148" i="4"/>
  <c r="BF122" i="4"/>
  <c r="BI86" i="4"/>
  <c r="BA54" i="4"/>
  <c r="BJ74" i="4"/>
  <c r="AZ170" i="4"/>
  <c r="AZ159" i="4"/>
  <c r="BA142" i="4"/>
  <c r="BA131" i="4"/>
  <c r="BI64" i="4"/>
  <c r="BI42" i="4"/>
  <c r="BI53" i="4"/>
  <c r="BG78" i="4"/>
  <c r="BF100" i="4"/>
  <c r="BF45" i="4"/>
  <c r="BF34" i="4"/>
  <c r="BI18" i="4"/>
  <c r="BG100" i="4"/>
  <c r="BR171" i="4"/>
  <c r="BR127" i="4"/>
  <c r="BF56" i="4"/>
  <c r="BJ16" i="4"/>
  <c r="BF78" i="4"/>
  <c r="BG67" i="4"/>
  <c r="BG89" i="4"/>
  <c r="BR138" i="4"/>
  <c r="BR28" i="4"/>
  <c r="BR160" i="4"/>
  <c r="BR116" i="4"/>
  <c r="BF111" i="4"/>
  <c r="BG45" i="4"/>
  <c r="BG34" i="4"/>
  <c r="BR149" i="4"/>
  <c r="BF67" i="4"/>
  <c r="BF89" i="4"/>
  <c r="BJ51" i="4"/>
  <c r="BJ40" i="4"/>
  <c r="BK14" i="4"/>
  <c r="BK38" i="4"/>
  <c r="BK50" i="4" s="1"/>
  <c r="BG20" i="4"/>
  <c r="BF23" i="4"/>
  <c r="BG56" i="4"/>
  <c r="BA26" i="4"/>
  <c r="BU30" i="4"/>
  <c r="BM177" i="4"/>
  <c r="AH177" i="4"/>
  <c r="Z177" i="4"/>
  <c r="AM177" i="4"/>
  <c r="AE177" i="4"/>
  <c r="AS177" i="4"/>
  <c r="AT177" i="4"/>
  <c r="CJ177" i="4"/>
  <c r="CI177" i="4"/>
  <c r="AL177" i="4"/>
  <c r="CA177" i="4"/>
  <c r="BV177" i="4"/>
  <c r="BZ177" i="4"/>
  <c r="AB177" i="4"/>
  <c r="AI177" i="4"/>
  <c r="AQ177" i="4"/>
  <c r="CE177" i="4"/>
  <c r="BD177" i="4"/>
  <c r="BW177" i="4"/>
  <c r="AJ177" i="4"/>
  <c r="CD177" i="4"/>
  <c r="BR177" i="4"/>
  <c r="AF177" i="4"/>
  <c r="Y177" i="4"/>
  <c r="AO177" i="4"/>
  <c r="BP177" i="4"/>
  <c r="AG177" i="4"/>
  <c r="AC177" i="4"/>
  <c r="CS177" i="4"/>
  <c r="CH177" i="4"/>
  <c r="BB177" i="4"/>
  <c r="BY177" i="4"/>
  <c r="CC177" i="4"/>
  <c r="AA177" i="4"/>
  <c r="AD177" i="4"/>
  <c r="CG177" i="4"/>
  <c r="BL177" i="4"/>
  <c r="BE177" i="4"/>
  <c r="CP177" i="4"/>
  <c r="AN177" i="4"/>
  <c r="W177" i="4"/>
  <c r="AK177" i="4"/>
  <c r="CF177" i="4"/>
  <c r="AR177" i="4"/>
  <c r="BQ177" i="4"/>
  <c r="CK177" i="4"/>
  <c r="AP177" i="4"/>
  <c r="AZ177" i="4"/>
  <c r="CR177" i="4"/>
  <c r="X177" i="4"/>
  <c r="BN177" i="4"/>
  <c r="BX177" i="4"/>
  <c r="BC177" i="4"/>
  <c r="BS177" i="4"/>
  <c r="CQ177" i="4"/>
  <c r="CB177" i="4"/>
  <c r="BT177" i="4"/>
  <c r="Q177" i="4"/>
  <c r="B176" i="4"/>
  <c r="U177" i="4"/>
  <c r="V177" i="4"/>
  <c r="T177" i="4"/>
  <c r="R177" i="4"/>
  <c r="S177" i="4"/>
  <c r="CL177" i="4"/>
  <c r="BT140" i="4"/>
  <c r="BT173" i="4"/>
  <c r="BT151" i="4"/>
  <c r="BT162" i="4"/>
  <c r="F178" i="4"/>
  <c r="BA143" i="4" l="1"/>
  <c r="AZ171" i="4"/>
  <c r="BF134" i="4"/>
  <c r="BG111" i="4"/>
  <c r="BU154" i="4"/>
  <c r="BA88" i="4"/>
  <c r="AZ138" i="4"/>
  <c r="BS164" i="4"/>
  <c r="BU143" i="4"/>
  <c r="BK62" i="4"/>
  <c r="AZ160" i="4"/>
  <c r="BI87" i="4"/>
  <c r="BU165" i="4"/>
  <c r="BA99" i="4"/>
  <c r="BS175" i="4"/>
  <c r="BA110" i="4"/>
  <c r="BA77" i="4"/>
  <c r="BA121" i="4"/>
  <c r="BJ86" i="4"/>
  <c r="BI98" i="4"/>
  <c r="BA132" i="4"/>
  <c r="BA165" i="4"/>
  <c r="BK15" i="4"/>
  <c r="BK16" i="4" s="1"/>
  <c r="BA154" i="4"/>
  <c r="BA66" i="4"/>
  <c r="BG122" i="4"/>
  <c r="BU176" i="4"/>
  <c r="AZ149" i="4"/>
  <c r="BU132" i="4"/>
  <c r="BI43" i="4"/>
  <c r="BI54" i="4"/>
  <c r="BI76" i="4"/>
  <c r="BI65" i="4"/>
  <c r="BU31" i="4"/>
  <c r="BJ52" i="4"/>
  <c r="BJ41" i="4"/>
  <c r="BR161" i="4"/>
  <c r="BR139" i="4"/>
  <c r="BF35" i="4"/>
  <c r="BF46" i="4"/>
  <c r="BA27" i="4"/>
  <c r="BJ63" i="4"/>
  <c r="BG35" i="4"/>
  <c r="BG46" i="4"/>
  <c r="BR128" i="4"/>
  <c r="BR150" i="4"/>
  <c r="BG79" i="4"/>
  <c r="BF90" i="4"/>
  <c r="BF57" i="4"/>
  <c r="BG68" i="4"/>
  <c r="BG328" i="4"/>
  <c r="BG356" i="4" s="1"/>
  <c r="BG21" i="4"/>
  <c r="BF101" i="4"/>
  <c r="BG57" i="4"/>
  <c r="BR172" i="4"/>
  <c r="BJ17" i="4"/>
  <c r="BG112" i="4"/>
  <c r="BI19" i="4"/>
  <c r="BF112" i="4"/>
  <c r="BF24" i="4"/>
  <c r="BK39" i="4"/>
  <c r="BF79" i="4"/>
  <c r="BF123" i="4"/>
  <c r="BR29" i="4"/>
  <c r="BG101" i="4"/>
  <c r="BF68" i="4"/>
  <c r="BG90" i="4"/>
  <c r="CQ178" i="4"/>
  <c r="BD178" i="4"/>
  <c r="AB178" i="4"/>
  <c r="BP178" i="4"/>
  <c r="BC178" i="4"/>
  <c r="AL178" i="4"/>
  <c r="BS178" i="4"/>
  <c r="AI178" i="4"/>
  <c r="BW178" i="4"/>
  <c r="CD178" i="4"/>
  <c r="CR178" i="4"/>
  <c r="Z178" i="4"/>
  <c r="BZ178" i="4"/>
  <c r="CG178" i="4"/>
  <c r="CS178" i="4"/>
  <c r="BN178" i="4"/>
  <c r="AK178" i="4"/>
  <c r="BY178" i="4"/>
  <c r="AC178" i="4"/>
  <c r="AP178" i="4"/>
  <c r="CF178" i="4"/>
  <c r="CJ178" i="4"/>
  <c r="CP178" i="4"/>
  <c r="AZ178" i="4"/>
  <c r="AA178" i="4"/>
  <c r="AF178" i="4"/>
  <c r="BQ178" i="4"/>
  <c r="CK178" i="4"/>
  <c r="BL178" i="4"/>
  <c r="AT178" i="4"/>
  <c r="AG178" i="4"/>
  <c r="AR178" i="4"/>
  <c r="Y178" i="4"/>
  <c r="AS178" i="4"/>
  <c r="X178" i="4"/>
  <c r="CH178" i="4"/>
  <c r="CE178" i="4"/>
  <c r="BB178" i="4"/>
  <c r="R178" i="4"/>
  <c r="W178" i="4"/>
  <c r="CI178" i="4"/>
  <c r="AQ178" i="4"/>
  <c r="AE178" i="4"/>
  <c r="AM178" i="4"/>
  <c r="BV178" i="4"/>
  <c r="BE178" i="4"/>
  <c r="CC178" i="4"/>
  <c r="BX178" i="4"/>
  <c r="AD178" i="4"/>
  <c r="CB178" i="4"/>
  <c r="AN178" i="4"/>
  <c r="BR178" i="4"/>
  <c r="AO178" i="4"/>
  <c r="AH178" i="4"/>
  <c r="BM178" i="4"/>
  <c r="AJ178" i="4"/>
  <c r="CA178" i="4"/>
  <c r="BT178" i="4"/>
  <c r="Q178" i="4"/>
  <c r="B177" i="4"/>
  <c r="U178" i="4"/>
  <c r="V178" i="4"/>
  <c r="T178" i="4"/>
  <c r="S178" i="4"/>
  <c r="CL178" i="4"/>
  <c r="BT174" i="4"/>
  <c r="BT163" i="4"/>
  <c r="BT152" i="4"/>
  <c r="F179" i="4"/>
  <c r="BI110" i="4" l="1"/>
  <c r="AZ172" i="4"/>
  <c r="BK74" i="4"/>
  <c r="BU155" i="4"/>
  <c r="BA100" i="4"/>
  <c r="BU166" i="4"/>
  <c r="BG134" i="4"/>
  <c r="BA166" i="4"/>
  <c r="BJ98" i="4"/>
  <c r="BA111" i="4"/>
  <c r="BS176" i="4"/>
  <c r="AZ150" i="4"/>
  <c r="AZ161" i="4"/>
  <c r="BA78" i="4"/>
  <c r="BA177" i="4"/>
  <c r="BA144" i="4"/>
  <c r="BA133" i="4"/>
  <c r="BA122" i="4"/>
  <c r="BF146" i="4"/>
  <c r="BU144" i="4"/>
  <c r="BA89" i="4"/>
  <c r="BU177" i="4"/>
  <c r="BI99" i="4"/>
  <c r="BG123" i="4"/>
  <c r="BA155" i="4"/>
  <c r="BI77" i="4"/>
  <c r="BI66" i="4"/>
  <c r="BI88" i="4"/>
  <c r="BI55" i="4"/>
  <c r="BI44" i="4"/>
  <c r="BG113" i="4"/>
  <c r="BG80" i="4"/>
  <c r="BG58" i="4"/>
  <c r="BJ64" i="4"/>
  <c r="BR30" i="4"/>
  <c r="BF25" i="4"/>
  <c r="BF124" i="4"/>
  <c r="BG124" i="4"/>
  <c r="BG69" i="4"/>
  <c r="BF69" i="4"/>
  <c r="BF102" i="4"/>
  <c r="BG47" i="4"/>
  <c r="BG36" i="4"/>
  <c r="BA28" i="4"/>
  <c r="BF58" i="4"/>
  <c r="BJ18" i="4"/>
  <c r="BF135" i="4"/>
  <c r="AV14" i="4"/>
  <c r="AV38" i="4"/>
  <c r="BF113" i="4"/>
  <c r="BG91" i="4"/>
  <c r="BJ75" i="4"/>
  <c r="BF47" i="4"/>
  <c r="BF36" i="4"/>
  <c r="BU32" i="4"/>
  <c r="BG102" i="4"/>
  <c r="BK51" i="4"/>
  <c r="BK40" i="4"/>
  <c r="BR173" i="4"/>
  <c r="BF80" i="4"/>
  <c r="BF91" i="4"/>
  <c r="BI20" i="4"/>
  <c r="BG22" i="4"/>
  <c r="BR162" i="4"/>
  <c r="BR140" i="4"/>
  <c r="BR151" i="4"/>
  <c r="BJ53" i="4"/>
  <c r="BJ42" i="4"/>
  <c r="BK17" i="4"/>
  <c r="AZ179" i="4"/>
  <c r="BP179" i="4"/>
  <c r="AK179" i="4"/>
  <c r="BR179" i="4"/>
  <c r="CI179" i="4"/>
  <c r="R179" i="4"/>
  <c r="AE179" i="4"/>
  <c r="AG179" i="4"/>
  <c r="BC179" i="4"/>
  <c r="BY179" i="4"/>
  <c r="BX179" i="4"/>
  <c r="BN179" i="4"/>
  <c r="AB179" i="4"/>
  <c r="W179" i="4"/>
  <c r="AM179" i="4"/>
  <c r="CE179" i="4"/>
  <c r="CC179" i="4"/>
  <c r="AL179" i="4"/>
  <c r="AS179" i="4"/>
  <c r="BW179" i="4"/>
  <c r="CG179" i="4"/>
  <c r="AJ179" i="4"/>
  <c r="CP179" i="4"/>
  <c r="AI179" i="4"/>
  <c r="AR179" i="4"/>
  <c r="AC179" i="4"/>
  <c r="Z179" i="4"/>
  <c r="CA179" i="4"/>
  <c r="AF179" i="4"/>
  <c r="BD179" i="4"/>
  <c r="BZ179" i="4"/>
  <c r="CH179" i="4"/>
  <c r="CS179" i="4"/>
  <c r="CJ179" i="4"/>
  <c r="BV179" i="4"/>
  <c r="BE179" i="4"/>
  <c r="AH179" i="4"/>
  <c r="CK179" i="4"/>
  <c r="BL179" i="4"/>
  <c r="BM179" i="4"/>
  <c r="BB179" i="4"/>
  <c r="AP179" i="4"/>
  <c r="AO179" i="4"/>
  <c r="AT179" i="4"/>
  <c r="CD179" i="4"/>
  <c r="X179" i="4"/>
  <c r="Y179" i="4"/>
  <c r="BS179" i="4"/>
  <c r="BQ179" i="4"/>
  <c r="AN179" i="4"/>
  <c r="CQ179" i="4"/>
  <c r="CB179" i="4"/>
  <c r="AA179" i="4"/>
  <c r="AD179" i="4"/>
  <c r="CF179" i="4"/>
  <c r="CR179" i="4"/>
  <c r="AQ179" i="4"/>
  <c r="BT179" i="4"/>
  <c r="Q179" i="4"/>
  <c r="B178" i="4"/>
  <c r="T179" i="4"/>
  <c r="U179" i="4"/>
  <c r="V179" i="4"/>
  <c r="S179" i="4"/>
  <c r="CL179" i="4"/>
  <c r="BT164" i="4"/>
  <c r="BT175" i="4"/>
  <c r="F180" i="4"/>
  <c r="BI111" i="4" l="1"/>
  <c r="BF158" i="4"/>
  <c r="BA145" i="4"/>
  <c r="BA90" i="4"/>
  <c r="BI122" i="4"/>
  <c r="BA101" i="4"/>
  <c r="BU156" i="4"/>
  <c r="BK86" i="4"/>
  <c r="BA167" i="4"/>
  <c r="BA123" i="4"/>
  <c r="BU178" i="4"/>
  <c r="BA112" i="4"/>
  <c r="AV39" i="4"/>
  <c r="BG135" i="4"/>
  <c r="BA134" i="4"/>
  <c r="BA156" i="4"/>
  <c r="AZ173" i="4"/>
  <c r="AZ162" i="4"/>
  <c r="BJ110" i="4"/>
  <c r="BA178" i="4"/>
  <c r="BG146" i="4"/>
  <c r="BU167" i="4"/>
  <c r="BI67" i="4"/>
  <c r="BI45" i="4"/>
  <c r="BI56" i="4"/>
  <c r="BI78" i="4"/>
  <c r="BI100" i="4"/>
  <c r="BI89" i="4"/>
  <c r="AV50" i="4"/>
  <c r="AV51" i="4"/>
  <c r="AV40" i="4"/>
  <c r="BF125" i="4"/>
  <c r="BG81" i="4"/>
  <c r="BJ65" i="4"/>
  <c r="BR152" i="4"/>
  <c r="BF92" i="4"/>
  <c r="BG114" i="4"/>
  <c r="BJ87" i="4"/>
  <c r="AV15" i="4"/>
  <c r="BG59" i="4"/>
  <c r="BF136" i="4"/>
  <c r="BJ76" i="4"/>
  <c r="BG92" i="4"/>
  <c r="BF103" i="4"/>
  <c r="BF59" i="4"/>
  <c r="BR163" i="4"/>
  <c r="BR174" i="4"/>
  <c r="BG23" i="4"/>
  <c r="BU33" i="4"/>
  <c r="BG103" i="4"/>
  <c r="BF147" i="4"/>
  <c r="BJ19" i="4"/>
  <c r="BF70" i="4"/>
  <c r="BF114" i="4"/>
  <c r="BG70" i="4"/>
  <c r="BJ43" i="4"/>
  <c r="BJ54" i="4"/>
  <c r="BK63" i="4"/>
  <c r="BG48" i="4"/>
  <c r="BG37" i="4"/>
  <c r="BG136" i="4"/>
  <c r="BK18" i="4"/>
  <c r="BI328" i="4"/>
  <c r="BI356" i="4" s="1"/>
  <c r="BI21" i="4"/>
  <c r="BK52" i="4"/>
  <c r="BK41" i="4"/>
  <c r="BF48" i="4"/>
  <c r="BF37" i="4"/>
  <c r="BA29" i="4"/>
  <c r="BF81" i="4"/>
  <c r="BR31" i="4"/>
  <c r="BG125" i="4"/>
  <c r="Y180" i="4"/>
  <c r="CE180" i="4"/>
  <c r="AG180" i="4"/>
  <c r="BW180" i="4"/>
  <c r="AS180" i="4"/>
  <c r="AP180" i="4"/>
  <c r="CI180" i="4"/>
  <c r="BR180" i="4"/>
  <c r="CD180" i="4"/>
  <c r="AT180" i="4"/>
  <c r="BN180" i="4"/>
  <c r="AL180" i="4"/>
  <c r="CC180" i="4"/>
  <c r="BQ180" i="4"/>
  <c r="AJ180" i="4"/>
  <c r="AD180" i="4"/>
  <c r="BC180" i="4"/>
  <c r="BM180" i="4"/>
  <c r="AR180" i="4"/>
  <c r="W180" i="4"/>
  <c r="BS180" i="4"/>
  <c r="AH180" i="4"/>
  <c r="AE180" i="4"/>
  <c r="AB180" i="4"/>
  <c r="CK180" i="4"/>
  <c r="CG180" i="4"/>
  <c r="BD180" i="4"/>
  <c r="AZ180" i="4"/>
  <c r="BE180" i="4"/>
  <c r="CH180" i="4"/>
  <c r="AK180" i="4"/>
  <c r="AI180" i="4"/>
  <c r="CS180" i="4"/>
  <c r="BZ180" i="4"/>
  <c r="BY180" i="4"/>
  <c r="X180" i="4"/>
  <c r="CJ180" i="4"/>
  <c r="CB180" i="4"/>
  <c r="CQ180" i="4"/>
  <c r="BV180" i="4"/>
  <c r="BL180" i="4"/>
  <c r="AN180" i="4"/>
  <c r="CP180" i="4"/>
  <c r="CA180" i="4"/>
  <c r="AM180" i="4"/>
  <c r="AF180" i="4"/>
  <c r="BB180" i="4"/>
  <c r="AO180" i="4"/>
  <c r="AA180" i="4"/>
  <c r="BX180" i="4"/>
  <c r="CR180" i="4"/>
  <c r="BP180" i="4"/>
  <c r="Z180" i="4"/>
  <c r="CF180" i="4"/>
  <c r="AQ180" i="4"/>
  <c r="AC180" i="4"/>
  <c r="BT180" i="4"/>
  <c r="Q180" i="4"/>
  <c r="B179" i="4"/>
  <c r="R180" i="4"/>
  <c r="S180" i="4"/>
  <c r="T180" i="4"/>
  <c r="V180" i="4"/>
  <c r="U180" i="4"/>
  <c r="CL180" i="4"/>
  <c r="BT176" i="4"/>
  <c r="F181" i="4"/>
  <c r="BG158" i="4" l="1"/>
  <c r="BA146" i="4"/>
  <c r="BA124" i="4"/>
  <c r="BK98" i="4"/>
  <c r="AZ174" i="4"/>
  <c r="BU179" i="4"/>
  <c r="BG147" i="4"/>
  <c r="BU168" i="4"/>
  <c r="BA157" i="4"/>
  <c r="BI123" i="4"/>
  <c r="AV62" i="4"/>
  <c r="BJ122" i="4"/>
  <c r="BA168" i="4"/>
  <c r="BA135" i="4"/>
  <c r="BA179" i="4"/>
  <c r="BA113" i="4"/>
  <c r="BI134" i="4"/>
  <c r="BA102" i="4"/>
  <c r="BF170" i="4"/>
  <c r="BI57" i="4"/>
  <c r="BI46" i="4"/>
  <c r="BI79" i="4"/>
  <c r="BI112" i="4"/>
  <c r="BI68" i="4"/>
  <c r="BI101" i="4"/>
  <c r="BI90" i="4"/>
  <c r="BR32" i="4"/>
  <c r="BK53" i="4"/>
  <c r="BK42" i="4"/>
  <c r="BG49" i="4"/>
  <c r="BJ55" i="4"/>
  <c r="BJ44" i="4"/>
  <c r="BF82" i="4"/>
  <c r="BG115" i="4"/>
  <c r="BF71" i="4"/>
  <c r="BF148" i="4"/>
  <c r="BJ99" i="4"/>
  <c r="BF104" i="4"/>
  <c r="BG137" i="4"/>
  <c r="BK64" i="4"/>
  <c r="BK19" i="4"/>
  <c r="BG60" i="4"/>
  <c r="BJ20" i="4"/>
  <c r="BU34" i="4"/>
  <c r="BF115" i="4"/>
  <c r="BG71" i="4"/>
  <c r="BG126" i="4"/>
  <c r="BR164" i="4"/>
  <c r="BF93" i="4"/>
  <c r="BF49" i="4"/>
  <c r="BI22" i="4"/>
  <c r="BK75" i="4"/>
  <c r="BG82" i="4"/>
  <c r="BF159" i="4"/>
  <c r="BR175" i="4"/>
  <c r="BG104" i="4"/>
  <c r="AV16" i="4"/>
  <c r="BJ77" i="4"/>
  <c r="BG93" i="4"/>
  <c r="AV41" i="4"/>
  <c r="AV52" i="4"/>
  <c r="BA30" i="4"/>
  <c r="BF60" i="4"/>
  <c r="BG148" i="4"/>
  <c r="BJ66" i="4"/>
  <c r="BF126" i="4"/>
  <c r="BG24" i="4"/>
  <c r="BJ88" i="4"/>
  <c r="BF137" i="4"/>
  <c r="AY14" i="4"/>
  <c r="AY38" i="4"/>
  <c r="AV63" i="4"/>
  <c r="BE181" i="4"/>
  <c r="Y181" i="4"/>
  <c r="BP181" i="4"/>
  <c r="BR181" i="4"/>
  <c r="AE181" i="4"/>
  <c r="BQ181" i="4"/>
  <c r="AM181" i="4"/>
  <c r="AF181" i="4"/>
  <c r="BV181" i="4"/>
  <c r="BZ181" i="4"/>
  <c r="BL181" i="4"/>
  <c r="AL181" i="4"/>
  <c r="CF181" i="4"/>
  <c r="AK181" i="4"/>
  <c r="AQ181" i="4"/>
  <c r="BD181" i="4"/>
  <c r="AO181" i="4"/>
  <c r="AA181" i="4"/>
  <c r="CI181" i="4"/>
  <c r="CJ181" i="4"/>
  <c r="AC181" i="4"/>
  <c r="AP181" i="4"/>
  <c r="AZ181" i="4"/>
  <c r="CD181" i="4"/>
  <c r="Z181" i="4"/>
  <c r="CC181" i="4"/>
  <c r="CB181" i="4"/>
  <c r="AD181" i="4"/>
  <c r="AT181" i="4"/>
  <c r="CQ181" i="4"/>
  <c r="AH181" i="4"/>
  <c r="AJ181" i="4"/>
  <c r="BS181" i="4"/>
  <c r="X181" i="4"/>
  <c r="CP181" i="4"/>
  <c r="AG181" i="4"/>
  <c r="AR181" i="4"/>
  <c r="CK181" i="4"/>
  <c r="AB181" i="4"/>
  <c r="W181" i="4"/>
  <c r="BU181" i="4"/>
  <c r="CA181" i="4"/>
  <c r="BW181" i="4"/>
  <c r="CS181" i="4"/>
  <c r="AS181" i="4"/>
  <c r="CE181" i="4"/>
  <c r="CH181" i="4"/>
  <c r="BY181" i="4"/>
  <c r="CR181" i="4"/>
  <c r="AI181" i="4"/>
  <c r="AN181" i="4"/>
  <c r="BN181" i="4"/>
  <c r="BB181" i="4"/>
  <c r="BX181" i="4"/>
  <c r="BC181" i="4"/>
  <c r="BM181" i="4"/>
  <c r="CG181" i="4"/>
  <c r="BT181" i="4"/>
  <c r="Q181" i="4"/>
  <c r="B180" i="4"/>
  <c r="S181" i="4"/>
  <c r="R181" i="4"/>
  <c r="T181" i="4"/>
  <c r="V181" i="4"/>
  <c r="U181" i="4"/>
  <c r="CL181" i="4"/>
  <c r="F182" i="4"/>
  <c r="AY39" i="4" l="1"/>
  <c r="BI146" i="4"/>
  <c r="BA125" i="4"/>
  <c r="BA147" i="4"/>
  <c r="BA169" i="4"/>
  <c r="BA114" i="4"/>
  <c r="BU180" i="4"/>
  <c r="BG159" i="4"/>
  <c r="BA136" i="4"/>
  <c r="AV74" i="4"/>
  <c r="BI135" i="4"/>
  <c r="BA158" i="4"/>
  <c r="BA180" i="4"/>
  <c r="BJ134" i="4"/>
  <c r="BK110" i="4"/>
  <c r="BG170" i="4"/>
  <c r="BI80" i="4"/>
  <c r="BI102" i="4"/>
  <c r="BI69" i="4"/>
  <c r="BI113" i="4"/>
  <c r="BI58" i="4"/>
  <c r="BI47" i="4"/>
  <c r="BI124" i="4"/>
  <c r="BI91" i="4"/>
  <c r="AY50" i="4"/>
  <c r="AY40" i="4"/>
  <c r="AY51" i="4"/>
  <c r="AY15" i="4"/>
  <c r="BG25" i="4"/>
  <c r="BG160" i="4"/>
  <c r="AV64" i="4"/>
  <c r="AV17" i="4"/>
  <c r="BK87" i="4"/>
  <c r="BG72" i="4"/>
  <c r="BF160" i="4"/>
  <c r="BJ56" i="4"/>
  <c r="BJ45" i="4"/>
  <c r="BK43" i="4"/>
  <c r="BK54" i="4"/>
  <c r="BF149" i="4"/>
  <c r="BF72" i="4"/>
  <c r="AV53" i="4"/>
  <c r="AV42" i="4"/>
  <c r="BF171" i="4"/>
  <c r="BI23" i="4"/>
  <c r="BR176" i="4"/>
  <c r="BU35" i="4"/>
  <c r="BK20" i="4"/>
  <c r="BG149" i="4"/>
  <c r="BF83" i="4"/>
  <c r="BJ67" i="4"/>
  <c r="BK65" i="4"/>
  <c r="BJ100" i="4"/>
  <c r="BF138" i="4"/>
  <c r="BG105" i="4"/>
  <c r="BG116" i="4"/>
  <c r="BF61" i="4"/>
  <c r="BG138" i="4"/>
  <c r="BG83" i="4"/>
  <c r="BJ328" i="4"/>
  <c r="BJ356" i="4" s="1"/>
  <c r="BJ21" i="4"/>
  <c r="BK76" i="4"/>
  <c r="BF116" i="4"/>
  <c r="BG127" i="4"/>
  <c r="BG61" i="4"/>
  <c r="AV75" i="4"/>
  <c r="BJ78" i="4"/>
  <c r="BJ89" i="4"/>
  <c r="BG94" i="4"/>
  <c r="BF105" i="4"/>
  <c r="BF127" i="4"/>
  <c r="BJ111" i="4"/>
  <c r="BF94" i="4"/>
  <c r="BZ182" i="4"/>
  <c r="CR182" i="4"/>
  <c r="CE182" i="4"/>
  <c r="BG182" i="4"/>
  <c r="CP182" i="4"/>
  <c r="BR182" i="4"/>
  <c r="BV182" i="4"/>
  <c r="AE182" i="4"/>
  <c r="AA182" i="4"/>
  <c r="X182" i="4"/>
  <c r="BM182" i="4"/>
  <c r="CA182" i="4"/>
  <c r="BP182" i="4"/>
  <c r="BW182" i="4"/>
  <c r="V182" i="4"/>
  <c r="BL182" i="4"/>
  <c r="AZ182" i="4"/>
  <c r="AH182" i="4"/>
  <c r="BX182" i="4"/>
  <c r="CS182" i="4"/>
  <c r="AL182" i="4"/>
  <c r="AB182" i="4"/>
  <c r="AI182" i="4"/>
  <c r="AD182" i="4"/>
  <c r="CJ182" i="4"/>
  <c r="CD182" i="4"/>
  <c r="BE182" i="4"/>
  <c r="AJ182" i="4"/>
  <c r="AO182" i="4"/>
  <c r="CI182" i="4"/>
  <c r="BC182" i="4"/>
  <c r="BD182" i="4"/>
  <c r="BS182" i="4"/>
  <c r="CH182" i="4"/>
  <c r="BF182" i="4"/>
  <c r="Z182" i="4"/>
  <c r="AS182" i="4"/>
  <c r="AM182" i="4"/>
  <c r="BN182" i="4"/>
  <c r="BB182" i="4"/>
  <c r="AG182" i="4"/>
  <c r="CF182" i="4"/>
  <c r="BY182" i="4"/>
  <c r="AR182" i="4"/>
  <c r="CQ182" i="4"/>
  <c r="W182" i="4"/>
  <c r="AN182" i="4"/>
  <c r="CG182" i="4"/>
  <c r="AF182" i="4"/>
  <c r="AP182" i="4"/>
  <c r="BQ182" i="4"/>
  <c r="AT182" i="4"/>
  <c r="CK182" i="4"/>
  <c r="AQ182" i="4"/>
  <c r="Y182" i="4"/>
  <c r="CC182" i="4"/>
  <c r="AK182" i="4"/>
  <c r="AC182" i="4"/>
  <c r="BU182" i="4"/>
  <c r="CB182" i="4"/>
  <c r="BT182" i="4"/>
  <c r="Q182" i="4"/>
  <c r="B181" i="4"/>
  <c r="T182" i="4"/>
  <c r="U182" i="4"/>
  <c r="R182" i="4"/>
  <c r="S182" i="4"/>
  <c r="CL182" i="4"/>
  <c r="F183" i="4"/>
  <c r="BJ146" i="4" l="1"/>
  <c r="AV86" i="4"/>
  <c r="BI158" i="4"/>
  <c r="AY62" i="4"/>
  <c r="BI147" i="4"/>
  <c r="BA148" i="4"/>
  <c r="BA126" i="4"/>
  <c r="BA181" i="4"/>
  <c r="BA170" i="4"/>
  <c r="BA159" i="4"/>
  <c r="BK122" i="4"/>
  <c r="BG171" i="4"/>
  <c r="BA137" i="4"/>
  <c r="BI125" i="4"/>
  <c r="BI103" i="4"/>
  <c r="BI70" i="4"/>
  <c r="BI81" i="4"/>
  <c r="BI136" i="4"/>
  <c r="BI48" i="4"/>
  <c r="BI59" i="4"/>
  <c r="BI114" i="4"/>
  <c r="BI92" i="4"/>
  <c r="BJ101" i="4"/>
  <c r="AV87" i="4"/>
  <c r="BK88" i="4"/>
  <c r="BG150" i="4"/>
  <c r="BF150" i="4"/>
  <c r="BK77" i="4"/>
  <c r="BK21" i="4"/>
  <c r="BK328" i="4"/>
  <c r="BK356" i="4" s="1"/>
  <c r="BI24" i="4"/>
  <c r="BF161" i="4"/>
  <c r="BK55" i="4"/>
  <c r="BK44" i="4"/>
  <c r="BG172" i="4"/>
  <c r="BF106" i="4"/>
  <c r="BF139" i="4"/>
  <c r="BH14" i="4"/>
  <c r="BH34" i="4"/>
  <c r="BG73" i="4"/>
  <c r="BJ22" i="4"/>
  <c r="BF73" i="4"/>
  <c r="BJ79" i="4"/>
  <c r="BU36" i="4"/>
  <c r="AV54" i="4"/>
  <c r="AV43" i="4"/>
  <c r="BJ57" i="4"/>
  <c r="BJ46" i="4"/>
  <c r="BG84" i="4"/>
  <c r="AV18" i="4"/>
  <c r="AY16" i="4"/>
  <c r="BJ123" i="4"/>
  <c r="BF117" i="4"/>
  <c r="BJ90" i="4"/>
  <c r="BG139" i="4"/>
  <c r="BG128" i="4"/>
  <c r="BF95" i="4"/>
  <c r="AV65" i="4"/>
  <c r="BJ68" i="4"/>
  <c r="BF172" i="4"/>
  <c r="AV76" i="4"/>
  <c r="AY63" i="4"/>
  <c r="BG106" i="4"/>
  <c r="BF128" i="4"/>
  <c r="BG95" i="4"/>
  <c r="BG117" i="4"/>
  <c r="BJ112" i="4"/>
  <c r="BG161" i="4"/>
  <c r="BF84" i="4"/>
  <c r="BK66" i="4"/>
  <c r="BK99" i="4"/>
  <c r="AY52" i="4"/>
  <c r="AY41" i="4"/>
  <c r="AL183" i="4"/>
  <c r="BM183" i="4"/>
  <c r="AC183" i="4"/>
  <c r="BL183" i="4"/>
  <c r="BN183" i="4"/>
  <c r="BW183" i="4"/>
  <c r="AK183" i="4"/>
  <c r="CK183" i="4"/>
  <c r="BU183" i="4"/>
  <c r="CS183" i="4"/>
  <c r="BD183" i="4"/>
  <c r="BR183" i="4"/>
  <c r="X183" i="4"/>
  <c r="BP183" i="4"/>
  <c r="BY183" i="4"/>
  <c r="BC183" i="4"/>
  <c r="Y183" i="4"/>
  <c r="AN183" i="4"/>
  <c r="AP183" i="4"/>
  <c r="BG183" i="4"/>
  <c r="CC183" i="4"/>
  <c r="BF183" i="4"/>
  <c r="AG183" i="4"/>
  <c r="BZ183" i="4"/>
  <c r="AT183" i="4"/>
  <c r="CB183" i="4"/>
  <c r="CR183" i="4"/>
  <c r="AO183" i="4"/>
  <c r="AR183" i="4"/>
  <c r="BB183" i="4"/>
  <c r="AF183" i="4"/>
  <c r="CP183" i="4"/>
  <c r="BV183" i="4"/>
  <c r="AQ183" i="4"/>
  <c r="Z183" i="4"/>
  <c r="CG183" i="4"/>
  <c r="CE183" i="4"/>
  <c r="BE183" i="4"/>
  <c r="CH183" i="4"/>
  <c r="CJ183" i="4"/>
  <c r="AJ183" i="4"/>
  <c r="CQ183" i="4"/>
  <c r="CI183" i="4"/>
  <c r="AS183" i="4"/>
  <c r="W183" i="4"/>
  <c r="AI183" i="4"/>
  <c r="AD183" i="4"/>
  <c r="CF183" i="4"/>
  <c r="CD183" i="4"/>
  <c r="BS183" i="4"/>
  <c r="BX183" i="4"/>
  <c r="AH183" i="4"/>
  <c r="AZ183" i="4"/>
  <c r="AE183" i="4"/>
  <c r="CA183" i="4"/>
  <c r="AB183" i="4"/>
  <c r="AA183" i="4"/>
  <c r="BQ183" i="4"/>
  <c r="AM183" i="4"/>
  <c r="BT183" i="4"/>
  <c r="Q183" i="4"/>
  <c r="B182" i="4"/>
  <c r="T183" i="4"/>
  <c r="V183" i="4"/>
  <c r="U183" i="4"/>
  <c r="S183" i="4"/>
  <c r="R183" i="4"/>
  <c r="CL183" i="4"/>
  <c r="F184" i="4"/>
  <c r="BK134" i="4" l="1"/>
  <c r="BI159" i="4"/>
  <c r="AY74" i="4"/>
  <c r="AV98" i="4"/>
  <c r="BJ158" i="4"/>
  <c r="BA160" i="4"/>
  <c r="BI170" i="4"/>
  <c r="BH35" i="4"/>
  <c r="BH36" i="4" s="1"/>
  <c r="BA149" i="4"/>
  <c r="BA171" i="4"/>
  <c r="BA182" i="4"/>
  <c r="BA138" i="4"/>
  <c r="BI104" i="4"/>
  <c r="BI71" i="4"/>
  <c r="BI93" i="4"/>
  <c r="BI82" i="4"/>
  <c r="BI148" i="4"/>
  <c r="BI115" i="4"/>
  <c r="BI137" i="4"/>
  <c r="BI126" i="4"/>
  <c r="BI49" i="4"/>
  <c r="BI60" i="4"/>
  <c r="BH46" i="4"/>
  <c r="BH47" i="4"/>
  <c r="AY64" i="4"/>
  <c r="BF140" i="4"/>
  <c r="AY75" i="4"/>
  <c r="BJ102" i="4"/>
  <c r="AV19" i="4"/>
  <c r="AV44" i="4"/>
  <c r="AV55" i="4"/>
  <c r="BF85" i="4"/>
  <c r="BH15" i="4"/>
  <c r="BK56" i="4"/>
  <c r="BK45" i="4"/>
  <c r="BI25" i="4"/>
  <c r="BF162" i="4"/>
  <c r="AV99" i="4"/>
  <c r="BK111" i="4"/>
  <c r="BJ124" i="4"/>
  <c r="AV88" i="4"/>
  <c r="BF129" i="4"/>
  <c r="BG96" i="4"/>
  <c r="AV66" i="4"/>
  <c r="BJ23" i="4"/>
  <c r="BK67" i="4"/>
  <c r="BF173" i="4"/>
  <c r="BG162" i="4"/>
  <c r="BJ113" i="4"/>
  <c r="BK78" i="4"/>
  <c r="BG173" i="4"/>
  <c r="BG129" i="4"/>
  <c r="BG118" i="4"/>
  <c r="BJ80" i="4"/>
  <c r="BF107" i="4"/>
  <c r="BG140" i="4"/>
  <c r="BJ135" i="4"/>
  <c r="BJ47" i="4"/>
  <c r="BJ58" i="4"/>
  <c r="BU37" i="4"/>
  <c r="BG85" i="4"/>
  <c r="BF151" i="4"/>
  <c r="BK22" i="4"/>
  <c r="BK100" i="4"/>
  <c r="AY53" i="4"/>
  <c r="AY42" i="4"/>
  <c r="BF96" i="4"/>
  <c r="BG107" i="4"/>
  <c r="AV77" i="4"/>
  <c r="BG151" i="4"/>
  <c r="AY17" i="4"/>
  <c r="BJ69" i="4"/>
  <c r="BJ91" i="4"/>
  <c r="BF118" i="4"/>
  <c r="BK89" i="4"/>
  <c r="BP184" i="4"/>
  <c r="BN184" i="4"/>
  <c r="BS184" i="4"/>
  <c r="Y184" i="4"/>
  <c r="AR184" i="4"/>
  <c r="AB184" i="4"/>
  <c r="BL184" i="4"/>
  <c r="CR184" i="4"/>
  <c r="BZ184" i="4"/>
  <c r="BD184" i="4"/>
  <c r="BE184" i="4"/>
  <c r="AH184" i="4"/>
  <c r="X184" i="4"/>
  <c r="BF184" i="4"/>
  <c r="BB184" i="4"/>
  <c r="AF184" i="4"/>
  <c r="AL184" i="4"/>
  <c r="AI184" i="4"/>
  <c r="AK184" i="4"/>
  <c r="BR184" i="4"/>
  <c r="CC184" i="4"/>
  <c r="BC184" i="4"/>
  <c r="AP184" i="4"/>
  <c r="CF184" i="4"/>
  <c r="CG184" i="4"/>
  <c r="CH184" i="4"/>
  <c r="CP184" i="4"/>
  <c r="AM184" i="4"/>
  <c r="AO184" i="4"/>
  <c r="CE184" i="4"/>
  <c r="AD184" i="4"/>
  <c r="CS184" i="4"/>
  <c r="BG184" i="4"/>
  <c r="CK184" i="4"/>
  <c r="BX184" i="4"/>
  <c r="AQ184" i="4"/>
  <c r="CA184" i="4"/>
  <c r="AZ184" i="4"/>
  <c r="CD184" i="4"/>
  <c r="W184" i="4"/>
  <c r="BQ184" i="4"/>
  <c r="BV184" i="4"/>
  <c r="AG184" i="4"/>
  <c r="AT184" i="4"/>
  <c r="CJ184" i="4"/>
  <c r="BM184" i="4"/>
  <c r="BY184" i="4"/>
  <c r="BW184" i="4"/>
  <c r="AC184" i="4"/>
  <c r="Z184" i="4"/>
  <c r="CI184" i="4"/>
  <c r="AA184" i="4"/>
  <c r="AJ184" i="4"/>
  <c r="CB184" i="4"/>
  <c r="AE184" i="4"/>
  <c r="CQ184" i="4"/>
  <c r="AN184" i="4"/>
  <c r="AS184" i="4"/>
  <c r="BU184" i="4"/>
  <c r="BT184" i="4"/>
  <c r="Q184" i="4"/>
  <c r="B183" i="4"/>
  <c r="V184" i="4"/>
  <c r="U184" i="4"/>
  <c r="T184" i="4"/>
  <c r="S184" i="4"/>
  <c r="R184" i="4"/>
  <c r="CL184" i="4"/>
  <c r="F185" i="4"/>
  <c r="BH58" i="4" l="1"/>
  <c r="BA150" i="4"/>
  <c r="BJ170" i="4"/>
  <c r="BI171" i="4"/>
  <c r="BA183" i="4"/>
  <c r="BA172" i="4"/>
  <c r="AV110" i="4"/>
  <c r="BK146" i="4"/>
  <c r="BA161" i="4"/>
  <c r="BI182" i="4"/>
  <c r="AY86" i="4"/>
  <c r="BI138" i="4"/>
  <c r="BI127" i="4"/>
  <c r="BI61" i="4"/>
  <c r="BI94" i="4"/>
  <c r="BI83" i="4"/>
  <c r="BI72" i="4"/>
  <c r="BI105" i="4"/>
  <c r="BI116" i="4"/>
  <c r="BI149" i="4"/>
  <c r="BI160" i="4"/>
  <c r="AY18" i="4"/>
  <c r="BF108" i="4"/>
  <c r="BK23" i="4"/>
  <c r="BF163" i="4"/>
  <c r="BJ70" i="4"/>
  <c r="BF119" i="4"/>
  <c r="BG141" i="4"/>
  <c r="BF141" i="4"/>
  <c r="AV100" i="4"/>
  <c r="AV111" i="4"/>
  <c r="BK68" i="4"/>
  <c r="AV45" i="4"/>
  <c r="AV56" i="4"/>
  <c r="BF152" i="4"/>
  <c r="BF130" i="4"/>
  <c r="BG163" i="4"/>
  <c r="AY54" i="4"/>
  <c r="AY43" i="4"/>
  <c r="BJ59" i="4"/>
  <c r="BJ48" i="4"/>
  <c r="BJ92" i="4"/>
  <c r="BJ24" i="4"/>
  <c r="BF174" i="4"/>
  <c r="BH16" i="4"/>
  <c r="AV20" i="4"/>
  <c r="AY76" i="4"/>
  <c r="BK101" i="4"/>
  <c r="BJ103" i="4"/>
  <c r="BG119" i="4"/>
  <c r="AY65" i="4"/>
  <c r="BG97" i="4"/>
  <c r="BJ147" i="4"/>
  <c r="BK90" i="4"/>
  <c r="AV78" i="4"/>
  <c r="BJ136" i="4"/>
  <c r="BI26" i="4"/>
  <c r="BF97" i="4"/>
  <c r="BJ114" i="4"/>
  <c r="BH37" i="4"/>
  <c r="BH48" i="4"/>
  <c r="BJ81" i="4"/>
  <c r="AV89" i="4"/>
  <c r="BO14" i="4"/>
  <c r="BO36" i="4"/>
  <c r="BK112" i="4"/>
  <c r="BU38" i="4"/>
  <c r="BG152" i="4"/>
  <c r="BG130" i="4"/>
  <c r="BJ125" i="4"/>
  <c r="BG174" i="4"/>
  <c r="BK79" i="4"/>
  <c r="BG108" i="4"/>
  <c r="BK123" i="4"/>
  <c r="BK57" i="4"/>
  <c r="BK46" i="4"/>
  <c r="AV67" i="4"/>
  <c r="AY87" i="4"/>
  <c r="BH59" i="4"/>
  <c r="BN185" i="4"/>
  <c r="CG185" i="4"/>
  <c r="AG185" i="4"/>
  <c r="AC185" i="4"/>
  <c r="BZ185" i="4"/>
  <c r="BM185" i="4"/>
  <c r="AD185" i="4"/>
  <c r="AS185" i="4"/>
  <c r="CQ185" i="4"/>
  <c r="AL185" i="4"/>
  <c r="CS185" i="4"/>
  <c r="AT185" i="4"/>
  <c r="CK185" i="4"/>
  <c r="CP185" i="4"/>
  <c r="CI185" i="4"/>
  <c r="AP185" i="4"/>
  <c r="BV185" i="4"/>
  <c r="CD185" i="4"/>
  <c r="W185" i="4"/>
  <c r="BU185" i="4"/>
  <c r="CA185" i="4"/>
  <c r="Y185" i="4"/>
  <c r="BR185" i="4"/>
  <c r="AQ185" i="4"/>
  <c r="BP185" i="4"/>
  <c r="AJ185" i="4"/>
  <c r="CJ185" i="4"/>
  <c r="CR185" i="4"/>
  <c r="AA185" i="4"/>
  <c r="CH185" i="4"/>
  <c r="CB185" i="4"/>
  <c r="X185" i="4"/>
  <c r="BB185" i="4"/>
  <c r="AE185" i="4"/>
  <c r="BL185" i="4"/>
  <c r="AK185" i="4"/>
  <c r="BQ185" i="4"/>
  <c r="BD185" i="4"/>
  <c r="AO185" i="4"/>
  <c r="BW185" i="4"/>
  <c r="BY185" i="4"/>
  <c r="BE185" i="4"/>
  <c r="Z185" i="4"/>
  <c r="BF185" i="4"/>
  <c r="BX185" i="4"/>
  <c r="BC185" i="4"/>
  <c r="CC185" i="4"/>
  <c r="BS185" i="4"/>
  <c r="BG185" i="4"/>
  <c r="AZ185" i="4"/>
  <c r="AR185" i="4"/>
  <c r="AI185" i="4"/>
  <c r="AB185" i="4"/>
  <c r="AM185" i="4"/>
  <c r="AF185" i="4"/>
  <c r="AH185" i="4"/>
  <c r="CF185" i="4"/>
  <c r="AN185" i="4"/>
  <c r="CE185" i="4"/>
  <c r="BT185" i="4"/>
  <c r="Q185" i="4"/>
  <c r="B184" i="4"/>
  <c r="T185" i="4"/>
  <c r="V185" i="4"/>
  <c r="U185" i="4"/>
  <c r="S185" i="4"/>
  <c r="R185" i="4"/>
  <c r="CL185" i="4"/>
  <c r="F186" i="4"/>
  <c r="BA173" i="4" l="1"/>
  <c r="BA184" i="4"/>
  <c r="BJ182" i="4"/>
  <c r="BA162" i="4"/>
  <c r="BO48" i="4"/>
  <c r="AV122" i="4"/>
  <c r="BI183" i="4"/>
  <c r="AY98" i="4"/>
  <c r="BK158" i="4"/>
  <c r="BH70" i="4"/>
  <c r="BI172" i="4"/>
  <c r="BI128" i="4"/>
  <c r="BI106" i="4"/>
  <c r="BI161" i="4"/>
  <c r="BI117" i="4"/>
  <c r="BI95" i="4"/>
  <c r="BI73" i="4"/>
  <c r="BI150" i="4"/>
  <c r="BI84" i="4"/>
  <c r="BI139" i="4"/>
  <c r="BO37" i="4"/>
  <c r="AY99" i="4"/>
  <c r="BK135" i="4"/>
  <c r="BG164" i="4"/>
  <c r="BJ126" i="4"/>
  <c r="AV90" i="4"/>
  <c r="BK102" i="4"/>
  <c r="AY77" i="4"/>
  <c r="BK113" i="4"/>
  <c r="BJ25" i="4"/>
  <c r="AY44" i="4"/>
  <c r="AY55" i="4"/>
  <c r="AV68" i="4"/>
  <c r="AV112" i="4"/>
  <c r="BF131" i="4"/>
  <c r="BF175" i="4"/>
  <c r="BF120" i="4"/>
  <c r="AV79" i="4"/>
  <c r="BG120" i="4"/>
  <c r="BU39" i="4"/>
  <c r="AV101" i="4"/>
  <c r="BF109" i="4"/>
  <c r="BJ159" i="4"/>
  <c r="BG131" i="4"/>
  <c r="AY88" i="4"/>
  <c r="BJ104" i="4"/>
  <c r="AY66" i="4"/>
  <c r="AV57" i="4"/>
  <c r="AV46" i="4"/>
  <c r="BF153" i="4"/>
  <c r="BJ82" i="4"/>
  <c r="AY19" i="4"/>
  <c r="BK47" i="4"/>
  <c r="BK58" i="4"/>
  <c r="BK91" i="4"/>
  <c r="BJ137" i="4"/>
  <c r="BK124" i="4"/>
  <c r="BJ93" i="4"/>
  <c r="BH60" i="4"/>
  <c r="BI27" i="4"/>
  <c r="BG109" i="4"/>
  <c r="AV328" i="4"/>
  <c r="AV356" i="4" s="1"/>
  <c r="AV21" i="4"/>
  <c r="BJ60" i="4"/>
  <c r="BJ49" i="4"/>
  <c r="BG175" i="4"/>
  <c r="BF142" i="4"/>
  <c r="BK80" i="4"/>
  <c r="BH71" i="4"/>
  <c r="BK69" i="4"/>
  <c r="BG142" i="4"/>
  <c r="BO15" i="4"/>
  <c r="BH49" i="4"/>
  <c r="BH38" i="4"/>
  <c r="BJ148" i="4"/>
  <c r="BJ115" i="4"/>
  <c r="BH17" i="4"/>
  <c r="BJ71" i="4"/>
  <c r="BF164" i="4"/>
  <c r="AV123" i="4"/>
  <c r="BG153" i="4"/>
  <c r="BK24" i="4"/>
  <c r="CB186" i="4"/>
  <c r="AT186" i="4"/>
  <c r="AA186" i="4"/>
  <c r="BU186" i="4"/>
  <c r="AF186" i="4"/>
  <c r="BB186" i="4"/>
  <c r="AK186" i="4"/>
  <c r="AS186" i="4"/>
  <c r="BV186" i="4"/>
  <c r="AQ186" i="4"/>
  <c r="BW186" i="4"/>
  <c r="AZ186" i="4"/>
  <c r="CI186" i="4"/>
  <c r="BP186" i="4"/>
  <c r="AP186" i="4"/>
  <c r="BS186" i="4"/>
  <c r="BL186" i="4"/>
  <c r="BM186" i="4"/>
  <c r="BR186" i="4"/>
  <c r="CE186" i="4"/>
  <c r="AC186" i="4"/>
  <c r="AE186" i="4"/>
  <c r="BZ186" i="4"/>
  <c r="CC186" i="4"/>
  <c r="BN186" i="4"/>
  <c r="X186" i="4"/>
  <c r="AO186" i="4"/>
  <c r="CF186" i="4"/>
  <c r="CP186" i="4"/>
  <c r="AH186" i="4"/>
  <c r="BG186" i="4"/>
  <c r="AD186" i="4"/>
  <c r="BF186" i="4"/>
  <c r="CD186" i="4"/>
  <c r="BC186" i="4"/>
  <c r="AN186" i="4"/>
  <c r="BE186" i="4"/>
  <c r="AG186" i="4"/>
  <c r="AJ186" i="4"/>
  <c r="CQ186" i="4"/>
  <c r="CR186" i="4"/>
  <c r="Z186" i="4"/>
  <c r="AB186" i="4"/>
  <c r="CA186" i="4"/>
  <c r="AR186" i="4"/>
  <c r="CK186" i="4"/>
  <c r="BX186" i="4"/>
  <c r="Y186" i="4"/>
  <c r="AL186" i="4"/>
  <c r="BD186" i="4"/>
  <c r="AM186" i="4"/>
  <c r="BY186" i="4"/>
  <c r="CJ186" i="4"/>
  <c r="CH186" i="4"/>
  <c r="CS186" i="4"/>
  <c r="AI186" i="4"/>
  <c r="BQ186" i="4"/>
  <c r="CG186" i="4"/>
  <c r="W186" i="4"/>
  <c r="BT186" i="4"/>
  <c r="Q186" i="4"/>
  <c r="B185" i="4"/>
  <c r="U186" i="4"/>
  <c r="V186" i="4"/>
  <c r="T186" i="4"/>
  <c r="R186" i="4"/>
  <c r="S186" i="4"/>
  <c r="CL186" i="4"/>
  <c r="F187" i="4"/>
  <c r="BK170" i="4" l="1"/>
  <c r="BA174" i="4"/>
  <c r="BO49" i="4"/>
  <c r="BH82" i="4"/>
  <c r="AY110" i="4"/>
  <c r="AV134" i="4"/>
  <c r="BO60" i="4"/>
  <c r="BA185" i="4"/>
  <c r="BO38" i="4"/>
  <c r="BI151" i="4"/>
  <c r="BI107" i="4"/>
  <c r="BI173" i="4"/>
  <c r="BI96" i="4"/>
  <c r="BI85" i="4"/>
  <c r="BI184" i="4"/>
  <c r="BI162" i="4"/>
  <c r="BI118" i="4"/>
  <c r="BI129" i="4"/>
  <c r="BI140" i="4"/>
  <c r="BK25" i="4"/>
  <c r="BJ83" i="4"/>
  <c r="BO16" i="4"/>
  <c r="BH83" i="4"/>
  <c r="BK136" i="4"/>
  <c r="BK59" i="4"/>
  <c r="BK48" i="4"/>
  <c r="AY20" i="4"/>
  <c r="AV69" i="4"/>
  <c r="BG143" i="4"/>
  <c r="BG132" i="4"/>
  <c r="AY67" i="4"/>
  <c r="AY89" i="4"/>
  <c r="BJ138" i="4"/>
  <c r="BG176" i="4"/>
  <c r="BG165" i="4"/>
  <c r="BJ160" i="4"/>
  <c r="BG121" i="4"/>
  <c r="BJ105" i="4"/>
  <c r="BJ149" i="4"/>
  <c r="AW14" i="4"/>
  <c r="AW38" i="4"/>
  <c r="AW50" i="4" s="1"/>
  <c r="BJ94" i="4"/>
  <c r="AY78" i="4"/>
  <c r="BJ171" i="4"/>
  <c r="AV91" i="4"/>
  <c r="BF143" i="4"/>
  <c r="AY56" i="4"/>
  <c r="AY45" i="4"/>
  <c r="AV135" i="4"/>
  <c r="BF176" i="4"/>
  <c r="BH18" i="4"/>
  <c r="BH50" i="4"/>
  <c r="BH39" i="4"/>
  <c r="BG154" i="4"/>
  <c r="BK92" i="4"/>
  <c r="BJ61" i="4"/>
  <c r="AV22" i="4"/>
  <c r="BI28" i="4"/>
  <c r="BK103" i="4"/>
  <c r="BF165" i="4"/>
  <c r="BJ116" i="4"/>
  <c r="BF121" i="4"/>
  <c r="BF132" i="4"/>
  <c r="AV124" i="4"/>
  <c r="BJ26" i="4"/>
  <c r="BK114" i="4"/>
  <c r="BK147" i="4"/>
  <c r="BJ127" i="4"/>
  <c r="BH61" i="4"/>
  <c r="BK81" i="4"/>
  <c r="BF154" i="4"/>
  <c r="BJ72" i="4"/>
  <c r="BH72" i="4"/>
  <c r="BK70" i="4"/>
  <c r="AV58" i="4"/>
  <c r="AV47" i="4"/>
  <c r="AY100" i="4"/>
  <c r="AV113" i="4"/>
  <c r="BU40" i="4"/>
  <c r="AV80" i="4"/>
  <c r="BK125" i="4"/>
  <c r="AV102" i="4"/>
  <c r="AY111" i="4"/>
  <c r="CJ187" i="4"/>
  <c r="AP187" i="4"/>
  <c r="AG187" i="4"/>
  <c r="BV187" i="4"/>
  <c r="AS187" i="4"/>
  <c r="BQ187" i="4"/>
  <c r="BG187" i="4"/>
  <c r="CC187" i="4"/>
  <c r="BY187" i="4"/>
  <c r="BN187" i="4"/>
  <c r="CQ187" i="4"/>
  <c r="BZ187" i="4"/>
  <c r="CS187" i="4"/>
  <c r="CE187" i="4"/>
  <c r="AI187" i="4"/>
  <c r="CB187" i="4"/>
  <c r="BS187" i="4"/>
  <c r="AJ187" i="4"/>
  <c r="AF187" i="4"/>
  <c r="AK187" i="4"/>
  <c r="AA187" i="4"/>
  <c r="AC187" i="4"/>
  <c r="AH187" i="4"/>
  <c r="AM187" i="4"/>
  <c r="CF187" i="4"/>
  <c r="BL187" i="4"/>
  <c r="BB187" i="4"/>
  <c r="X187" i="4"/>
  <c r="BX187" i="4"/>
  <c r="AZ187" i="4"/>
  <c r="BU187" i="4"/>
  <c r="BP187" i="4"/>
  <c r="AN187" i="4"/>
  <c r="BF187" i="4"/>
  <c r="CI187" i="4"/>
  <c r="AT187" i="4"/>
  <c r="BA187" i="4"/>
  <c r="CR187" i="4"/>
  <c r="CK187" i="4"/>
  <c r="AQ187" i="4"/>
  <c r="AL187" i="4"/>
  <c r="CH187" i="4"/>
  <c r="BR187" i="4"/>
  <c r="AO187" i="4"/>
  <c r="BD187" i="4"/>
  <c r="W187" i="4"/>
  <c r="AD187" i="4"/>
  <c r="BE187" i="4"/>
  <c r="CD187" i="4"/>
  <c r="CA187" i="4"/>
  <c r="BC187" i="4"/>
  <c r="BW187" i="4"/>
  <c r="AE187" i="4"/>
  <c r="BM187" i="4"/>
  <c r="Y187" i="4"/>
  <c r="Z187" i="4"/>
  <c r="AR187" i="4"/>
  <c r="CP187" i="4"/>
  <c r="CG187" i="4"/>
  <c r="AB187" i="4"/>
  <c r="BT187" i="4"/>
  <c r="Q187" i="4"/>
  <c r="B186" i="4"/>
  <c r="U187" i="4"/>
  <c r="V187" i="4"/>
  <c r="T187" i="4"/>
  <c r="R187" i="4"/>
  <c r="S187" i="4"/>
  <c r="CL187" i="4"/>
  <c r="F188" i="4"/>
  <c r="AW39" i="4" l="1"/>
  <c r="BH94" i="4"/>
  <c r="AW62" i="4"/>
  <c r="BO72" i="4"/>
  <c r="BA186" i="4"/>
  <c r="AW40" i="4"/>
  <c r="AW52" i="4" s="1"/>
  <c r="AV146" i="4"/>
  <c r="AY122" i="4"/>
  <c r="BO61" i="4"/>
  <c r="BK182" i="4"/>
  <c r="BO50" i="4"/>
  <c r="BO39" i="4"/>
  <c r="BI152" i="4"/>
  <c r="BI130" i="4"/>
  <c r="BI174" i="4"/>
  <c r="BI185" i="4"/>
  <c r="BI141" i="4"/>
  <c r="BI97" i="4"/>
  <c r="BI163" i="4"/>
  <c r="BI108" i="4"/>
  <c r="BI119" i="4"/>
  <c r="AW51" i="4"/>
  <c r="AW41" i="4"/>
  <c r="BK137" i="4"/>
  <c r="AY112" i="4"/>
  <c r="BH84" i="4"/>
  <c r="BH73" i="4"/>
  <c r="BK126" i="4"/>
  <c r="BF133" i="4"/>
  <c r="BI29" i="4"/>
  <c r="BH51" i="4"/>
  <c r="BH40" i="4"/>
  <c r="BJ183" i="4"/>
  <c r="AW15" i="4"/>
  <c r="BG144" i="4"/>
  <c r="BK60" i="4"/>
  <c r="BK49" i="4"/>
  <c r="BH95" i="4"/>
  <c r="AV92" i="4"/>
  <c r="AV59" i="4"/>
  <c r="AV48" i="4"/>
  <c r="BJ84" i="4"/>
  <c r="BJ139" i="4"/>
  <c r="BJ27" i="4"/>
  <c r="BJ128" i="4"/>
  <c r="AV23" i="4"/>
  <c r="BH62" i="4"/>
  <c r="AY57" i="4"/>
  <c r="AY46" i="4"/>
  <c r="AY90" i="4"/>
  <c r="BJ161" i="4"/>
  <c r="BJ150" i="4"/>
  <c r="BG155" i="4"/>
  <c r="BK71" i="4"/>
  <c r="BO17" i="4"/>
  <c r="AY123" i="4"/>
  <c r="BU41" i="4"/>
  <c r="AV70" i="4"/>
  <c r="BF166" i="4"/>
  <c r="AV136" i="4"/>
  <c r="BF177" i="4"/>
  <c r="BJ73" i="4"/>
  <c r="BK104" i="4"/>
  <c r="BH19" i="4"/>
  <c r="AV147" i="4"/>
  <c r="AY68" i="4"/>
  <c r="BJ106" i="4"/>
  <c r="BJ117" i="4"/>
  <c r="BG177" i="4"/>
  <c r="AY101" i="4"/>
  <c r="AV81" i="4"/>
  <c r="BK148" i="4"/>
  <c r="BJ95" i="4"/>
  <c r="AV114" i="4"/>
  <c r="AV125" i="4"/>
  <c r="BK82" i="4"/>
  <c r="BK93" i="4"/>
  <c r="BK159" i="4"/>
  <c r="BF144" i="4"/>
  <c r="BK115" i="4"/>
  <c r="BG166" i="4"/>
  <c r="BF155" i="4"/>
  <c r="AV103" i="4"/>
  <c r="BG133" i="4"/>
  <c r="BJ172" i="4"/>
  <c r="AY79" i="4"/>
  <c r="AY328" i="4"/>
  <c r="AY356" i="4" s="1"/>
  <c r="AY21" i="4"/>
  <c r="BK26" i="4"/>
  <c r="AH188" i="4"/>
  <c r="BM188" i="4"/>
  <c r="BD188" i="4"/>
  <c r="AG188" i="4"/>
  <c r="BZ188" i="4"/>
  <c r="BC188" i="4"/>
  <c r="BB188" i="4"/>
  <c r="CG188" i="4"/>
  <c r="CJ188" i="4"/>
  <c r="BF188" i="4"/>
  <c r="AC188" i="4"/>
  <c r="AP188" i="4"/>
  <c r="AS188" i="4"/>
  <c r="BS188" i="4"/>
  <c r="CH188" i="4"/>
  <c r="AE188" i="4"/>
  <c r="AM188" i="4"/>
  <c r="AO188" i="4"/>
  <c r="BE188" i="4"/>
  <c r="AZ188" i="4"/>
  <c r="BQ188" i="4"/>
  <c r="AQ188" i="4"/>
  <c r="CC188" i="4"/>
  <c r="BN188" i="4"/>
  <c r="BG188" i="4"/>
  <c r="AA188" i="4"/>
  <c r="AD188" i="4"/>
  <c r="CI188" i="4"/>
  <c r="BY188" i="4"/>
  <c r="BV188" i="4"/>
  <c r="AJ188" i="4"/>
  <c r="BU188" i="4"/>
  <c r="CS188" i="4"/>
  <c r="BR188" i="4"/>
  <c r="BP188" i="4"/>
  <c r="CK188" i="4"/>
  <c r="AI188" i="4"/>
  <c r="AB188" i="4"/>
  <c r="AR188" i="4"/>
  <c r="BL188" i="4"/>
  <c r="CA188" i="4"/>
  <c r="CP188" i="4"/>
  <c r="AT188" i="4"/>
  <c r="CB188" i="4"/>
  <c r="AL188" i="4"/>
  <c r="AK188" i="4"/>
  <c r="AF188" i="4"/>
  <c r="BX188" i="4"/>
  <c r="CQ188" i="4"/>
  <c r="BA188" i="4"/>
  <c r="AN188" i="4"/>
  <c r="CD188" i="4"/>
  <c r="CF188" i="4"/>
  <c r="CE188" i="4"/>
  <c r="BW188" i="4"/>
  <c r="CR188" i="4"/>
  <c r="BT188" i="4"/>
  <c r="Q188" i="4"/>
  <c r="B187" i="4"/>
  <c r="V188" i="4"/>
  <c r="U188" i="4"/>
  <c r="W188" i="4"/>
  <c r="T188" i="4"/>
  <c r="Z188" i="4"/>
  <c r="X188" i="4"/>
  <c r="S188" i="4"/>
  <c r="Y188" i="4"/>
  <c r="R188" i="4"/>
  <c r="CL188" i="4"/>
  <c r="F189" i="4"/>
  <c r="BO73" i="4" l="1"/>
  <c r="AY134" i="4"/>
  <c r="BO84" i="4"/>
  <c r="AV158" i="4"/>
  <c r="BH106" i="4"/>
  <c r="AW63" i="4"/>
  <c r="AW74" i="4"/>
  <c r="BO51" i="4"/>
  <c r="BO40" i="4"/>
  <c r="BO62" i="4"/>
  <c r="BI131" i="4"/>
  <c r="BI109" i="4"/>
  <c r="BI142" i="4"/>
  <c r="BI175" i="4"/>
  <c r="BI164" i="4"/>
  <c r="BI186" i="4"/>
  <c r="BI120" i="4"/>
  <c r="BI153" i="4"/>
  <c r="BJ184" i="4"/>
  <c r="AV115" i="4"/>
  <c r="BK127" i="4"/>
  <c r="BK94" i="4"/>
  <c r="BK160" i="4"/>
  <c r="AV159" i="4"/>
  <c r="BH20" i="4"/>
  <c r="BK116" i="4"/>
  <c r="BU42" i="4"/>
  <c r="BJ162" i="4"/>
  <c r="BH74" i="4"/>
  <c r="BJ151" i="4"/>
  <c r="AV104" i="4"/>
  <c r="BG156" i="4"/>
  <c r="BF145" i="4"/>
  <c r="AY124" i="4"/>
  <c r="BK27" i="4"/>
  <c r="AY91" i="4"/>
  <c r="BF167" i="4"/>
  <c r="BG178" i="4"/>
  <c r="BF156" i="4"/>
  <c r="AV137" i="4"/>
  <c r="AV93" i="4"/>
  <c r="BJ85" i="4"/>
  <c r="AV148" i="4"/>
  <c r="AY135" i="4"/>
  <c r="BO18" i="4"/>
  <c r="AY102" i="4"/>
  <c r="AV24" i="4"/>
  <c r="BJ96" i="4"/>
  <c r="BH107" i="4"/>
  <c r="BH41" i="4"/>
  <c r="BH52" i="4"/>
  <c r="BK138" i="4"/>
  <c r="BK149" i="4"/>
  <c r="BK171" i="4"/>
  <c r="AV126" i="4"/>
  <c r="AY113" i="4"/>
  <c r="BJ118" i="4"/>
  <c r="AX14" i="4"/>
  <c r="AX38" i="4"/>
  <c r="BK83" i="4"/>
  <c r="BJ173" i="4"/>
  <c r="AY58" i="4"/>
  <c r="AY47" i="4"/>
  <c r="BJ140" i="4"/>
  <c r="AV49" i="4"/>
  <c r="AV60" i="4"/>
  <c r="BK61" i="4"/>
  <c r="BH63" i="4"/>
  <c r="BH85" i="4"/>
  <c r="AW64" i="4"/>
  <c r="AY22" i="4"/>
  <c r="BG145" i="4"/>
  <c r="BK105" i="4"/>
  <c r="BJ107" i="4"/>
  <c r="BJ129" i="4"/>
  <c r="AY80" i="4"/>
  <c r="BF178" i="4"/>
  <c r="AV82" i="4"/>
  <c r="BG167" i="4"/>
  <c r="AY69" i="4"/>
  <c r="BJ28" i="4"/>
  <c r="AV71" i="4"/>
  <c r="BK72" i="4"/>
  <c r="AW16" i="4"/>
  <c r="BI30" i="4"/>
  <c r="BH96" i="4"/>
  <c r="AW53" i="4"/>
  <c r="AW42" i="4"/>
  <c r="CB189" i="4"/>
  <c r="AK189" i="4"/>
  <c r="CH189" i="4"/>
  <c r="AJ189" i="4"/>
  <c r="AE189" i="4"/>
  <c r="CQ189" i="4"/>
  <c r="CS189" i="4"/>
  <c r="BW189" i="4"/>
  <c r="AM189" i="4"/>
  <c r="AA189" i="4"/>
  <c r="CA189" i="4"/>
  <c r="BT189" i="4"/>
  <c r="CF189" i="4"/>
  <c r="AS189" i="4"/>
  <c r="BC189" i="4"/>
  <c r="CP189" i="4"/>
  <c r="AG189" i="4"/>
  <c r="CE189" i="4"/>
  <c r="BM189" i="4"/>
  <c r="BX189" i="4"/>
  <c r="BE189" i="4"/>
  <c r="AQ189" i="4"/>
  <c r="BA189" i="4"/>
  <c r="AR189" i="4"/>
  <c r="CD189" i="4"/>
  <c r="AT189" i="4"/>
  <c r="BG189" i="4"/>
  <c r="AN189" i="4"/>
  <c r="BU189" i="4"/>
  <c r="BD189" i="4"/>
  <c r="AH189" i="4"/>
  <c r="CR189" i="4"/>
  <c r="CG189" i="4"/>
  <c r="AO189" i="4"/>
  <c r="BZ189" i="4"/>
  <c r="AZ189" i="4"/>
  <c r="AD189" i="4"/>
  <c r="Y189" i="4"/>
  <c r="BV189" i="4"/>
  <c r="BS189" i="4"/>
  <c r="W189" i="4"/>
  <c r="AC189" i="4"/>
  <c r="Z189" i="4"/>
  <c r="X189" i="4"/>
  <c r="BL189" i="4"/>
  <c r="BP189" i="4"/>
  <c r="AB189" i="4"/>
  <c r="CK189" i="4"/>
  <c r="BY189" i="4"/>
  <c r="CI189" i="4"/>
  <c r="BQ189" i="4"/>
  <c r="BB189" i="4"/>
  <c r="BR189" i="4"/>
  <c r="CJ189" i="4"/>
  <c r="BN189" i="4"/>
  <c r="BF189" i="4"/>
  <c r="AI189" i="4"/>
  <c r="AP189" i="4"/>
  <c r="CC189" i="4"/>
  <c r="AF189" i="4"/>
  <c r="AL189" i="4"/>
  <c r="Q189" i="4"/>
  <c r="B188" i="4"/>
  <c r="T189" i="4"/>
  <c r="V189" i="4"/>
  <c r="U189" i="4"/>
  <c r="R189" i="4"/>
  <c r="S189" i="4"/>
  <c r="CL189" i="4"/>
  <c r="F190" i="4"/>
  <c r="AW86" i="4" l="1"/>
  <c r="AW75" i="4"/>
  <c r="AV170" i="4"/>
  <c r="BO85" i="4"/>
  <c r="AX50" i="4"/>
  <c r="BO96" i="4"/>
  <c r="BH118" i="4"/>
  <c r="AY146" i="4"/>
  <c r="BO74" i="4"/>
  <c r="BO63" i="4"/>
  <c r="BO52" i="4"/>
  <c r="BO41" i="4"/>
  <c r="BI176" i="4"/>
  <c r="BI121" i="4"/>
  <c r="BI132" i="4"/>
  <c r="BI187" i="4"/>
  <c r="BI154" i="4"/>
  <c r="BI165" i="4"/>
  <c r="BI143" i="4"/>
  <c r="AX39" i="4"/>
  <c r="AX40" i="4" s="1"/>
  <c r="BG179" i="4"/>
  <c r="AY92" i="4"/>
  <c r="AV61" i="4"/>
  <c r="AW54" i="4"/>
  <c r="AW43" i="4"/>
  <c r="AW17" i="4"/>
  <c r="AY81" i="4"/>
  <c r="BJ119" i="4"/>
  <c r="AW76" i="4"/>
  <c r="BK73" i="4"/>
  <c r="AY48" i="4"/>
  <c r="AY59" i="4"/>
  <c r="BJ185" i="4"/>
  <c r="AX15" i="4"/>
  <c r="BH64" i="4"/>
  <c r="AY114" i="4"/>
  <c r="AV160" i="4"/>
  <c r="BF168" i="4"/>
  <c r="BF157" i="4"/>
  <c r="BJ163" i="4"/>
  <c r="BJ174" i="4"/>
  <c r="BK128" i="4"/>
  <c r="BK106" i="4"/>
  <c r="AV94" i="4"/>
  <c r="AW65" i="4"/>
  <c r="BK84" i="4"/>
  <c r="BK117" i="4"/>
  <c r="BH97" i="4"/>
  <c r="AV72" i="4"/>
  <c r="AY70" i="4"/>
  <c r="BJ130" i="4"/>
  <c r="AY125" i="4"/>
  <c r="BH53" i="4"/>
  <c r="BH42" i="4"/>
  <c r="BH119" i="4"/>
  <c r="BJ97" i="4"/>
  <c r="AY103" i="4"/>
  <c r="BH86" i="4"/>
  <c r="BU43" i="4"/>
  <c r="BH328" i="4"/>
  <c r="BH356" i="4" s="1"/>
  <c r="BH21" i="4"/>
  <c r="BK139" i="4"/>
  <c r="AV138" i="4"/>
  <c r="BK183" i="4"/>
  <c r="BK161" i="4"/>
  <c r="BJ108" i="4"/>
  <c r="BO19" i="4"/>
  <c r="AV105" i="4"/>
  <c r="BF179" i="4"/>
  <c r="BK28" i="4"/>
  <c r="BG168" i="4"/>
  <c r="AV171" i="4"/>
  <c r="AV127" i="4"/>
  <c r="BH108" i="4"/>
  <c r="AV83" i="4"/>
  <c r="BG157" i="4"/>
  <c r="BH75" i="4"/>
  <c r="BI31" i="4"/>
  <c r="BJ29" i="4"/>
  <c r="BJ141" i="4"/>
  <c r="AY23" i="4"/>
  <c r="BJ152" i="4"/>
  <c r="BK95" i="4"/>
  <c r="BK150" i="4"/>
  <c r="AV25" i="4"/>
  <c r="AY147" i="4"/>
  <c r="AV149" i="4"/>
  <c r="AY136" i="4"/>
  <c r="AV116" i="4"/>
  <c r="BK172" i="4"/>
  <c r="AO190" i="4"/>
  <c r="AM190" i="4"/>
  <c r="AT190" i="4"/>
  <c r="BD190" i="4"/>
  <c r="BE190" i="4"/>
  <c r="CH190" i="4"/>
  <c r="CF190" i="4"/>
  <c r="BW190" i="4"/>
  <c r="BM190" i="4"/>
  <c r="AR190" i="4"/>
  <c r="BG190" i="4"/>
  <c r="BP190" i="4"/>
  <c r="BB190" i="4"/>
  <c r="CP190" i="4"/>
  <c r="CR190" i="4"/>
  <c r="AD190" i="4"/>
  <c r="CI190" i="4"/>
  <c r="AF190" i="4"/>
  <c r="CG190" i="4"/>
  <c r="BF190" i="4"/>
  <c r="Y190" i="4"/>
  <c r="BY190" i="4"/>
  <c r="BC190" i="4"/>
  <c r="AN190" i="4"/>
  <c r="AE190" i="4"/>
  <c r="CK190" i="4"/>
  <c r="BN190" i="4"/>
  <c r="CA190" i="4"/>
  <c r="BV190" i="4"/>
  <c r="BS190" i="4"/>
  <c r="CE190" i="4"/>
  <c r="CJ190" i="4"/>
  <c r="CD190" i="4"/>
  <c r="BR190" i="4"/>
  <c r="BU190" i="4"/>
  <c r="BL190" i="4"/>
  <c r="BA190" i="4"/>
  <c r="CQ190" i="4"/>
  <c r="CC190" i="4"/>
  <c r="R190" i="4"/>
  <c r="AZ190" i="4"/>
  <c r="Z190" i="4"/>
  <c r="AH190" i="4"/>
  <c r="AG190" i="4"/>
  <c r="AK190" i="4"/>
  <c r="AB190" i="4"/>
  <c r="AJ190" i="4"/>
  <c r="AS190" i="4"/>
  <c r="AC190" i="4"/>
  <c r="AL190" i="4"/>
  <c r="BX190" i="4"/>
  <c r="W190" i="4"/>
  <c r="AA190" i="4"/>
  <c r="BZ190" i="4"/>
  <c r="BT190" i="4"/>
  <c r="X190" i="4"/>
  <c r="AP190" i="4"/>
  <c r="AI190" i="4"/>
  <c r="CB190" i="4"/>
  <c r="AQ190" i="4"/>
  <c r="BQ190" i="4"/>
  <c r="CS190" i="4"/>
  <c r="Q190" i="4"/>
  <c r="B189" i="4"/>
  <c r="T190" i="4"/>
  <c r="V190" i="4"/>
  <c r="U190" i="4"/>
  <c r="S190" i="4"/>
  <c r="CL190" i="4"/>
  <c r="F191" i="4"/>
  <c r="BH130" i="4" l="1"/>
  <c r="BO108" i="4"/>
  <c r="BO97" i="4"/>
  <c r="AX51" i="4"/>
  <c r="AY158" i="4"/>
  <c r="AX62" i="4"/>
  <c r="AW87" i="4"/>
  <c r="AV182" i="4"/>
  <c r="AW98" i="4"/>
  <c r="BO53" i="4"/>
  <c r="BO42" i="4"/>
  <c r="BO75" i="4"/>
  <c r="BO64" i="4"/>
  <c r="BO86" i="4"/>
  <c r="BI155" i="4"/>
  <c r="BI144" i="4"/>
  <c r="BI177" i="4"/>
  <c r="BI166" i="4"/>
  <c r="BI133" i="4"/>
  <c r="BI188" i="4"/>
  <c r="AY159" i="4"/>
  <c r="BK107" i="4"/>
  <c r="BJ30" i="4"/>
  <c r="AV95" i="4"/>
  <c r="BO20" i="4"/>
  <c r="BK151" i="4"/>
  <c r="BH98" i="4"/>
  <c r="AY82" i="4"/>
  <c r="BK96" i="4"/>
  <c r="AU14" i="4"/>
  <c r="AU38" i="4"/>
  <c r="BK140" i="4"/>
  <c r="BJ186" i="4"/>
  <c r="BF169" i="4"/>
  <c r="AV172" i="4"/>
  <c r="AY60" i="4"/>
  <c r="AY49" i="4"/>
  <c r="AW18" i="4"/>
  <c r="AY104" i="4"/>
  <c r="AV128" i="4"/>
  <c r="AV26" i="4"/>
  <c r="BJ164" i="4"/>
  <c r="BI32" i="4"/>
  <c r="BH120" i="4"/>
  <c r="BJ120" i="4"/>
  <c r="BH22" i="4"/>
  <c r="BH131" i="4"/>
  <c r="AY137" i="4"/>
  <c r="AV84" i="4"/>
  <c r="AW77" i="4"/>
  <c r="AY126" i="4"/>
  <c r="BH76" i="4"/>
  <c r="BK85" i="4"/>
  <c r="AW55" i="4"/>
  <c r="AW44" i="4"/>
  <c r="BK184" i="4"/>
  <c r="AY148" i="4"/>
  <c r="BK162" i="4"/>
  <c r="AY24" i="4"/>
  <c r="BH87" i="4"/>
  <c r="AV139" i="4"/>
  <c r="BK173" i="4"/>
  <c r="AV150" i="4"/>
  <c r="AY115" i="4"/>
  <c r="BH54" i="4"/>
  <c r="BH43" i="4"/>
  <c r="BJ142" i="4"/>
  <c r="BH109" i="4"/>
  <c r="AV106" i="4"/>
  <c r="AW88" i="4"/>
  <c r="AW66" i="4"/>
  <c r="AV161" i="4"/>
  <c r="AX52" i="4"/>
  <c r="AX41" i="4"/>
  <c r="BJ153" i="4"/>
  <c r="BG169" i="4"/>
  <c r="AV183" i="4"/>
  <c r="BG180" i="4"/>
  <c r="BK29" i="4"/>
  <c r="AV117" i="4"/>
  <c r="BU44" i="4"/>
  <c r="BJ109" i="4"/>
  <c r="BH65" i="4"/>
  <c r="BK129" i="4"/>
  <c r="BK118" i="4"/>
  <c r="BJ175" i="4"/>
  <c r="BF180" i="4"/>
  <c r="AX16" i="4"/>
  <c r="AY71" i="4"/>
  <c r="BJ131" i="4"/>
  <c r="AY93" i="4"/>
  <c r="AV73" i="4"/>
  <c r="AP191" i="4"/>
  <c r="BD191" i="4"/>
  <c r="CC191" i="4"/>
  <c r="BP191" i="4"/>
  <c r="AD191" i="4"/>
  <c r="BG191" i="4"/>
  <c r="AF191" i="4"/>
  <c r="CE191" i="4"/>
  <c r="AZ191" i="4"/>
  <c r="CQ191" i="4"/>
  <c r="AR191" i="4"/>
  <c r="BX191" i="4"/>
  <c r="AQ191" i="4"/>
  <c r="Y191" i="4"/>
  <c r="AJ191" i="4"/>
  <c r="BL191" i="4"/>
  <c r="BF191" i="4"/>
  <c r="AB191" i="4"/>
  <c r="CB191" i="4"/>
  <c r="CK191" i="4"/>
  <c r="AC191" i="4"/>
  <c r="BN191" i="4"/>
  <c r="BT191" i="4"/>
  <c r="BS191" i="4"/>
  <c r="CJ191" i="4"/>
  <c r="CP191" i="4"/>
  <c r="AE191" i="4"/>
  <c r="AO191" i="4"/>
  <c r="BZ191" i="4"/>
  <c r="AL191" i="4"/>
  <c r="AK191" i="4"/>
  <c r="AN191" i="4"/>
  <c r="BE191" i="4"/>
  <c r="BA191" i="4"/>
  <c r="BC191" i="4"/>
  <c r="BQ191" i="4"/>
  <c r="BV191" i="4"/>
  <c r="AI191" i="4"/>
  <c r="AG191" i="4"/>
  <c r="CF191" i="4"/>
  <c r="AT191" i="4"/>
  <c r="CH191" i="4"/>
  <c r="AS191" i="4"/>
  <c r="BR191" i="4"/>
  <c r="AA191" i="4"/>
  <c r="BM191" i="4"/>
  <c r="Z191" i="4"/>
  <c r="W191" i="4"/>
  <c r="X191" i="4"/>
  <c r="CG191" i="4"/>
  <c r="R191" i="4"/>
  <c r="CR191" i="4"/>
  <c r="CD191" i="4"/>
  <c r="CS191" i="4"/>
  <c r="BW191" i="4"/>
  <c r="CI191" i="4"/>
  <c r="BU191" i="4"/>
  <c r="BB191" i="4"/>
  <c r="CA191" i="4"/>
  <c r="AM191" i="4"/>
  <c r="AH191" i="4"/>
  <c r="BY191" i="4"/>
  <c r="Q191" i="4"/>
  <c r="B190" i="4"/>
  <c r="V191" i="4"/>
  <c r="U191" i="4"/>
  <c r="T191" i="4"/>
  <c r="S191" i="4"/>
  <c r="CL191" i="4"/>
  <c r="F192" i="4"/>
  <c r="AX63" i="4" l="1"/>
  <c r="BO109" i="4"/>
  <c r="BO120" i="4"/>
  <c r="AX74" i="4"/>
  <c r="AU39" i="4"/>
  <c r="AW110" i="4"/>
  <c r="AW99" i="4"/>
  <c r="AY170" i="4"/>
  <c r="BH142" i="4"/>
  <c r="AU15" i="4"/>
  <c r="BO76" i="4"/>
  <c r="BO87" i="4"/>
  <c r="BO65" i="4"/>
  <c r="BO43" i="4"/>
  <c r="BO54" i="4"/>
  <c r="BO98" i="4"/>
  <c r="N379" i="4"/>
  <c r="H359" i="4"/>
  <c r="H363" i="4"/>
  <c r="H375" i="4"/>
  <c r="H377" i="4"/>
  <c r="N365" i="4"/>
  <c r="N372" i="4"/>
  <c r="H362" i="4"/>
  <c r="H372" i="4"/>
  <c r="H367" i="4"/>
  <c r="H365" i="4"/>
  <c r="H373" i="4"/>
  <c r="N356" i="4"/>
  <c r="H360" i="4"/>
  <c r="N358" i="4"/>
  <c r="BI156" i="4"/>
  <c r="H376" i="4"/>
  <c r="H371" i="4"/>
  <c r="N371" i="4"/>
  <c r="N364" i="4"/>
  <c r="H370" i="4"/>
  <c r="N362" i="4"/>
  <c r="N374" i="4"/>
  <c r="N377" i="4"/>
  <c r="H374" i="4"/>
  <c r="N367" i="4"/>
  <c r="H366" i="4"/>
  <c r="H358" i="4"/>
  <c r="BI167" i="4"/>
  <c r="H368" i="4"/>
  <c r="N373" i="4"/>
  <c r="N381" i="4"/>
  <c r="H378" i="4"/>
  <c r="N375" i="4"/>
  <c r="N366" i="4"/>
  <c r="H361" i="4"/>
  <c r="N360" i="4"/>
  <c r="H381" i="4"/>
  <c r="N363" i="4"/>
  <c r="N376" i="4"/>
  <c r="H369" i="4"/>
  <c r="BI178" i="4"/>
  <c r="BI145" i="4"/>
  <c r="N368" i="4"/>
  <c r="N378" i="4"/>
  <c r="N357" i="4"/>
  <c r="N359" i="4"/>
  <c r="N369" i="4"/>
  <c r="H379" i="4"/>
  <c r="H364" i="4"/>
  <c r="N370" i="4"/>
  <c r="N380" i="4"/>
  <c r="N361" i="4"/>
  <c r="H380" i="4"/>
  <c r="H357" i="4"/>
  <c r="H356" i="4"/>
  <c r="BI189" i="4"/>
  <c r="I6" i="4"/>
  <c r="I384" i="4" s="1"/>
  <c r="N328" i="4"/>
  <c r="N6" i="4"/>
  <c r="N384" i="4" s="1"/>
  <c r="AU50" i="4"/>
  <c r="AU40" i="4"/>
  <c r="AU41" i="4" s="1"/>
  <c r="AU51" i="4"/>
  <c r="AU16" i="4"/>
  <c r="BK141" i="4"/>
  <c r="AV129" i="4"/>
  <c r="AV173" i="4"/>
  <c r="AV118" i="4"/>
  <c r="BH99" i="4"/>
  <c r="AV184" i="4"/>
  <c r="BJ143" i="4"/>
  <c r="BK130" i="4"/>
  <c r="BJ121" i="4"/>
  <c r="BU45" i="4"/>
  <c r="AX53" i="4"/>
  <c r="AX42" i="4"/>
  <c r="AW100" i="4"/>
  <c r="BH55" i="4"/>
  <c r="BH44" i="4"/>
  <c r="BK174" i="4"/>
  <c r="BH88" i="4"/>
  <c r="AY149" i="4"/>
  <c r="BH132" i="4"/>
  <c r="BJ176" i="4"/>
  <c r="AV140" i="4"/>
  <c r="AY116" i="4"/>
  <c r="AY94" i="4"/>
  <c r="BK163" i="4"/>
  <c r="BJ31" i="4"/>
  <c r="AV85" i="4"/>
  <c r="AW67" i="4"/>
  <c r="AY83" i="4"/>
  <c r="AX64" i="4"/>
  <c r="BH66" i="4"/>
  <c r="AV151" i="4"/>
  <c r="AY160" i="4"/>
  <c r="AW45" i="4"/>
  <c r="AW56" i="4"/>
  <c r="AY138" i="4"/>
  <c r="BH143" i="4"/>
  <c r="BJ132" i="4"/>
  <c r="BI33" i="4"/>
  <c r="AW19" i="4"/>
  <c r="BF181" i="4"/>
  <c r="BO328" i="4"/>
  <c r="BO356" i="4" s="1"/>
  <c r="BO21" i="4"/>
  <c r="BK119" i="4"/>
  <c r="BK30" i="4"/>
  <c r="AY127" i="4"/>
  <c r="AW89" i="4"/>
  <c r="AY61" i="4"/>
  <c r="AY171" i="4"/>
  <c r="BH23" i="4"/>
  <c r="AY105" i="4"/>
  <c r="AX17" i="4"/>
  <c r="BJ187" i="4"/>
  <c r="BH77" i="4"/>
  <c r="BG181" i="4"/>
  <c r="BJ165" i="4"/>
  <c r="AW78" i="4"/>
  <c r="BH121" i="4"/>
  <c r="BJ154" i="4"/>
  <c r="AV162" i="4"/>
  <c r="BK185" i="4"/>
  <c r="AY25" i="4"/>
  <c r="BK97" i="4"/>
  <c r="AV96" i="4"/>
  <c r="AV27" i="4"/>
  <c r="AY72" i="4"/>
  <c r="BK152" i="4"/>
  <c r="BK108" i="4"/>
  <c r="BH110" i="4"/>
  <c r="AV107" i="4"/>
  <c r="H328" i="4"/>
  <c r="M328" i="4"/>
  <c r="K328" i="4"/>
  <c r="L328" i="4"/>
  <c r="CP192" i="4"/>
  <c r="AK192" i="4"/>
  <c r="AD192" i="4"/>
  <c r="AS192" i="4"/>
  <c r="BT192" i="4"/>
  <c r="AN192" i="4"/>
  <c r="CH192" i="4"/>
  <c r="BW192" i="4"/>
  <c r="AO192" i="4"/>
  <c r="BZ192" i="4"/>
  <c r="AH192" i="4"/>
  <c r="CD192" i="4"/>
  <c r="CR192" i="4"/>
  <c r="CJ192" i="4"/>
  <c r="CK192" i="4"/>
  <c r="BN192" i="4"/>
  <c r="Y192" i="4"/>
  <c r="CF192" i="4"/>
  <c r="CQ192" i="4"/>
  <c r="AZ192" i="4"/>
  <c r="BQ192" i="4"/>
  <c r="CE192" i="4"/>
  <c r="Z192" i="4"/>
  <c r="CB192" i="4"/>
  <c r="BD192" i="4"/>
  <c r="CC192" i="4"/>
  <c r="BA192" i="4"/>
  <c r="CS192" i="4"/>
  <c r="BM192" i="4"/>
  <c r="CI192" i="4"/>
  <c r="BB192" i="4"/>
  <c r="BF192" i="4"/>
  <c r="BS192" i="4"/>
  <c r="BR192" i="4"/>
  <c r="BX192" i="4"/>
  <c r="X192" i="4"/>
  <c r="AB192" i="4"/>
  <c r="AT192" i="4"/>
  <c r="AA192" i="4"/>
  <c r="BY192" i="4"/>
  <c r="AE192" i="4"/>
  <c r="AC192" i="4"/>
  <c r="BL192" i="4"/>
  <c r="BE192" i="4"/>
  <c r="AG192" i="4"/>
  <c r="CA192" i="4"/>
  <c r="AI192" i="4"/>
  <c r="BC192" i="4"/>
  <c r="AP192" i="4"/>
  <c r="AF192" i="4"/>
  <c r="W192" i="4"/>
  <c r="AM192" i="4"/>
  <c r="BU192" i="4"/>
  <c r="AR192" i="4"/>
  <c r="BP192" i="4"/>
  <c r="CG192" i="4"/>
  <c r="AL192" i="4"/>
  <c r="BG192" i="4"/>
  <c r="AQ192" i="4"/>
  <c r="BV192" i="4"/>
  <c r="AJ192" i="4"/>
  <c r="H6" i="4"/>
  <c r="H384" i="4" s="1"/>
  <c r="Q192" i="4"/>
  <c r="B191" i="4"/>
  <c r="S192" i="4"/>
  <c r="R192" i="4"/>
  <c r="V192" i="4"/>
  <c r="U192" i="4"/>
  <c r="T192" i="4"/>
  <c r="CL192" i="4"/>
  <c r="F193" i="4"/>
  <c r="J6" i="4"/>
  <c r="J384" i="4" s="1"/>
  <c r="O6" i="4"/>
  <c r="O384" i="4" s="1"/>
  <c r="L6" i="4"/>
  <c r="L384" i="4" s="1"/>
  <c r="M6" i="4"/>
  <c r="M384" i="4" s="1"/>
  <c r="K6" i="4"/>
  <c r="K384" i="4" s="1"/>
  <c r="AY182" i="4" l="1"/>
  <c r="AX86" i="4"/>
  <c r="AU63" i="4"/>
  <c r="BH154" i="4"/>
  <c r="AW111" i="4"/>
  <c r="BO132" i="4"/>
  <c r="AX75" i="4"/>
  <c r="BO121" i="4"/>
  <c r="AU62" i="4"/>
  <c r="AW122" i="4"/>
  <c r="BO99" i="4"/>
  <c r="BO77" i="4"/>
  <c r="BO88" i="4"/>
  <c r="BO110" i="4"/>
  <c r="BO55" i="4"/>
  <c r="BO44" i="4"/>
  <c r="BO66" i="4"/>
  <c r="BI157" i="4"/>
  <c r="BI168" i="4"/>
  <c r="BI190" i="4"/>
  <c r="BI179" i="4"/>
  <c r="AU52" i="4"/>
  <c r="AU64" i="4" s="1"/>
  <c r="BH122" i="4"/>
  <c r="BK164" i="4"/>
  <c r="AV108" i="4"/>
  <c r="BH133" i="4"/>
  <c r="AX18" i="4"/>
  <c r="AY183" i="4"/>
  <c r="BK31" i="4"/>
  <c r="BI34" i="4"/>
  <c r="AW68" i="4"/>
  <c r="BH78" i="4"/>
  <c r="BJ32" i="4"/>
  <c r="AV152" i="4"/>
  <c r="BH100" i="4"/>
  <c r="AX54" i="4"/>
  <c r="AX43" i="4"/>
  <c r="BJ155" i="4"/>
  <c r="AV141" i="4"/>
  <c r="BK120" i="4"/>
  <c r="AY84" i="4"/>
  <c r="BK109" i="4"/>
  <c r="AW90" i="4"/>
  <c r="AY117" i="4"/>
  <c r="BH24" i="4"/>
  <c r="AY73" i="4"/>
  <c r="BK131" i="4"/>
  <c r="BJ144" i="4"/>
  <c r="AW57" i="4"/>
  <c r="AW46" i="4"/>
  <c r="BK175" i="4"/>
  <c r="BK186" i="4"/>
  <c r="BH45" i="4"/>
  <c r="BH56" i="4"/>
  <c r="AX65" i="4"/>
  <c r="BH111" i="4"/>
  <c r="AV185" i="4"/>
  <c r="BK153" i="4"/>
  <c r="AU17" i="4"/>
  <c r="G17" i="4" s="1"/>
  <c r="AV28" i="4"/>
  <c r="AY26" i="4"/>
  <c r="AV174" i="4"/>
  <c r="BH89" i="4"/>
  <c r="AW101" i="4"/>
  <c r="BO22" i="4"/>
  <c r="BH155" i="4"/>
  <c r="AY172" i="4"/>
  <c r="AX76" i="4"/>
  <c r="AW79" i="4"/>
  <c r="AY106" i="4"/>
  <c r="BJ188" i="4"/>
  <c r="BH144" i="4"/>
  <c r="BH67" i="4"/>
  <c r="BU46" i="4"/>
  <c r="BJ133" i="4"/>
  <c r="AV130" i="4"/>
  <c r="AU42" i="4"/>
  <c r="AU53" i="4"/>
  <c r="AV119" i="4"/>
  <c r="BJ166" i="4"/>
  <c r="BJ177" i="4"/>
  <c r="AY139" i="4"/>
  <c r="AW20" i="4"/>
  <c r="AY150" i="4"/>
  <c r="AV163" i="4"/>
  <c r="AY95" i="4"/>
  <c r="AV97" i="4"/>
  <c r="AY128" i="4"/>
  <c r="AY161" i="4"/>
  <c r="AW112" i="4"/>
  <c r="BK142" i="4"/>
  <c r="BX193" i="4"/>
  <c r="W193" i="4"/>
  <c r="AD193" i="4"/>
  <c r="BD193" i="4"/>
  <c r="Y193" i="4"/>
  <c r="AI193" i="4"/>
  <c r="BG193" i="4"/>
  <c r="Z193" i="4"/>
  <c r="AL193" i="4"/>
  <c r="BN193" i="4"/>
  <c r="CK193" i="4"/>
  <c r="CB193" i="4"/>
  <c r="BT193" i="4"/>
  <c r="AS193" i="4"/>
  <c r="AH193" i="4"/>
  <c r="CI193" i="4"/>
  <c r="BQ193" i="4"/>
  <c r="BF193" i="4"/>
  <c r="AG193" i="4"/>
  <c r="BA193" i="4"/>
  <c r="CF193" i="4"/>
  <c r="AC193" i="4"/>
  <c r="AF193" i="4"/>
  <c r="CR193" i="4"/>
  <c r="CP193" i="4"/>
  <c r="CD193" i="4"/>
  <c r="BL193" i="4"/>
  <c r="BC193" i="4"/>
  <c r="BU193" i="4"/>
  <c r="AO193" i="4"/>
  <c r="BP193" i="4"/>
  <c r="CH193" i="4"/>
  <c r="BS193" i="4"/>
  <c r="AP193" i="4"/>
  <c r="BV193" i="4"/>
  <c r="BW193" i="4"/>
  <c r="AT193" i="4"/>
  <c r="BR193" i="4"/>
  <c r="CE193" i="4"/>
  <c r="AJ193" i="4"/>
  <c r="CJ193" i="4"/>
  <c r="AM193" i="4"/>
  <c r="AN193" i="4"/>
  <c r="AR193" i="4"/>
  <c r="CC193" i="4"/>
  <c r="AK193" i="4"/>
  <c r="CG193" i="4"/>
  <c r="CS193" i="4"/>
  <c r="CQ193" i="4"/>
  <c r="AE193" i="4"/>
  <c r="BB193" i="4"/>
  <c r="AB193" i="4"/>
  <c r="AQ193" i="4"/>
  <c r="BE193" i="4"/>
  <c r="BM193" i="4"/>
  <c r="CA193" i="4"/>
  <c r="AA193" i="4"/>
  <c r="BY193" i="4"/>
  <c r="X193" i="4"/>
  <c r="AZ193" i="4"/>
  <c r="BZ193" i="4"/>
  <c r="G16" i="4"/>
  <c r="G14" i="4"/>
  <c r="G15" i="4"/>
  <c r="Q193" i="4"/>
  <c r="B192" i="4"/>
  <c r="S193" i="4"/>
  <c r="R193" i="4"/>
  <c r="T193" i="4"/>
  <c r="V193" i="4"/>
  <c r="U193" i="4"/>
  <c r="CL193" i="4"/>
  <c r="F194" i="4"/>
  <c r="G6" i="4"/>
  <c r="G384" i="4" s="1"/>
  <c r="BH166" i="4" l="1"/>
  <c r="AW134" i="4"/>
  <c r="BO133" i="4"/>
  <c r="AW123" i="4"/>
  <c r="AX87" i="4"/>
  <c r="AU75" i="4"/>
  <c r="G75" i="4" s="1"/>
  <c r="AX98" i="4"/>
  <c r="AU74" i="4"/>
  <c r="BO144" i="4"/>
  <c r="BO67" i="4"/>
  <c r="BO100" i="4"/>
  <c r="BO111" i="4"/>
  <c r="BO45" i="4"/>
  <c r="BO56" i="4"/>
  <c r="BO78" i="4"/>
  <c r="BO122" i="4"/>
  <c r="BO89" i="4"/>
  <c r="BI180" i="4"/>
  <c r="BI169" i="4"/>
  <c r="BI191" i="4"/>
  <c r="AU76" i="4"/>
  <c r="G76" i="4" s="1"/>
  <c r="AY140" i="4"/>
  <c r="AY162" i="4"/>
  <c r="AU54" i="4"/>
  <c r="AU43" i="4"/>
  <c r="BH79" i="4"/>
  <c r="BH101" i="4"/>
  <c r="BH68" i="4"/>
  <c r="BJ156" i="4"/>
  <c r="AY129" i="4"/>
  <c r="BK132" i="4"/>
  <c r="BH112" i="4"/>
  <c r="AW80" i="4"/>
  <c r="BK154" i="4"/>
  <c r="AV109" i="4"/>
  <c r="AW328" i="4"/>
  <c r="AW356" i="4" s="1"/>
  <c r="AW21" i="4"/>
  <c r="AV142" i="4"/>
  <c r="BH156" i="4"/>
  <c r="AX88" i="4"/>
  <c r="AU18" i="4"/>
  <c r="BH57" i="4"/>
  <c r="BK143" i="4"/>
  <c r="AW102" i="4"/>
  <c r="AV153" i="4"/>
  <c r="BJ167" i="4"/>
  <c r="AV164" i="4"/>
  <c r="BI35" i="4"/>
  <c r="BH145" i="4"/>
  <c r="AV120" i="4"/>
  <c r="AW124" i="4"/>
  <c r="AY107" i="4"/>
  <c r="AY151" i="4"/>
  <c r="AV131" i="4"/>
  <c r="BJ145" i="4"/>
  <c r="AY118" i="4"/>
  <c r="AY184" i="4"/>
  <c r="BO23" i="4"/>
  <c r="AY27" i="4"/>
  <c r="BK165" i="4"/>
  <c r="BH123" i="4"/>
  <c r="AW58" i="4"/>
  <c r="AW47" i="4"/>
  <c r="AY85" i="4"/>
  <c r="BK121" i="4"/>
  <c r="AX44" i="4"/>
  <c r="AX55" i="4"/>
  <c r="BJ33" i="4"/>
  <c r="BK32" i="4"/>
  <c r="AX19" i="4"/>
  <c r="BK176" i="4"/>
  <c r="AY173" i="4"/>
  <c r="AV175" i="4"/>
  <c r="BJ189" i="4"/>
  <c r="BJ178" i="4"/>
  <c r="AU65" i="4"/>
  <c r="BU47" i="4"/>
  <c r="AW91" i="4"/>
  <c r="BH167" i="4"/>
  <c r="AW113" i="4"/>
  <c r="AV186" i="4"/>
  <c r="AV29" i="4"/>
  <c r="AX77" i="4"/>
  <c r="BK187" i="4"/>
  <c r="AW69" i="4"/>
  <c r="BH25" i="4"/>
  <c r="AY96" i="4"/>
  <c r="AX66" i="4"/>
  <c r="BH90" i="4"/>
  <c r="BH134" i="4"/>
  <c r="Y194" i="4"/>
  <c r="BB194" i="4"/>
  <c r="CR194" i="4"/>
  <c r="AC194" i="4"/>
  <c r="BY194" i="4"/>
  <c r="AJ194" i="4"/>
  <c r="CP194" i="4"/>
  <c r="CK194" i="4"/>
  <c r="AM194" i="4"/>
  <c r="BA194" i="4"/>
  <c r="V194" i="4"/>
  <c r="BJ194" i="4"/>
  <c r="AS194" i="4"/>
  <c r="AD194" i="4"/>
  <c r="BW194" i="4"/>
  <c r="AT194" i="4"/>
  <c r="Z194" i="4"/>
  <c r="AI194" i="4"/>
  <c r="BP194" i="4"/>
  <c r="AQ194" i="4"/>
  <c r="BN194" i="4"/>
  <c r="CJ194" i="4"/>
  <c r="AV194" i="4"/>
  <c r="BZ194" i="4"/>
  <c r="AP194" i="4"/>
  <c r="CH194" i="4"/>
  <c r="AL194" i="4"/>
  <c r="BM194" i="4"/>
  <c r="AF194" i="4"/>
  <c r="BS194" i="4"/>
  <c r="AY194" i="4"/>
  <c r="X194" i="4"/>
  <c r="CG194" i="4"/>
  <c r="CS194" i="4"/>
  <c r="AA194" i="4"/>
  <c r="BQ194" i="4"/>
  <c r="BF194" i="4"/>
  <c r="AB194" i="4"/>
  <c r="CA194" i="4"/>
  <c r="BT194" i="4"/>
  <c r="W194" i="4"/>
  <c r="BC194" i="4"/>
  <c r="BI194" i="4"/>
  <c r="BV194" i="4"/>
  <c r="CB194" i="4"/>
  <c r="CQ194" i="4"/>
  <c r="CI194" i="4"/>
  <c r="AH194" i="4"/>
  <c r="BU194" i="4"/>
  <c r="AR194" i="4"/>
  <c r="AO194" i="4"/>
  <c r="AZ194" i="4"/>
  <c r="BR194" i="4"/>
  <c r="AN194" i="4"/>
  <c r="BD194" i="4"/>
  <c r="BX194" i="4"/>
  <c r="AE194" i="4"/>
  <c r="AK194" i="4"/>
  <c r="CF194" i="4"/>
  <c r="BE194" i="4"/>
  <c r="BL194" i="4"/>
  <c r="BG194" i="4"/>
  <c r="CC194" i="4"/>
  <c r="AG194" i="4"/>
  <c r="CD194" i="4"/>
  <c r="BK194" i="4"/>
  <c r="CE194" i="4"/>
  <c r="Q194" i="4"/>
  <c r="B193" i="4"/>
  <c r="T194" i="4"/>
  <c r="U194" i="4"/>
  <c r="S194" i="4"/>
  <c r="R194" i="4"/>
  <c r="CL194" i="4"/>
  <c r="G65" i="4"/>
  <c r="G53" i="4"/>
  <c r="G41" i="4"/>
  <c r="G64" i="4"/>
  <c r="G52" i="4"/>
  <c r="G40" i="4"/>
  <c r="G51" i="4"/>
  <c r="G43" i="4"/>
  <c r="G39" i="4"/>
  <c r="G54" i="4"/>
  <c r="G38" i="4"/>
  <c r="G74" i="4"/>
  <c r="G50" i="4"/>
  <c r="G42" i="4"/>
  <c r="G63" i="4"/>
  <c r="G62" i="4"/>
  <c r="F195" i="4"/>
  <c r="BH178" i="4" l="1"/>
  <c r="BO156" i="4"/>
  <c r="AU87" i="4"/>
  <c r="AU86" i="4"/>
  <c r="AX110" i="4"/>
  <c r="AX99" i="4"/>
  <c r="AW135" i="4"/>
  <c r="BO145" i="4"/>
  <c r="AW146" i="4"/>
  <c r="BO101" i="4"/>
  <c r="BO90" i="4"/>
  <c r="BO68" i="4"/>
  <c r="BO134" i="4"/>
  <c r="BO112" i="4"/>
  <c r="BO79" i="4"/>
  <c r="BO57" i="4"/>
  <c r="BO46" i="4"/>
  <c r="BO123" i="4"/>
  <c r="BI181" i="4"/>
  <c r="BI192" i="4"/>
  <c r="AY108" i="4"/>
  <c r="AV187" i="4"/>
  <c r="AX56" i="4"/>
  <c r="AX45" i="4"/>
  <c r="AY97" i="4"/>
  <c r="AW70" i="4"/>
  <c r="BJ157" i="4"/>
  <c r="AW136" i="4"/>
  <c r="AW22" i="4"/>
  <c r="AW92" i="4"/>
  <c r="BH113" i="4"/>
  <c r="AU66" i="4"/>
  <c r="BH146" i="4"/>
  <c r="AW125" i="4"/>
  <c r="AW103" i="4"/>
  <c r="BK188" i="4"/>
  <c r="AX20" i="4"/>
  <c r="BK133" i="4"/>
  <c r="BH135" i="4"/>
  <c r="AV143" i="4"/>
  <c r="AY119" i="4"/>
  <c r="AV132" i="4"/>
  <c r="AV176" i="4"/>
  <c r="BK166" i="4"/>
  <c r="BH124" i="4"/>
  <c r="AY141" i="4"/>
  <c r="AY174" i="4"/>
  <c r="AU88" i="4"/>
  <c r="BH102" i="4"/>
  <c r="AW81" i="4"/>
  <c r="AX89" i="4"/>
  <c r="BH179" i="4"/>
  <c r="BU48" i="4"/>
  <c r="AY185" i="4"/>
  <c r="BJ34" i="4"/>
  <c r="BK177" i="4"/>
  <c r="BO24" i="4"/>
  <c r="AY163" i="4"/>
  <c r="BH157" i="4"/>
  <c r="BI36" i="4"/>
  <c r="BJ179" i="4"/>
  <c r="AW114" i="4"/>
  <c r="BH69" i="4"/>
  <c r="AX100" i="4"/>
  <c r="BH168" i="4"/>
  <c r="AV121" i="4"/>
  <c r="BK144" i="4"/>
  <c r="BJ168" i="4"/>
  <c r="BH91" i="4"/>
  <c r="AY152" i="4"/>
  <c r="AX78" i="4"/>
  <c r="BH26" i="4"/>
  <c r="AV30" i="4"/>
  <c r="AU77" i="4"/>
  <c r="BJ190" i="4"/>
  <c r="BK33" i="4"/>
  <c r="AX67" i="4"/>
  <c r="AW59" i="4"/>
  <c r="AW48" i="4"/>
  <c r="AY28" i="4"/>
  <c r="AY130" i="4"/>
  <c r="AV165" i="4"/>
  <c r="BK155" i="4"/>
  <c r="AU19" i="4"/>
  <c r="G18" i="4"/>
  <c r="AV154" i="4"/>
  <c r="BH80" i="4"/>
  <c r="AU55" i="4"/>
  <c r="AU44" i="4"/>
  <c r="AZ195" i="4"/>
  <c r="CQ195" i="4"/>
  <c r="CR195" i="4"/>
  <c r="BR195" i="4"/>
  <c r="BQ195" i="4"/>
  <c r="BA195" i="4"/>
  <c r="AQ195" i="4"/>
  <c r="AN195" i="4"/>
  <c r="BL195" i="4"/>
  <c r="BS195" i="4"/>
  <c r="CE195" i="4"/>
  <c r="CC195" i="4"/>
  <c r="AK195" i="4"/>
  <c r="AV195" i="4"/>
  <c r="BZ195" i="4"/>
  <c r="BI195" i="4"/>
  <c r="CH195" i="4"/>
  <c r="AG195" i="4"/>
  <c r="BU195" i="4"/>
  <c r="W195" i="4"/>
  <c r="BB195" i="4"/>
  <c r="BP195" i="4"/>
  <c r="AL195" i="4"/>
  <c r="AD195" i="4"/>
  <c r="BV195" i="4"/>
  <c r="Y195" i="4"/>
  <c r="AC195" i="4"/>
  <c r="BT195" i="4"/>
  <c r="CD195" i="4"/>
  <c r="CG195" i="4"/>
  <c r="BG195" i="4"/>
  <c r="BW195" i="4"/>
  <c r="AM195" i="4"/>
  <c r="CF195" i="4"/>
  <c r="Z195" i="4"/>
  <c r="AP195" i="4"/>
  <c r="BN195" i="4"/>
  <c r="AH195" i="4"/>
  <c r="AJ195" i="4"/>
  <c r="CB195" i="4"/>
  <c r="BD195" i="4"/>
  <c r="CA195" i="4"/>
  <c r="AS195" i="4"/>
  <c r="AR195" i="4"/>
  <c r="BK195" i="4"/>
  <c r="AA195" i="4"/>
  <c r="AI195" i="4"/>
  <c r="CP195" i="4"/>
  <c r="BC195" i="4"/>
  <c r="BJ195" i="4"/>
  <c r="AB195" i="4"/>
  <c r="AF195" i="4"/>
  <c r="BY195" i="4"/>
  <c r="BM195" i="4"/>
  <c r="AY195" i="4"/>
  <c r="BE195" i="4"/>
  <c r="BF195" i="4"/>
  <c r="CK195" i="4"/>
  <c r="BX195" i="4"/>
  <c r="CJ195" i="4"/>
  <c r="AT195" i="4"/>
  <c r="CS195" i="4"/>
  <c r="AE195" i="4"/>
  <c r="CI195" i="4"/>
  <c r="AO195" i="4"/>
  <c r="X195" i="4"/>
  <c r="Q195" i="4"/>
  <c r="B194" i="4"/>
  <c r="V195" i="4"/>
  <c r="T195" i="4"/>
  <c r="U195" i="4"/>
  <c r="R195" i="4"/>
  <c r="S195" i="4"/>
  <c r="CL195" i="4"/>
  <c r="F196" i="4"/>
  <c r="AW147" i="4" l="1"/>
  <c r="AX122" i="4"/>
  <c r="AU98" i="4"/>
  <c r="G86" i="4"/>
  <c r="BO157" i="4"/>
  <c r="BO168" i="4"/>
  <c r="BH190" i="4"/>
  <c r="AW158" i="4"/>
  <c r="AX111" i="4"/>
  <c r="AU99" i="4"/>
  <c r="G87" i="4"/>
  <c r="BO113" i="4"/>
  <c r="BO91" i="4"/>
  <c r="BO146" i="4"/>
  <c r="BO135" i="4"/>
  <c r="BO69" i="4"/>
  <c r="BO124" i="4"/>
  <c r="BO80" i="4"/>
  <c r="BO47" i="4"/>
  <c r="BO58" i="4"/>
  <c r="BO102" i="4"/>
  <c r="BI193" i="4"/>
  <c r="BH92" i="4"/>
  <c r="AY142" i="4"/>
  <c r="AW49" i="4"/>
  <c r="AW60" i="4"/>
  <c r="AX79" i="4"/>
  <c r="AU89" i="4"/>
  <c r="G77" i="4"/>
  <c r="AX90" i="4"/>
  <c r="BH103" i="4"/>
  <c r="BJ180" i="4"/>
  <c r="BK156" i="4"/>
  <c r="BH191" i="4"/>
  <c r="AU100" i="4"/>
  <c r="G88" i="4"/>
  <c r="AY131" i="4"/>
  <c r="AW115" i="4"/>
  <c r="AW23" i="4"/>
  <c r="AW82" i="4"/>
  <c r="AX57" i="4"/>
  <c r="AX46" i="4"/>
  <c r="AV166" i="4"/>
  <c r="AU20" i="4"/>
  <c r="G19" i="4"/>
  <c r="AV177" i="4"/>
  <c r="AY29" i="4"/>
  <c r="AW71" i="4"/>
  <c r="BK34" i="4"/>
  <c r="AV31" i="4"/>
  <c r="BH27" i="4"/>
  <c r="AX112" i="4"/>
  <c r="AW126" i="4"/>
  <c r="BK189" i="4"/>
  <c r="BJ35" i="4"/>
  <c r="BH114" i="4"/>
  <c r="AY153" i="4"/>
  <c r="BK178" i="4"/>
  <c r="AV144" i="4"/>
  <c r="AV155" i="4"/>
  <c r="BK145" i="4"/>
  <c r="BH158" i="4"/>
  <c r="AW104" i="4"/>
  <c r="AY109" i="4"/>
  <c r="AX68" i="4"/>
  <c r="AU56" i="4"/>
  <c r="AU45" i="4"/>
  <c r="G44" i="4"/>
  <c r="BK167" i="4"/>
  <c r="AY164" i="4"/>
  <c r="BH180" i="4"/>
  <c r="BH81" i="4"/>
  <c r="AY175" i="4"/>
  <c r="AW93" i="4"/>
  <c r="BH136" i="4"/>
  <c r="BH147" i="4"/>
  <c r="AX328" i="4"/>
  <c r="AX356" i="4" s="1"/>
  <c r="AX21" i="4"/>
  <c r="BH125" i="4"/>
  <c r="AW148" i="4"/>
  <c r="AU67" i="4"/>
  <c r="G55" i="4"/>
  <c r="AV133" i="4"/>
  <c r="BJ191" i="4"/>
  <c r="BI37" i="4"/>
  <c r="BH169" i="4"/>
  <c r="BO25" i="4"/>
  <c r="AX101" i="4"/>
  <c r="AY186" i="4"/>
  <c r="AV188" i="4"/>
  <c r="AW137" i="4"/>
  <c r="AU78" i="4"/>
  <c r="G66" i="4"/>
  <c r="BJ169" i="4"/>
  <c r="AY120" i="4"/>
  <c r="BU196" i="4"/>
  <c r="AD196" i="4"/>
  <c r="AV196" i="4"/>
  <c r="AB196" i="4"/>
  <c r="CI196" i="4"/>
  <c r="BA196" i="4"/>
  <c r="AP196" i="4"/>
  <c r="BM196" i="4"/>
  <c r="BG196" i="4"/>
  <c r="AI196" i="4"/>
  <c r="BL196" i="4"/>
  <c r="AJ196" i="4"/>
  <c r="CD196" i="4"/>
  <c r="CG196" i="4"/>
  <c r="AH196" i="4"/>
  <c r="BI196" i="4"/>
  <c r="BQ196" i="4"/>
  <c r="BK196" i="4"/>
  <c r="BB196" i="4"/>
  <c r="BN196" i="4"/>
  <c r="BY196" i="4"/>
  <c r="CK196" i="4"/>
  <c r="AK196" i="4"/>
  <c r="CR196" i="4"/>
  <c r="AN196" i="4"/>
  <c r="AG196" i="4"/>
  <c r="AO196" i="4"/>
  <c r="AL196" i="4"/>
  <c r="Y196" i="4"/>
  <c r="AC196" i="4"/>
  <c r="AQ196" i="4"/>
  <c r="CC196" i="4"/>
  <c r="BD196" i="4"/>
  <c r="AA196" i="4"/>
  <c r="AZ196" i="4"/>
  <c r="CF196" i="4"/>
  <c r="BE196" i="4"/>
  <c r="AS196" i="4"/>
  <c r="AT196" i="4"/>
  <c r="CE196" i="4"/>
  <c r="AR196" i="4"/>
  <c r="CB196" i="4"/>
  <c r="W196" i="4"/>
  <c r="CH196" i="4"/>
  <c r="X196" i="4"/>
  <c r="BT196" i="4"/>
  <c r="CJ196" i="4"/>
  <c r="CS196" i="4"/>
  <c r="BW196" i="4"/>
  <c r="BX196" i="4"/>
  <c r="BR196" i="4"/>
  <c r="BZ196" i="4"/>
  <c r="AE196" i="4"/>
  <c r="BJ196" i="4"/>
  <c r="CP196" i="4"/>
  <c r="BF196" i="4"/>
  <c r="BP196" i="4"/>
  <c r="Z196" i="4"/>
  <c r="CA196" i="4"/>
  <c r="BC196" i="4"/>
  <c r="AY196" i="4"/>
  <c r="CQ196" i="4"/>
  <c r="BV196" i="4"/>
  <c r="AM196" i="4"/>
  <c r="AF196" i="4"/>
  <c r="BS196" i="4"/>
  <c r="Q196" i="4"/>
  <c r="B195" i="4"/>
  <c r="V196" i="4"/>
  <c r="U196" i="4"/>
  <c r="T196" i="4"/>
  <c r="S196" i="4"/>
  <c r="R196" i="4"/>
  <c r="CL196" i="4"/>
  <c r="F197" i="4"/>
  <c r="AX123" i="4" l="1"/>
  <c r="AX134" i="4"/>
  <c r="AU111" i="4"/>
  <c r="G99" i="4"/>
  <c r="AW170" i="4"/>
  <c r="BO180" i="4"/>
  <c r="AW159" i="4"/>
  <c r="BO169" i="4"/>
  <c r="AU110" i="4"/>
  <c r="G98" i="4"/>
  <c r="BO70" i="4"/>
  <c r="BO92" i="4"/>
  <c r="BO81" i="4"/>
  <c r="BO147" i="4"/>
  <c r="BO103" i="4"/>
  <c r="BO114" i="4"/>
  <c r="BO125" i="4"/>
  <c r="BO59" i="4"/>
  <c r="BO136" i="4"/>
  <c r="BO158" i="4"/>
  <c r="J328" i="4"/>
  <c r="I328" i="4"/>
  <c r="AW149" i="4"/>
  <c r="BH159" i="4"/>
  <c r="AY121" i="4"/>
  <c r="BH170" i="4"/>
  <c r="BJ36" i="4"/>
  <c r="AW83" i="4"/>
  <c r="AX69" i="4"/>
  <c r="AW24" i="4"/>
  <c r="BJ192" i="4"/>
  <c r="AX102" i="4"/>
  <c r="AX91" i="4"/>
  <c r="AW61" i="4"/>
  <c r="AY132" i="4"/>
  <c r="AU90" i="4"/>
  <c r="G78" i="4"/>
  <c r="AX113" i="4"/>
  <c r="AV145" i="4"/>
  <c r="AW160" i="4"/>
  <c r="AX22" i="4"/>
  <c r="BH148" i="4"/>
  <c r="AW105" i="4"/>
  <c r="AU46" i="4"/>
  <c r="AU57" i="4"/>
  <c r="G45" i="4"/>
  <c r="BK157" i="4"/>
  <c r="AX124" i="4"/>
  <c r="BH28" i="4"/>
  <c r="AY30" i="4"/>
  <c r="AV189" i="4"/>
  <c r="AU328" i="4"/>
  <c r="AU356" i="4" s="1"/>
  <c r="AU21" i="4"/>
  <c r="G20" i="4"/>
  <c r="AY143" i="4"/>
  <c r="BH115" i="4"/>
  <c r="AY154" i="4"/>
  <c r="BO26" i="4"/>
  <c r="AU79" i="4"/>
  <c r="G67" i="4"/>
  <c r="BH137" i="4"/>
  <c r="AY187" i="4"/>
  <c r="BH192" i="4"/>
  <c r="BK179" i="4"/>
  <c r="AU68" i="4"/>
  <c r="G56" i="4"/>
  <c r="AW116" i="4"/>
  <c r="AV167" i="4"/>
  <c r="BK190" i="4"/>
  <c r="AY165" i="4"/>
  <c r="AW138" i="4"/>
  <c r="AV32" i="4"/>
  <c r="AV178" i="4"/>
  <c r="AU101" i="4"/>
  <c r="G89" i="4"/>
  <c r="BH104" i="4"/>
  <c r="BJ181" i="4"/>
  <c r="BH181" i="4"/>
  <c r="BH93" i="4"/>
  <c r="AY176" i="4"/>
  <c r="AX80" i="4"/>
  <c r="AV156" i="4"/>
  <c r="BH126" i="4"/>
  <c r="BK35" i="4"/>
  <c r="AX58" i="4"/>
  <c r="AX47" i="4"/>
  <c r="AW94" i="4"/>
  <c r="AW127" i="4"/>
  <c r="AU112" i="4"/>
  <c r="G100" i="4"/>
  <c r="BK168" i="4"/>
  <c r="AW72" i="4"/>
  <c r="AZ197" i="4"/>
  <c r="AO197" i="4"/>
  <c r="AV197" i="4"/>
  <c r="CQ197" i="4"/>
  <c r="BG197" i="4"/>
  <c r="BD197" i="4"/>
  <c r="BR197" i="4"/>
  <c r="AY197" i="4"/>
  <c r="BS197" i="4"/>
  <c r="BQ197" i="4"/>
  <c r="Y197" i="4"/>
  <c r="AS197" i="4"/>
  <c r="CC197" i="4"/>
  <c r="AK197" i="4"/>
  <c r="CA197" i="4"/>
  <c r="AD197" i="4"/>
  <c r="BT197" i="4"/>
  <c r="BC197" i="4"/>
  <c r="BL197" i="4"/>
  <c r="BU197" i="4"/>
  <c r="BM197" i="4"/>
  <c r="CE197" i="4"/>
  <c r="BX197" i="4"/>
  <c r="AE197" i="4"/>
  <c r="W197" i="4"/>
  <c r="BZ197" i="4"/>
  <c r="BF197" i="4"/>
  <c r="BB197" i="4"/>
  <c r="BI197" i="4"/>
  <c r="AN197" i="4"/>
  <c r="BK197" i="4"/>
  <c r="X197" i="4"/>
  <c r="CD197" i="4"/>
  <c r="AC197" i="4"/>
  <c r="CF197" i="4"/>
  <c r="BA197" i="4"/>
  <c r="CB197" i="4"/>
  <c r="BV197" i="4"/>
  <c r="AG197" i="4"/>
  <c r="BJ197" i="4"/>
  <c r="CH197" i="4"/>
  <c r="AP197" i="4"/>
  <c r="CG197" i="4"/>
  <c r="AH197" i="4"/>
  <c r="Z197" i="4"/>
  <c r="AA197" i="4"/>
  <c r="CI197" i="4"/>
  <c r="BN197" i="4"/>
  <c r="AF197" i="4"/>
  <c r="BE197" i="4"/>
  <c r="CR197" i="4"/>
  <c r="CP197" i="4"/>
  <c r="AM197" i="4"/>
  <c r="BY197" i="4"/>
  <c r="CJ197" i="4"/>
  <c r="CK197" i="4"/>
  <c r="AB197" i="4"/>
  <c r="AJ197" i="4"/>
  <c r="AT197" i="4"/>
  <c r="AI197" i="4"/>
  <c r="BP197" i="4"/>
  <c r="CS197" i="4"/>
  <c r="AR197" i="4"/>
  <c r="BW197" i="4"/>
  <c r="AQ197" i="4"/>
  <c r="AL197" i="4"/>
  <c r="Q197" i="4"/>
  <c r="B196" i="4"/>
  <c r="U197" i="4"/>
  <c r="T197" i="4"/>
  <c r="V197" i="4"/>
  <c r="R197" i="4"/>
  <c r="S197" i="4"/>
  <c r="CL197" i="4"/>
  <c r="F198" i="4"/>
  <c r="AW171" i="4" l="1"/>
  <c r="BO192" i="4"/>
  <c r="AU123" i="4"/>
  <c r="G111" i="4"/>
  <c r="AX146" i="4"/>
  <c r="AU122" i="4"/>
  <c r="G110" i="4"/>
  <c r="BO181" i="4"/>
  <c r="AW182" i="4"/>
  <c r="AX135" i="4"/>
  <c r="BO170" i="4"/>
  <c r="BO71" i="4"/>
  <c r="BO126" i="4"/>
  <c r="BO159" i="4"/>
  <c r="BO137" i="4"/>
  <c r="BO104" i="4"/>
  <c r="BO148" i="4"/>
  <c r="BO115" i="4"/>
  <c r="BO93" i="4"/>
  <c r="BO82" i="4"/>
  <c r="AW139" i="4"/>
  <c r="AX48" i="4"/>
  <c r="AX59" i="4"/>
  <c r="BK36" i="4"/>
  <c r="BH193" i="4"/>
  <c r="AV33" i="4"/>
  <c r="BO27" i="4"/>
  <c r="AY155" i="4"/>
  <c r="BK169" i="4"/>
  <c r="AW117" i="4"/>
  <c r="AX23" i="4"/>
  <c r="AV157" i="4"/>
  <c r="AY144" i="4"/>
  <c r="AW25" i="4"/>
  <c r="AW95" i="4"/>
  <c r="BJ37" i="4"/>
  <c r="AU124" i="4"/>
  <c r="G112" i="4"/>
  <c r="AW106" i="4"/>
  <c r="AX70" i="4"/>
  <c r="BH138" i="4"/>
  <c r="AU113" i="4"/>
  <c r="G101" i="4"/>
  <c r="AV190" i="4"/>
  <c r="AU80" i="4"/>
  <c r="G68" i="4"/>
  <c r="BK191" i="4"/>
  <c r="BH149" i="4"/>
  <c r="AU91" i="4"/>
  <c r="G79" i="4"/>
  <c r="AY166" i="4"/>
  <c r="AX136" i="4"/>
  <c r="BH160" i="4"/>
  <c r="AX114" i="4"/>
  <c r="AX81" i="4"/>
  <c r="AW161" i="4"/>
  <c r="AW84" i="4"/>
  <c r="BK180" i="4"/>
  <c r="AV168" i="4"/>
  <c r="AX92" i="4"/>
  <c r="AY188" i="4"/>
  <c r="AW150" i="4"/>
  <c r="AW128" i="4"/>
  <c r="AU22" i="4"/>
  <c r="G21" i="4"/>
  <c r="BH29" i="4"/>
  <c r="AU69" i="4"/>
  <c r="G57" i="4"/>
  <c r="AX103" i="4"/>
  <c r="AY133" i="4"/>
  <c r="BH171" i="4"/>
  <c r="BH105" i="4"/>
  <c r="BJ193" i="4"/>
  <c r="BH116" i="4"/>
  <c r="AY177" i="4"/>
  <c r="AV179" i="4"/>
  <c r="BH127" i="4"/>
  <c r="G328" i="4"/>
  <c r="O328" i="4"/>
  <c r="AY31" i="4"/>
  <c r="AU58" i="4"/>
  <c r="AU47" i="4"/>
  <c r="G46" i="4"/>
  <c r="AW172" i="4"/>
  <c r="AX125" i="4"/>
  <c r="AU102" i="4"/>
  <c r="G90" i="4"/>
  <c r="AW73" i="4"/>
  <c r="BH182" i="4"/>
  <c r="CS198" i="4"/>
  <c r="AB198" i="4"/>
  <c r="AH198" i="4"/>
  <c r="BS198" i="4"/>
  <c r="AT198" i="4"/>
  <c r="CR198" i="4"/>
  <c r="X198" i="4"/>
  <c r="BW198" i="4"/>
  <c r="CH198" i="4"/>
  <c r="CF198" i="4"/>
  <c r="BP198" i="4"/>
  <c r="CJ198" i="4"/>
  <c r="Z198" i="4"/>
  <c r="AO198" i="4"/>
  <c r="CI198" i="4"/>
  <c r="AV198" i="4"/>
  <c r="AZ198" i="4"/>
  <c r="AL198" i="4"/>
  <c r="BE198" i="4"/>
  <c r="AE198" i="4"/>
  <c r="BV198" i="4"/>
  <c r="BY198" i="4"/>
  <c r="CQ198" i="4"/>
  <c r="BN198" i="4"/>
  <c r="AQ198" i="4"/>
  <c r="AM198" i="4"/>
  <c r="AJ198" i="4"/>
  <c r="CC198" i="4"/>
  <c r="BI198" i="4"/>
  <c r="BD198" i="4"/>
  <c r="AG198" i="4"/>
  <c r="BZ198" i="4"/>
  <c r="BJ198" i="4"/>
  <c r="CG198" i="4"/>
  <c r="CK198" i="4"/>
  <c r="BF198" i="4"/>
  <c r="BR198" i="4"/>
  <c r="AF198" i="4"/>
  <c r="Y198" i="4"/>
  <c r="AN198" i="4"/>
  <c r="BA198" i="4"/>
  <c r="AS198" i="4"/>
  <c r="BT198" i="4"/>
  <c r="BX198" i="4"/>
  <c r="BC198" i="4"/>
  <c r="AC198" i="4"/>
  <c r="AK198" i="4"/>
  <c r="W198" i="4"/>
  <c r="CD198" i="4"/>
  <c r="CE198" i="4"/>
  <c r="BB198" i="4"/>
  <c r="AY198" i="4"/>
  <c r="BK198" i="4"/>
  <c r="CP198" i="4"/>
  <c r="AP198" i="4"/>
  <c r="CB198" i="4"/>
  <c r="BQ198" i="4"/>
  <c r="AR198" i="4"/>
  <c r="AD198" i="4"/>
  <c r="BM198" i="4"/>
  <c r="BU198" i="4"/>
  <c r="AI198" i="4"/>
  <c r="CA198" i="4"/>
  <c r="BG198" i="4"/>
  <c r="BL198" i="4"/>
  <c r="AA198" i="4"/>
  <c r="Q198" i="4"/>
  <c r="B197" i="4"/>
  <c r="V198" i="4"/>
  <c r="T198" i="4"/>
  <c r="U198" i="4"/>
  <c r="R198" i="4"/>
  <c r="S198" i="4"/>
  <c r="CL198" i="4"/>
  <c r="F199" i="4"/>
  <c r="BO193" i="4" l="1"/>
  <c r="AX158" i="4"/>
  <c r="AU135" i="4"/>
  <c r="G123" i="4"/>
  <c r="AX147" i="4"/>
  <c r="AW194" i="4"/>
  <c r="AU134" i="4"/>
  <c r="G122" i="4"/>
  <c r="AW183" i="4"/>
  <c r="BO105" i="4"/>
  <c r="BO182" i="4"/>
  <c r="BO94" i="4"/>
  <c r="BO160" i="4"/>
  <c r="BO149" i="4"/>
  <c r="BO138" i="4"/>
  <c r="BO127" i="4"/>
  <c r="BO116" i="4"/>
  <c r="BO171" i="4"/>
  <c r="BO83" i="4"/>
  <c r="AU114" i="4"/>
  <c r="G102" i="4"/>
  <c r="AU70" i="4"/>
  <c r="G58" i="4"/>
  <c r="AY32" i="4"/>
  <c r="BH128" i="4"/>
  <c r="AU23" i="4"/>
  <c r="G22" i="4"/>
  <c r="AW162" i="4"/>
  <c r="AV180" i="4"/>
  <c r="AX93" i="4"/>
  <c r="BH172" i="4"/>
  <c r="AU103" i="4"/>
  <c r="G91" i="4"/>
  <c r="AX82" i="4"/>
  <c r="AV169" i="4"/>
  <c r="AW129" i="4"/>
  <c r="AY167" i="4"/>
  <c r="AV34" i="4"/>
  <c r="AX60" i="4"/>
  <c r="AX49" i="4"/>
  <c r="AY189" i="4"/>
  <c r="BH117" i="4"/>
  <c r="BH30" i="4"/>
  <c r="AW140" i="4"/>
  <c r="AW96" i="4"/>
  <c r="AX126" i="4"/>
  <c r="AX148" i="4"/>
  <c r="BH161" i="4"/>
  <c r="BH150" i="4"/>
  <c r="AW107" i="4"/>
  <c r="AY156" i="4"/>
  <c r="AX24" i="4"/>
  <c r="BK181" i="4"/>
  <c r="BO28" i="4"/>
  <c r="BK37" i="4"/>
  <c r="AW151" i="4"/>
  <c r="BH194" i="4"/>
  <c r="AW85" i="4"/>
  <c r="AW184" i="4"/>
  <c r="BH139" i="4"/>
  <c r="BH183" i="4"/>
  <c r="AY145" i="4"/>
  <c r="AX115" i="4"/>
  <c r="AU81" i="4"/>
  <c r="G69" i="4"/>
  <c r="AX104" i="4"/>
  <c r="BK192" i="4"/>
  <c r="AW173" i="4"/>
  <c r="AY178" i="4"/>
  <c r="AW26" i="4"/>
  <c r="AX137" i="4"/>
  <c r="AU59" i="4"/>
  <c r="AU48" i="4"/>
  <c r="G47" i="4"/>
  <c r="AV191" i="4"/>
  <c r="AU92" i="4"/>
  <c r="G80" i="4"/>
  <c r="AU125" i="4"/>
  <c r="G113" i="4"/>
  <c r="AW118" i="4"/>
  <c r="AU136" i="4"/>
  <c r="G124" i="4"/>
  <c r="AX71" i="4"/>
  <c r="CP199" i="4"/>
  <c r="CH199" i="4"/>
  <c r="BB199" i="4"/>
  <c r="CB199" i="4"/>
  <c r="BV199" i="4"/>
  <c r="AE199" i="4"/>
  <c r="CR199" i="4"/>
  <c r="AM199" i="4"/>
  <c r="CE199" i="4"/>
  <c r="BW199" i="4"/>
  <c r="BA199" i="4"/>
  <c r="AH199" i="4"/>
  <c r="CS199" i="4"/>
  <c r="CG199" i="4"/>
  <c r="BR199" i="4"/>
  <c r="X199" i="4"/>
  <c r="BS199" i="4"/>
  <c r="AS199" i="4"/>
  <c r="BM199" i="4"/>
  <c r="CK199" i="4"/>
  <c r="BI199" i="4"/>
  <c r="CD199" i="4"/>
  <c r="BF199" i="4"/>
  <c r="AA199" i="4"/>
  <c r="BN199" i="4"/>
  <c r="BE199" i="4"/>
  <c r="AN199" i="4"/>
  <c r="Y199" i="4"/>
  <c r="AQ199" i="4"/>
  <c r="CF199" i="4"/>
  <c r="AY199" i="4"/>
  <c r="CJ199" i="4"/>
  <c r="CA199" i="4"/>
  <c r="CI199" i="4"/>
  <c r="AC199" i="4"/>
  <c r="CQ199" i="4"/>
  <c r="BT199" i="4"/>
  <c r="BD199" i="4"/>
  <c r="AZ199" i="4"/>
  <c r="AF199" i="4"/>
  <c r="BG199" i="4"/>
  <c r="AB199" i="4"/>
  <c r="AO199" i="4"/>
  <c r="BX199" i="4"/>
  <c r="AJ199" i="4"/>
  <c r="BQ199" i="4"/>
  <c r="BC199" i="4"/>
  <c r="AT199" i="4"/>
  <c r="BZ199" i="4"/>
  <c r="W199" i="4"/>
  <c r="BU199" i="4"/>
  <c r="CC199" i="4"/>
  <c r="AR199" i="4"/>
  <c r="BJ199" i="4"/>
  <c r="AV199" i="4"/>
  <c r="AI199" i="4"/>
  <c r="AG199" i="4"/>
  <c r="Z199" i="4"/>
  <c r="AL199" i="4"/>
  <c r="BL199" i="4"/>
  <c r="BK199" i="4"/>
  <c r="AP199" i="4"/>
  <c r="AD199" i="4"/>
  <c r="BP199" i="4"/>
  <c r="AK199" i="4"/>
  <c r="BY199" i="4"/>
  <c r="Q199" i="4"/>
  <c r="B198" i="4"/>
  <c r="T199" i="4"/>
  <c r="V199" i="4"/>
  <c r="U199" i="4"/>
  <c r="R199" i="4"/>
  <c r="S199" i="4"/>
  <c r="CL199" i="4"/>
  <c r="F200" i="4"/>
  <c r="AW195" i="4" l="1"/>
  <c r="AX159" i="4"/>
  <c r="AX170" i="4"/>
  <c r="AU147" i="4"/>
  <c r="G135" i="4"/>
  <c r="AU146" i="4"/>
  <c r="G134" i="4"/>
  <c r="BO150" i="4"/>
  <c r="BO183" i="4"/>
  <c r="BO139" i="4"/>
  <c r="BO106" i="4"/>
  <c r="BO117" i="4"/>
  <c r="BO95" i="4"/>
  <c r="BO128" i="4"/>
  <c r="BO172" i="4"/>
  <c r="BO194" i="4"/>
  <c r="BO161" i="4"/>
  <c r="AU148" i="4"/>
  <c r="G136" i="4"/>
  <c r="AW27" i="4"/>
  <c r="AY190" i="4"/>
  <c r="AW185" i="4"/>
  <c r="AX116" i="4"/>
  <c r="AX25" i="4"/>
  <c r="AX160" i="4"/>
  <c r="BH129" i="4"/>
  <c r="AX72" i="4"/>
  <c r="AX94" i="4"/>
  <c r="BH184" i="4"/>
  <c r="AU137" i="4"/>
  <c r="G125" i="4"/>
  <c r="AU60" i="4"/>
  <c r="AU49" i="4"/>
  <c r="G48" i="4"/>
  <c r="BH195" i="4"/>
  <c r="AY168" i="4"/>
  <c r="BH173" i="4"/>
  <c r="BH31" i="4"/>
  <c r="AV35" i="4"/>
  <c r="AW141" i="4"/>
  <c r="AV181" i="4"/>
  <c r="AU82" i="4"/>
  <c r="G70" i="4"/>
  <c r="AU71" i="4"/>
  <c r="G59" i="4"/>
  <c r="AX127" i="4"/>
  <c r="BH151" i="4"/>
  <c r="AW196" i="4"/>
  <c r="AW163" i="4"/>
  <c r="BO29" i="4"/>
  <c r="BK193" i="4"/>
  <c r="AW119" i="4"/>
  <c r="BH162" i="4"/>
  <c r="AW108" i="4"/>
  <c r="AY179" i="4"/>
  <c r="AX105" i="4"/>
  <c r="BH140" i="4"/>
  <c r="AX83" i="4"/>
  <c r="AW130" i="4"/>
  <c r="AU104" i="4"/>
  <c r="G92" i="4"/>
  <c r="AX149" i="4"/>
  <c r="AU93" i="4"/>
  <c r="G81" i="4"/>
  <c r="AY157" i="4"/>
  <c r="AW97" i="4"/>
  <c r="AX138" i="4"/>
  <c r="AW152" i="4"/>
  <c r="AX61" i="4"/>
  <c r="AU115" i="4"/>
  <c r="G103" i="4"/>
  <c r="AV192" i="4"/>
  <c r="AW174" i="4"/>
  <c r="AU24" i="4"/>
  <c r="G23" i="4"/>
  <c r="AY33" i="4"/>
  <c r="AU126" i="4"/>
  <c r="G114" i="4"/>
  <c r="AL200" i="4"/>
  <c r="BR200" i="4"/>
  <c r="BE200" i="4"/>
  <c r="BB200" i="4"/>
  <c r="BX200" i="4"/>
  <c r="CK200" i="4"/>
  <c r="BQ200" i="4"/>
  <c r="BI200" i="4"/>
  <c r="BW200" i="4"/>
  <c r="CA200" i="4"/>
  <c r="CI200" i="4"/>
  <c r="BS200" i="4"/>
  <c r="AH200" i="4"/>
  <c r="BK200" i="4"/>
  <c r="AJ200" i="4"/>
  <c r="AM200" i="4"/>
  <c r="AG200" i="4"/>
  <c r="BT200" i="4"/>
  <c r="AT200" i="4"/>
  <c r="BV200" i="4"/>
  <c r="AE200" i="4"/>
  <c r="BD200" i="4"/>
  <c r="AV200" i="4"/>
  <c r="CS200" i="4"/>
  <c r="BJ200" i="4"/>
  <c r="BC200" i="4"/>
  <c r="AN200" i="4"/>
  <c r="AI200" i="4"/>
  <c r="BN200" i="4"/>
  <c r="AC200" i="4"/>
  <c r="CE200" i="4"/>
  <c r="BL200" i="4"/>
  <c r="AD200" i="4"/>
  <c r="AS200" i="4"/>
  <c r="CF200" i="4"/>
  <c r="AR200" i="4"/>
  <c r="AA200" i="4"/>
  <c r="CR200" i="4"/>
  <c r="CP200" i="4"/>
  <c r="BY200" i="4"/>
  <c r="CH200" i="4"/>
  <c r="BM200" i="4"/>
  <c r="AF200" i="4"/>
  <c r="CJ200" i="4"/>
  <c r="BA200" i="4"/>
  <c r="AY200" i="4"/>
  <c r="CC200" i="4"/>
  <c r="CQ200" i="4"/>
  <c r="AQ200" i="4"/>
  <c r="BF200" i="4"/>
  <c r="CD200" i="4"/>
  <c r="AB200" i="4"/>
  <c r="BG200" i="4"/>
  <c r="AP200" i="4"/>
  <c r="CB200" i="4"/>
  <c r="BU200" i="4"/>
  <c r="AO200" i="4"/>
  <c r="BZ200" i="4"/>
  <c r="AK200" i="4"/>
  <c r="BP200" i="4"/>
  <c r="AZ200" i="4"/>
  <c r="CG200" i="4"/>
  <c r="Q200" i="4"/>
  <c r="B199" i="4"/>
  <c r="U200" i="4"/>
  <c r="T200" i="4"/>
  <c r="W200" i="4"/>
  <c r="V200" i="4"/>
  <c r="Z200" i="4"/>
  <c r="X200" i="4"/>
  <c r="Y200" i="4"/>
  <c r="R200" i="4"/>
  <c r="S200" i="4"/>
  <c r="CL200" i="4"/>
  <c r="F201" i="4"/>
  <c r="AU158" i="4" l="1"/>
  <c r="G146" i="4"/>
  <c r="AU159" i="4"/>
  <c r="G147" i="4"/>
  <c r="AX182" i="4"/>
  <c r="AX171" i="4"/>
  <c r="BO107" i="4"/>
  <c r="BO140" i="4"/>
  <c r="BO184" i="4"/>
  <c r="BO118" i="4"/>
  <c r="BO195" i="4"/>
  <c r="BO173" i="4"/>
  <c r="BO129" i="4"/>
  <c r="BO151" i="4"/>
  <c r="BO162" i="4"/>
  <c r="AU138" i="4"/>
  <c r="G126" i="4"/>
  <c r="AX117" i="4"/>
  <c r="AU83" i="4"/>
  <c r="G71" i="4"/>
  <c r="AW153" i="4"/>
  <c r="BH32" i="4"/>
  <c r="BH185" i="4"/>
  <c r="AY180" i="4"/>
  <c r="AU61" i="4"/>
  <c r="G49" i="4"/>
  <c r="AY34" i="4"/>
  <c r="AU127" i="4"/>
  <c r="G115" i="4"/>
  <c r="AW164" i="4"/>
  <c r="AY169" i="4"/>
  <c r="AU105" i="4"/>
  <c r="G93" i="4"/>
  <c r="AW142" i="4"/>
  <c r="AX95" i="4"/>
  <c r="AW131" i="4"/>
  <c r="AX139" i="4"/>
  <c r="AV193" i="4"/>
  <c r="AV36" i="4"/>
  <c r="AU72" i="4"/>
  <c r="G60" i="4"/>
  <c r="AX106" i="4"/>
  <c r="AX172" i="4"/>
  <c r="AX128" i="4"/>
  <c r="AW28" i="4"/>
  <c r="AW186" i="4"/>
  <c r="AX73" i="4"/>
  <c r="AX150" i="4"/>
  <c r="AW109" i="4"/>
  <c r="AU116" i="4"/>
  <c r="G104" i="4"/>
  <c r="AY191" i="4"/>
  <c r="AW120" i="4"/>
  <c r="BH174" i="4"/>
  <c r="AW175" i="4"/>
  <c r="BH163" i="4"/>
  <c r="AU94" i="4"/>
  <c r="G82" i="4"/>
  <c r="BH196" i="4"/>
  <c r="AX84" i="4"/>
  <c r="AX26" i="4"/>
  <c r="AW197" i="4"/>
  <c r="AU25" i="4"/>
  <c r="G24" i="4"/>
  <c r="AX161" i="4"/>
  <c r="BH152" i="4"/>
  <c r="BO30" i="4"/>
  <c r="AU149" i="4"/>
  <c r="G137" i="4"/>
  <c r="BH141" i="4"/>
  <c r="AU160" i="4"/>
  <c r="G148" i="4"/>
  <c r="AI201" i="4"/>
  <c r="Z201" i="4"/>
  <c r="AN201" i="4"/>
  <c r="AS201" i="4"/>
  <c r="CH201" i="4"/>
  <c r="BG201" i="4"/>
  <c r="AV201" i="4"/>
  <c r="AK201" i="4"/>
  <c r="BB201" i="4"/>
  <c r="Y201" i="4"/>
  <c r="BA201" i="4"/>
  <c r="AY201" i="4"/>
  <c r="BN201" i="4"/>
  <c r="W201" i="4"/>
  <c r="CD201" i="4"/>
  <c r="CF201" i="4"/>
  <c r="CJ201" i="4"/>
  <c r="BS201" i="4"/>
  <c r="BI201" i="4"/>
  <c r="BT201" i="4"/>
  <c r="BR201" i="4"/>
  <c r="BV201" i="4"/>
  <c r="AR201" i="4"/>
  <c r="CA201" i="4"/>
  <c r="BY201" i="4"/>
  <c r="AO201" i="4"/>
  <c r="BX201" i="4"/>
  <c r="BW201" i="4"/>
  <c r="BQ201" i="4"/>
  <c r="AD201" i="4"/>
  <c r="AQ201" i="4"/>
  <c r="AA201" i="4"/>
  <c r="CI201" i="4"/>
  <c r="AZ201" i="4"/>
  <c r="BK201" i="4"/>
  <c r="BZ201" i="4"/>
  <c r="BE201" i="4"/>
  <c r="AM201" i="4"/>
  <c r="CC201" i="4"/>
  <c r="BL201" i="4"/>
  <c r="BD201" i="4"/>
  <c r="CP201" i="4"/>
  <c r="AE201" i="4"/>
  <c r="CK201" i="4"/>
  <c r="CG201" i="4"/>
  <c r="BM201" i="4"/>
  <c r="CS201" i="4"/>
  <c r="AL201" i="4"/>
  <c r="AB201" i="4"/>
  <c r="CR201" i="4"/>
  <c r="CE201" i="4"/>
  <c r="BJ201" i="4"/>
  <c r="AF201" i="4"/>
  <c r="BP201" i="4"/>
  <c r="AH201" i="4"/>
  <c r="AG201" i="4"/>
  <c r="CQ201" i="4"/>
  <c r="BF201" i="4"/>
  <c r="AC201" i="4"/>
  <c r="AT201" i="4"/>
  <c r="CB201" i="4"/>
  <c r="AP201" i="4"/>
  <c r="X201" i="4"/>
  <c r="BU201" i="4"/>
  <c r="BC201" i="4"/>
  <c r="AJ201" i="4"/>
  <c r="Q201" i="4"/>
  <c r="B200" i="4"/>
  <c r="V201" i="4"/>
  <c r="T201" i="4"/>
  <c r="U201" i="4"/>
  <c r="S201" i="4"/>
  <c r="R201" i="4"/>
  <c r="CL201" i="4"/>
  <c r="F202" i="4"/>
  <c r="AU171" i="4" l="1"/>
  <c r="G159" i="4"/>
  <c r="AX183" i="4"/>
  <c r="AX194" i="4"/>
  <c r="AU170" i="4"/>
  <c r="G158" i="4"/>
  <c r="BO152" i="4"/>
  <c r="BO174" i="4"/>
  <c r="BO141" i="4"/>
  <c r="BO163" i="4"/>
  <c r="BO185" i="4"/>
  <c r="BO130" i="4"/>
  <c r="BO196" i="4"/>
  <c r="BO119" i="4"/>
  <c r="BH153" i="4"/>
  <c r="AU26" i="4"/>
  <c r="G25" i="4"/>
  <c r="AW187" i="4"/>
  <c r="AU128" i="4"/>
  <c r="G116" i="4"/>
  <c r="AX162" i="4"/>
  <c r="AW198" i="4"/>
  <c r="AU84" i="4"/>
  <c r="G72" i="4"/>
  <c r="AW143" i="4"/>
  <c r="AY181" i="4"/>
  <c r="AW165" i="4"/>
  <c r="AX129" i="4"/>
  <c r="AU150" i="4"/>
  <c r="G138" i="4"/>
  <c r="AU172" i="4"/>
  <c r="G160" i="4"/>
  <c r="BH164" i="4"/>
  <c r="AX27" i="4"/>
  <c r="BH175" i="4"/>
  <c r="AW121" i="4"/>
  <c r="AX85" i="4"/>
  <c r="AX184" i="4"/>
  <c r="AV37" i="4"/>
  <c r="AY35" i="4"/>
  <c r="BH197" i="4"/>
  <c r="BH33" i="4"/>
  <c r="AU161" i="4"/>
  <c r="G149" i="4"/>
  <c r="AU106" i="4"/>
  <c r="G94" i="4"/>
  <c r="BH186" i="4"/>
  <c r="AW132" i="4"/>
  <c r="AW29" i="4"/>
  <c r="AX118" i="4"/>
  <c r="AW154" i="4"/>
  <c r="AU117" i="4"/>
  <c r="G105" i="4"/>
  <c r="AW176" i="4"/>
  <c r="AU139" i="4"/>
  <c r="G127" i="4"/>
  <c r="AU73" i="4"/>
  <c r="G61" i="4"/>
  <c r="AU95" i="4"/>
  <c r="G83" i="4"/>
  <c r="BO31" i="4"/>
  <c r="AX173" i="4"/>
  <c r="AX96" i="4"/>
  <c r="AX140" i="4"/>
  <c r="AX151" i="4"/>
  <c r="AX107" i="4"/>
  <c r="AY192" i="4"/>
  <c r="AA202" i="4"/>
  <c r="CC202" i="4"/>
  <c r="CK202" i="4"/>
  <c r="BP202" i="4"/>
  <c r="AV202" i="4"/>
  <c r="Z202" i="4"/>
  <c r="BV202" i="4"/>
  <c r="CP202" i="4"/>
  <c r="AO202" i="4"/>
  <c r="AC202" i="4"/>
  <c r="BU202" i="4"/>
  <c r="BY202" i="4"/>
  <c r="BM202" i="4"/>
  <c r="W202" i="4"/>
  <c r="CQ202" i="4"/>
  <c r="AE202" i="4"/>
  <c r="BG202" i="4"/>
  <c r="AQ202" i="4"/>
  <c r="AB202" i="4"/>
  <c r="CE202" i="4"/>
  <c r="CG202" i="4"/>
  <c r="BE202" i="4"/>
  <c r="AS202" i="4"/>
  <c r="BR202" i="4"/>
  <c r="Y202" i="4"/>
  <c r="BW202" i="4"/>
  <c r="X202" i="4"/>
  <c r="AH202" i="4"/>
  <c r="BK202" i="4"/>
  <c r="CR202" i="4"/>
  <c r="AM202" i="4"/>
  <c r="CB202" i="4"/>
  <c r="AK202" i="4"/>
  <c r="BJ202" i="4"/>
  <c r="AF202" i="4"/>
  <c r="BD202" i="4"/>
  <c r="CS202" i="4"/>
  <c r="CD202" i="4"/>
  <c r="CF202" i="4"/>
  <c r="AI202" i="4"/>
  <c r="AG202" i="4"/>
  <c r="BS202" i="4"/>
  <c r="CI202" i="4"/>
  <c r="BT202" i="4"/>
  <c r="AZ202" i="4"/>
  <c r="CA202" i="4"/>
  <c r="BB202" i="4"/>
  <c r="BX202" i="4"/>
  <c r="BA202" i="4"/>
  <c r="AN202" i="4"/>
  <c r="AR202" i="4"/>
  <c r="AP202" i="4"/>
  <c r="AY202" i="4"/>
  <c r="AD202" i="4"/>
  <c r="AT202" i="4"/>
  <c r="BZ202" i="4"/>
  <c r="R202" i="4"/>
  <c r="BN202" i="4"/>
  <c r="BI202" i="4"/>
  <c r="AL202" i="4"/>
  <c r="BL202" i="4"/>
  <c r="BC202" i="4"/>
  <c r="BH202" i="4"/>
  <c r="BQ202" i="4"/>
  <c r="AJ202" i="4"/>
  <c r="CJ202" i="4"/>
  <c r="BF202" i="4"/>
  <c r="CH202" i="4"/>
  <c r="Q202" i="4"/>
  <c r="B201" i="4"/>
  <c r="V202" i="4"/>
  <c r="U202" i="4"/>
  <c r="T202" i="4"/>
  <c r="S202" i="4"/>
  <c r="CL202" i="4"/>
  <c r="F203" i="4"/>
  <c r="AX195" i="4" l="1"/>
  <c r="AU183" i="4"/>
  <c r="G171" i="4"/>
  <c r="AU182" i="4"/>
  <c r="G170" i="4"/>
  <c r="BO153" i="4"/>
  <c r="BO186" i="4"/>
  <c r="BO142" i="4"/>
  <c r="BO175" i="4"/>
  <c r="BO131" i="4"/>
  <c r="BO197" i="4"/>
  <c r="BO164" i="4"/>
  <c r="AX119" i="4"/>
  <c r="BO32" i="4"/>
  <c r="BH187" i="4"/>
  <c r="BH176" i="4"/>
  <c r="AU184" i="4"/>
  <c r="G172" i="4"/>
  <c r="AU162" i="4"/>
  <c r="G150" i="4"/>
  <c r="AX174" i="4"/>
  <c r="AU140" i="4"/>
  <c r="G128" i="4"/>
  <c r="AX163" i="4"/>
  <c r="AX152" i="4"/>
  <c r="AU151" i="4"/>
  <c r="G139" i="4"/>
  <c r="AW188" i="4"/>
  <c r="AW166" i="4"/>
  <c r="AW144" i="4"/>
  <c r="AU173" i="4"/>
  <c r="G161" i="4"/>
  <c r="AY36" i="4"/>
  <c r="AX196" i="4"/>
  <c r="AX28" i="4"/>
  <c r="AW155" i="4"/>
  <c r="AU96" i="4"/>
  <c r="G84" i="4"/>
  <c r="AX108" i="4"/>
  <c r="AU129" i="4"/>
  <c r="G117" i="4"/>
  <c r="AW30" i="4"/>
  <c r="BH198" i="4"/>
  <c r="AU118" i="4"/>
  <c r="G106" i="4"/>
  <c r="AX97" i="4"/>
  <c r="AW177" i="4"/>
  <c r="AY193" i="4"/>
  <c r="AW199" i="4"/>
  <c r="AX185" i="4"/>
  <c r="AU107" i="4"/>
  <c r="G95" i="4"/>
  <c r="AU85" i="4"/>
  <c r="G73" i="4"/>
  <c r="AX130" i="4"/>
  <c r="AW133" i="4"/>
  <c r="AX141" i="4"/>
  <c r="AU27" i="4"/>
  <c r="G26" i="4"/>
  <c r="BH165" i="4"/>
  <c r="CD203" i="4"/>
  <c r="AG203" i="4"/>
  <c r="BY203" i="4"/>
  <c r="X203" i="4"/>
  <c r="BA203" i="4"/>
  <c r="BW203" i="4"/>
  <c r="AT203" i="4"/>
  <c r="CP203" i="4"/>
  <c r="AH203" i="4"/>
  <c r="W203" i="4"/>
  <c r="AN203" i="4"/>
  <c r="BF203" i="4"/>
  <c r="CQ203" i="4"/>
  <c r="AZ203" i="4"/>
  <c r="CB203" i="4"/>
  <c r="AF203" i="4"/>
  <c r="AV203" i="4"/>
  <c r="BC203" i="4"/>
  <c r="AM203" i="4"/>
  <c r="BM203" i="4"/>
  <c r="AL203" i="4"/>
  <c r="R203" i="4"/>
  <c r="BV203" i="4"/>
  <c r="BN203" i="4"/>
  <c r="BB203" i="4"/>
  <c r="BR203" i="4"/>
  <c r="AO203" i="4"/>
  <c r="AJ203" i="4"/>
  <c r="BG203" i="4"/>
  <c r="AD203" i="4"/>
  <c r="BS203" i="4"/>
  <c r="AR203" i="4"/>
  <c r="BH203" i="4"/>
  <c r="CC203" i="4"/>
  <c r="BJ203" i="4"/>
  <c r="Z203" i="4"/>
  <c r="AK203" i="4"/>
  <c r="CI203" i="4"/>
  <c r="CH203" i="4"/>
  <c r="AY203" i="4"/>
  <c r="BE203" i="4"/>
  <c r="AB203" i="4"/>
  <c r="CS203" i="4"/>
  <c r="CF203" i="4"/>
  <c r="CJ203" i="4"/>
  <c r="BD203" i="4"/>
  <c r="AP203" i="4"/>
  <c r="CK203" i="4"/>
  <c r="CE203" i="4"/>
  <c r="AE203" i="4"/>
  <c r="Y203" i="4"/>
  <c r="BU203" i="4"/>
  <c r="AS203" i="4"/>
  <c r="BK203" i="4"/>
  <c r="CR203" i="4"/>
  <c r="AI203" i="4"/>
  <c r="CA203" i="4"/>
  <c r="AA203" i="4"/>
  <c r="BZ203" i="4"/>
  <c r="CG203" i="4"/>
  <c r="BQ203" i="4"/>
  <c r="AC203" i="4"/>
  <c r="AQ203" i="4"/>
  <c r="BX203" i="4"/>
  <c r="BL203" i="4"/>
  <c r="BP203" i="4"/>
  <c r="BT203" i="4"/>
  <c r="BI203" i="4"/>
  <c r="Q203" i="4"/>
  <c r="B202" i="4"/>
  <c r="U203" i="4"/>
  <c r="V203" i="4"/>
  <c r="T203" i="4"/>
  <c r="S203" i="4"/>
  <c r="CL203" i="4"/>
  <c r="F204" i="4"/>
  <c r="AU194" i="4" l="1"/>
  <c r="G182" i="4"/>
  <c r="AU195" i="4"/>
  <c r="G183" i="4"/>
  <c r="BO187" i="4"/>
  <c r="BO143" i="4"/>
  <c r="BO154" i="4"/>
  <c r="BO198" i="4"/>
  <c r="BO165" i="4"/>
  <c r="BO176" i="4"/>
  <c r="AU28" i="4"/>
  <c r="G27" i="4"/>
  <c r="AW145" i="4"/>
  <c r="AX142" i="4"/>
  <c r="AU119" i="4"/>
  <c r="G107" i="4"/>
  <c r="AX197" i="4"/>
  <c r="AW31" i="4"/>
  <c r="AY37" i="4"/>
  <c r="AX164" i="4"/>
  <c r="AU174" i="4"/>
  <c r="G162" i="4"/>
  <c r="AX109" i="4"/>
  <c r="AW167" i="4"/>
  <c r="AW178" i="4"/>
  <c r="AU163" i="4"/>
  <c r="G151" i="4"/>
  <c r="AX186" i="4"/>
  <c r="BO33" i="4"/>
  <c r="BH177" i="4"/>
  <c r="AU97" i="4"/>
  <c r="G85" i="4"/>
  <c r="AW189" i="4"/>
  <c r="AU141" i="4"/>
  <c r="G129" i="4"/>
  <c r="AX120" i="4"/>
  <c r="AU108" i="4"/>
  <c r="G96" i="4"/>
  <c r="AU185" i="4"/>
  <c r="G173" i="4"/>
  <c r="AW156" i="4"/>
  <c r="AU152" i="4"/>
  <c r="G140" i="4"/>
  <c r="AX153" i="4"/>
  <c r="AU130" i="4"/>
  <c r="G118" i="4"/>
  <c r="AX29" i="4"/>
  <c r="AW200" i="4"/>
  <c r="AX175" i="4"/>
  <c r="G184" i="4"/>
  <c r="AU196" i="4"/>
  <c r="BH188" i="4"/>
  <c r="BH199" i="4"/>
  <c r="AX131" i="4"/>
  <c r="AP204" i="4"/>
  <c r="BX204" i="4"/>
  <c r="AZ204" i="4"/>
  <c r="BT204" i="4"/>
  <c r="AR204" i="4"/>
  <c r="BI204" i="4"/>
  <c r="BA204" i="4"/>
  <c r="AH204" i="4"/>
  <c r="BU204" i="4"/>
  <c r="AE204" i="4"/>
  <c r="CC204" i="4"/>
  <c r="BZ204" i="4"/>
  <c r="AJ204" i="4"/>
  <c r="AF204" i="4"/>
  <c r="X204" i="4"/>
  <c r="BQ204" i="4"/>
  <c r="AN204" i="4"/>
  <c r="AL204" i="4"/>
  <c r="AG204" i="4"/>
  <c r="BB204" i="4"/>
  <c r="BN204" i="4"/>
  <c r="CP204" i="4"/>
  <c r="W204" i="4"/>
  <c r="AT204" i="4"/>
  <c r="Z204" i="4"/>
  <c r="BO204" i="4"/>
  <c r="AV204" i="4"/>
  <c r="AB204" i="4"/>
  <c r="CE204" i="4"/>
  <c r="CH204" i="4"/>
  <c r="BG204" i="4"/>
  <c r="CA204" i="4"/>
  <c r="BF204" i="4"/>
  <c r="Y204" i="4"/>
  <c r="AK204" i="4"/>
  <c r="BH204" i="4"/>
  <c r="AC204" i="4"/>
  <c r="BJ204" i="4"/>
  <c r="CD204" i="4"/>
  <c r="BV204" i="4"/>
  <c r="BC204" i="4"/>
  <c r="BR204" i="4"/>
  <c r="CQ204" i="4"/>
  <c r="AS204" i="4"/>
  <c r="AQ204" i="4"/>
  <c r="AI204" i="4"/>
  <c r="BS204" i="4"/>
  <c r="CF204" i="4"/>
  <c r="AD204" i="4"/>
  <c r="BP204" i="4"/>
  <c r="BL204" i="4"/>
  <c r="CS204" i="4"/>
  <c r="CR204" i="4"/>
  <c r="AA204" i="4"/>
  <c r="CB204" i="4"/>
  <c r="BW204" i="4"/>
  <c r="CG204" i="4"/>
  <c r="BK204" i="4"/>
  <c r="CI204" i="4"/>
  <c r="CK204" i="4"/>
  <c r="AY204" i="4"/>
  <c r="BE204" i="4"/>
  <c r="BM204" i="4"/>
  <c r="CJ204" i="4"/>
  <c r="AM204" i="4"/>
  <c r="BY204" i="4"/>
  <c r="BD204" i="4"/>
  <c r="AO204" i="4"/>
  <c r="Q204" i="4"/>
  <c r="B203" i="4"/>
  <c r="S204" i="4"/>
  <c r="R204" i="4"/>
  <c r="U204" i="4"/>
  <c r="V204" i="4"/>
  <c r="T204" i="4"/>
  <c r="CL204" i="4"/>
  <c r="F205" i="4"/>
  <c r="G195" i="4" l="1"/>
  <c r="G194" i="4"/>
  <c r="BO166" i="4"/>
  <c r="BO177" i="4"/>
  <c r="BO155" i="4"/>
  <c r="BO199" i="4"/>
  <c r="BO188" i="4"/>
  <c r="AX187" i="4"/>
  <c r="AX165" i="4"/>
  <c r="AU164" i="4"/>
  <c r="G152" i="4"/>
  <c r="BH189" i="4"/>
  <c r="BO34" i="4"/>
  <c r="AX154" i="4"/>
  <c r="AX143" i="4"/>
  <c r="G196" i="4"/>
  <c r="AU153" i="4"/>
  <c r="G141" i="4"/>
  <c r="AX198" i="4"/>
  <c r="AW179" i="4"/>
  <c r="AX121" i="4"/>
  <c r="AU186" i="4"/>
  <c r="G174" i="4"/>
  <c r="AX176" i="4"/>
  <c r="AW32" i="4"/>
  <c r="AU131" i="4"/>
  <c r="G119" i="4"/>
  <c r="BH200" i="4"/>
  <c r="AX132" i="4"/>
  <c r="AU175" i="4"/>
  <c r="G163" i="4"/>
  <c r="AW190" i="4"/>
  <c r="AX30" i="4"/>
  <c r="AU142" i="4"/>
  <c r="G130" i="4"/>
  <c r="AW168" i="4"/>
  <c r="G185" i="4"/>
  <c r="AU197" i="4"/>
  <c r="AU120" i="4"/>
  <c r="G108" i="4"/>
  <c r="AW201" i="4"/>
  <c r="AU109" i="4"/>
  <c r="G97" i="4"/>
  <c r="AW157" i="4"/>
  <c r="AU29" i="4"/>
  <c r="G28" i="4"/>
  <c r="BM205" i="4"/>
  <c r="CJ205" i="4"/>
  <c r="BC205" i="4"/>
  <c r="AS205" i="4"/>
  <c r="AA205" i="4"/>
  <c r="AR205" i="4"/>
  <c r="AO205" i="4"/>
  <c r="BQ205" i="4"/>
  <c r="W205" i="4"/>
  <c r="AQ205" i="4"/>
  <c r="CE205" i="4"/>
  <c r="CD205" i="4"/>
  <c r="AY205" i="4"/>
  <c r="CA205" i="4"/>
  <c r="AM205" i="4"/>
  <c r="BU205" i="4"/>
  <c r="AH205" i="4"/>
  <c r="AB205" i="4"/>
  <c r="CR205" i="4"/>
  <c r="CK205" i="4"/>
  <c r="BE205" i="4"/>
  <c r="AJ205" i="4"/>
  <c r="BL205" i="4"/>
  <c r="BT205" i="4"/>
  <c r="AE205" i="4"/>
  <c r="BW205" i="4"/>
  <c r="AC205" i="4"/>
  <c r="AL205" i="4"/>
  <c r="BO205" i="4"/>
  <c r="BR205" i="4"/>
  <c r="CP205" i="4"/>
  <c r="CB205" i="4"/>
  <c r="BZ205" i="4"/>
  <c r="CQ205" i="4"/>
  <c r="BV205" i="4"/>
  <c r="BI205" i="4"/>
  <c r="BG205" i="4"/>
  <c r="BB205" i="4"/>
  <c r="AT205" i="4"/>
  <c r="AF205" i="4"/>
  <c r="BN205" i="4"/>
  <c r="X205" i="4"/>
  <c r="CG205" i="4"/>
  <c r="BS205" i="4"/>
  <c r="BA205" i="4"/>
  <c r="Y205" i="4"/>
  <c r="BJ205" i="4"/>
  <c r="BK205" i="4"/>
  <c r="Z205" i="4"/>
  <c r="AV205" i="4"/>
  <c r="CC205" i="4"/>
  <c r="BP205" i="4"/>
  <c r="BF205" i="4"/>
  <c r="AD205" i="4"/>
  <c r="AZ205" i="4"/>
  <c r="CS205" i="4"/>
  <c r="AP205" i="4"/>
  <c r="CF205" i="4"/>
  <c r="AI205" i="4"/>
  <c r="BH205" i="4"/>
  <c r="AN205" i="4"/>
  <c r="CI205" i="4"/>
  <c r="BX205" i="4"/>
  <c r="BY205" i="4"/>
  <c r="AK205" i="4"/>
  <c r="CH205" i="4"/>
  <c r="AG205" i="4"/>
  <c r="BD205" i="4"/>
  <c r="Q205" i="4"/>
  <c r="B204" i="4"/>
  <c r="R205" i="4"/>
  <c r="S205" i="4"/>
  <c r="T205" i="4"/>
  <c r="U205" i="4"/>
  <c r="V205" i="4"/>
  <c r="CL205" i="4"/>
  <c r="F206" i="4"/>
  <c r="BO200" i="4" l="1"/>
  <c r="BO167" i="4"/>
  <c r="BO189" i="4"/>
  <c r="BO178" i="4"/>
  <c r="AX31" i="4"/>
  <c r="AW202" i="4"/>
  <c r="BO35" i="4"/>
  <c r="AU176" i="4"/>
  <c r="G164" i="4"/>
  <c r="AU121" i="4"/>
  <c r="G109" i="4"/>
  <c r="AX144" i="4"/>
  <c r="AX188" i="4"/>
  <c r="AU165" i="4"/>
  <c r="G153" i="4"/>
  <c r="AX199" i="4"/>
  <c r="AW169" i="4"/>
  <c r="AU132" i="4"/>
  <c r="G120" i="4"/>
  <c r="G197" i="4"/>
  <c r="AW180" i="4"/>
  <c r="AU154" i="4"/>
  <c r="G142" i="4"/>
  <c r="AU187" i="4"/>
  <c r="G175" i="4"/>
  <c r="AW33" i="4"/>
  <c r="G186" i="4"/>
  <c r="AU198" i="4"/>
  <c r="AW191" i="4"/>
  <c r="AX155" i="4"/>
  <c r="BH201" i="4"/>
  <c r="AU30" i="4"/>
  <c r="G29" i="4"/>
  <c r="AU143" i="4"/>
  <c r="G131" i="4"/>
  <c r="AX133" i="4"/>
  <c r="AX166" i="4"/>
  <c r="AX177" i="4"/>
  <c r="BR206" i="4"/>
  <c r="AB206" i="4"/>
  <c r="AV206" i="4"/>
  <c r="CP206" i="4"/>
  <c r="AG206" i="4"/>
  <c r="AU206" i="4"/>
  <c r="BH206" i="4"/>
  <c r="AI206" i="4"/>
  <c r="CR206" i="4"/>
  <c r="BD206" i="4"/>
  <c r="BT206" i="4"/>
  <c r="AP206" i="4"/>
  <c r="AM206" i="4"/>
  <c r="AK206" i="4"/>
  <c r="BI206" i="4"/>
  <c r="BM206" i="4"/>
  <c r="BJ206" i="4"/>
  <c r="CD206" i="4"/>
  <c r="BU206" i="4"/>
  <c r="CS206" i="4"/>
  <c r="BP206" i="4"/>
  <c r="AC206" i="4"/>
  <c r="BE206" i="4"/>
  <c r="CB206" i="4"/>
  <c r="BS206" i="4"/>
  <c r="AD206" i="4"/>
  <c r="Y206" i="4"/>
  <c r="CE206" i="4"/>
  <c r="AO206" i="4"/>
  <c r="BQ206" i="4"/>
  <c r="BN206" i="4"/>
  <c r="AJ206" i="4"/>
  <c r="AN206" i="4"/>
  <c r="CA206" i="4"/>
  <c r="BZ206" i="4"/>
  <c r="CK206" i="4"/>
  <c r="BL206" i="4"/>
  <c r="CQ206" i="4"/>
  <c r="AY206" i="4"/>
  <c r="BW206" i="4"/>
  <c r="BB206" i="4"/>
  <c r="BX206" i="4"/>
  <c r="W206" i="4"/>
  <c r="CH206" i="4"/>
  <c r="BA206" i="4"/>
  <c r="CC206" i="4"/>
  <c r="AH206" i="4"/>
  <c r="CG206" i="4"/>
  <c r="Z206" i="4"/>
  <c r="BO206" i="4"/>
  <c r="BK206" i="4"/>
  <c r="AR206" i="4"/>
  <c r="AA206" i="4"/>
  <c r="AQ206" i="4"/>
  <c r="BY206" i="4"/>
  <c r="AE206" i="4"/>
  <c r="BC206" i="4"/>
  <c r="AL206" i="4"/>
  <c r="V206" i="4"/>
  <c r="AZ206" i="4"/>
  <c r="BF206" i="4"/>
  <c r="CJ206" i="4"/>
  <c r="AX206" i="4"/>
  <c r="CF206" i="4"/>
  <c r="BV206" i="4"/>
  <c r="AF206" i="4"/>
  <c r="AS206" i="4"/>
  <c r="BG206" i="4"/>
  <c r="CI206" i="4"/>
  <c r="X206" i="4"/>
  <c r="AT206" i="4"/>
  <c r="AW206" i="4"/>
  <c r="Q206" i="4"/>
  <c r="B205" i="4"/>
  <c r="T206" i="4"/>
  <c r="U206" i="4"/>
  <c r="S206" i="4"/>
  <c r="R206" i="4"/>
  <c r="CL206" i="4"/>
  <c r="F207" i="4"/>
  <c r="BO201" i="4" l="1"/>
  <c r="BO179" i="4"/>
  <c r="BO190" i="4"/>
  <c r="AX145" i="4"/>
  <c r="AU31" i="4"/>
  <c r="G30" i="4"/>
  <c r="AX167" i="4"/>
  <c r="AW34" i="4"/>
  <c r="AW181" i="4"/>
  <c r="AX189" i="4"/>
  <c r="G198" i="4"/>
  <c r="G187" i="4"/>
  <c r="AU199" i="4"/>
  <c r="AU144" i="4"/>
  <c r="G132" i="4"/>
  <c r="AX200" i="4"/>
  <c r="AX32" i="4"/>
  <c r="AX178" i="4"/>
  <c r="AU155" i="4"/>
  <c r="G143" i="4"/>
  <c r="AW203" i="4"/>
  <c r="AW192" i="4"/>
  <c r="AU177" i="4"/>
  <c r="G165" i="4"/>
  <c r="AU166" i="4"/>
  <c r="G154" i="4"/>
  <c r="AX156" i="4"/>
  <c r="AU133" i="4"/>
  <c r="G121" i="4"/>
  <c r="AU188" i="4"/>
  <c r="G176" i="4"/>
  <c r="G206" i="4"/>
  <c r="BX207" i="4"/>
  <c r="AR207" i="4"/>
  <c r="BT207" i="4"/>
  <c r="BZ207" i="4"/>
  <c r="CK207" i="4"/>
  <c r="AS207" i="4"/>
  <c r="AC207" i="4"/>
  <c r="AW207" i="4"/>
  <c r="BF207" i="4"/>
  <c r="CA207" i="4"/>
  <c r="Y207" i="4"/>
  <c r="AV207" i="4"/>
  <c r="CJ207" i="4"/>
  <c r="BK207" i="4"/>
  <c r="CD207" i="4"/>
  <c r="AU207" i="4"/>
  <c r="AZ207" i="4"/>
  <c r="AY207" i="4"/>
  <c r="CB207" i="4"/>
  <c r="AD207" i="4"/>
  <c r="CC207" i="4"/>
  <c r="BM207" i="4"/>
  <c r="AJ207" i="4"/>
  <c r="BH207" i="4"/>
  <c r="CE207" i="4"/>
  <c r="BY207" i="4"/>
  <c r="AH207" i="4"/>
  <c r="AL207" i="4"/>
  <c r="BS207" i="4"/>
  <c r="BE207" i="4"/>
  <c r="BD207" i="4"/>
  <c r="BV207" i="4"/>
  <c r="AK207" i="4"/>
  <c r="AX207" i="4"/>
  <c r="AP207" i="4"/>
  <c r="BB207" i="4"/>
  <c r="AN207" i="4"/>
  <c r="X207" i="4"/>
  <c r="AB207" i="4"/>
  <c r="Z207" i="4"/>
  <c r="W207" i="4"/>
  <c r="AQ207" i="4"/>
  <c r="AO207" i="4"/>
  <c r="BJ207" i="4"/>
  <c r="CF207" i="4"/>
  <c r="BO207" i="4"/>
  <c r="BA207" i="4"/>
  <c r="AF207" i="4"/>
  <c r="BN207" i="4"/>
  <c r="BP207" i="4"/>
  <c r="BL207" i="4"/>
  <c r="AE207" i="4"/>
  <c r="CP207" i="4"/>
  <c r="BW207" i="4"/>
  <c r="AG207" i="4"/>
  <c r="BR207" i="4"/>
  <c r="CS207" i="4"/>
  <c r="AI207" i="4"/>
  <c r="BG207" i="4"/>
  <c r="CH207" i="4"/>
  <c r="CR207" i="4"/>
  <c r="AT207" i="4"/>
  <c r="AA207" i="4"/>
  <c r="CG207" i="4"/>
  <c r="BI207" i="4"/>
  <c r="CQ207" i="4"/>
  <c r="CI207" i="4"/>
  <c r="BC207" i="4"/>
  <c r="AM207" i="4"/>
  <c r="BU207" i="4"/>
  <c r="BQ207" i="4"/>
  <c r="Q207" i="4"/>
  <c r="B206" i="4"/>
  <c r="V207" i="4"/>
  <c r="T207" i="4"/>
  <c r="U207" i="4"/>
  <c r="S207" i="4"/>
  <c r="R207" i="4"/>
  <c r="CL207" i="4"/>
  <c r="F208" i="4"/>
  <c r="BO191" i="4" l="1"/>
  <c r="BO202" i="4"/>
  <c r="AU145" i="4"/>
  <c r="G133" i="4"/>
  <c r="AX201" i="4"/>
  <c r="AU32" i="4"/>
  <c r="G31" i="4"/>
  <c r="AX157" i="4"/>
  <c r="AU167" i="4"/>
  <c r="G155" i="4"/>
  <c r="AX190" i="4"/>
  <c r="AU156" i="4"/>
  <c r="G144" i="4"/>
  <c r="AW35" i="4"/>
  <c r="AU178" i="4"/>
  <c r="G166" i="4"/>
  <c r="AU189" i="4"/>
  <c r="G177" i="4"/>
  <c r="AW204" i="4"/>
  <c r="AX33" i="4"/>
  <c r="G199" i="4"/>
  <c r="AW193" i="4"/>
  <c r="AX179" i="4"/>
  <c r="G188" i="4"/>
  <c r="AU200" i="4"/>
  <c r="AX168" i="4"/>
  <c r="G207" i="4"/>
  <c r="CP208" i="4"/>
  <c r="AR208" i="4"/>
  <c r="AG208" i="4"/>
  <c r="AI208" i="4"/>
  <c r="Z208" i="4"/>
  <c r="CH208" i="4"/>
  <c r="Y208" i="4"/>
  <c r="CD208" i="4"/>
  <c r="AY208" i="4"/>
  <c r="CJ208" i="4"/>
  <c r="CC208" i="4"/>
  <c r="BI208" i="4"/>
  <c r="AW208" i="4"/>
  <c r="BC208" i="4"/>
  <c r="BT208" i="4"/>
  <c r="AQ208" i="4"/>
  <c r="AH208" i="4"/>
  <c r="BU208" i="4"/>
  <c r="BR208" i="4"/>
  <c r="AS208" i="4"/>
  <c r="CK208" i="4"/>
  <c r="AP208" i="4"/>
  <c r="BJ208" i="4"/>
  <c r="AX208" i="4"/>
  <c r="AN208" i="4"/>
  <c r="BG208" i="4"/>
  <c r="BP208" i="4"/>
  <c r="W208" i="4"/>
  <c r="AL208" i="4"/>
  <c r="AJ208" i="4"/>
  <c r="BF208" i="4"/>
  <c r="CB208" i="4"/>
  <c r="AO208" i="4"/>
  <c r="BL208" i="4"/>
  <c r="BV208" i="4"/>
  <c r="BH208" i="4"/>
  <c r="AA208" i="4"/>
  <c r="BK208" i="4"/>
  <c r="AV208" i="4"/>
  <c r="BS208" i="4"/>
  <c r="BX208" i="4"/>
  <c r="BE208" i="4"/>
  <c r="BY208" i="4"/>
  <c r="BA208" i="4"/>
  <c r="AE208" i="4"/>
  <c r="CE208" i="4"/>
  <c r="CR208" i="4"/>
  <c r="BM208" i="4"/>
  <c r="BZ208" i="4"/>
  <c r="AT208" i="4"/>
  <c r="AK208" i="4"/>
  <c r="AU208" i="4"/>
  <c r="CA208" i="4"/>
  <c r="X208" i="4"/>
  <c r="AC208" i="4"/>
  <c r="CG208" i="4"/>
  <c r="CQ208" i="4"/>
  <c r="CS208" i="4"/>
  <c r="BD208" i="4"/>
  <c r="BQ208" i="4"/>
  <c r="AD208" i="4"/>
  <c r="AF208" i="4"/>
  <c r="BW208" i="4"/>
  <c r="CF208" i="4"/>
  <c r="BN208" i="4"/>
  <c r="CI208" i="4"/>
  <c r="AM208" i="4"/>
  <c r="BO208" i="4"/>
  <c r="AZ208" i="4"/>
  <c r="BB208" i="4"/>
  <c r="AB208" i="4"/>
  <c r="Q208" i="4"/>
  <c r="B207" i="4"/>
  <c r="T208" i="4"/>
  <c r="V208" i="4"/>
  <c r="U208" i="4"/>
  <c r="R208" i="4"/>
  <c r="S208" i="4"/>
  <c r="CL208" i="4"/>
  <c r="F209" i="4"/>
  <c r="BO203" i="4" l="1"/>
  <c r="AX180" i="4"/>
  <c r="G200" i="4"/>
  <c r="AW205" i="4"/>
  <c r="AU179" i="4"/>
  <c r="G167" i="4"/>
  <c r="AU168" i="4"/>
  <c r="G156" i="4"/>
  <c r="AU33" i="4"/>
  <c r="G32" i="4"/>
  <c r="AX191" i="4"/>
  <c r="AU157" i="4"/>
  <c r="G145" i="4"/>
  <c r="AX34" i="4"/>
  <c r="G189" i="4"/>
  <c r="AU201" i="4"/>
  <c r="AU190" i="4"/>
  <c r="G178" i="4"/>
  <c r="AW36" i="4"/>
  <c r="AX202" i="4"/>
  <c r="AX169" i="4"/>
  <c r="AM209" i="4"/>
  <c r="BV209" i="4"/>
  <c r="AE209" i="4"/>
  <c r="AY209" i="4"/>
  <c r="AT209" i="4"/>
  <c r="AH209" i="4"/>
  <c r="BI209" i="4"/>
  <c r="CA209" i="4"/>
  <c r="BP209" i="4"/>
  <c r="CI209" i="4"/>
  <c r="X209" i="4"/>
  <c r="BC209" i="4"/>
  <c r="AO209" i="4"/>
  <c r="BW209" i="4"/>
  <c r="BE209" i="4"/>
  <c r="CF209" i="4"/>
  <c r="BM209" i="4"/>
  <c r="BG209" i="4"/>
  <c r="AR209" i="4"/>
  <c r="AF209" i="4"/>
  <c r="AC209" i="4"/>
  <c r="BU209" i="4"/>
  <c r="CQ209" i="4"/>
  <c r="CK209" i="4"/>
  <c r="BJ209" i="4"/>
  <c r="BH209" i="4"/>
  <c r="Y209" i="4"/>
  <c r="AJ209" i="4"/>
  <c r="CG209" i="4"/>
  <c r="AX209" i="4"/>
  <c r="AK209" i="4"/>
  <c r="AW209" i="4"/>
  <c r="AA209" i="4"/>
  <c r="BK209" i="4"/>
  <c r="BT209" i="4"/>
  <c r="AZ209" i="4"/>
  <c r="AI209" i="4"/>
  <c r="Z209" i="4"/>
  <c r="AN209" i="4"/>
  <c r="AD209" i="4"/>
  <c r="AL209" i="4"/>
  <c r="CP209" i="4"/>
  <c r="CB209" i="4"/>
  <c r="BX209" i="4"/>
  <c r="BR209" i="4"/>
  <c r="CJ209" i="4"/>
  <c r="BO209" i="4"/>
  <c r="BZ209" i="4"/>
  <c r="BQ209" i="4"/>
  <c r="AU209" i="4"/>
  <c r="AP209" i="4"/>
  <c r="BB209" i="4"/>
  <c r="CC209" i="4"/>
  <c r="AB209" i="4"/>
  <c r="CH209" i="4"/>
  <c r="BF209" i="4"/>
  <c r="AS209" i="4"/>
  <c r="CS209" i="4"/>
  <c r="BN209" i="4"/>
  <c r="CD209" i="4"/>
  <c r="BL209" i="4"/>
  <c r="AV209" i="4"/>
  <c r="AQ209" i="4"/>
  <c r="CR209" i="4"/>
  <c r="BA209" i="4"/>
  <c r="CE209" i="4"/>
  <c r="BD209" i="4"/>
  <c r="BY209" i="4"/>
  <c r="AG209" i="4"/>
  <c r="W209" i="4"/>
  <c r="BS209" i="4"/>
  <c r="G208" i="4"/>
  <c r="Q209" i="4"/>
  <c r="B208" i="4"/>
  <c r="U209" i="4"/>
  <c r="V209" i="4"/>
  <c r="T209" i="4"/>
  <c r="R209" i="4"/>
  <c r="S209" i="4"/>
  <c r="CL209" i="4"/>
  <c r="F210" i="4"/>
  <c r="AX181" i="4" l="1"/>
  <c r="AX203" i="4"/>
  <c r="AU180" i="4"/>
  <c r="G168" i="4"/>
  <c r="AX192" i="4"/>
  <c r="G190" i="4"/>
  <c r="AU202" i="4"/>
  <c r="G201" i="4"/>
  <c r="AX35" i="4"/>
  <c r="AU169" i="4"/>
  <c r="G157" i="4"/>
  <c r="AU34" i="4"/>
  <c r="G33" i="4"/>
  <c r="AU191" i="4"/>
  <c r="G179" i="4"/>
  <c r="AW37" i="4"/>
  <c r="G209" i="4"/>
  <c r="BK210" i="4"/>
  <c r="AF210" i="4"/>
  <c r="BY210" i="4"/>
  <c r="CH210" i="4"/>
  <c r="CB210" i="4"/>
  <c r="BA210" i="4"/>
  <c r="AQ210" i="4"/>
  <c r="BP210" i="4"/>
  <c r="AP210" i="4"/>
  <c r="AN210" i="4"/>
  <c r="BN210" i="4"/>
  <c r="CF210" i="4"/>
  <c r="AR210" i="4"/>
  <c r="BT210" i="4"/>
  <c r="AJ210" i="4"/>
  <c r="Z210" i="4"/>
  <c r="BL210" i="4"/>
  <c r="CD210" i="4"/>
  <c r="CG210" i="4"/>
  <c r="AL210" i="4"/>
  <c r="AW210" i="4"/>
  <c r="AY210" i="4"/>
  <c r="BR210" i="4"/>
  <c r="BV210" i="4"/>
  <c r="BW210" i="4"/>
  <c r="BB210" i="4"/>
  <c r="BF210" i="4"/>
  <c r="AE210" i="4"/>
  <c r="X210" i="4"/>
  <c r="CP210" i="4"/>
  <c r="Y210" i="4"/>
  <c r="CQ210" i="4"/>
  <c r="AX210" i="4"/>
  <c r="BU210" i="4"/>
  <c r="AC210" i="4"/>
  <c r="BD210" i="4"/>
  <c r="BO210" i="4"/>
  <c r="AB210" i="4"/>
  <c r="BG210" i="4"/>
  <c r="AU210" i="4"/>
  <c r="BJ210" i="4"/>
  <c r="AZ210" i="4"/>
  <c r="AT210" i="4"/>
  <c r="CA210" i="4"/>
  <c r="W210" i="4"/>
  <c r="BZ210" i="4"/>
  <c r="AV210" i="4"/>
  <c r="BS210" i="4"/>
  <c r="AA210" i="4"/>
  <c r="CE210" i="4"/>
  <c r="CK210" i="4"/>
  <c r="BE210" i="4"/>
  <c r="CR210" i="4"/>
  <c r="BQ210" i="4"/>
  <c r="AS210" i="4"/>
  <c r="AM210" i="4"/>
  <c r="CJ210" i="4"/>
  <c r="BM210" i="4"/>
  <c r="BC210" i="4"/>
  <c r="BI210" i="4"/>
  <c r="CI210" i="4"/>
  <c r="CS210" i="4"/>
  <c r="AD210" i="4"/>
  <c r="BX210" i="4"/>
  <c r="CC210" i="4"/>
  <c r="AO210" i="4"/>
  <c r="AI210" i="4"/>
  <c r="AK210" i="4"/>
  <c r="AG210" i="4"/>
  <c r="BH210" i="4"/>
  <c r="AH210" i="4"/>
  <c r="Q210" i="4"/>
  <c r="B209" i="4"/>
  <c r="U210" i="4"/>
  <c r="V210" i="4"/>
  <c r="T210" i="4"/>
  <c r="R210" i="4"/>
  <c r="S210" i="4"/>
  <c r="CL210" i="4"/>
  <c r="F211" i="4"/>
  <c r="G191" i="4" l="1"/>
  <c r="AU203" i="4"/>
  <c r="AU35" i="4"/>
  <c r="G34" i="4"/>
  <c r="AU181" i="4"/>
  <c r="G169" i="4"/>
  <c r="AU192" i="4"/>
  <c r="G180" i="4"/>
  <c r="AX204" i="4"/>
  <c r="AX36" i="4"/>
  <c r="G202" i="4"/>
  <c r="AX193" i="4"/>
  <c r="G210" i="4"/>
  <c r="AR211" i="4"/>
  <c r="AZ211" i="4"/>
  <c r="BN211" i="4"/>
  <c r="BW211" i="4"/>
  <c r="BP211" i="4"/>
  <c r="BZ211" i="4"/>
  <c r="CI211" i="4"/>
  <c r="BI211" i="4"/>
  <c r="BV211" i="4"/>
  <c r="AV211" i="4"/>
  <c r="BG211" i="4"/>
  <c r="AN211" i="4"/>
  <c r="AH211" i="4"/>
  <c r="BY211" i="4"/>
  <c r="BU211" i="4"/>
  <c r="CQ211" i="4"/>
  <c r="CD211" i="4"/>
  <c r="CR211" i="4"/>
  <c r="AK211" i="4"/>
  <c r="W211" i="4"/>
  <c r="AC211" i="4"/>
  <c r="AU211" i="4"/>
  <c r="AE211" i="4"/>
  <c r="BL211" i="4"/>
  <c r="BQ211" i="4"/>
  <c r="CF211" i="4"/>
  <c r="BS211" i="4"/>
  <c r="CP211" i="4"/>
  <c r="AX211" i="4"/>
  <c r="BT211" i="4"/>
  <c r="BF211" i="4"/>
  <c r="AM211" i="4"/>
  <c r="AP211" i="4"/>
  <c r="AT211" i="4"/>
  <c r="CJ211" i="4"/>
  <c r="BM211" i="4"/>
  <c r="BB211" i="4"/>
  <c r="BK211" i="4"/>
  <c r="BC211" i="4"/>
  <c r="AY211" i="4"/>
  <c r="AS211" i="4"/>
  <c r="CH211" i="4"/>
  <c r="AI211" i="4"/>
  <c r="AB211" i="4"/>
  <c r="BO211" i="4"/>
  <c r="CS211" i="4"/>
  <c r="AD211" i="4"/>
  <c r="BH211" i="4"/>
  <c r="CA211" i="4"/>
  <c r="CK211" i="4"/>
  <c r="CB211" i="4"/>
  <c r="Z211" i="4"/>
  <c r="BX211" i="4"/>
  <c r="Y211" i="4"/>
  <c r="BR211" i="4"/>
  <c r="AG211" i="4"/>
  <c r="AO211" i="4"/>
  <c r="AW211" i="4"/>
  <c r="CG211" i="4"/>
  <c r="CC211" i="4"/>
  <c r="BD211" i="4"/>
  <c r="AA211" i="4"/>
  <c r="CE211" i="4"/>
  <c r="AL211" i="4"/>
  <c r="AJ211" i="4"/>
  <c r="AQ211" i="4"/>
  <c r="X211" i="4"/>
  <c r="BJ211" i="4"/>
  <c r="AF211" i="4"/>
  <c r="BE211" i="4"/>
  <c r="BA211" i="4"/>
  <c r="Q211" i="4"/>
  <c r="B210" i="4"/>
  <c r="U211" i="4"/>
  <c r="V211" i="4"/>
  <c r="T211" i="4"/>
  <c r="S211" i="4"/>
  <c r="R211" i="4"/>
  <c r="CL211" i="4"/>
  <c r="F212" i="4"/>
  <c r="AX205" i="4" l="1"/>
  <c r="G192" i="4"/>
  <c r="AU204" i="4"/>
  <c r="G203" i="4"/>
  <c r="AU193" i="4"/>
  <c r="G181" i="4"/>
  <c r="AX37" i="4"/>
  <c r="AU36" i="4"/>
  <c r="G35" i="4"/>
  <c r="CQ212" i="4"/>
  <c r="AR212" i="4"/>
  <c r="BV212" i="4"/>
  <c r="BB212" i="4"/>
  <c r="CG212" i="4"/>
  <c r="BH212" i="4"/>
  <c r="CF212" i="4"/>
  <c r="AT212" i="4"/>
  <c r="BE212" i="4"/>
  <c r="AQ212" i="4"/>
  <c r="BO212" i="4"/>
  <c r="BD212" i="4"/>
  <c r="CK212" i="4"/>
  <c r="AB212" i="4"/>
  <c r="BY212" i="4"/>
  <c r="BJ212" i="4"/>
  <c r="BW212" i="4"/>
  <c r="AK212" i="4"/>
  <c r="BA212" i="4"/>
  <c r="BL212" i="4"/>
  <c r="AM212" i="4"/>
  <c r="BZ212" i="4"/>
  <c r="CJ212" i="4"/>
  <c r="CE212" i="4"/>
  <c r="AJ212" i="4"/>
  <c r="AZ212" i="4"/>
  <c r="CC212" i="4"/>
  <c r="AS212" i="4"/>
  <c r="BT212" i="4"/>
  <c r="BR212" i="4"/>
  <c r="AX212" i="4"/>
  <c r="AA212" i="4"/>
  <c r="AE212" i="4"/>
  <c r="BX212" i="4"/>
  <c r="CB212" i="4"/>
  <c r="AF212" i="4"/>
  <c r="AI212" i="4"/>
  <c r="BS212" i="4"/>
  <c r="AP212" i="4"/>
  <c r="BM212" i="4"/>
  <c r="AN212" i="4"/>
  <c r="CI212" i="4"/>
  <c r="AO212" i="4"/>
  <c r="AU212" i="4"/>
  <c r="AC212" i="4"/>
  <c r="BK212" i="4"/>
  <c r="BP212" i="4"/>
  <c r="AY212" i="4"/>
  <c r="AD212" i="4"/>
  <c r="AG212" i="4"/>
  <c r="AL212" i="4"/>
  <c r="CD212" i="4"/>
  <c r="CP212" i="4"/>
  <c r="CS212" i="4"/>
  <c r="BI212" i="4"/>
  <c r="BF212" i="4"/>
  <c r="CR212" i="4"/>
  <c r="AV212" i="4"/>
  <c r="BQ212" i="4"/>
  <c r="BG212" i="4"/>
  <c r="CH212" i="4"/>
  <c r="BC212" i="4"/>
  <c r="CA212" i="4"/>
  <c r="BU212" i="4"/>
  <c r="AW212" i="4"/>
  <c r="BN212" i="4"/>
  <c r="AH212" i="4"/>
  <c r="G211" i="4"/>
  <c r="Q212" i="4"/>
  <c r="B211" i="4"/>
  <c r="U212" i="4"/>
  <c r="T212" i="4"/>
  <c r="W212" i="4"/>
  <c r="V212" i="4"/>
  <c r="Z212" i="4"/>
  <c r="X212" i="4"/>
  <c r="Y212" i="4"/>
  <c r="S212" i="4"/>
  <c r="R212" i="4"/>
  <c r="CL212" i="4"/>
  <c r="F213" i="4"/>
  <c r="G204" i="4" l="1"/>
  <c r="AU37" i="4"/>
  <c r="G36" i="4"/>
  <c r="G193" i="4"/>
  <c r="AU205" i="4"/>
  <c r="BF213" i="4"/>
  <c r="CP213" i="4"/>
  <c r="BW213" i="4"/>
  <c r="AY213" i="4"/>
  <c r="AF213" i="4"/>
  <c r="BE213" i="4"/>
  <c r="AR213" i="4"/>
  <c r="AV213" i="4"/>
  <c r="X213" i="4"/>
  <c r="AL213" i="4"/>
  <c r="AZ213" i="4"/>
  <c r="BS213" i="4"/>
  <c r="AS213" i="4"/>
  <c r="AC213" i="4"/>
  <c r="AE213" i="4"/>
  <c r="BQ213" i="4"/>
  <c r="BN213" i="4"/>
  <c r="BP213" i="4"/>
  <c r="AM213" i="4"/>
  <c r="CA213" i="4"/>
  <c r="AK213" i="4"/>
  <c r="BU213" i="4"/>
  <c r="AB213" i="4"/>
  <c r="BH213" i="4"/>
  <c r="BI213" i="4"/>
  <c r="CH213" i="4"/>
  <c r="AT213" i="4"/>
  <c r="CK213" i="4"/>
  <c r="AD213" i="4"/>
  <c r="W213" i="4"/>
  <c r="AH213" i="4"/>
  <c r="CC213" i="4"/>
  <c r="BY213" i="4"/>
  <c r="BB213" i="4"/>
  <c r="BC213" i="4"/>
  <c r="CR213" i="4"/>
  <c r="BK213" i="4"/>
  <c r="BT213" i="4"/>
  <c r="AW213" i="4"/>
  <c r="AU213" i="4"/>
  <c r="CG213" i="4"/>
  <c r="AQ213" i="4"/>
  <c r="CD213" i="4"/>
  <c r="AI213" i="4"/>
  <c r="AG213" i="4"/>
  <c r="BL213" i="4"/>
  <c r="AO213" i="4"/>
  <c r="Y213" i="4"/>
  <c r="AJ213" i="4"/>
  <c r="CE213" i="4"/>
  <c r="BO213" i="4"/>
  <c r="BR213" i="4"/>
  <c r="AX213" i="4"/>
  <c r="CB213" i="4"/>
  <c r="BM213" i="4"/>
  <c r="AA213" i="4"/>
  <c r="CF213" i="4"/>
  <c r="Z213" i="4"/>
  <c r="CQ213" i="4"/>
  <c r="BD213" i="4"/>
  <c r="BX213" i="4"/>
  <c r="BA213" i="4"/>
  <c r="BJ213" i="4"/>
  <c r="BZ213" i="4"/>
  <c r="BV213" i="4"/>
  <c r="BG213" i="4"/>
  <c r="AP213" i="4"/>
  <c r="CS213" i="4"/>
  <c r="CI213" i="4"/>
  <c r="CJ213" i="4"/>
  <c r="AN213" i="4"/>
  <c r="G212" i="4"/>
  <c r="Q213" i="4"/>
  <c r="B212" i="4"/>
  <c r="U213" i="4"/>
  <c r="T213" i="4"/>
  <c r="V213" i="4"/>
  <c r="S213" i="4"/>
  <c r="R213" i="4"/>
  <c r="CL213" i="4"/>
  <c r="F214" i="4"/>
  <c r="G205" i="4" l="1"/>
  <c r="G37" i="4"/>
  <c r="BI214" i="4"/>
  <c r="BT214" i="4"/>
  <c r="AM214" i="4"/>
  <c r="CQ214" i="4"/>
  <c r="BC214" i="4"/>
  <c r="BB214" i="4"/>
  <c r="BJ214" i="4"/>
  <c r="AQ214" i="4"/>
  <c r="CC214" i="4"/>
  <c r="AJ214" i="4"/>
  <c r="AN214" i="4"/>
  <c r="CS214" i="4"/>
  <c r="CG214" i="4"/>
  <c r="AV214" i="4"/>
  <c r="AL214" i="4"/>
  <c r="AZ214" i="4"/>
  <c r="CB214" i="4"/>
  <c r="AE214" i="4"/>
  <c r="AT214" i="4"/>
  <c r="AG214" i="4"/>
  <c r="X214" i="4"/>
  <c r="BU214" i="4"/>
  <c r="BN214" i="4"/>
  <c r="AX214" i="4"/>
  <c r="CR214" i="4"/>
  <c r="W214" i="4"/>
  <c r="BL214" i="4"/>
  <c r="CA214" i="4"/>
  <c r="AK214" i="4"/>
  <c r="BG214" i="4"/>
  <c r="AA214" i="4"/>
  <c r="BZ214" i="4"/>
  <c r="BS214" i="4"/>
  <c r="AH214" i="4"/>
  <c r="BY214" i="4"/>
  <c r="BF214" i="4"/>
  <c r="AP214" i="4"/>
  <c r="CD214" i="4"/>
  <c r="AS214" i="4"/>
  <c r="BV214" i="4"/>
  <c r="AD214" i="4"/>
  <c r="AI214" i="4"/>
  <c r="BW214" i="4"/>
  <c r="AC214" i="4"/>
  <c r="R214" i="4"/>
  <c r="CI214" i="4"/>
  <c r="BK214" i="4"/>
  <c r="BM214" i="4"/>
  <c r="CH214" i="4"/>
  <c r="AY214" i="4"/>
  <c r="AU214" i="4"/>
  <c r="BR214" i="4"/>
  <c r="CP214" i="4"/>
  <c r="BH214" i="4"/>
  <c r="BX214" i="4"/>
  <c r="AF214" i="4"/>
  <c r="AB214" i="4"/>
  <c r="CK214" i="4"/>
  <c r="CJ214" i="4"/>
  <c r="AR214" i="4"/>
  <c r="AW214" i="4"/>
  <c r="BE214" i="4"/>
  <c r="Z214" i="4"/>
  <c r="BO214" i="4"/>
  <c r="CF214" i="4"/>
  <c r="Y214" i="4"/>
  <c r="AO214" i="4"/>
  <c r="BQ214" i="4"/>
  <c r="BA214" i="4"/>
  <c r="BD214" i="4"/>
  <c r="CE214" i="4"/>
  <c r="BP214" i="4"/>
  <c r="G213" i="4"/>
  <c r="Q214" i="4"/>
  <c r="B213" i="4"/>
  <c r="T214" i="4"/>
  <c r="V214" i="4"/>
  <c r="U214" i="4"/>
  <c r="S214" i="4"/>
  <c r="CL214" i="4"/>
  <c r="F215" i="4"/>
  <c r="G214" i="4" l="1"/>
  <c r="AQ215" i="4"/>
  <c r="AP215" i="4"/>
  <c r="BH215" i="4"/>
  <c r="AV215" i="4"/>
  <c r="BY215" i="4"/>
  <c r="AA215" i="4"/>
  <c r="CS215" i="4"/>
  <c r="AJ215" i="4"/>
  <c r="AZ215" i="4"/>
  <c r="AS215" i="4"/>
  <c r="CH215" i="4"/>
  <c r="BV215" i="4"/>
  <c r="AH215" i="4"/>
  <c r="BX215" i="4"/>
  <c r="CK215" i="4"/>
  <c r="CC215" i="4"/>
  <c r="BC215" i="4"/>
  <c r="X215" i="4"/>
  <c r="BZ215" i="4"/>
  <c r="CF215" i="4"/>
  <c r="BG215" i="4"/>
  <c r="AX215" i="4"/>
  <c r="BK215" i="4"/>
  <c r="AY215" i="4"/>
  <c r="BN215" i="4"/>
  <c r="W215" i="4"/>
  <c r="BL215" i="4"/>
  <c r="CE215" i="4"/>
  <c r="BJ215" i="4"/>
  <c r="AM215" i="4"/>
  <c r="BA215" i="4"/>
  <c r="CG215" i="4"/>
  <c r="CJ215" i="4"/>
  <c r="AD215" i="4"/>
  <c r="AU215" i="4"/>
  <c r="CR215" i="4"/>
  <c r="BO215" i="4"/>
  <c r="BB215" i="4"/>
  <c r="AN215" i="4"/>
  <c r="BP215" i="4"/>
  <c r="AE215" i="4"/>
  <c r="Z215" i="4"/>
  <c r="BM215" i="4"/>
  <c r="BW215" i="4"/>
  <c r="BQ215" i="4"/>
  <c r="AW215" i="4"/>
  <c r="BS215" i="4"/>
  <c r="CB215" i="4"/>
  <c r="CD215" i="4"/>
  <c r="AI215" i="4"/>
  <c r="BE215" i="4"/>
  <c r="BR215" i="4"/>
  <c r="BF215" i="4"/>
  <c r="BT215" i="4"/>
  <c r="Y215" i="4"/>
  <c r="AK215" i="4"/>
  <c r="AL215" i="4"/>
  <c r="AT215" i="4"/>
  <c r="AC215" i="4"/>
  <c r="BD215" i="4"/>
  <c r="AR215" i="4"/>
  <c r="AF215" i="4"/>
  <c r="AG215" i="4"/>
  <c r="CA215" i="4"/>
  <c r="AB215" i="4"/>
  <c r="AO215" i="4"/>
  <c r="CQ215" i="4"/>
  <c r="BI215" i="4"/>
  <c r="BU215" i="4"/>
  <c r="CI215" i="4"/>
  <c r="R215" i="4"/>
  <c r="CP215" i="4"/>
  <c r="Q215" i="4"/>
  <c r="B214" i="4"/>
  <c r="V215" i="4"/>
  <c r="U215" i="4"/>
  <c r="T215" i="4"/>
  <c r="S215" i="4"/>
  <c r="CL215" i="4"/>
  <c r="F216" i="4"/>
  <c r="BD216" i="4" l="1"/>
  <c r="CS216" i="4"/>
  <c r="BH216" i="4"/>
  <c r="BN216" i="4"/>
  <c r="AR216" i="4"/>
  <c r="BK216" i="4"/>
  <c r="CQ216" i="4"/>
  <c r="AW216" i="4"/>
  <c r="BZ216" i="4"/>
  <c r="AM216" i="4"/>
  <c r="BP216" i="4"/>
  <c r="Y216" i="4"/>
  <c r="AG216" i="4"/>
  <c r="AZ216" i="4"/>
  <c r="BW216" i="4"/>
  <c r="BC216" i="4"/>
  <c r="BO216" i="4"/>
  <c r="AE216" i="4"/>
  <c r="BM216" i="4"/>
  <c r="CF216" i="4"/>
  <c r="CA216" i="4"/>
  <c r="AN216" i="4"/>
  <c r="AP216" i="4"/>
  <c r="AA216" i="4"/>
  <c r="CD216" i="4"/>
  <c r="AT216" i="4"/>
  <c r="AH216" i="4"/>
  <c r="AY216" i="4"/>
  <c r="AI216" i="4"/>
  <c r="CH216" i="4"/>
  <c r="X216" i="4"/>
  <c r="AO216" i="4"/>
  <c r="CR216" i="4"/>
  <c r="AC216" i="4"/>
  <c r="CP216" i="4"/>
  <c r="BI216" i="4"/>
  <c r="CI216" i="4"/>
  <c r="AS216" i="4"/>
  <c r="AB216" i="4"/>
  <c r="AJ216" i="4"/>
  <c r="BY216" i="4"/>
  <c r="BL216" i="4"/>
  <c r="AK216" i="4"/>
  <c r="BB216" i="4"/>
  <c r="BT216" i="4"/>
  <c r="CG216" i="4"/>
  <c r="BR216" i="4"/>
  <c r="AV216" i="4"/>
  <c r="CC216" i="4"/>
  <c r="CJ216" i="4"/>
  <c r="AD216" i="4"/>
  <c r="BF216" i="4"/>
  <c r="AL216" i="4"/>
  <c r="BX216" i="4"/>
  <c r="CB216" i="4"/>
  <c r="BV216" i="4"/>
  <c r="Z216" i="4"/>
  <c r="BU216" i="4"/>
  <c r="BE216" i="4"/>
  <c r="BS216" i="4"/>
  <c r="BG216" i="4"/>
  <c r="BQ216" i="4"/>
  <c r="AX216" i="4"/>
  <c r="AU216" i="4"/>
  <c r="BJ216" i="4"/>
  <c r="W216" i="4"/>
  <c r="BA216" i="4"/>
  <c r="CK216" i="4"/>
  <c r="AQ216" i="4"/>
  <c r="CE216" i="4"/>
  <c r="AF216" i="4"/>
  <c r="G215" i="4"/>
  <c r="Q216" i="4"/>
  <c r="B215" i="4"/>
  <c r="R216" i="4"/>
  <c r="S216" i="4"/>
  <c r="T216" i="4"/>
  <c r="U216" i="4"/>
  <c r="V216" i="4"/>
  <c r="CL216" i="4"/>
  <c r="F217" i="4"/>
  <c r="G216" i="4" l="1"/>
  <c r="AI217" i="4"/>
  <c r="BS217" i="4"/>
  <c r="AL217" i="4"/>
  <c r="AY217" i="4"/>
  <c r="AD217" i="4"/>
  <c r="AT217" i="4"/>
  <c r="BL217" i="4"/>
  <c r="BQ217" i="4"/>
  <c r="BD217" i="4"/>
  <c r="BF217" i="4"/>
  <c r="BB217" i="4"/>
  <c r="AJ217" i="4"/>
  <c r="AO217" i="4"/>
  <c r="BH217" i="4"/>
  <c r="BA217" i="4"/>
  <c r="BO217" i="4"/>
  <c r="CA217" i="4"/>
  <c r="AZ217" i="4"/>
  <c r="AF217" i="4"/>
  <c r="BT217" i="4"/>
  <c r="W217" i="4"/>
  <c r="AK217" i="4"/>
  <c r="AV217" i="4"/>
  <c r="BV217" i="4"/>
  <c r="CR217" i="4"/>
  <c r="AS217" i="4"/>
  <c r="BY217" i="4"/>
  <c r="Z217" i="4"/>
  <c r="CQ217" i="4"/>
  <c r="AW217" i="4"/>
  <c r="BC217" i="4"/>
  <c r="CS217" i="4"/>
  <c r="BN217" i="4"/>
  <c r="AE217" i="4"/>
  <c r="AQ217" i="4"/>
  <c r="CH217" i="4"/>
  <c r="CC217" i="4"/>
  <c r="BI217" i="4"/>
  <c r="CK217" i="4"/>
  <c r="AA217" i="4"/>
  <c r="AX217" i="4"/>
  <c r="BJ217" i="4"/>
  <c r="CP217" i="4"/>
  <c r="BU217" i="4"/>
  <c r="AN217" i="4"/>
  <c r="Y217" i="4"/>
  <c r="BR217" i="4"/>
  <c r="AM217" i="4"/>
  <c r="AG217" i="4"/>
  <c r="BP217" i="4"/>
  <c r="BG217" i="4"/>
  <c r="BE217" i="4"/>
  <c r="AR217" i="4"/>
  <c r="CI217" i="4"/>
  <c r="BK217" i="4"/>
  <c r="CB217" i="4"/>
  <c r="AH217" i="4"/>
  <c r="BM217" i="4"/>
  <c r="CF217" i="4"/>
  <c r="CG217" i="4"/>
  <c r="AC217" i="4"/>
  <c r="CD217" i="4"/>
  <c r="AP217" i="4"/>
  <c r="X217" i="4"/>
  <c r="BW217" i="4"/>
  <c r="CE217" i="4"/>
  <c r="BX217" i="4"/>
  <c r="AU217" i="4"/>
  <c r="BZ217" i="4"/>
  <c r="AB217" i="4"/>
  <c r="CJ217" i="4"/>
  <c r="Q217" i="4"/>
  <c r="B216" i="4"/>
  <c r="R217" i="4"/>
  <c r="S217" i="4"/>
  <c r="T217" i="4"/>
  <c r="V217" i="4"/>
  <c r="U217" i="4"/>
  <c r="CL217" i="4"/>
  <c r="F218" i="4"/>
  <c r="X218" i="4" l="1"/>
  <c r="AQ218" i="4"/>
  <c r="CQ218" i="4"/>
  <c r="AC218" i="4"/>
  <c r="AU218" i="4"/>
  <c r="BV218" i="4"/>
  <c r="Z218" i="4"/>
  <c r="AN218" i="4"/>
  <c r="BJ218" i="4"/>
  <c r="BR218" i="4"/>
  <c r="CF218" i="4"/>
  <c r="CG218" i="4"/>
  <c r="AJ218" i="4"/>
  <c r="BM218" i="4"/>
  <c r="AS218" i="4"/>
  <c r="BK218" i="4"/>
  <c r="BZ218" i="4"/>
  <c r="BU218" i="4"/>
  <c r="AV218" i="4"/>
  <c r="AF218" i="4"/>
  <c r="BO218" i="4"/>
  <c r="CA218" i="4"/>
  <c r="CD218" i="4"/>
  <c r="AB218" i="4"/>
  <c r="BF218" i="4"/>
  <c r="BA218" i="4"/>
  <c r="AO218" i="4"/>
  <c r="AM218" i="4"/>
  <c r="AZ218" i="4"/>
  <c r="CH218" i="4"/>
  <c r="CE218" i="4"/>
  <c r="AP218" i="4"/>
  <c r="AX218" i="4"/>
  <c r="AH218" i="4"/>
  <c r="BN218" i="4"/>
  <c r="BI218" i="4"/>
  <c r="CJ218" i="4"/>
  <c r="CC218" i="4"/>
  <c r="BQ218" i="4"/>
  <c r="AK218" i="4"/>
  <c r="BC218" i="4"/>
  <c r="BB218" i="4"/>
  <c r="BS218" i="4"/>
  <c r="CR218" i="4"/>
  <c r="AW218" i="4"/>
  <c r="AE218" i="4"/>
  <c r="BW218" i="4"/>
  <c r="CB218" i="4"/>
  <c r="AI218" i="4"/>
  <c r="V218" i="4"/>
  <c r="W218" i="4"/>
  <c r="Y218" i="4"/>
  <c r="BT218" i="4"/>
  <c r="AL218" i="4"/>
  <c r="BX218" i="4"/>
  <c r="AD218" i="4"/>
  <c r="BD218" i="4"/>
  <c r="CI218" i="4"/>
  <c r="AA218" i="4"/>
  <c r="BL218" i="4"/>
  <c r="BP218" i="4"/>
  <c r="AG218" i="4"/>
  <c r="BG218" i="4"/>
  <c r="AR218" i="4"/>
  <c r="CK218" i="4"/>
  <c r="CS218" i="4"/>
  <c r="CP218" i="4"/>
  <c r="AT218" i="4"/>
  <c r="BY218" i="4"/>
  <c r="AY218" i="4"/>
  <c r="BE218" i="4"/>
  <c r="BH218" i="4"/>
  <c r="G217" i="4"/>
  <c r="Q218" i="4"/>
  <c r="B217" i="4"/>
  <c r="T218" i="4"/>
  <c r="U218" i="4"/>
  <c r="R218" i="4"/>
  <c r="S218" i="4"/>
  <c r="CL218" i="4"/>
  <c r="F219" i="4"/>
  <c r="CI219" i="4" l="1"/>
  <c r="BL219" i="4"/>
  <c r="AP219" i="4"/>
  <c r="CB219" i="4"/>
  <c r="BT219" i="4"/>
  <c r="AT219" i="4"/>
  <c r="BO219" i="4"/>
  <c r="BE219" i="4"/>
  <c r="BK219" i="4"/>
  <c r="CS219" i="4"/>
  <c r="W219" i="4"/>
  <c r="CE219" i="4"/>
  <c r="BF219" i="4"/>
  <c r="BR219" i="4"/>
  <c r="Z219" i="4"/>
  <c r="BH219" i="4"/>
  <c r="AW219" i="4"/>
  <c r="AA219" i="4"/>
  <c r="BA219" i="4"/>
  <c r="BD219" i="4"/>
  <c r="CD219" i="4"/>
  <c r="AI219" i="4"/>
  <c r="AQ219" i="4"/>
  <c r="BY219" i="4"/>
  <c r="CA219" i="4"/>
  <c r="AM219" i="4"/>
  <c r="CP219" i="4"/>
  <c r="AN219" i="4"/>
  <c r="CC219" i="4"/>
  <c r="CK219" i="4"/>
  <c r="BC219" i="4"/>
  <c r="AE219" i="4"/>
  <c r="BB219" i="4"/>
  <c r="AD219" i="4"/>
  <c r="BZ219" i="4"/>
  <c r="BG219" i="4"/>
  <c r="AO219" i="4"/>
  <c r="AH219" i="4"/>
  <c r="Y219" i="4"/>
  <c r="BU219" i="4"/>
  <c r="BW219" i="4"/>
  <c r="X219" i="4"/>
  <c r="BM219" i="4"/>
  <c r="AS219" i="4"/>
  <c r="BI219" i="4"/>
  <c r="BN219" i="4"/>
  <c r="AK219" i="4"/>
  <c r="AZ219" i="4"/>
  <c r="BX219" i="4"/>
  <c r="CG219" i="4"/>
  <c r="AF219" i="4"/>
  <c r="BV219" i="4"/>
  <c r="AU219" i="4"/>
  <c r="BQ219" i="4"/>
  <c r="AG219" i="4"/>
  <c r="AB219" i="4"/>
  <c r="AJ219" i="4"/>
  <c r="AC219" i="4"/>
  <c r="CQ219" i="4"/>
  <c r="BP219" i="4"/>
  <c r="AX219" i="4"/>
  <c r="AY219" i="4"/>
  <c r="AR219" i="4"/>
  <c r="CR219" i="4"/>
  <c r="CF219" i="4"/>
  <c r="BS219" i="4"/>
  <c r="CJ219" i="4"/>
  <c r="CH219" i="4"/>
  <c r="BJ219" i="4"/>
  <c r="AL219" i="4"/>
  <c r="AV219" i="4"/>
  <c r="G218" i="4"/>
  <c r="Q219" i="4"/>
  <c r="B218" i="4"/>
  <c r="V219" i="4"/>
  <c r="U219" i="4"/>
  <c r="T219" i="4"/>
  <c r="R219" i="4"/>
  <c r="S219" i="4"/>
  <c r="CL219" i="4"/>
  <c r="F220" i="4"/>
  <c r="G219" i="4" l="1"/>
  <c r="CG220" i="4"/>
  <c r="BS220" i="4"/>
  <c r="AX220" i="4"/>
  <c r="CD220" i="4"/>
  <c r="BD220" i="4"/>
  <c r="BY220" i="4"/>
  <c r="BP220" i="4"/>
  <c r="CC220" i="4"/>
  <c r="CI220" i="4"/>
  <c r="AT220" i="4"/>
  <c r="BL220" i="4"/>
  <c r="BU220" i="4"/>
  <c r="AR220" i="4"/>
  <c r="AZ220" i="4"/>
  <c r="CA220" i="4"/>
  <c r="AA220" i="4"/>
  <c r="CK220" i="4"/>
  <c r="Z220" i="4"/>
  <c r="BO220" i="4"/>
  <c r="AU220" i="4"/>
  <c r="BH220" i="4"/>
  <c r="AS220" i="4"/>
  <c r="AI220" i="4"/>
  <c r="AB220" i="4"/>
  <c r="AC220" i="4"/>
  <c r="AV220" i="4"/>
  <c r="BJ220" i="4"/>
  <c r="Y220" i="4"/>
  <c r="AF220" i="4"/>
  <c r="CE220" i="4"/>
  <c r="AJ220" i="4"/>
  <c r="BC220" i="4"/>
  <c r="BN220" i="4"/>
  <c r="BZ220" i="4"/>
  <c r="AO220" i="4"/>
  <c r="AH220" i="4"/>
  <c r="CP220" i="4"/>
  <c r="CF220" i="4"/>
  <c r="BM220" i="4"/>
  <c r="CB220" i="4"/>
  <c r="AQ220" i="4"/>
  <c r="AM220" i="4"/>
  <c r="AK220" i="4"/>
  <c r="BV220" i="4"/>
  <c r="BR220" i="4"/>
  <c r="AG220" i="4"/>
  <c r="CS220" i="4"/>
  <c r="BE220" i="4"/>
  <c r="BG220" i="4"/>
  <c r="CJ220" i="4"/>
  <c r="AD220" i="4"/>
  <c r="AE220" i="4"/>
  <c r="AL220" i="4"/>
  <c r="AW220" i="4"/>
  <c r="BQ220" i="4"/>
  <c r="BA220" i="4"/>
  <c r="W220" i="4"/>
  <c r="BI220" i="4"/>
  <c r="BW220" i="4"/>
  <c r="CR220" i="4"/>
  <c r="BF220" i="4"/>
  <c r="BT220" i="4"/>
  <c r="BB220" i="4"/>
  <c r="X220" i="4"/>
  <c r="BK220" i="4"/>
  <c r="AP220" i="4"/>
  <c r="CH220" i="4"/>
  <c r="CQ220" i="4"/>
  <c r="BX220" i="4"/>
  <c r="AN220" i="4"/>
  <c r="AY220" i="4"/>
  <c r="Q220" i="4"/>
  <c r="B219" i="4"/>
  <c r="U220" i="4"/>
  <c r="V220" i="4"/>
  <c r="T220" i="4"/>
  <c r="R220" i="4"/>
  <c r="S220" i="4"/>
  <c r="CL220" i="4"/>
  <c r="F221" i="4"/>
  <c r="G220" i="4" l="1"/>
  <c r="CD221" i="4"/>
  <c r="BX221" i="4"/>
  <c r="AJ221" i="4"/>
  <c r="BC221" i="4"/>
  <c r="BN221" i="4"/>
  <c r="CB221" i="4"/>
  <c r="Y221" i="4"/>
  <c r="X221" i="4"/>
  <c r="CE221" i="4"/>
  <c r="AU221" i="4"/>
  <c r="BK221" i="4"/>
  <c r="BG221" i="4"/>
  <c r="BV221" i="4"/>
  <c r="BA221" i="4"/>
  <c r="BQ221" i="4"/>
  <c r="AA221" i="4"/>
  <c r="BM221" i="4"/>
  <c r="AM221" i="4"/>
  <c r="BF221" i="4"/>
  <c r="AD221" i="4"/>
  <c r="CK221" i="4"/>
  <c r="CA221" i="4"/>
  <c r="BS221" i="4"/>
  <c r="CH221" i="4"/>
  <c r="AN221" i="4"/>
  <c r="CQ221" i="4"/>
  <c r="BI221" i="4"/>
  <c r="AV221" i="4"/>
  <c r="CJ221" i="4"/>
  <c r="AX221" i="4"/>
  <c r="BW221" i="4"/>
  <c r="BL221" i="4"/>
  <c r="BR221" i="4"/>
  <c r="CG221" i="4"/>
  <c r="AO221" i="4"/>
  <c r="BY221" i="4"/>
  <c r="BB221" i="4"/>
  <c r="AZ221" i="4"/>
  <c r="AF221" i="4"/>
  <c r="AY221" i="4"/>
  <c r="BD221" i="4"/>
  <c r="AP221" i="4"/>
  <c r="BT221" i="4"/>
  <c r="AR221" i="4"/>
  <c r="AE221" i="4"/>
  <c r="CS221" i="4"/>
  <c r="CP221" i="4"/>
  <c r="BH221" i="4"/>
  <c r="CI221" i="4"/>
  <c r="AS221" i="4"/>
  <c r="AL221" i="4"/>
  <c r="BJ221" i="4"/>
  <c r="BP221" i="4"/>
  <c r="CR221" i="4"/>
  <c r="BZ221" i="4"/>
  <c r="AW221" i="4"/>
  <c r="CF221" i="4"/>
  <c r="AQ221" i="4"/>
  <c r="BO221" i="4"/>
  <c r="AK221" i="4"/>
  <c r="BE221" i="4"/>
  <c r="W221" i="4"/>
  <c r="AB221" i="4"/>
  <c r="Z221" i="4"/>
  <c r="BU221" i="4"/>
  <c r="AH221" i="4"/>
  <c r="AG221" i="4"/>
  <c r="CC221" i="4"/>
  <c r="AI221" i="4"/>
  <c r="AC221" i="4"/>
  <c r="AT221" i="4"/>
  <c r="Q221" i="4"/>
  <c r="B220" i="4"/>
  <c r="U221" i="4"/>
  <c r="V221" i="4"/>
  <c r="T221" i="4"/>
  <c r="S221" i="4"/>
  <c r="R221" i="4"/>
  <c r="CL221" i="4"/>
  <c r="F222" i="4"/>
  <c r="G221" i="4" l="1"/>
  <c r="CS222" i="4"/>
  <c r="BZ222" i="4"/>
  <c r="CP222" i="4"/>
  <c r="BT222" i="4"/>
  <c r="AG222" i="4"/>
  <c r="CR222" i="4"/>
  <c r="BO222" i="4"/>
  <c r="AW222" i="4"/>
  <c r="CB222" i="4"/>
  <c r="AK222" i="4"/>
  <c r="BE222" i="4"/>
  <c r="BD222" i="4"/>
  <c r="AL222" i="4"/>
  <c r="CH222" i="4"/>
  <c r="AD222" i="4"/>
  <c r="AV222" i="4"/>
  <c r="Y222" i="4"/>
  <c r="AJ222" i="4"/>
  <c r="BM222" i="4"/>
  <c r="AZ222" i="4"/>
  <c r="BB222" i="4"/>
  <c r="AN222" i="4"/>
  <c r="CC222" i="4"/>
  <c r="AA222" i="4"/>
  <c r="AX222" i="4"/>
  <c r="BL222" i="4"/>
  <c r="BK222" i="4"/>
  <c r="BX222" i="4"/>
  <c r="BS222" i="4"/>
  <c r="CQ222" i="4"/>
  <c r="Z222" i="4"/>
  <c r="BC222" i="4"/>
  <c r="AT222" i="4"/>
  <c r="BF222" i="4"/>
  <c r="BN222" i="4"/>
  <c r="BH222" i="4"/>
  <c r="BQ222" i="4"/>
  <c r="AB222" i="4"/>
  <c r="AY222" i="4"/>
  <c r="BA222" i="4"/>
  <c r="CI222" i="4"/>
  <c r="W222" i="4"/>
  <c r="X222" i="4"/>
  <c r="AR222" i="4"/>
  <c r="BI222" i="4"/>
  <c r="CA222" i="4"/>
  <c r="AE222" i="4"/>
  <c r="CF222" i="4"/>
  <c r="AH222" i="4"/>
  <c r="AS222" i="4"/>
  <c r="BG222" i="4"/>
  <c r="BR222" i="4"/>
  <c r="AQ222" i="4"/>
  <c r="AO222" i="4"/>
  <c r="CE222" i="4"/>
  <c r="BU222" i="4"/>
  <c r="CD222" i="4"/>
  <c r="AF222" i="4"/>
  <c r="CJ222" i="4"/>
  <c r="BJ222" i="4"/>
  <c r="BW222" i="4"/>
  <c r="AP222" i="4"/>
  <c r="AM222" i="4"/>
  <c r="AU222" i="4"/>
  <c r="BV222" i="4"/>
  <c r="BP222" i="4"/>
  <c r="AI222" i="4"/>
  <c r="CK222" i="4"/>
  <c r="AC222" i="4"/>
  <c r="CG222" i="4"/>
  <c r="BY222" i="4"/>
  <c r="Q222" i="4"/>
  <c r="B221" i="4"/>
  <c r="V222" i="4"/>
  <c r="U222" i="4"/>
  <c r="T222" i="4"/>
  <c r="R222" i="4"/>
  <c r="S222" i="4"/>
  <c r="CL222" i="4"/>
  <c r="F223" i="4"/>
  <c r="AQ223" i="4" l="1"/>
  <c r="CK223" i="4"/>
  <c r="AT223" i="4"/>
  <c r="CR223" i="4"/>
  <c r="AZ223" i="4"/>
  <c r="AO223" i="4"/>
  <c r="AS223" i="4"/>
  <c r="BQ223" i="4"/>
  <c r="BV223" i="4"/>
  <c r="AG223" i="4"/>
  <c r="AY223" i="4"/>
  <c r="BL223" i="4"/>
  <c r="BI223" i="4"/>
  <c r="X223" i="4"/>
  <c r="CB223" i="4"/>
  <c r="CJ223" i="4"/>
  <c r="AK223" i="4"/>
  <c r="BN223" i="4"/>
  <c r="AA223" i="4"/>
  <c r="CS223" i="4"/>
  <c r="BT223" i="4"/>
  <c r="BY223" i="4"/>
  <c r="AF223" i="4"/>
  <c r="BX223" i="4"/>
  <c r="BB223" i="4"/>
  <c r="AC223" i="4"/>
  <c r="BP223" i="4"/>
  <c r="BJ223" i="4"/>
  <c r="Z223" i="4"/>
  <c r="BM223" i="4"/>
  <c r="W223" i="4"/>
  <c r="BW223" i="4"/>
  <c r="CE223" i="4"/>
  <c r="AD223" i="4"/>
  <c r="BF223" i="4"/>
  <c r="BU223" i="4"/>
  <c r="AW223" i="4"/>
  <c r="CH223" i="4"/>
  <c r="CF223" i="4"/>
  <c r="AV223" i="4"/>
  <c r="AJ223" i="4"/>
  <c r="CA223" i="4"/>
  <c r="AP223" i="4"/>
  <c r="CD223" i="4"/>
  <c r="AR223" i="4"/>
  <c r="AL223" i="4"/>
  <c r="BH223" i="4"/>
  <c r="AM223" i="4"/>
  <c r="CQ223" i="4"/>
  <c r="CG223" i="4"/>
  <c r="AI223" i="4"/>
  <c r="BS223" i="4"/>
  <c r="BG223" i="4"/>
  <c r="BE223" i="4"/>
  <c r="Y223" i="4"/>
  <c r="BK223" i="4"/>
  <c r="AU223" i="4"/>
  <c r="BZ223" i="4"/>
  <c r="BD223" i="4"/>
  <c r="BO223" i="4"/>
  <c r="AX223" i="4"/>
  <c r="AH223" i="4"/>
  <c r="CC223" i="4"/>
  <c r="AB223" i="4"/>
  <c r="CP223" i="4"/>
  <c r="AN223" i="4"/>
  <c r="BA223" i="4"/>
  <c r="BR223" i="4"/>
  <c r="BC223" i="4"/>
  <c r="AE223" i="4"/>
  <c r="CI223" i="4"/>
  <c r="G222" i="4"/>
  <c r="Q223" i="4"/>
  <c r="B222" i="4"/>
  <c r="T223" i="4"/>
  <c r="U223" i="4"/>
  <c r="V223" i="4"/>
  <c r="R223" i="4"/>
  <c r="S223" i="4"/>
  <c r="CL223" i="4"/>
  <c r="F224" i="4"/>
  <c r="BC224" i="4" l="1"/>
  <c r="BK224" i="4"/>
  <c r="BR224" i="4"/>
  <c r="AB224" i="4"/>
  <c r="CR224" i="4"/>
  <c r="AN224" i="4"/>
  <c r="AJ224" i="4"/>
  <c r="BE224" i="4"/>
  <c r="BU224" i="4"/>
  <c r="AY224" i="4"/>
  <c r="AA224" i="4"/>
  <c r="BJ224" i="4"/>
  <c r="BI224" i="4"/>
  <c r="AP224" i="4"/>
  <c r="CJ224" i="4"/>
  <c r="CF224" i="4"/>
  <c r="AV224" i="4"/>
  <c r="CI224" i="4"/>
  <c r="AZ224" i="4"/>
  <c r="AQ224" i="4"/>
  <c r="CP224" i="4"/>
  <c r="AI224" i="4"/>
  <c r="AM224" i="4"/>
  <c r="CG224" i="4"/>
  <c r="BG224" i="4"/>
  <c r="AU224" i="4"/>
  <c r="AS224" i="4"/>
  <c r="BD224" i="4"/>
  <c r="AH224" i="4"/>
  <c r="AL224" i="4"/>
  <c r="CB224" i="4"/>
  <c r="BA224" i="4"/>
  <c r="BV224" i="4"/>
  <c r="CS224" i="4"/>
  <c r="BS224" i="4"/>
  <c r="BZ224" i="4"/>
  <c r="BH224" i="4"/>
  <c r="AW224" i="4"/>
  <c r="AD224" i="4"/>
  <c r="AE224" i="4"/>
  <c r="BW224" i="4"/>
  <c r="CQ224" i="4"/>
  <c r="BF224" i="4"/>
  <c r="BM224" i="4"/>
  <c r="CE224" i="4"/>
  <c r="AT224" i="4"/>
  <c r="CA224" i="4"/>
  <c r="BP224" i="4"/>
  <c r="AX224" i="4"/>
  <c r="BY224" i="4"/>
  <c r="BN224" i="4"/>
  <c r="AG224" i="4"/>
  <c r="BX224" i="4"/>
  <c r="AK224" i="4"/>
  <c r="AR224" i="4"/>
  <c r="CH224" i="4"/>
  <c r="AC224" i="4"/>
  <c r="BT224" i="4"/>
  <c r="CK224" i="4"/>
  <c r="CD224" i="4"/>
  <c r="AF224" i="4"/>
  <c r="BL224" i="4"/>
  <c r="BB224" i="4"/>
  <c r="BQ224" i="4"/>
  <c r="AO224" i="4"/>
  <c r="CC224" i="4"/>
  <c r="BO224" i="4"/>
  <c r="G223" i="4"/>
  <c r="Q224" i="4"/>
  <c r="B223" i="4"/>
  <c r="V224" i="4"/>
  <c r="U224" i="4"/>
  <c r="T224" i="4"/>
  <c r="W224" i="4"/>
  <c r="Z224" i="4"/>
  <c r="X224" i="4"/>
  <c r="S224" i="4"/>
  <c r="R224" i="4"/>
  <c r="Y224" i="4"/>
  <c r="CL224" i="4"/>
  <c r="F225" i="4"/>
  <c r="BA225" i="4" l="1"/>
  <c r="BL225" i="4"/>
  <c r="W225" i="4"/>
  <c r="AC225" i="4"/>
  <c r="CF225" i="4"/>
  <c r="CG225" i="4"/>
  <c r="BI225" i="4"/>
  <c r="X225" i="4"/>
  <c r="BZ225" i="4"/>
  <c r="Y225" i="4"/>
  <c r="CC225" i="4"/>
  <c r="BQ225" i="4"/>
  <c r="AN225" i="4"/>
  <c r="BM225" i="4"/>
  <c r="AW225" i="4"/>
  <c r="AB225" i="4"/>
  <c r="AR225" i="4"/>
  <c r="Z225" i="4"/>
  <c r="AQ225" i="4"/>
  <c r="CH225" i="4"/>
  <c r="AL225" i="4"/>
  <c r="CI225" i="4"/>
  <c r="AX225" i="4"/>
  <c r="BK225" i="4"/>
  <c r="AK225" i="4"/>
  <c r="AF225" i="4"/>
  <c r="BD225" i="4"/>
  <c r="AI225" i="4"/>
  <c r="CK225" i="4"/>
  <c r="BS225" i="4"/>
  <c r="AP225" i="4"/>
  <c r="BO225" i="4"/>
  <c r="BC225" i="4"/>
  <c r="AM225" i="4"/>
  <c r="BW225" i="4"/>
  <c r="CJ225" i="4"/>
  <c r="CB225" i="4"/>
  <c r="BT225" i="4"/>
  <c r="BU225" i="4"/>
  <c r="BE225" i="4"/>
  <c r="BV225" i="4"/>
  <c r="AJ225" i="4"/>
  <c r="BY225" i="4"/>
  <c r="BN225" i="4"/>
  <c r="BF225" i="4"/>
  <c r="AA225" i="4"/>
  <c r="AU225" i="4"/>
  <c r="BH225" i="4"/>
  <c r="AV225" i="4"/>
  <c r="BJ225" i="4"/>
  <c r="AO225" i="4"/>
  <c r="AH225" i="4"/>
  <c r="AE225" i="4"/>
  <c r="BG225" i="4"/>
  <c r="CE225" i="4"/>
  <c r="BB225" i="4"/>
  <c r="BP225" i="4"/>
  <c r="CP225" i="4"/>
  <c r="BX225" i="4"/>
  <c r="AG225" i="4"/>
  <c r="AD225" i="4"/>
  <c r="AS225" i="4"/>
  <c r="CS225" i="4"/>
  <c r="BR225" i="4"/>
  <c r="CR225" i="4"/>
  <c r="CA225" i="4"/>
  <c r="AY225" i="4"/>
  <c r="CQ225" i="4"/>
  <c r="CD225" i="4"/>
  <c r="AT225" i="4"/>
  <c r="AZ225" i="4"/>
  <c r="G224" i="4"/>
  <c r="Q225" i="4"/>
  <c r="B224" i="4"/>
  <c r="T225" i="4"/>
  <c r="U225" i="4"/>
  <c r="V225" i="4"/>
  <c r="S225" i="4"/>
  <c r="R225" i="4"/>
  <c r="CL225" i="4"/>
  <c r="F226" i="4"/>
  <c r="G225" i="4" l="1"/>
  <c r="CJ226" i="4"/>
  <c r="BW226" i="4"/>
  <c r="BL226" i="4"/>
  <c r="AN226" i="4"/>
  <c r="Y226" i="4"/>
  <c r="AY226" i="4"/>
  <c r="AH226" i="4"/>
  <c r="AE226" i="4"/>
  <c r="BT226" i="4"/>
  <c r="AB226" i="4"/>
  <c r="AD226" i="4"/>
  <c r="CR226" i="4"/>
  <c r="CC226" i="4"/>
  <c r="BO226" i="4"/>
  <c r="BM226" i="4"/>
  <c r="BZ226" i="4"/>
  <c r="AZ226" i="4"/>
  <c r="CE226" i="4"/>
  <c r="BX226" i="4"/>
  <c r="AS226" i="4"/>
  <c r="BN226" i="4"/>
  <c r="BJ226" i="4"/>
  <c r="BE226" i="4"/>
  <c r="CI226" i="4"/>
  <c r="BG226" i="4"/>
  <c r="AV226" i="4"/>
  <c r="BA226" i="4"/>
  <c r="CP226" i="4"/>
  <c r="AP226" i="4"/>
  <c r="X226" i="4"/>
  <c r="BC226" i="4"/>
  <c r="AR226" i="4"/>
  <c r="AC226" i="4"/>
  <c r="CA226" i="4"/>
  <c r="CS226" i="4"/>
  <c r="AO226" i="4"/>
  <c r="AU226" i="4"/>
  <c r="BY226" i="4"/>
  <c r="AT226" i="4"/>
  <c r="AM226" i="4"/>
  <c r="CK226" i="4"/>
  <c r="AI226" i="4"/>
  <c r="W226" i="4"/>
  <c r="AJ226" i="4"/>
  <c r="CF226" i="4"/>
  <c r="CH226" i="4"/>
  <c r="BS226" i="4"/>
  <c r="CB226" i="4"/>
  <c r="BI226" i="4"/>
  <c r="BP226" i="4"/>
  <c r="AF226" i="4"/>
  <c r="BV226" i="4"/>
  <c r="AX226" i="4"/>
  <c r="AQ226" i="4"/>
  <c r="Z226" i="4"/>
  <c r="BK226" i="4"/>
  <c r="AA226" i="4"/>
  <c r="AL226" i="4"/>
  <c r="BD226" i="4"/>
  <c r="BH226" i="4"/>
  <c r="CD226" i="4"/>
  <c r="BU226" i="4"/>
  <c r="BB226" i="4"/>
  <c r="AW226" i="4"/>
  <c r="R226" i="4"/>
  <c r="AK226" i="4"/>
  <c r="CG226" i="4"/>
  <c r="BQ226" i="4"/>
  <c r="BR226" i="4"/>
  <c r="BF226" i="4"/>
  <c r="AG226" i="4"/>
  <c r="CQ226" i="4"/>
  <c r="Q226" i="4"/>
  <c r="B225" i="4"/>
  <c r="U226" i="4"/>
  <c r="T226" i="4"/>
  <c r="V226" i="4"/>
  <c r="S226" i="4"/>
  <c r="CL226" i="4"/>
  <c r="F227" i="4"/>
  <c r="G226" i="4" l="1"/>
  <c r="AL227" i="4"/>
  <c r="AE227" i="4"/>
  <c r="BN227" i="4"/>
  <c r="AZ227" i="4"/>
  <c r="CA227" i="4"/>
  <c r="CB227" i="4"/>
  <c r="CG227" i="4"/>
  <c r="CC227" i="4"/>
  <c r="CQ227" i="4"/>
  <c r="BE227" i="4"/>
  <c r="AU227" i="4"/>
  <c r="BZ227" i="4"/>
  <c r="BH227" i="4"/>
  <c r="AT227" i="4"/>
  <c r="Z227" i="4"/>
  <c r="W227" i="4"/>
  <c r="AS227" i="4"/>
  <c r="BU227" i="4"/>
  <c r="BF227" i="4"/>
  <c r="BO227" i="4"/>
  <c r="BG227" i="4"/>
  <c r="BY227" i="4"/>
  <c r="BD227" i="4"/>
  <c r="BW227" i="4"/>
  <c r="CE227" i="4"/>
  <c r="BV227" i="4"/>
  <c r="AG227" i="4"/>
  <c r="BS227" i="4"/>
  <c r="BA227" i="4"/>
  <c r="CK227" i="4"/>
  <c r="CI227" i="4"/>
  <c r="BT227" i="4"/>
  <c r="BB227" i="4"/>
  <c r="AX227" i="4"/>
  <c r="AA227" i="4"/>
  <c r="AB227" i="4"/>
  <c r="CD227" i="4"/>
  <c r="CJ227" i="4"/>
  <c r="BC227" i="4"/>
  <c r="AQ227" i="4"/>
  <c r="CP227" i="4"/>
  <c r="AK227" i="4"/>
  <c r="BP227" i="4"/>
  <c r="AY227" i="4"/>
  <c r="AJ227" i="4"/>
  <c r="AC227" i="4"/>
  <c r="BM227" i="4"/>
  <c r="BL227" i="4"/>
  <c r="CH227" i="4"/>
  <c r="AO227" i="4"/>
  <c r="AI227" i="4"/>
  <c r="AD227" i="4"/>
  <c r="X227" i="4"/>
  <c r="AP227" i="4"/>
  <c r="AR227" i="4"/>
  <c r="BQ227" i="4"/>
  <c r="BJ227" i="4"/>
  <c r="AH227" i="4"/>
  <c r="BI227" i="4"/>
  <c r="BR227" i="4"/>
  <c r="CR227" i="4"/>
  <c r="CF227" i="4"/>
  <c r="AV227" i="4"/>
  <c r="R227" i="4"/>
  <c r="Y227" i="4"/>
  <c r="AN227" i="4"/>
  <c r="BK227" i="4"/>
  <c r="CS227" i="4"/>
  <c r="AF227" i="4"/>
  <c r="AW227" i="4"/>
  <c r="AM227" i="4"/>
  <c r="BX227" i="4"/>
  <c r="Q227" i="4"/>
  <c r="B226" i="4"/>
  <c r="V227" i="4"/>
  <c r="T227" i="4"/>
  <c r="U227" i="4"/>
  <c r="S227" i="4"/>
  <c r="CL227" i="4"/>
  <c r="F228" i="4"/>
  <c r="CE228" i="4" l="1"/>
  <c r="BX228" i="4"/>
  <c r="AS228" i="4"/>
  <c r="AN228" i="4"/>
  <c r="BK228" i="4"/>
  <c r="BG228" i="4"/>
  <c r="BT228" i="4"/>
  <c r="AI228" i="4"/>
  <c r="AG228" i="4"/>
  <c r="AU228" i="4"/>
  <c r="AV228" i="4"/>
  <c r="AO228" i="4"/>
  <c r="BC228" i="4"/>
  <c r="BA228" i="4"/>
  <c r="AD228" i="4"/>
  <c r="CP228" i="4"/>
  <c r="BM228" i="4"/>
  <c r="BH228" i="4"/>
  <c r="W228" i="4"/>
  <c r="CJ228" i="4"/>
  <c r="AC228" i="4"/>
  <c r="AE228" i="4"/>
  <c r="CS228" i="4"/>
  <c r="Z228" i="4"/>
  <c r="BY228" i="4"/>
  <c r="CD228" i="4"/>
  <c r="BZ228" i="4"/>
  <c r="BS228" i="4"/>
  <c r="BB228" i="4"/>
  <c r="AY228" i="4"/>
  <c r="Y228" i="4"/>
  <c r="AX228" i="4"/>
  <c r="BR228" i="4"/>
  <c r="X228" i="4"/>
  <c r="BW228" i="4"/>
  <c r="BQ228" i="4"/>
  <c r="CG228" i="4"/>
  <c r="CH228" i="4"/>
  <c r="AZ228" i="4"/>
  <c r="AQ228" i="4"/>
  <c r="AL228" i="4"/>
  <c r="CI228" i="4"/>
  <c r="CA228" i="4"/>
  <c r="AR228" i="4"/>
  <c r="BV228" i="4"/>
  <c r="AJ228" i="4"/>
  <c r="AA228" i="4"/>
  <c r="AW228" i="4"/>
  <c r="BE228" i="4"/>
  <c r="AK228" i="4"/>
  <c r="AH228" i="4"/>
  <c r="BP228" i="4"/>
  <c r="BU228" i="4"/>
  <c r="BL228" i="4"/>
  <c r="AT228" i="4"/>
  <c r="AM228" i="4"/>
  <c r="BJ228" i="4"/>
  <c r="CC228" i="4"/>
  <c r="CR228" i="4"/>
  <c r="BO228" i="4"/>
  <c r="BD228" i="4"/>
  <c r="CK228" i="4"/>
  <c r="BF228" i="4"/>
  <c r="BI228" i="4"/>
  <c r="CF228" i="4"/>
  <c r="BN228" i="4"/>
  <c r="AF228" i="4"/>
  <c r="CB228" i="4"/>
  <c r="AB228" i="4"/>
  <c r="AP228" i="4"/>
  <c r="CQ228" i="4"/>
  <c r="G227" i="4"/>
  <c r="Q228" i="4"/>
  <c r="B227" i="4"/>
  <c r="S228" i="4"/>
  <c r="R228" i="4"/>
  <c r="T228" i="4"/>
  <c r="U228" i="4"/>
  <c r="V228" i="4"/>
  <c r="CL228" i="4"/>
  <c r="F229" i="4"/>
  <c r="CJ229" i="4" l="1"/>
  <c r="BK229" i="4"/>
  <c r="CK229" i="4"/>
  <c r="AV229" i="4"/>
  <c r="BL229" i="4"/>
  <c r="CE229" i="4"/>
  <c r="BP229" i="4"/>
  <c r="AE229" i="4"/>
  <c r="AZ229" i="4"/>
  <c r="BS229" i="4"/>
  <c r="AC229" i="4"/>
  <c r="AN229" i="4"/>
  <c r="CQ229" i="4"/>
  <c r="AO229" i="4"/>
  <c r="CB229" i="4"/>
  <c r="AA229" i="4"/>
  <c r="BV229" i="4"/>
  <c r="BQ229" i="4"/>
  <c r="BX229" i="4"/>
  <c r="BG229" i="4"/>
  <c r="AQ229" i="4"/>
  <c r="AF229" i="4"/>
  <c r="AL229" i="4"/>
  <c r="CD229" i="4"/>
  <c r="Y229" i="4"/>
  <c r="AW229" i="4"/>
  <c r="BH229" i="4"/>
  <c r="AH229" i="4"/>
  <c r="AX229" i="4"/>
  <c r="CR229" i="4"/>
  <c r="BD229" i="4"/>
  <c r="AU229" i="4"/>
  <c r="BE229" i="4"/>
  <c r="CH229" i="4"/>
  <c r="BT229" i="4"/>
  <c r="AY229" i="4"/>
  <c r="AP229" i="4"/>
  <c r="BR229" i="4"/>
  <c r="BC229" i="4"/>
  <c r="BA229" i="4"/>
  <c r="BM229" i="4"/>
  <c r="BJ229" i="4"/>
  <c r="AS229" i="4"/>
  <c r="BF229" i="4"/>
  <c r="BZ229" i="4"/>
  <c r="AR229" i="4"/>
  <c r="CC229" i="4"/>
  <c r="W229" i="4"/>
  <c r="AD229" i="4"/>
  <c r="X229" i="4"/>
  <c r="AM229" i="4"/>
  <c r="CS229" i="4"/>
  <c r="BO229" i="4"/>
  <c r="CF229" i="4"/>
  <c r="CP229" i="4"/>
  <c r="BY229" i="4"/>
  <c r="BB229" i="4"/>
  <c r="AB229" i="4"/>
  <c r="CI229" i="4"/>
  <c r="BI229" i="4"/>
  <c r="AK229" i="4"/>
  <c r="AT229" i="4"/>
  <c r="BW229" i="4"/>
  <c r="AG229" i="4"/>
  <c r="BN229" i="4"/>
  <c r="CA229" i="4"/>
  <c r="AI229" i="4"/>
  <c r="CG229" i="4"/>
  <c r="BU229" i="4"/>
  <c r="Z229" i="4"/>
  <c r="AJ229" i="4"/>
  <c r="G228" i="4"/>
  <c r="Q229" i="4"/>
  <c r="B228" i="4"/>
  <c r="R229" i="4"/>
  <c r="S229" i="4"/>
  <c r="U229" i="4"/>
  <c r="T229" i="4"/>
  <c r="V229" i="4"/>
  <c r="CL229" i="4"/>
  <c r="F230" i="4"/>
  <c r="BG230" i="4" l="1"/>
  <c r="BW230" i="4"/>
  <c r="CE230" i="4"/>
  <c r="AS230" i="4"/>
  <c r="CS230" i="4"/>
  <c r="V230" i="4"/>
  <c r="AH230" i="4"/>
  <c r="BU230" i="4"/>
  <c r="AQ230" i="4"/>
  <c r="BD230" i="4"/>
  <c r="BC230" i="4"/>
  <c r="BF230" i="4"/>
  <c r="BJ230" i="4"/>
  <c r="AT230" i="4"/>
  <c r="Y230" i="4"/>
  <c r="BI230" i="4"/>
  <c r="AF230" i="4"/>
  <c r="AC230" i="4"/>
  <c r="AA230" i="4"/>
  <c r="BS230" i="4"/>
  <c r="AO230" i="4"/>
  <c r="CF230" i="4"/>
  <c r="AG230" i="4"/>
  <c r="AE230" i="4"/>
  <c r="CH230" i="4"/>
  <c r="BM230" i="4"/>
  <c r="BY230" i="4"/>
  <c r="BT230" i="4"/>
  <c r="CJ230" i="4"/>
  <c r="BO230" i="4"/>
  <c r="AU230" i="4"/>
  <c r="AR230" i="4"/>
  <c r="CB230" i="4"/>
  <c r="AP230" i="4"/>
  <c r="BK230" i="4"/>
  <c r="BE230" i="4"/>
  <c r="BX230" i="4"/>
  <c r="BQ230" i="4"/>
  <c r="CD230" i="4"/>
  <c r="Z230" i="4"/>
  <c r="CI230" i="4"/>
  <c r="BB230" i="4"/>
  <c r="BA230" i="4"/>
  <c r="BR230" i="4"/>
  <c r="CK230" i="4"/>
  <c r="AI230" i="4"/>
  <c r="AX230" i="4"/>
  <c r="BZ230" i="4"/>
  <c r="X230" i="4"/>
  <c r="BL230" i="4"/>
  <c r="CR230" i="4"/>
  <c r="AM230" i="4"/>
  <c r="CG230" i="4"/>
  <c r="CP230" i="4"/>
  <c r="W230" i="4"/>
  <c r="BN230" i="4"/>
  <c r="AV230" i="4"/>
  <c r="CQ230" i="4"/>
  <c r="AY230" i="4"/>
  <c r="AL230" i="4"/>
  <c r="CC230" i="4"/>
  <c r="CA230" i="4"/>
  <c r="BV230" i="4"/>
  <c r="BP230" i="4"/>
  <c r="AW230" i="4"/>
  <c r="AZ230" i="4"/>
  <c r="AJ230" i="4"/>
  <c r="BH230" i="4"/>
  <c r="AD230" i="4"/>
  <c r="AK230" i="4"/>
  <c r="AB230" i="4"/>
  <c r="AN230" i="4"/>
  <c r="G229" i="4"/>
  <c r="Q230" i="4"/>
  <c r="B229" i="4"/>
  <c r="T230" i="4"/>
  <c r="U230" i="4"/>
  <c r="R230" i="4"/>
  <c r="S230" i="4"/>
  <c r="CL230" i="4"/>
  <c r="F231" i="4"/>
  <c r="G230" i="4" l="1"/>
  <c r="AL231" i="4"/>
  <c r="BQ231" i="4"/>
  <c r="AH231" i="4"/>
  <c r="AI231" i="4"/>
  <c r="AT231" i="4"/>
  <c r="AJ231" i="4"/>
  <c r="BW231" i="4"/>
  <c r="CA231" i="4"/>
  <c r="BK231" i="4"/>
  <c r="CR231" i="4"/>
  <c r="AZ231" i="4"/>
  <c r="AE231" i="4"/>
  <c r="BH231" i="4"/>
  <c r="CJ231" i="4"/>
  <c r="AF231" i="4"/>
  <c r="BZ231" i="4"/>
  <c r="BA231" i="4"/>
  <c r="AP231" i="4"/>
  <c r="BS231" i="4"/>
  <c r="CG231" i="4"/>
  <c r="AD231" i="4"/>
  <c r="AA231" i="4"/>
  <c r="BL231" i="4"/>
  <c r="BJ231" i="4"/>
  <c r="AU231" i="4"/>
  <c r="AO231" i="4"/>
  <c r="CD231" i="4"/>
  <c r="BT231" i="4"/>
  <c r="BP231" i="4"/>
  <c r="AS231" i="4"/>
  <c r="AN231" i="4"/>
  <c r="CE231" i="4"/>
  <c r="AR231" i="4"/>
  <c r="AK231" i="4"/>
  <c r="BC231" i="4"/>
  <c r="Z231" i="4"/>
  <c r="AY231" i="4"/>
  <c r="BN231" i="4"/>
  <c r="CK231" i="4"/>
  <c r="BR231" i="4"/>
  <c r="CF231" i="4"/>
  <c r="BX231" i="4"/>
  <c r="BB231" i="4"/>
  <c r="AW231" i="4"/>
  <c r="CI231" i="4"/>
  <c r="AB231" i="4"/>
  <c r="BU231" i="4"/>
  <c r="BY231" i="4"/>
  <c r="BE231" i="4"/>
  <c r="CQ231" i="4"/>
  <c r="BM231" i="4"/>
  <c r="CP231" i="4"/>
  <c r="W231" i="4"/>
  <c r="AC231" i="4"/>
  <c r="X231" i="4"/>
  <c r="AM231" i="4"/>
  <c r="CS231" i="4"/>
  <c r="AX231" i="4"/>
  <c r="BI231" i="4"/>
  <c r="CC231" i="4"/>
  <c r="BF231" i="4"/>
  <c r="CH231" i="4"/>
  <c r="BV231" i="4"/>
  <c r="BG231" i="4"/>
  <c r="BD231" i="4"/>
  <c r="CB231" i="4"/>
  <c r="AV231" i="4"/>
  <c r="AG231" i="4"/>
  <c r="Y231" i="4"/>
  <c r="AQ231" i="4"/>
  <c r="BO231" i="4"/>
  <c r="Q231" i="4"/>
  <c r="B230" i="4"/>
  <c r="T231" i="4"/>
  <c r="U231" i="4"/>
  <c r="V231" i="4"/>
  <c r="S231" i="4"/>
  <c r="R231" i="4"/>
  <c r="CL231" i="4"/>
  <c r="F232" i="4"/>
  <c r="G231" i="4" l="1"/>
  <c r="BB232" i="4"/>
  <c r="CS232" i="4"/>
  <c r="AJ232" i="4"/>
  <c r="CA232" i="4"/>
  <c r="AP232" i="4"/>
  <c r="CJ232" i="4"/>
  <c r="BZ232" i="4"/>
  <c r="Z232" i="4"/>
  <c r="BS232" i="4"/>
  <c r="BF232" i="4"/>
  <c r="BR232" i="4"/>
  <c r="AF232" i="4"/>
  <c r="AR232" i="4"/>
  <c r="X232" i="4"/>
  <c r="BE232" i="4"/>
  <c r="BC232" i="4"/>
  <c r="AA232" i="4"/>
  <c r="BW232" i="4"/>
  <c r="AK232" i="4"/>
  <c r="BJ232" i="4"/>
  <c r="BL232" i="4"/>
  <c r="BT232" i="4"/>
  <c r="AG232" i="4"/>
  <c r="CE232" i="4"/>
  <c r="AZ232" i="4"/>
  <c r="W232" i="4"/>
  <c r="AQ232" i="4"/>
  <c r="AC232" i="4"/>
  <c r="CI232" i="4"/>
  <c r="CR232" i="4"/>
  <c r="BV232" i="4"/>
  <c r="Y232" i="4"/>
  <c r="BU232" i="4"/>
  <c r="AY232" i="4"/>
  <c r="BQ232" i="4"/>
  <c r="BM232" i="4"/>
  <c r="AI232" i="4"/>
  <c r="BP232" i="4"/>
  <c r="BI232" i="4"/>
  <c r="AM232" i="4"/>
  <c r="AV232" i="4"/>
  <c r="AT232" i="4"/>
  <c r="BX232" i="4"/>
  <c r="AL232" i="4"/>
  <c r="CP232" i="4"/>
  <c r="BH232" i="4"/>
  <c r="BD232" i="4"/>
  <c r="BA232" i="4"/>
  <c r="CB232" i="4"/>
  <c r="AB232" i="4"/>
  <c r="CC232" i="4"/>
  <c r="CH232" i="4"/>
  <c r="AD232" i="4"/>
  <c r="AO232" i="4"/>
  <c r="BO232" i="4"/>
  <c r="AX232" i="4"/>
  <c r="AN232" i="4"/>
  <c r="AW232" i="4"/>
  <c r="CF232" i="4"/>
  <c r="AS232" i="4"/>
  <c r="BY232" i="4"/>
  <c r="BK232" i="4"/>
  <c r="BG232" i="4"/>
  <c r="BN232" i="4"/>
  <c r="CK232" i="4"/>
  <c r="CG232" i="4"/>
  <c r="CQ232" i="4"/>
  <c r="AE232" i="4"/>
  <c r="AH232" i="4"/>
  <c r="AU232" i="4"/>
  <c r="CD232" i="4"/>
  <c r="Q232" i="4"/>
  <c r="B231" i="4"/>
  <c r="T232" i="4"/>
  <c r="V232" i="4"/>
  <c r="U232" i="4"/>
  <c r="S232" i="4"/>
  <c r="R232" i="4"/>
  <c r="CL232" i="4"/>
  <c r="F233" i="4"/>
  <c r="AQ233" i="4" l="1"/>
  <c r="AP233" i="4"/>
  <c r="CQ233" i="4"/>
  <c r="AU233" i="4"/>
  <c r="CF233" i="4"/>
  <c r="BD233" i="4"/>
  <c r="AN233" i="4"/>
  <c r="CE233" i="4"/>
  <c r="Z233" i="4"/>
  <c r="BH233" i="4"/>
  <c r="BL233" i="4"/>
  <c r="AA233" i="4"/>
  <c r="AB233" i="4"/>
  <c r="CP233" i="4"/>
  <c r="BW233" i="4"/>
  <c r="BQ233" i="4"/>
  <c r="AC233" i="4"/>
  <c r="CR233" i="4"/>
  <c r="AZ233" i="4"/>
  <c r="CA233" i="4"/>
  <c r="CB233" i="4"/>
  <c r="AI233" i="4"/>
  <c r="BP233" i="4"/>
  <c r="BB233" i="4"/>
  <c r="CK233" i="4"/>
  <c r="BN233" i="4"/>
  <c r="AK233" i="4"/>
  <c r="AR233" i="4"/>
  <c r="AV233" i="4"/>
  <c r="BG233" i="4"/>
  <c r="BO233" i="4"/>
  <c r="BT233" i="4"/>
  <c r="BI233" i="4"/>
  <c r="BK233" i="4"/>
  <c r="AH233" i="4"/>
  <c r="AS233" i="4"/>
  <c r="CG233" i="4"/>
  <c r="AM233" i="4"/>
  <c r="BX233" i="4"/>
  <c r="BU233" i="4"/>
  <c r="CI233" i="4"/>
  <c r="BR233" i="4"/>
  <c r="BM233" i="4"/>
  <c r="CD233" i="4"/>
  <c r="AW233" i="4"/>
  <c r="AY233" i="4"/>
  <c r="CH233" i="4"/>
  <c r="X233" i="4"/>
  <c r="AT233" i="4"/>
  <c r="BZ233" i="4"/>
  <c r="AF233" i="4"/>
  <c r="BS233" i="4"/>
  <c r="Y233" i="4"/>
  <c r="W233" i="4"/>
  <c r="CS233" i="4"/>
  <c r="AX233" i="4"/>
  <c r="BA233" i="4"/>
  <c r="BE233" i="4"/>
  <c r="AE233" i="4"/>
  <c r="CJ233" i="4"/>
  <c r="BV233" i="4"/>
  <c r="CC233" i="4"/>
  <c r="BJ233" i="4"/>
  <c r="BY233" i="4"/>
  <c r="AD233" i="4"/>
  <c r="BC233" i="4"/>
  <c r="AG233" i="4"/>
  <c r="AL233" i="4"/>
  <c r="AO233" i="4"/>
  <c r="BF233" i="4"/>
  <c r="AJ233" i="4"/>
  <c r="G232" i="4"/>
  <c r="Q233" i="4"/>
  <c r="B232" i="4"/>
  <c r="U233" i="4"/>
  <c r="V233" i="4"/>
  <c r="T233" i="4"/>
  <c r="S233" i="4"/>
  <c r="R233" i="4"/>
  <c r="CL233" i="4"/>
  <c r="F234" i="4"/>
  <c r="G233" i="4" l="1"/>
  <c r="BY234" i="4"/>
  <c r="CE234" i="4"/>
  <c r="AY234" i="4"/>
  <c r="CC234" i="4"/>
  <c r="BO234" i="4"/>
  <c r="CG234" i="4"/>
  <c r="AO234" i="4"/>
  <c r="AB234" i="4"/>
  <c r="AN234" i="4"/>
  <c r="CR234" i="4"/>
  <c r="BW234" i="4"/>
  <c r="BI234" i="4"/>
  <c r="BS234" i="4"/>
  <c r="AL234" i="4"/>
  <c r="CK234" i="4"/>
  <c r="BR234" i="4"/>
  <c r="BH234" i="4"/>
  <c r="AZ234" i="4"/>
  <c r="BT234" i="4"/>
  <c r="AI234" i="4"/>
  <c r="BG234" i="4"/>
  <c r="BN234" i="4"/>
  <c r="BM234" i="4"/>
  <c r="CP234" i="4"/>
  <c r="BP234" i="4"/>
  <c r="AS234" i="4"/>
  <c r="BF234" i="4"/>
  <c r="AJ234" i="4"/>
  <c r="BZ234" i="4"/>
  <c r="CD234" i="4"/>
  <c r="CI234" i="4"/>
  <c r="AX234" i="4"/>
  <c r="CB234" i="4"/>
  <c r="AU234" i="4"/>
  <c r="CF234" i="4"/>
  <c r="BC234" i="4"/>
  <c r="AV234" i="4"/>
  <c r="AM234" i="4"/>
  <c r="AE234" i="4"/>
  <c r="Z234" i="4"/>
  <c r="AD234" i="4"/>
  <c r="AP234" i="4"/>
  <c r="CA234" i="4"/>
  <c r="CQ234" i="4"/>
  <c r="CH234" i="4"/>
  <c r="AC234" i="4"/>
  <c r="AQ234" i="4"/>
  <c r="BQ234" i="4"/>
  <c r="BB234" i="4"/>
  <c r="AG234" i="4"/>
  <c r="BJ234" i="4"/>
  <c r="AR234" i="4"/>
  <c r="BX234" i="4"/>
  <c r="BD234" i="4"/>
  <c r="CJ234" i="4"/>
  <c r="X234" i="4"/>
  <c r="BK234" i="4"/>
  <c r="BE234" i="4"/>
  <c r="AF234" i="4"/>
  <c r="W234" i="4"/>
  <c r="BL234" i="4"/>
  <c r="AK234" i="4"/>
  <c r="BV234" i="4"/>
  <c r="AH234" i="4"/>
  <c r="AT234" i="4"/>
  <c r="Y234" i="4"/>
  <c r="CS234" i="4"/>
  <c r="BU234" i="4"/>
  <c r="BA234" i="4"/>
  <c r="AA234" i="4"/>
  <c r="AW234" i="4"/>
  <c r="Q234" i="4"/>
  <c r="B233" i="4"/>
  <c r="V234" i="4"/>
  <c r="T234" i="4"/>
  <c r="U234" i="4"/>
  <c r="R234" i="4"/>
  <c r="S234" i="4"/>
  <c r="CL234" i="4"/>
  <c r="F235" i="4"/>
  <c r="CC235" i="4" l="1"/>
  <c r="BH235" i="4"/>
  <c r="W235" i="4"/>
  <c r="CB235" i="4"/>
  <c r="AE235" i="4"/>
  <c r="BE235" i="4"/>
  <c r="CH235" i="4"/>
  <c r="BY235" i="4"/>
  <c r="AO235" i="4"/>
  <c r="AU235" i="4"/>
  <c r="AJ235" i="4"/>
  <c r="BB235" i="4"/>
  <c r="BV235" i="4"/>
  <c r="BK235" i="4"/>
  <c r="AV235" i="4"/>
  <c r="BX235" i="4"/>
  <c r="BQ235" i="4"/>
  <c r="BD235" i="4"/>
  <c r="AP235" i="4"/>
  <c r="BP235" i="4"/>
  <c r="AY235" i="4"/>
  <c r="AN235" i="4"/>
  <c r="CG235" i="4"/>
  <c r="AD235" i="4"/>
  <c r="BN235" i="4"/>
  <c r="CK235" i="4"/>
  <c r="BC235" i="4"/>
  <c r="BG235" i="4"/>
  <c r="AW235" i="4"/>
  <c r="BT235" i="4"/>
  <c r="AZ235" i="4"/>
  <c r="BR235" i="4"/>
  <c r="BS235" i="4"/>
  <c r="BU235" i="4"/>
  <c r="CS235" i="4"/>
  <c r="CR235" i="4"/>
  <c r="CI235" i="4"/>
  <c r="Y235" i="4"/>
  <c r="CF235" i="4"/>
  <c r="AF235" i="4"/>
  <c r="AS235" i="4"/>
  <c r="AH235" i="4"/>
  <c r="AL235" i="4"/>
  <c r="BM235" i="4"/>
  <c r="X235" i="4"/>
  <c r="CP235" i="4"/>
  <c r="CQ235" i="4"/>
  <c r="CE235" i="4"/>
  <c r="AK235" i="4"/>
  <c r="AQ235" i="4"/>
  <c r="AB235" i="4"/>
  <c r="AM235" i="4"/>
  <c r="BW235" i="4"/>
  <c r="CJ235" i="4"/>
  <c r="BA235" i="4"/>
  <c r="AI235" i="4"/>
  <c r="BF235" i="4"/>
  <c r="AA235" i="4"/>
  <c r="AT235" i="4"/>
  <c r="BZ235" i="4"/>
  <c r="CA235" i="4"/>
  <c r="AC235" i="4"/>
  <c r="AG235" i="4"/>
  <c r="AX235" i="4"/>
  <c r="AR235" i="4"/>
  <c r="Z235" i="4"/>
  <c r="BI235" i="4"/>
  <c r="BO235" i="4"/>
  <c r="CD235" i="4"/>
  <c r="BJ235" i="4"/>
  <c r="BL235" i="4"/>
  <c r="G234" i="4"/>
  <c r="Q235" i="4"/>
  <c r="B234" i="4"/>
  <c r="T235" i="4"/>
  <c r="V235" i="4"/>
  <c r="U235" i="4"/>
  <c r="S235" i="4"/>
  <c r="R235" i="4"/>
  <c r="CL235" i="4"/>
  <c r="F236" i="4"/>
  <c r="G235" i="4" l="1"/>
  <c r="CC236" i="4"/>
  <c r="BY236" i="4"/>
  <c r="CS236" i="4"/>
  <c r="CI236" i="4"/>
  <c r="BK236" i="4"/>
  <c r="BX236" i="4"/>
  <c r="BH236" i="4"/>
  <c r="CP236" i="4"/>
  <c r="CR236" i="4"/>
  <c r="AG236" i="4"/>
  <c r="BZ236" i="4"/>
  <c r="AQ236" i="4"/>
  <c r="AB236" i="4"/>
  <c r="AR236" i="4"/>
  <c r="AD236" i="4"/>
  <c r="AM236" i="4"/>
  <c r="AJ236" i="4"/>
  <c r="BL236" i="4"/>
  <c r="AT236" i="4"/>
  <c r="AL236" i="4"/>
  <c r="AP236" i="4"/>
  <c r="AO236" i="4"/>
  <c r="AX236" i="4"/>
  <c r="BV236" i="4"/>
  <c r="AV236" i="4"/>
  <c r="BC236" i="4"/>
  <c r="BQ236" i="4"/>
  <c r="BP236" i="4"/>
  <c r="BA236" i="4"/>
  <c r="CF236" i="4"/>
  <c r="BO236" i="4"/>
  <c r="BN236" i="4"/>
  <c r="BS236" i="4"/>
  <c r="AZ236" i="4"/>
  <c r="BR236" i="4"/>
  <c r="BT236" i="4"/>
  <c r="CQ236" i="4"/>
  <c r="AU236" i="4"/>
  <c r="AY236" i="4"/>
  <c r="AF236" i="4"/>
  <c r="CE236" i="4"/>
  <c r="AH236" i="4"/>
  <c r="BI236" i="4"/>
  <c r="CD236" i="4"/>
  <c r="BM236" i="4"/>
  <c r="BD236" i="4"/>
  <c r="BJ236" i="4"/>
  <c r="BB236" i="4"/>
  <c r="CA236" i="4"/>
  <c r="CB236" i="4"/>
  <c r="CJ236" i="4"/>
  <c r="AK236" i="4"/>
  <c r="AW236" i="4"/>
  <c r="AI236" i="4"/>
  <c r="AN236" i="4"/>
  <c r="AC236" i="4"/>
  <c r="BW236" i="4"/>
  <c r="BG236" i="4"/>
  <c r="BU236" i="4"/>
  <c r="CH236" i="4"/>
  <c r="AE236" i="4"/>
  <c r="CG236" i="4"/>
  <c r="BE236" i="4"/>
  <c r="CK236" i="4"/>
  <c r="BF236" i="4"/>
  <c r="AS236" i="4"/>
  <c r="AA236" i="4"/>
  <c r="Q236" i="4"/>
  <c r="B235" i="4"/>
  <c r="T236" i="4"/>
  <c r="U236" i="4"/>
  <c r="W236" i="4"/>
  <c r="V236" i="4"/>
  <c r="Z236" i="4"/>
  <c r="X236" i="4"/>
  <c r="R236" i="4"/>
  <c r="S236" i="4"/>
  <c r="Y236" i="4"/>
  <c r="CL236" i="4"/>
  <c r="F237" i="4"/>
  <c r="BP237" i="4" l="1"/>
  <c r="BV237" i="4"/>
  <c r="AK237" i="4"/>
  <c r="BZ237" i="4"/>
  <c r="BR237" i="4"/>
  <c r="BH237" i="4"/>
  <c r="BO237" i="4"/>
  <c r="AB237" i="4"/>
  <c r="BX237" i="4"/>
  <c r="BY237" i="4"/>
  <c r="BD237" i="4"/>
  <c r="CC237" i="4"/>
  <c r="CA237" i="4"/>
  <c r="BJ237" i="4"/>
  <c r="AM237" i="4"/>
  <c r="Z237" i="4"/>
  <c r="BL237" i="4"/>
  <c r="CD237" i="4"/>
  <c r="AE237" i="4"/>
  <c r="CB237" i="4"/>
  <c r="AL237" i="4"/>
  <c r="CF237" i="4"/>
  <c r="AG237" i="4"/>
  <c r="BN237" i="4"/>
  <c r="AI237" i="4"/>
  <c r="BQ237" i="4"/>
  <c r="AZ237" i="4"/>
  <c r="CE237" i="4"/>
  <c r="BU237" i="4"/>
  <c r="AX237" i="4"/>
  <c r="BI237" i="4"/>
  <c r="AS237" i="4"/>
  <c r="AA237" i="4"/>
  <c r="BS237" i="4"/>
  <c r="BM237" i="4"/>
  <c r="CR237" i="4"/>
  <c r="AV237" i="4"/>
  <c r="BC237" i="4"/>
  <c r="AR237" i="4"/>
  <c r="BA237" i="4"/>
  <c r="BB237" i="4"/>
  <c r="BE237" i="4"/>
  <c r="BK237" i="4"/>
  <c r="X237" i="4"/>
  <c r="AY237" i="4"/>
  <c r="AO237" i="4"/>
  <c r="BW237" i="4"/>
  <c r="AQ237" i="4"/>
  <c r="W237" i="4"/>
  <c r="CP237" i="4"/>
  <c r="AJ237" i="4"/>
  <c r="AF237" i="4"/>
  <c r="Y237" i="4"/>
  <c r="AD237" i="4"/>
  <c r="BF237" i="4"/>
  <c r="CK237" i="4"/>
  <c r="AN237" i="4"/>
  <c r="CQ237" i="4"/>
  <c r="AH237" i="4"/>
  <c r="CJ237" i="4"/>
  <c r="CH237" i="4"/>
  <c r="AC237" i="4"/>
  <c r="CS237" i="4"/>
  <c r="AU237" i="4"/>
  <c r="AP237" i="4"/>
  <c r="AW237" i="4"/>
  <c r="AT237" i="4"/>
  <c r="BG237" i="4"/>
  <c r="BT237" i="4"/>
  <c r="CI237" i="4"/>
  <c r="CG237" i="4"/>
  <c r="G236" i="4"/>
  <c r="Q237" i="4"/>
  <c r="B236" i="4"/>
  <c r="T237" i="4"/>
  <c r="V237" i="4"/>
  <c r="U237" i="4"/>
  <c r="S237" i="4"/>
  <c r="R237" i="4"/>
  <c r="CL237" i="4"/>
  <c r="F238" i="4"/>
  <c r="G237" i="4" l="1"/>
  <c r="BB238" i="4"/>
  <c r="BS238" i="4"/>
  <c r="BC238" i="4"/>
  <c r="BM238" i="4"/>
  <c r="BU238" i="4"/>
  <c r="CH238" i="4"/>
  <c r="X238" i="4"/>
  <c r="BO238" i="4"/>
  <c r="AA238" i="4"/>
  <c r="CK238" i="4"/>
  <c r="BG238" i="4"/>
  <c r="BT238" i="4"/>
  <c r="CQ238" i="4"/>
  <c r="BK238" i="4"/>
  <c r="AM238" i="4"/>
  <c r="CI238" i="4"/>
  <c r="AE238" i="4"/>
  <c r="BD238" i="4"/>
  <c r="W238" i="4"/>
  <c r="BA238" i="4"/>
  <c r="AD238" i="4"/>
  <c r="AL238" i="4"/>
  <c r="AI238" i="4"/>
  <c r="AV238" i="4"/>
  <c r="AB238" i="4"/>
  <c r="BR238" i="4"/>
  <c r="AX238" i="4"/>
  <c r="AU238" i="4"/>
  <c r="BN238" i="4"/>
  <c r="Y238" i="4"/>
  <c r="BQ238" i="4"/>
  <c r="BV238" i="4"/>
  <c r="AO238" i="4"/>
  <c r="AS238" i="4"/>
  <c r="AN238" i="4"/>
  <c r="AG238" i="4"/>
  <c r="Z238" i="4"/>
  <c r="AT238" i="4"/>
  <c r="BE238" i="4"/>
  <c r="AH238" i="4"/>
  <c r="BF238" i="4"/>
  <c r="AQ238" i="4"/>
  <c r="BY238" i="4"/>
  <c r="BJ238" i="4"/>
  <c r="AY238" i="4"/>
  <c r="R238" i="4"/>
  <c r="BI238" i="4"/>
  <c r="AC238" i="4"/>
  <c r="AZ238" i="4"/>
  <c r="CJ238" i="4"/>
  <c r="AW238" i="4"/>
  <c r="CB238" i="4"/>
  <c r="AR238" i="4"/>
  <c r="BZ238" i="4"/>
  <c r="CG238" i="4"/>
  <c r="AF238" i="4"/>
  <c r="CS238" i="4"/>
  <c r="BX238" i="4"/>
  <c r="BL238" i="4"/>
  <c r="AK238" i="4"/>
  <c r="BP238" i="4"/>
  <c r="CA238" i="4"/>
  <c r="CE238" i="4"/>
  <c r="BW238" i="4"/>
  <c r="CD238" i="4"/>
  <c r="CF238" i="4"/>
  <c r="AP238" i="4"/>
  <c r="CC238" i="4"/>
  <c r="BH238" i="4"/>
  <c r="AJ238" i="4"/>
  <c r="CP238" i="4"/>
  <c r="CR238" i="4"/>
  <c r="Q238" i="4"/>
  <c r="B237" i="4"/>
  <c r="U238" i="4"/>
  <c r="V238" i="4"/>
  <c r="T238" i="4"/>
  <c r="S238" i="4"/>
  <c r="CL238" i="4"/>
  <c r="F239" i="4"/>
  <c r="BK239" i="4" l="1"/>
  <c r="AI239" i="4"/>
  <c r="AA239" i="4"/>
  <c r="BF239" i="4"/>
  <c r="BN239" i="4"/>
  <c r="AH239" i="4"/>
  <c r="AK239" i="4"/>
  <c r="BV239" i="4"/>
  <c r="BE239" i="4"/>
  <c r="AF239" i="4"/>
  <c r="X239" i="4"/>
  <c r="CD239" i="4"/>
  <c r="BG239" i="4"/>
  <c r="CA239" i="4"/>
  <c r="R239" i="4"/>
  <c r="BL239" i="4"/>
  <c r="BT239" i="4"/>
  <c r="W239" i="4"/>
  <c r="AV239" i="4"/>
  <c r="BM239" i="4"/>
  <c r="CI239" i="4"/>
  <c r="Z239" i="4"/>
  <c r="AW239" i="4"/>
  <c r="AP239" i="4"/>
  <c r="CJ239" i="4"/>
  <c r="BY239" i="4"/>
  <c r="CB239" i="4"/>
  <c r="Y239" i="4"/>
  <c r="CH239" i="4"/>
  <c r="BB239" i="4"/>
  <c r="AS239" i="4"/>
  <c r="AL239" i="4"/>
  <c r="BR239" i="4"/>
  <c r="AY239" i="4"/>
  <c r="BS239" i="4"/>
  <c r="BZ239" i="4"/>
  <c r="BI239" i="4"/>
  <c r="BP239" i="4"/>
  <c r="AG239" i="4"/>
  <c r="AU239" i="4"/>
  <c r="AN239" i="4"/>
  <c r="AO239" i="4"/>
  <c r="AX239" i="4"/>
  <c r="BU239" i="4"/>
  <c r="AE239" i="4"/>
  <c r="CR239" i="4"/>
  <c r="AJ239" i="4"/>
  <c r="BA239" i="4"/>
  <c r="BH239" i="4"/>
  <c r="BX239" i="4"/>
  <c r="BQ239" i="4"/>
  <c r="AQ239" i="4"/>
  <c r="BW239" i="4"/>
  <c r="CC239" i="4"/>
  <c r="AM239" i="4"/>
  <c r="AR239" i="4"/>
  <c r="BC239" i="4"/>
  <c r="BD239" i="4"/>
  <c r="CG239" i="4"/>
  <c r="CF239" i="4"/>
  <c r="AC239" i="4"/>
  <c r="CK239" i="4"/>
  <c r="AT239" i="4"/>
  <c r="BJ239" i="4"/>
  <c r="CP239" i="4"/>
  <c r="CE239" i="4"/>
  <c r="CQ239" i="4"/>
  <c r="CS239" i="4"/>
  <c r="AD239" i="4"/>
  <c r="AB239" i="4"/>
  <c r="BO239" i="4"/>
  <c r="AZ239" i="4"/>
  <c r="G238" i="4"/>
  <c r="Q239" i="4"/>
  <c r="B238" i="4"/>
  <c r="U239" i="4"/>
  <c r="T239" i="4"/>
  <c r="V239" i="4"/>
  <c r="S239" i="4"/>
  <c r="CL239" i="4"/>
  <c r="F240" i="4"/>
  <c r="BJ240" i="4" l="1"/>
  <c r="AL240" i="4"/>
  <c r="BY240" i="4"/>
  <c r="AG240" i="4"/>
  <c r="AM240" i="4"/>
  <c r="AQ240" i="4"/>
  <c r="Z240" i="4"/>
  <c r="AI240" i="4"/>
  <c r="BF240" i="4"/>
  <c r="AA240" i="4"/>
  <c r="Y240" i="4"/>
  <c r="AD240" i="4"/>
  <c r="BN240" i="4"/>
  <c r="AK240" i="4"/>
  <c r="X240" i="4"/>
  <c r="BH240" i="4"/>
  <c r="BX240" i="4"/>
  <c r="AB240" i="4"/>
  <c r="BU240" i="4"/>
  <c r="CG240" i="4"/>
  <c r="AC240" i="4"/>
  <c r="BK240" i="4"/>
  <c r="CB240" i="4"/>
  <c r="BP240" i="4"/>
  <c r="BQ240" i="4"/>
  <c r="CJ240" i="4"/>
  <c r="AN240" i="4"/>
  <c r="CR240" i="4"/>
  <c r="CA240" i="4"/>
  <c r="BZ240" i="4"/>
  <c r="AV240" i="4"/>
  <c r="CK240" i="4"/>
  <c r="AJ240" i="4"/>
  <c r="AY240" i="4"/>
  <c r="BA240" i="4"/>
  <c r="CF240" i="4"/>
  <c r="BE240" i="4"/>
  <c r="BR240" i="4"/>
  <c r="BM240" i="4"/>
  <c r="CE240" i="4"/>
  <c r="BI240" i="4"/>
  <c r="AW240" i="4"/>
  <c r="AX240" i="4"/>
  <c r="CP240" i="4"/>
  <c r="CQ240" i="4"/>
  <c r="AT240" i="4"/>
  <c r="AZ240" i="4"/>
  <c r="CS240" i="4"/>
  <c r="BT240" i="4"/>
  <c r="CC240" i="4"/>
  <c r="CI240" i="4"/>
  <c r="CD240" i="4"/>
  <c r="AU240" i="4"/>
  <c r="BD240" i="4"/>
  <c r="BV240" i="4"/>
  <c r="BB240" i="4"/>
  <c r="BC240" i="4"/>
  <c r="BO240" i="4"/>
  <c r="AR240" i="4"/>
  <c r="BS240" i="4"/>
  <c r="AO240" i="4"/>
  <c r="AF240" i="4"/>
  <c r="AH240" i="4"/>
  <c r="BW240" i="4"/>
  <c r="W240" i="4"/>
  <c r="AS240" i="4"/>
  <c r="AP240" i="4"/>
  <c r="BL240" i="4"/>
  <c r="CH240" i="4"/>
  <c r="AE240" i="4"/>
  <c r="BG240" i="4"/>
  <c r="G239" i="4"/>
  <c r="Q240" i="4"/>
  <c r="B239" i="4"/>
  <c r="R240" i="4"/>
  <c r="S240" i="4"/>
  <c r="T240" i="4"/>
  <c r="U240" i="4"/>
  <c r="V240" i="4"/>
  <c r="CL240" i="4"/>
  <c r="F241" i="4"/>
  <c r="AG241" i="4" l="1"/>
  <c r="W241" i="4"/>
  <c r="AU241" i="4"/>
  <c r="AA241" i="4"/>
  <c r="CI241" i="4"/>
  <c r="AS241" i="4"/>
  <c r="BH241" i="4"/>
  <c r="AC241" i="4"/>
  <c r="Z241" i="4"/>
  <c r="CF241" i="4"/>
  <c r="BR241" i="4"/>
  <c r="AF241" i="4"/>
  <c r="CE241" i="4"/>
  <c r="BU241" i="4"/>
  <c r="BO241" i="4"/>
  <c r="AP241" i="4"/>
  <c r="AQ241" i="4"/>
  <c r="BL241" i="4"/>
  <c r="BI241" i="4"/>
  <c r="BF241" i="4"/>
  <c r="AH241" i="4"/>
  <c r="AN241" i="4"/>
  <c r="AJ241" i="4"/>
  <c r="CP241" i="4"/>
  <c r="BC241" i="4"/>
  <c r="AL241" i="4"/>
  <c r="BP241" i="4"/>
  <c r="CA241" i="4"/>
  <c r="X241" i="4"/>
  <c r="CH241" i="4"/>
  <c r="BQ241" i="4"/>
  <c r="BK241" i="4"/>
  <c r="BN241" i="4"/>
  <c r="AD241" i="4"/>
  <c r="BE241" i="4"/>
  <c r="BV241" i="4"/>
  <c r="CJ241" i="4"/>
  <c r="BY241" i="4"/>
  <c r="BA241" i="4"/>
  <c r="CD241" i="4"/>
  <c r="AE241" i="4"/>
  <c r="AI241" i="4"/>
  <c r="AM241" i="4"/>
  <c r="BT241" i="4"/>
  <c r="BX241" i="4"/>
  <c r="CK241" i="4"/>
  <c r="AT241" i="4"/>
  <c r="AR241" i="4"/>
  <c r="CR241" i="4"/>
  <c r="AO241" i="4"/>
  <c r="AK241" i="4"/>
  <c r="BZ241" i="4"/>
  <c r="AX241" i="4"/>
  <c r="CQ241" i="4"/>
  <c r="CG241" i="4"/>
  <c r="CS241" i="4"/>
  <c r="AY241" i="4"/>
  <c r="BG241" i="4"/>
  <c r="AV241" i="4"/>
  <c r="BW241" i="4"/>
  <c r="CC241" i="4"/>
  <c r="BD241" i="4"/>
  <c r="CB241" i="4"/>
  <c r="AB241" i="4"/>
  <c r="BJ241" i="4"/>
  <c r="AW241" i="4"/>
  <c r="BS241" i="4"/>
  <c r="BB241" i="4"/>
  <c r="BM241" i="4"/>
  <c r="Y241" i="4"/>
  <c r="AZ241" i="4"/>
  <c r="G240" i="4"/>
  <c r="Q241" i="4"/>
  <c r="B240" i="4"/>
  <c r="R241" i="4"/>
  <c r="S241" i="4"/>
  <c r="V241" i="4"/>
  <c r="U241" i="4"/>
  <c r="T241" i="4"/>
  <c r="CL241" i="4"/>
  <c r="F242" i="4"/>
  <c r="BH242" i="4" l="1"/>
  <c r="AM242" i="4"/>
  <c r="BE242" i="4"/>
  <c r="BS242" i="4"/>
  <c r="AS242" i="4"/>
  <c r="AJ242" i="4"/>
  <c r="CR242" i="4"/>
  <c r="BK242" i="4"/>
  <c r="AA242" i="4"/>
  <c r="CE242" i="4"/>
  <c r="CA242" i="4"/>
  <c r="AI242" i="4"/>
  <c r="BO242" i="4"/>
  <c r="AT242" i="4"/>
  <c r="AV242" i="4"/>
  <c r="CI242" i="4"/>
  <c r="CH242" i="4"/>
  <c r="AQ242" i="4"/>
  <c r="BP242" i="4"/>
  <c r="BZ242" i="4"/>
  <c r="AR242" i="4"/>
  <c r="BI242" i="4"/>
  <c r="BV242" i="4"/>
  <c r="AX242" i="4"/>
  <c r="AU242" i="4"/>
  <c r="Y242" i="4"/>
  <c r="CQ242" i="4"/>
  <c r="BB242" i="4"/>
  <c r="BM242" i="4"/>
  <c r="BD242" i="4"/>
  <c r="AD242" i="4"/>
  <c r="CG242" i="4"/>
  <c r="BX242" i="4"/>
  <c r="AO242" i="4"/>
  <c r="CS242" i="4"/>
  <c r="AL242" i="4"/>
  <c r="BR242" i="4"/>
  <c r="BT242" i="4"/>
  <c r="BF242" i="4"/>
  <c r="AY242" i="4"/>
  <c r="BA242" i="4"/>
  <c r="BY242" i="4"/>
  <c r="BC242" i="4"/>
  <c r="AK242" i="4"/>
  <c r="CP242" i="4"/>
  <c r="BQ242" i="4"/>
  <c r="CF242" i="4"/>
  <c r="V242" i="4"/>
  <c r="AW242" i="4"/>
  <c r="X242" i="4"/>
  <c r="CB242" i="4"/>
  <c r="AF242" i="4"/>
  <c r="BG242" i="4"/>
  <c r="AN242" i="4"/>
  <c r="BN242" i="4"/>
  <c r="Z242" i="4"/>
  <c r="AE242" i="4"/>
  <c r="BU242" i="4"/>
  <c r="AB242" i="4"/>
  <c r="W242" i="4"/>
  <c r="CD242" i="4"/>
  <c r="AG242" i="4"/>
  <c r="AH242" i="4"/>
  <c r="AZ242" i="4"/>
  <c r="BL242" i="4"/>
  <c r="AP242" i="4"/>
  <c r="AC242" i="4"/>
  <c r="BW242" i="4"/>
  <c r="CC242" i="4"/>
  <c r="CK242" i="4"/>
  <c r="CJ242" i="4"/>
  <c r="BJ242" i="4"/>
  <c r="G241" i="4"/>
  <c r="Q242" i="4"/>
  <c r="B241" i="4"/>
  <c r="U242" i="4"/>
  <c r="T242" i="4"/>
  <c r="R242" i="4"/>
  <c r="S242" i="4"/>
  <c r="CL242" i="4"/>
  <c r="F243" i="4"/>
  <c r="BF243" i="4" l="1"/>
  <c r="CI243" i="4"/>
  <c r="BP243" i="4"/>
  <c r="BH243" i="4"/>
  <c r="AM243" i="4"/>
  <c r="BR243" i="4"/>
  <c r="BJ243" i="4"/>
  <c r="CA243" i="4"/>
  <c r="BI243" i="4"/>
  <c r="BB243" i="4"/>
  <c r="CD243" i="4"/>
  <c r="AZ243" i="4"/>
  <c r="AQ243" i="4"/>
  <c r="AC243" i="4"/>
  <c r="BN243" i="4"/>
  <c r="AA243" i="4"/>
  <c r="AJ243" i="4"/>
  <c r="CS243" i="4"/>
  <c r="CF243" i="4"/>
  <c r="AU243" i="4"/>
  <c r="BK243" i="4"/>
  <c r="AG243" i="4"/>
  <c r="CP243" i="4"/>
  <c r="Z243" i="4"/>
  <c r="CG243" i="4"/>
  <c r="AI243" i="4"/>
  <c r="BO243" i="4"/>
  <c r="X243" i="4"/>
  <c r="CK243" i="4"/>
  <c r="BL243" i="4"/>
  <c r="BW243" i="4"/>
  <c r="CB243" i="4"/>
  <c r="CQ243" i="4"/>
  <c r="AK243" i="4"/>
  <c r="AP243" i="4"/>
  <c r="BQ243" i="4"/>
  <c r="Y243" i="4"/>
  <c r="W243" i="4"/>
  <c r="AY243" i="4"/>
  <c r="AD243" i="4"/>
  <c r="AT243" i="4"/>
  <c r="BG243" i="4"/>
  <c r="BY243" i="4"/>
  <c r="CE243" i="4"/>
  <c r="BZ243" i="4"/>
  <c r="AV243" i="4"/>
  <c r="BM243" i="4"/>
  <c r="BC243" i="4"/>
  <c r="BS243" i="4"/>
  <c r="AH243" i="4"/>
  <c r="CH243" i="4"/>
  <c r="AB243" i="4"/>
  <c r="AS243" i="4"/>
  <c r="CJ243" i="4"/>
  <c r="BD243" i="4"/>
  <c r="BE243" i="4"/>
  <c r="AR243" i="4"/>
  <c r="BA243" i="4"/>
  <c r="AL243" i="4"/>
  <c r="CC243" i="4"/>
  <c r="AW243" i="4"/>
  <c r="BT243" i="4"/>
  <c r="AE243" i="4"/>
  <c r="BV243" i="4"/>
  <c r="BU243" i="4"/>
  <c r="AN243" i="4"/>
  <c r="AF243" i="4"/>
  <c r="AX243" i="4"/>
  <c r="BX243" i="4"/>
  <c r="AO243" i="4"/>
  <c r="CR243" i="4"/>
  <c r="G242" i="4"/>
  <c r="Q243" i="4"/>
  <c r="B242" i="4"/>
  <c r="V243" i="4"/>
  <c r="U243" i="4"/>
  <c r="T243" i="4"/>
  <c r="R243" i="4"/>
  <c r="S243" i="4"/>
  <c r="CL243" i="4"/>
  <c r="F244" i="4"/>
  <c r="G243" i="4" l="1"/>
  <c r="CF244" i="4"/>
  <c r="BX244" i="4"/>
  <c r="AQ244" i="4"/>
  <c r="BR244" i="4"/>
  <c r="AU244" i="4"/>
  <c r="AO244" i="4"/>
  <c r="BP244" i="4"/>
  <c r="BT244" i="4"/>
  <c r="CJ244" i="4"/>
  <c r="AN244" i="4"/>
  <c r="AV244" i="4"/>
  <c r="AZ244" i="4"/>
  <c r="BS244" i="4"/>
  <c r="AX244" i="4"/>
  <c r="AM244" i="4"/>
  <c r="CE244" i="4"/>
  <c r="Z244" i="4"/>
  <c r="CD244" i="4"/>
  <c r="BO244" i="4"/>
  <c r="BI244" i="4"/>
  <c r="AG244" i="4"/>
  <c r="BZ244" i="4"/>
  <c r="CG244" i="4"/>
  <c r="AB244" i="4"/>
  <c r="AY244" i="4"/>
  <c r="BW244" i="4"/>
  <c r="CS244" i="4"/>
  <c r="AH244" i="4"/>
  <c r="AD244" i="4"/>
  <c r="AI244" i="4"/>
  <c r="BL244" i="4"/>
  <c r="AP244" i="4"/>
  <c r="AE244" i="4"/>
  <c r="CH244" i="4"/>
  <c r="BM244" i="4"/>
  <c r="BJ244" i="4"/>
  <c r="CA244" i="4"/>
  <c r="CQ244" i="4"/>
  <c r="CC244" i="4"/>
  <c r="BQ244" i="4"/>
  <c r="AK244" i="4"/>
  <c r="AJ244" i="4"/>
  <c r="BK244" i="4"/>
  <c r="BH244" i="4"/>
  <c r="CR244" i="4"/>
  <c r="X244" i="4"/>
  <c r="CK244" i="4"/>
  <c r="CB244" i="4"/>
  <c r="BU244" i="4"/>
  <c r="AA244" i="4"/>
  <c r="BB244" i="4"/>
  <c r="BN244" i="4"/>
  <c r="BA244" i="4"/>
  <c r="Y244" i="4"/>
  <c r="BC244" i="4"/>
  <c r="BG244" i="4"/>
  <c r="BD244" i="4"/>
  <c r="BV244" i="4"/>
  <c r="BE244" i="4"/>
  <c r="AW244" i="4"/>
  <c r="AT244" i="4"/>
  <c r="W244" i="4"/>
  <c r="BF244" i="4"/>
  <c r="BY244" i="4"/>
  <c r="CP244" i="4"/>
  <c r="CI244" i="4"/>
  <c r="AR244" i="4"/>
  <c r="AS244" i="4"/>
  <c r="AL244" i="4"/>
  <c r="AC244" i="4"/>
  <c r="AF244" i="4"/>
  <c r="Q244" i="4"/>
  <c r="B243" i="4"/>
  <c r="T244" i="4"/>
  <c r="V244" i="4"/>
  <c r="U244" i="4"/>
  <c r="R244" i="4"/>
  <c r="S244" i="4"/>
  <c r="CL244" i="4"/>
  <c r="F245" i="4"/>
  <c r="G244" i="4" l="1"/>
  <c r="BE245" i="4"/>
  <c r="BR245" i="4"/>
  <c r="BN245" i="4"/>
  <c r="BH245" i="4"/>
  <c r="AD245" i="4"/>
  <c r="AT245" i="4"/>
  <c r="BI245" i="4"/>
  <c r="AC245" i="4"/>
  <c r="AQ245" i="4"/>
  <c r="CJ245" i="4"/>
  <c r="CD245" i="4"/>
  <c r="AR245" i="4"/>
  <c r="AA245" i="4"/>
  <c r="AJ245" i="4"/>
  <c r="CS245" i="4"/>
  <c r="BX245" i="4"/>
  <c r="BP245" i="4"/>
  <c r="AN245" i="4"/>
  <c r="BF245" i="4"/>
  <c r="W245" i="4"/>
  <c r="AM245" i="4"/>
  <c r="AI245" i="4"/>
  <c r="BD245" i="4"/>
  <c r="BV245" i="4"/>
  <c r="AW245" i="4"/>
  <c r="AV245" i="4"/>
  <c r="AB245" i="4"/>
  <c r="AX245" i="4"/>
  <c r="BU245" i="4"/>
  <c r="BB245" i="4"/>
  <c r="CE245" i="4"/>
  <c r="AG245" i="4"/>
  <c r="AF245" i="4"/>
  <c r="AH245" i="4"/>
  <c r="AZ245" i="4"/>
  <c r="CQ245" i="4"/>
  <c r="BC245" i="4"/>
  <c r="BZ245" i="4"/>
  <c r="BK245" i="4"/>
  <c r="CR245" i="4"/>
  <c r="AP245" i="4"/>
  <c r="BA245" i="4"/>
  <c r="CI245" i="4"/>
  <c r="CK245" i="4"/>
  <c r="Z245" i="4"/>
  <c r="AL245" i="4"/>
  <c r="BS245" i="4"/>
  <c r="AS245" i="4"/>
  <c r="CA245" i="4"/>
  <c r="AU245" i="4"/>
  <c r="BJ245" i="4"/>
  <c r="CH245" i="4"/>
  <c r="BO245" i="4"/>
  <c r="BW245" i="4"/>
  <c r="CC245" i="4"/>
  <c r="AY245" i="4"/>
  <c r="BG245" i="4"/>
  <c r="CP245" i="4"/>
  <c r="AO245" i="4"/>
  <c r="Y245" i="4"/>
  <c r="CG245" i="4"/>
  <c r="CB245" i="4"/>
  <c r="CF245" i="4"/>
  <c r="BY245" i="4"/>
  <c r="X245" i="4"/>
  <c r="BT245" i="4"/>
  <c r="BQ245" i="4"/>
  <c r="AE245" i="4"/>
  <c r="BM245" i="4"/>
  <c r="AK245" i="4"/>
  <c r="BL245" i="4"/>
  <c r="Q245" i="4"/>
  <c r="B244" i="4"/>
  <c r="U245" i="4"/>
  <c r="V245" i="4"/>
  <c r="T245" i="4"/>
  <c r="S245" i="4"/>
  <c r="R245" i="4"/>
  <c r="CL245" i="4"/>
  <c r="F246" i="4"/>
  <c r="X246" i="4" l="1"/>
  <c r="Z246" i="4"/>
  <c r="CP246" i="4"/>
  <c r="AB246" i="4"/>
  <c r="AW246" i="4"/>
  <c r="CJ246" i="4"/>
  <c r="AE246" i="4"/>
  <c r="BM246" i="4"/>
  <c r="AO246" i="4"/>
  <c r="AA246" i="4"/>
  <c r="BD246" i="4"/>
  <c r="AM246" i="4"/>
  <c r="BN246" i="4"/>
  <c r="CG246" i="4"/>
  <c r="BA246" i="4"/>
  <c r="BX246" i="4"/>
  <c r="AV246" i="4"/>
  <c r="BG246" i="4"/>
  <c r="BO246" i="4"/>
  <c r="BU246" i="4"/>
  <c r="AR246" i="4"/>
  <c r="BC246" i="4"/>
  <c r="AI246" i="4"/>
  <c r="CC246" i="4"/>
  <c r="CS246" i="4"/>
  <c r="BJ246" i="4"/>
  <c r="CF246" i="4"/>
  <c r="BT246" i="4"/>
  <c r="AY246" i="4"/>
  <c r="Y246" i="4"/>
  <c r="AG246" i="4"/>
  <c r="AU246" i="4"/>
  <c r="AZ246" i="4"/>
  <c r="CE246" i="4"/>
  <c r="AT246" i="4"/>
  <c r="BB246" i="4"/>
  <c r="CB246" i="4"/>
  <c r="BH246" i="4"/>
  <c r="BY246" i="4"/>
  <c r="AH246" i="4"/>
  <c r="BQ246" i="4"/>
  <c r="AX246" i="4"/>
  <c r="BR246" i="4"/>
  <c r="BV246" i="4"/>
  <c r="AQ246" i="4"/>
  <c r="CI246" i="4"/>
  <c r="CK246" i="4"/>
  <c r="AK246" i="4"/>
  <c r="AC246" i="4"/>
  <c r="CD246" i="4"/>
  <c r="AL246" i="4"/>
  <c r="BL246" i="4"/>
  <c r="CH246" i="4"/>
  <c r="BZ246" i="4"/>
  <c r="BS246" i="4"/>
  <c r="W246" i="4"/>
  <c r="CQ246" i="4"/>
  <c r="AJ246" i="4"/>
  <c r="BI246" i="4"/>
  <c r="AF246" i="4"/>
  <c r="CA246" i="4"/>
  <c r="BF246" i="4"/>
  <c r="BW246" i="4"/>
  <c r="BE246" i="4"/>
  <c r="AP246" i="4"/>
  <c r="AS246" i="4"/>
  <c r="CR246" i="4"/>
  <c r="BK246" i="4"/>
  <c r="AD246" i="4"/>
  <c r="BP246" i="4"/>
  <c r="AN246" i="4"/>
  <c r="G245" i="4"/>
  <c r="Q246" i="4"/>
  <c r="B245" i="4"/>
  <c r="T246" i="4"/>
  <c r="U246" i="4"/>
  <c r="V246" i="4"/>
  <c r="S246" i="4"/>
  <c r="R246" i="4"/>
  <c r="CL246" i="4"/>
  <c r="F247" i="4"/>
  <c r="G246" i="4" l="1"/>
  <c r="AX247" i="4"/>
  <c r="CE247" i="4"/>
  <c r="BR247" i="4"/>
  <c r="BX247" i="4"/>
  <c r="BL247" i="4"/>
  <c r="BA247" i="4"/>
  <c r="CF247" i="4"/>
  <c r="CG247" i="4"/>
  <c r="CH247" i="4"/>
  <c r="AA247" i="4"/>
  <c r="AH247" i="4"/>
  <c r="CK247" i="4"/>
  <c r="AU247" i="4"/>
  <c r="CD247" i="4"/>
  <c r="BW247" i="4"/>
  <c r="CI247" i="4"/>
  <c r="AY247" i="4"/>
  <c r="AE247" i="4"/>
  <c r="BZ247" i="4"/>
  <c r="BM247" i="4"/>
  <c r="BG247" i="4"/>
  <c r="BB247" i="4"/>
  <c r="BI247" i="4"/>
  <c r="AB247" i="4"/>
  <c r="CS247" i="4"/>
  <c r="AP247" i="4"/>
  <c r="W247" i="4"/>
  <c r="BJ247" i="4"/>
  <c r="CJ247" i="4"/>
  <c r="Y247" i="4"/>
  <c r="AN247" i="4"/>
  <c r="BE247" i="4"/>
  <c r="AR247" i="4"/>
  <c r="AK247" i="4"/>
  <c r="BS247" i="4"/>
  <c r="BQ247" i="4"/>
  <c r="CC247" i="4"/>
  <c r="AI247" i="4"/>
  <c r="AF247" i="4"/>
  <c r="AD247" i="4"/>
  <c r="BY247" i="4"/>
  <c r="AG247" i="4"/>
  <c r="CQ247" i="4"/>
  <c r="AZ247" i="4"/>
  <c r="AV247" i="4"/>
  <c r="Z247" i="4"/>
  <c r="AQ247" i="4"/>
  <c r="BU247" i="4"/>
  <c r="BD247" i="4"/>
  <c r="BH247" i="4"/>
  <c r="CA247" i="4"/>
  <c r="X247" i="4"/>
  <c r="AW247" i="4"/>
  <c r="BV247" i="4"/>
  <c r="BO247" i="4"/>
  <c r="AM247" i="4"/>
  <c r="CR247" i="4"/>
  <c r="BP247" i="4"/>
  <c r="CB247" i="4"/>
  <c r="AT247" i="4"/>
  <c r="AL247" i="4"/>
  <c r="BC247" i="4"/>
  <c r="AJ247" i="4"/>
  <c r="AC247" i="4"/>
  <c r="CP247" i="4"/>
  <c r="BT247" i="4"/>
  <c r="BK247" i="4"/>
  <c r="BF247" i="4"/>
  <c r="AS247" i="4"/>
  <c r="BN247" i="4"/>
  <c r="AO247" i="4"/>
  <c r="Q247" i="4"/>
  <c r="B246" i="4"/>
  <c r="U247" i="4"/>
  <c r="V247" i="4"/>
  <c r="T247" i="4"/>
  <c r="S247" i="4"/>
  <c r="R247" i="4"/>
  <c r="CL247" i="4"/>
  <c r="F248" i="4"/>
  <c r="G247" i="4" l="1"/>
  <c r="AW248" i="4"/>
  <c r="CQ248" i="4"/>
  <c r="AP248" i="4"/>
  <c r="BK248" i="4"/>
  <c r="CK248" i="4"/>
  <c r="BB248" i="4"/>
  <c r="BN248" i="4"/>
  <c r="AM248" i="4"/>
  <c r="AA248" i="4"/>
  <c r="CJ248" i="4"/>
  <c r="BR248" i="4"/>
  <c r="AT248" i="4"/>
  <c r="CS248" i="4"/>
  <c r="BG248" i="4"/>
  <c r="AH248" i="4"/>
  <c r="BC248" i="4"/>
  <c r="AG248" i="4"/>
  <c r="BF248" i="4"/>
  <c r="CA248" i="4"/>
  <c r="BS248" i="4"/>
  <c r="AJ248" i="4"/>
  <c r="CC248" i="4"/>
  <c r="CH248" i="4"/>
  <c r="CD248" i="4"/>
  <c r="BP248" i="4"/>
  <c r="AQ248" i="4"/>
  <c r="BE248" i="4"/>
  <c r="BJ248" i="4"/>
  <c r="BO248" i="4"/>
  <c r="AD248" i="4"/>
  <c r="AI248" i="4"/>
  <c r="AU248" i="4"/>
  <c r="AO248" i="4"/>
  <c r="BX248" i="4"/>
  <c r="AE248" i="4"/>
  <c r="BM248" i="4"/>
  <c r="BA248" i="4"/>
  <c r="AB248" i="4"/>
  <c r="AC248" i="4"/>
  <c r="AF248" i="4"/>
  <c r="BV248" i="4"/>
  <c r="CP248" i="4"/>
  <c r="BU248" i="4"/>
  <c r="BI248" i="4"/>
  <c r="BQ248" i="4"/>
  <c r="BZ248" i="4"/>
  <c r="AS248" i="4"/>
  <c r="CB248" i="4"/>
  <c r="AZ248" i="4"/>
  <c r="BL248" i="4"/>
  <c r="BY248" i="4"/>
  <c r="BW248" i="4"/>
  <c r="CE248" i="4"/>
  <c r="AV248" i="4"/>
  <c r="CR248" i="4"/>
  <c r="AK248" i="4"/>
  <c r="BT248" i="4"/>
  <c r="AL248" i="4"/>
  <c r="CI248" i="4"/>
  <c r="AN248" i="4"/>
  <c r="AY248" i="4"/>
  <c r="AX248" i="4"/>
  <c r="BH248" i="4"/>
  <c r="CG248" i="4"/>
  <c r="BD248" i="4"/>
  <c r="CF248" i="4"/>
  <c r="AR248" i="4"/>
  <c r="Q248" i="4"/>
  <c r="B247" i="4"/>
  <c r="T248" i="4"/>
  <c r="V248" i="4"/>
  <c r="W248" i="4"/>
  <c r="U248" i="4"/>
  <c r="Z248" i="4"/>
  <c r="X248" i="4"/>
  <c r="R248" i="4"/>
  <c r="S248" i="4"/>
  <c r="Y248" i="4"/>
  <c r="CL248" i="4"/>
  <c r="F249" i="4"/>
  <c r="G248" i="4" l="1"/>
  <c r="BG249" i="4"/>
  <c r="AF249" i="4"/>
  <c r="CR249" i="4"/>
  <c r="CB249" i="4"/>
  <c r="BZ249" i="4"/>
  <c r="AT249" i="4"/>
  <c r="AJ249" i="4"/>
  <c r="BM249" i="4"/>
  <c r="AE249" i="4"/>
  <c r="AK249" i="4"/>
  <c r="CI249" i="4"/>
  <c r="AD249" i="4"/>
  <c r="BC249" i="4"/>
  <c r="CF249" i="4"/>
  <c r="BH249" i="4"/>
  <c r="AN249" i="4"/>
  <c r="BB249" i="4"/>
  <c r="AI249" i="4"/>
  <c r="BX249" i="4"/>
  <c r="AU249" i="4"/>
  <c r="AQ249" i="4"/>
  <c r="AS249" i="4"/>
  <c r="Z249" i="4"/>
  <c r="CS249" i="4"/>
  <c r="BW249" i="4"/>
  <c r="BI249" i="4"/>
  <c r="AM249" i="4"/>
  <c r="AW249" i="4"/>
  <c r="CP249" i="4"/>
  <c r="BS249" i="4"/>
  <c r="CD249" i="4"/>
  <c r="BV249" i="4"/>
  <c r="BT249" i="4"/>
  <c r="Y249" i="4"/>
  <c r="AV249" i="4"/>
  <c r="AL249" i="4"/>
  <c r="BR249" i="4"/>
  <c r="CJ249" i="4"/>
  <c r="X249" i="4"/>
  <c r="CE249" i="4"/>
  <c r="CC249" i="4"/>
  <c r="AH249" i="4"/>
  <c r="BK249" i="4"/>
  <c r="AZ249" i="4"/>
  <c r="BD249" i="4"/>
  <c r="AC249" i="4"/>
  <c r="AO249" i="4"/>
  <c r="AX249" i="4"/>
  <c r="BJ249" i="4"/>
  <c r="AP249" i="4"/>
  <c r="W249" i="4"/>
  <c r="AA249" i="4"/>
  <c r="BL249" i="4"/>
  <c r="BP249" i="4"/>
  <c r="CK249" i="4"/>
  <c r="BA249" i="4"/>
  <c r="BN249" i="4"/>
  <c r="AB249" i="4"/>
  <c r="CG249" i="4"/>
  <c r="BF249" i="4"/>
  <c r="AR249" i="4"/>
  <c r="AG249" i="4"/>
  <c r="BO249" i="4"/>
  <c r="CQ249" i="4"/>
  <c r="BE249" i="4"/>
  <c r="BQ249" i="4"/>
  <c r="BY249" i="4"/>
  <c r="CH249" i="4"/>
  <c r="AY249" i="4"/>
  <c r="BU249" i="4"/>
  <c r="CA249" i="4"/>
  <c r="Q249" i="4"/>
  <c r="B248" i="4"/>
  <c r="U249" i="4"/>
  <c r="V249" i="4"/>
  <c r="T249" i="4"/>
  <c r="S249" i="4"/>
  <c r="R249" i="4"/>
  <c r="CL249" i="4"/>
  <c r="F250" i="4"/>
  <c r="G249" i="4" l="1"/>
  <c r="CS250" i="4"/>
  <c r="BF250" i="4"/>
  <c r="AB250" i="4"/>
  <c r="AA250" i="4"/>
  <c r="CR250" i="4"/>
  <c r="AF250" i="4"/>
  <c r="AH250" i="4"/>
  <c r="AV250" i="4"/>
  <c r="BO250" i="4"/>
  <c r="CP250" i="4"/>
  <c r="CG250" i="4"/>
  <c r="BE250" i="4"/>
  <c r="AI250" i="4"/>
  <c r="X250" i="4"/>
  <c r="BX250" i="4"/>
  <c r="AQ250" i="4"/>
  <c r="BR250" i="4"/>
  <c r="CK250" i="4"/>
  <c r="BH250" i="4"/>
  <c r="AR250" i="4"/>
  <c r="Z250" i="4"/>
  <c r="AD250" i="4"/>
  <c r="BU250" i="4"/>
  <c r="CC250" i="4"/>
  <c r="CB250" i="4"/>
  <c r="AG250" i="4"/>
  <c r="BA250" i="4"/>
  <c r="BM250" i="4"/>
  <c r="AP250" i="4"/>
  <c r="AW250" i="4"/>
  <c r="AN250" i="4"/>
  <c r="W250" i="4"/>
  <c r="BC250" i="4"/>
  <c r="AJ250" i="4"/>
  <c r="BZ250" i="4"/>
  <c r="AT250" i="4"/>
  <c r="AL250" i="4"/>
  <c r="CH250" i="4"/>
  <c r="CD250" i="4"/>
  <c r="AZ250" i="4"/>
  <c r="AO250" i="4"/>
  <c r="AE250" i="4"/>
  <c r="BB250" i="4"/>
  <c r="BW250" i="4"/>
  <c r="AC250" i="4"/>
  <c r="BV250" i="4"/>
  <c r="CI250" i="4"/>
  <c r="CE250" i="4"/>
  <c r="BI250" i="4"/>
  <c r="BQ250" i="4"/>
  <c r="AM250" i="4"/>
  <c r="CF250" i="4"/>
  <c r="CJ250" i="4"/>
  <c r="AS250" i="4"/>
  <c r="BD250" i="4"/>
  <c r="BS250" i="4"/>
  <c r="BP250" i="4"/>
  <c r="AY250" i="4"/>
  <c r="BN250" i="4"/>
  <c r="CQ250" i="4"/>
  <c r="AK250" i="4"/>
  <c r="BJ250" i="4"/>
  <c r="AU250" i="4"/>
  <c r="BT250" i="4"/>
  <c r="BL250" i="4"/>
  <c r="BY250" i="4"/>
  <c r="AX250" i="4"/>
  <c r="BG250" i="4"/>
  <c r="CA250" i="4"/>
  <c r="R250" i="4"/>
  <c r="Y250" i="4"/>
  <c r="BK250" i="4"/>
  <c r="Q250" i="4"/>
  <c r="B249" i="4"/>
  <c r="U250" i="4"/>
  <c r="T250" i="4"/>
  <c r="V250" i="4"/>
  <c r="S250" i="4"/>
  <c r="CL250" i="4"/>
  <c r="F251" i="4"/>
  <c r="BD251" i="4" l="1"/>
  <c r="AO251" i="4"/>
  <c r="BY251" i="4"/>
  <c r="AF251" i="4"/>
  <c r="BC251" i="4"/>
  <c r="AN251" i="4"/>
  <c r="CJ251" i="4"/>
  <c r="BE251" i="4"/>
  <c r="CS251" i="4"/>
  <c r="AQ251" i="4"/>
  <c r="BZ251" i="4"/>
  <c r="BM251" i="4"/>
  <c r="BF251" i="4"/>
  <c r="CG251" i="4"/>
  <c r="AX251" i="4"/>
  <c r="CB251" i="4"/>
  <c r="X251" i="4"/>
  <c r="AB251" i="4"/>
  <c r="CC251" i="4"/>
  <c r="BP251" i="4"/>
  <c r="Z251" i="4"/>
  <c r="AH251" i="4"/>
  <c r="AD251" i="4"/>
  <c r="BW251" i="4"/>
  <c r="BI251" i="4"/>
  <c r="CI251" i="4"/>
  <c r="BN251" i="4"/>
  <c r="BJ251" i="4"/>
  <c r="BA251" i="4"/>
  <c r="AL251" i="4"/>
  <c r="BL251" i="4"/>
  <c r="BO251" i="4"/>
  <c r="AM251" i="4"/>
  <c r="AG251" i="4"/>
  <c r="AW251" i="4"/>
  <c r="AK251" i="4"/>
  <c r="CE251" i="4"/>
  <c r="BX251" i="4"/>
  <c r="AY251" i="4"/>
  <c r="W251" i="4"/>
  <c r="AI251" i="4"/>
  <c r="CP251" i="4"/>
  <c r="BH251" i="4"/>
  <c r="BR251" i="4"/>
  <c r="BT251" i="4"/>
  <c r="BK251" i="4"/>
  <c r="CF251" i="4"/>
  <c r="BU251" i="4"/>
  <c r="Y251" i="4"/>
  <c r="CD251" i="4"/>
  <c r="CQ251" i="4"/>
  <c r="BQ251" i="4"/>
  <c r="BS251" i="4"/>
  <c r="AV251" i="4"/>
  <c r="AA251" i="4"/>
  <c r="CK251" i="4"/>
  <c r="CR251" i="4"/>
  <c r="BB251" i="4"/>
  <c r="CA251" i="4"/>
  <c r="AC251" i="4"/>
  <c r="AE251" i="4"/>
  <c r="CH251" i="4"/>
  <c r="BG251" i="4"/>
  <c r="AZ251" i="4"/>
  <c r="AR251" i="4"/>
  <c r="AU251" i="4"/>
  <c r="AP251" i="4"/>
  <c r="BV251" i="4"/>
  <c r="AT251" i="4"/>
  <c r="AJ251" i="4"/>
  <c r="AS251" i="4"/>
  <c r="R251" i="4"/>
  <c r="G250" i="4"/>
  <c r="Q251" i="4"/>
  <c r="B250" i="4"/>
  <c r="T251" i="4"/>
  <c r="V251" i="4"/>
  <c r="U251" i="4"/>
  <c r="S251" i="4"/>
  <c r="CL251" i="4"/>
  <c r="F252" i="4"/>
  <c r="G251" i="4" l="1"/>
  <c r="AS252" i="4"/>
  <c r="CC252" i="4"/>
  <c r="AY252" i="4"/>
  <c r="AB252" i="4"/>
  <c r="AL252" i="4"/>
  <c r="AO252" i="4"/>
  <c r="CQ252" i="4"/>
  <c r="CA252" i="4"/>
  <c r="BN252" i="4"/>
  <c r="BS252" i="4"/>
  <c r="CP252" i="4"/>
  <c r="CR252" i="4"/>
  <c r="AD252" i="4"/>
  <c r="AP252" i="4"/>
  <c r="CI252" i="4"/>
  <c r="BA252" i="4"/>
  <c r="BU252" i="4"/>
  <c r="BY252" i="4"/>
  <c r="AF252" i="4"/>
  <c r="AT252" i="4"/>
  <c r="BZ252" i="4"/>
  <c r="AK252" i="4"/>
  <c r="BC252" i="4"/>
  <c r="BI252" i="4"/>
  <c r="BQ252" i="4"/>
  <c r="BF252" i="4"/>
  <c r="BB252" i="4"/>
  <c r="CE252" i="4"/>
  <c r="BP252" i="4"/>
  <c r="AI252" i="4"/>
  <c r="AH252" i="4"/>
  <c r="AZ252" i="4"/>
  <c r="AV252" i="4"/>
  <c r="X252" i="4"/>
  <c r="BO252" i="4"/>
  <c r="AW252" i="4"/>
  <c r="CJ252" i="4"/>
  <c r="AA252" i="4"/>
  <c r="CH252" i="4"/>
  <c r="AU252" i="4"/>
  <c r="BE252" i="4"/>
  <c r="AC252" i="4"/>
  <c r="AM252" i="4"/>
  <c r="BL252" i="4"/>
  <c r="CD252" i="4"/>
  <c r="CF252" i="4"/>
  <c r="CG252" i="4"/>
  <c r="AG252" i="4"/>
  <c r="AR252" i="4"/>
  <c r="AX252" i="4"/>
  <c r="AN252" i="4"/>
  <c r="Y252" i="4"/>
  <c r="AE252" i="4"/>
  <c r="BD252" i="4"/>
  <c r="BR252" i="4"/>
  <c r="BK252" i="4"/>
  <c r="AQ252" i="4"/>
  <c r="W252" i="4"/>
  <c r="BT252" i="4"/>
  <c r="AJ252" i="4"/>
  <c r="BX252" i="4"/>
  <c r="BJ252" i="4"/>
  <c r="BW252" i="4"/>
  <c r="CS252" i="4"/>
  <c r="CK252" i="4"/>
  <c r="BH252" i="4"/>
  <c r="BG252" i="4"/>
  <c r="BV252" i="4"/>
  <c r="BM252" i="4"/>
  <c r="CB252" i="4"/>
  <c r="Z252" i="4"/>
  <c r="Q252" i="4"/>
  <c r="B251" i="4"/>
  <c r="R252" i="4"/>
  <c r="S252" i="4"/>
  <c r="T252" i="4"/>
  <c r="U252" i="4"/>
  <c r="V252" i="4"/>
  <c r="CL252" i="4"/>
  <c r="F253" i="4"/>
  <c r="BW253" i="4" l="1"/>
  <c r="BT253" i="4"/>
  <c r="CA253" i="4"/>
  <c r="AF253" i="4"/>
  <c r="BS253" i="4"/>
  <c r="AK253" i="4"/>
  <c r="BE253" i="4"/>
  <c r="BI253" i="4"/>
  <c r="AU253" i="4"/>
  <c r="BG253" i="4"/>
  <c r="AI253" i="4"/>
  <c r="AL253" i="4"/>
  <c r="CF253" i="4"/>
  <c r="CC253" i="4"/>
  <c r="BX253" i="4"/>
  <c r="X253" i="4"/>
  <c r="CE253" i="4"/>
  <c r="CS253" i="4"/>
  <c r="CD253" i="4"/>
  <c r="CP253" i="4"/>
  <c r="AC253" i="4"/>
  <c r="CB253" i="4"/>
  <c r="AT253" i="4"/>
  <c r="BQ253" i="4"/>
  <c r="BO253" i="4"/>
  <c r="Y253" i="4"/>
  <c r="CQ253" i="4"/>
  <c r="BY253" i="4"/>
  <c r="AN253" i="4"/>
  <c r="AS253" i="4"/>
  <c r="AY253" i="4"/>
  <c r="AE253" i="4"/>
  <c r="BC253" i="4"/>
  <c r="Z253" i="4"/>
  <c r="BB253" i="4"/>
  <c r="BZ253" i="4"/>
  <c r="BV253" i="4"/>
  <c r="BF253" i="4"/>
  <c r="AA253" i="4"/>
  <c r="AV253" i="4"/>
  <c r="AM253" i="4"/>
  <c r="BP253" i="4"/>
  <c r="BR253" i="4"/>
  <c r="AW253" i="4"/>
  <c r="AO253" i="4"/>
  <c r="AD253" i="4"/>
  <c r="BL253" i="4"/>
  <c r="W253" i="4"/>
  <c r="BM253" i="4"/>
  <c r="AX253" i="4"/>
  <c r="CJ253" i="4"/>
  <c r="AH253" i="4"/>
  <c r="CI253" i="4"/>
  <c r="AB253" i="4"/>
  <c r="AR253" i="4"/>
  <c r="BK253" i="4"/>
  <c r="AP253" i="4"/>
  <c r="AZ253" i="4"/>
  <c r="CG253" i="4"/>
  <c r="BA253" i="4"/>
  <c r="AJ253" i="4"/>
  <c r="BH253" i="4"/>
  <c r="BD253" i="4"/>
  <c r="CK253" i="4"/>
  <c r="CH253" i="4"/>
  <c r="BU253" i="4"/>
  <c r="BJ253" i="4"/>
  <c r="CR253" i="4"/>
  <c r="BN253" i="4"/>
  <c r="AQ253" i="4"/>
  <c r="AG253" i="4"/>
  <c r="G252" i="4"/>
  <c r="Q253" i="4"/>
  <c r="B252" i="4"/>
  <c r="R253" i="4"/>
  <c r="S253" i="4"/>
  <c r="V253" i="4"/>
  <c r="U253" i="4"/>
  <c r="T253" i="4"/>
  <c r="CL253" i="4"/>
  <c r="F254" i="4"/>
  <c r="G253" i="4" l="1"/>
  <c r="AC254" i="4"/>
  <c r="CB254" i="4"/>
  <c r="CS254" i="4"/>
  <c r="BP254" i="4"/>
  <c r="BE254" i="4"/>
  <c r="AG254" i="4"/>
  <c r="BQ254" i="4"/>
  <c r="BD254" i="4"/>
  <c r="AT254" i="4"/>
  <c r="BL254" i="4"/>
  <c r="AW254" i="4"/>
  <c r="BX254" i="4"/>
  <c r="CH254" i="4"/>
  <c r="BH254" i="4"/>
  <c r="BJ254" i="4"/>
  <c r="Z254" i="4"/>
  <c r="AY254" i="4"/>
  <c r="AX254" i="4"/>
  <c r="BK254" i="4"/>
  <c r="AH254" i="4"/>
  <c r="CF254" i="4"/>
  <c r="AD254" i="4"/>
  <c r="AV254" i="4"/>
  <c r="BU254" i="4"/>
  <c r="BY254" i="4"/>
  <c r="Y254" i="4"/>
  <c r="CE254" i="4"/>
  <c r="CD254" i="4"/>
  <c r="CP254" i="4"/>
  <c r="BM254" i="4"/>
  <c r="BO254" i="4"/>
  <c r="BW254" i="4"/>
  <c r="AF254" i="4"/>
  <c r="AL254" i="4"/>
  <c r="BZ254" i="4"/>
  <c r="BS254" i="4"/>
  <c r="AB254" i="4"/>
  <c r="BC254" i="4"/>
  <c r="CQ254" i="4"/>
  <c r="CA254" i="4"/>
  <c r="CK254" i="4"/>
  <c r="AN254" i="4"/>
  <c r="BT254" i="4"/>
  <c r="BI254" i="4"/>
  <c r="AJ254" i="4"/>
  <c r="AE254" i="4"/>
  <c r="BA254" i="4"/>
  <c r="AU254" i="4"/>
  <c r="AA254" i="4"/>
  <c r="AZ254" i="4"/>
  <c r="V254" i="4"/>
  <c r="CG254" i="4"/>
  <c r="CI254" i="4"/>
  <c r="CJ254" i="4"/>
  <c r="BN254" i="4"/>
  <c r="BF254" i="4"/>
  <c r="BV254" i="4"/>
  <c r="CR254" i="4"/>
  <c r="AP254" i="4"/>
  <c r="X254" i="4"/>
  <c r="AO254" i="4"/>
  <c r="AQ254" i="4"/>
  <c r="AM254" i="4"/>
  <c r="CC254" i="4"/>
  <c r="BG254" i="4"/>
  <c r="BR254" i="4"/>
  <c r="AR254" i="4"/>
  <c r="AS254" i="4"/>
  <c r="W254" i="4"/>
  <c r="AK254" i="4"/>
  <c r="BB254" i="4"/>
  <c r="AI254" i="4"/>
  <c r="Q254" i="4"/>
  <c r="B253" i="4"/>
  <c r="U254" i="4"/>
  <c r="T254" i="4"/>
  <c r="R254" i="4"/>
  <c r="S254" i="4"/>
  <c r="CL254" i="4"/>
  <c r="F255" i="4"/>
  <c r="G254" i="4" l="1"/>
  <c r="BT255" i="4"/>
  <c r="AV255" i="4"/>
  <c r="BL255" i="4"/>
  <c r="AC255" i="4"/>
  <c r="AR255" i="4"/>
  <c r="AT255" i="4"/>
  <c r="CG255" i="4"/>
  <c r="BI255" i="4"/>
  <c r="CC255" i="4"/>
  <c r="CE255" i="4"/>
  <c r="X255" i="4"/>
  <c r="AZ255" i="4"/>
  <c r="AF255" i="4"/>
  <c r="CH255" i="4"/>
  <c r="AP255" i="4"/>
  <c r="CF255" i="4"/>
  <c r="BP255" i="4"/>
  <c r="BA255" i="4"/>
  <c r="BG255" i="4"/>
  <c r="AI255" i="4"/>
  <c r="BB255" i="4"/>
  <c r="BX255" i="4"/>
  <c r="AS255" i="4"/>
  <c r="Y255" i="4"/>
  <c r="BK255" i="4"/>
  <c r="AM255" i="4"/>
  <c r="BE255" i="4"/>
  <c r="AD255" i="4"/>
  <c r="Z255" i="4"/>
  <c r="CA255" i="4"/>
  <c r="AE255" i="4"/>
  <c r="BM255" i="4"/>
  <c r="BW255" i="4"/>
  <c r="BN255" i="4"/>
  <c r="AO255" i="4"/>
  <c r="CJ255" i="4"/>
  <c r="W255" i="4"/>
  <c r="AG255" i="4"/>
  <c r="BR255" i="4"/>
  <c r="BU255" i="4"/>
  <c r="BS255" i="4"/>
  <c r="CQ255" i="4"/>
  <c r="AJ255" i="4"/>
  <c r="BF255" i="4"/>
  <c r="AX255" i="4"/>
  <c r="AB255" i="4"/>
  <c r="BQ255" i="4"/>
  <c r="AU255" i="4"/>
  <c r="BH255" i="4"/>
  <c r="AL255" i="4"/>
  <c r="BY255" i="4"/>
  <c r="BO255" i="4"/>
  <c r="CD255" i="4"/>
  <c r="AN255" i="4"/>
  <c r="AH255" i="4"/>
  <c r="AK255" i="4"/>
  <c r="CS255" i="4"/>
  <c r="CI255" i="4"/>
  <c r="AW255" i="4"/>
  <c r="BZ255" i="4"/>
  <c r="CK255" i="4"/>
  <c r="AQ255" i="4"/>
  <c r="BV255" i="4"/>
  <c r="BC255" i="4"/>
  <c r="CB255" i="4"/>
  <c r="AA255" i="4"/>
  <c r="CR255" i="4"/>
  <c r="BD255" i="4"/>
  <c r="AY255" i="4"/>
  <c r="CP255" i="4"/>
  <c r="BJ255" i="4"/>
  <c r="Q255" i="4"/>
  <c r="B254" i="4"/>
  <c r="V255" i="4"/>
  <c r="U255" i="4"/>
  <c r="T255" i="4"/>
  <c r="S255" i="4"/>
  <c r="R255" i="4"/>
  <c r="CL255" i="4"/>
  <c r="F256" i="4"/>
  <c r="G255" i="4" l="1"/>
  <c r="AR256" i="4"/>
  <c r="BB256" i="4"/>
  <c r="BM256" i="4"/>
  <c r="BO256" i="4"/>
  <c r="AQ256" i="4"/>
  <c r="BV256" i="4"/>
  <c r="AJ256" i="4"/>
  <c r="BW256" i="4"/>
  <c r="AN256" i="4"/>
  <c r="AL256" i="4"/>
  <c r="BA256" i="4"/>
  <c r="CA256" i="4"/>
  <c r="AG256" i="4"/>
  <c r="AU256" i="4"/>
  <c r="AS256" i="4"/>
  <c r="BN256" i="4"/>
  <c r="BJ256" i="4"/>
  <c r="BI256" i="4"/>
  <c r="BR256" i="4"/>
  <c r="BF256" i="4"/>
  <c r="CK256" i="4"/>
  <c r="BL256" i="4"/>
  <c r="AM256" i="4"/>
  <c r="AC256" i="4"/>
  <c r="Y256" i="4"/>
  <c r="CQ256" i="4"/>
  <c r="BZ256" i="4"/>
  <c r="AO256" i="4"/>
  <c r="CP256" i="4"/>
  <c r="BU256" i="4"/>
  <c r="AE256" i="4"/>
  <c r="Z256" i="4"/>
  <c r="CF256" i="4"/>
  <c r="BY256" i="4"/>
  <c r="CB256" i="4"/>
  <c r="AP256" i="4"/>
  <c r="CE256" i="4"/>
  <c r="BE256" i="4"/>
  <c r="BK256" i="4"/>
  <c r="CS256" i="4"/>
  <c r="AV256" i="4"/>
  <c r="CI256" i="4"/>
  <c r="AA256" i="4"/>
  <c r="CH256" i="4"/>
  <c r="CD256" i="4"/>
  <c r="BX256" i="4"/>
  <c r="AT256" i="4"/>
  <c r="CR256" i="4"/>
  <c r="AD256" i="4"/>
  <c r="BS256" i="4"/>
  <c r="AW256" i="4"/>
  <c r="BH256" i="4"/>
  <c r="AH256" i="4"/>
  <c r="AZ256" i="4"/>
  <c r="AF256" i="4"/>
  <c r="BC256" i="4"/>
  <c r="CC256" i="4"/>
  <c r="CG256" i="4"/>
  <c r="BP256" i="4"/>
  <c r="W256" i="4"/>
  <c r="X256" i="4"/>
  <c r="AI256" i="4"/>
  <c r="AX256" i="4"/>
  <c r="BD256" i="4"/>
  <c r="AK256" i="4"/>
  <c r="AY256" i="4"/>
  <c r="CJ256" i="4"/>
  <c r="BG256" i="4"/>
  <c r="BQ256" i="4"/>
  <c r="AB256" i="4"/>
  <c r="BT256" i="4"/>
  <c r="Q256" i="4"/>
  <c r="B255" i="4"/>
  <c r="U256" i="4"/>
  <c r="V256" i="4"/>
  <c r="T256" i="4"/>
  <c r="S256" i="4"/>
  <c r="R256" i="4"/>
  <c r="CL256" i="4"/>
  <c r="F257" i="4"/>
  <c r="G256" i="4" l="1"/>
  <c r="BT257" i="4"/>
  <c r="AU257" i="4"/>
  <c r="AH257" i="4"/>
  <c r="AN257" i="4"/>
  <c r="BR257" i="4"/>
  <c r="CG257" i="4"/>
  <c r="Z257" i="4"/>
  <c r="BU257" i="4"/>
  <c r="AA257" i="4"/>
  <c r="AE257" i="4"/>
  <c r="CH257" i="4"/>
  <c r="CQ257" i="4"/>
  <c r="W257" i="4"/>
  <c r="BH257" i="4"/>
  <c r="BQ257" i="4"/>
  <c r="BJ257" i="4"/>
  <c r="AZ257" i="4"/>
  <c r="BF257" i="4"/>
  <c r="BN257" i="4"/>
  <c r="CB257" i="4"/>
  <c r="AL257" i="4"/>
  <c r="BB257" i="4"/>
  <c r="AJ257" i="4"/>
  <c r="BG257" i="4"/>
  <c r="AP257" i="4"/>
  <c r="AW257" i="4"/>
  <c r="AQ257" i="4"/>
  <c r="BY257" i="4"/>
  <c r="AS257" i="4"/>
  <c r="AG257" i="4"/>
  <c r="BX257" i="4"/>
  <c r="CF257" i="4"/>
  <c r="BS257" i="4"/>
  <c r="CE257" i="4"/>
  <c r="CS257" i="4"/>
  <c r="CP257" i="4"/>
  <c r="BA257" i="4"/>
  <c r="AV257" i="4"/>
  <c r="CJ257" i="4"/>
  <c r="BM257" i="4"/>
  <c r="BO257" i="4"/>
  <c r="BC257" i="4"/>
  <c r="AM257" i="4"/>
  <c r="AD257" i="4"/>
  <c r="Y257" i="4"/>
  <c r="CK257" i="4"/>
  <c r="AX257" i="4"/>
  <c r="AR257" i="4"/>
  <c r="AO257" i="4"/>
  <c r="CI257" i="4"/>
  <c r="AB257" i="4"/>
  <c r="CD257" i="4"/>
  <c r="AK257" i="4"/>
  <c r="BW257" i="4"/>
  <c r="BZ257" i="4"/>
  <c r="AI257" i="4"/>
  <c r="AT257" i="4"/>
  <c r="X257" i="4"/>
  <c r="CA257" i="4"/>
  <c r="AF257" i="4"/>
  <c r="BP257" i="4"/>
  <c r="BE257" i="4"/>
  <c r="AY257" i="4"/>
  <c r="CR257" i="4"/>
  <c r="BV257" i="4"/>
  <c r="AC257" i="4"/>
  <c r="BL257" i="4"/>
  <c r="CC257" i="4"/>
  <c r="BK257" i="4"/>
  <c r="BD257" i="4"/>
  <c r="BI257" i="4"/>
  <c r="Q257" i="4"/>
  <c r="B256" i="4"/>
  <c r="U257" i="4"/>
  <c r="V257" i="4"/>
  <c r="T257" i="4"/>
  <c r="S257" i="4"/>
  <c r="R257" i="4"/>
  <c r="CL257" i="4"/>
  <c r="F258" i="4"/>
  <c r="W258" i="4" l="1"/>
  <c r="AH258" i="4"/>
  <c r="CC258" i="4"/>
  <c r="BM258" i="4"/>
  <c r="BW258" i="4"/>
  <c r="CK258" i="4"/>
  <c r="AG258" i="4"/>
  <c r="BA258" i="4"/>
  <c r="AJ258" i="4"/>
  <c r="AX258" i="4"/>
  <c r="BJ258" i="4"/>
  <c r="AA258" i="4"/>
  <c r="CQ258" i="4"/>
  <c r="BQ258" i="4"/>
  <c r="CS258" i="4"/>
  <c r="AO258" i="4"/>
  <c r="BK258" i="4"/>
  <c r="BL258" i="4"/>
  <c r="BB258" i="4"/>
  <c r="BU258" i="4"/>
  <c r="AB258" i="4"/>
  <c r="BI258" i="4"/>
  <c r="BR258" i="4"/>
  <c r="CF258" i="4"/>
  <c r="BD258" i="4"/>
  <c r="BP258" i="4"/>
  <c r="BZ258" i="4"/>
  <c r="BH258" i="4"/>
  <c r="BC258" i="4"/>
  <c r="CJ258" i="4"/>
  <c r="AD258" i="4"/>
  <c r="CH258" i="4"/>
  <c r="CB258" i="4"/>
  <c r="AR258" i="4"/>
  <c r="AW258" i="4"/>
  <c r="BE258" i="4"/>
  <c r="AK258" i="4"/>
  <c r="AU258" i="4"/>
  <c r="BX258" i="4"/>
  <c r="AN258" i="4"/>
  <c r="BS258" i="4"/>
  <c r="BY258" i="4"/>
  <c r="AI258" i="4"/>
  <c r="AE258" i="4"/>
  <c r="AS258" i="4"/>
  <c r="CD258" i="4"/>
  <c r="CE258" i="4"/>
  <c r="BG258" i="4"/>
  <c r="Z258" i="4"/>
  <c r="AP258" i="4"/>
  <c r="AC258" i="4"/>
  <c r="AZ258" i="4"/>
  <c r="AV258" i="4"/>
  <c r="X258" i="4"/>
  <c r="AF258" i="4"/>
  <c r="BV258" i="4"/>
  <c r="BT258" i="4"/>
  <c r="AM258" i="4"/>
  <c r="CR258" i="4"/>
  <c r="AL258" i="4"/>
  <c r="AT258" i="4"/>
  <c r="BO258" i="4"/>
  <c r="CP258" i="4"/>
  <c r="BF258" i="4"/>
  <c r="CI258" i="4"/>
  <c r="Y258" i="4"/>
  <c r="CG258" i="4"/>
  <c r="CA258" i="4"/>
  <c r="AQ258" i="4"/>
  <c r="AY258" i="4"/>
  <c r="BN258" i="4"/>
  <c r="G257" i="4"/>
  <c r="Q258" i="4"/>
  <c r="B257" i="4"/>
  <c r="U258" i="4"/>
  <c r="V258" i="4"/>
  <c r="T258" i="4"/>
  <c r="S258" i="4"/>
  <c r="R258" i="4"/>
  <c r="CL258" i="4"/>
  <c r="F259" i="4"/>
  <c r="G258" i="4" l="1"/>
  <c r="AL259" i="4"/>
  <c r="AV259" i="4"/>
  <c r="CJ259" i="4"/>
  <c r="AU259" i="4"/>
  <c r="AM259" i="4"/>
  <c r="AD259" i="4"/>
  <c r="AB259" i="4"/>
  <c r="CG259" i="4"/>
  <c r="CB259" i="4"/>
  <c r="CQ259" i="4"/>
  <c r="W259" i="4"/>
  <c r="AH259" i="4"/>
  <c r="BP259" i="4"/>
  <c r="AG259" i="4"/>
  <c r="AP259" i="4"/>
  <c r="AA259" i="4"/>
  <c r="CR259" i="4"/>
  <c r="BY259" i="4"/>
  <c r="CS259" i="4"/>
  <c r="CH259" i="4"/>
  <c r="BF259" i="4"/>
  <c r="X259" i="4"/>
  <c r="BQ259" i="4"/>
  <c r="BM259" i="4"/>
  <c r="BX259" i="4"/>
  <c r="AO259" i="4"/>
  <c r="BO259" i="4"/>
  <c r="AF259" i="4"/>
  <c r="BI259" i="4"/>
  <c r="CF259" i="4"/>
  <c r="BN259" i="4"/>
  <c r="BV259" i="4"/>
  <c r="AI259" i="4"/>
  <c r="BB259" i="4"/>
  <c r="BA259" i="4"/>
  <c r="AS259" i="4"/>
  <c r="AW259" i="4"/>
  <c r="CC259" i="4"/>
  <c r="BG259" i="4"/>
  <c r="BL259" i="4"/>
  <c r="AC259" i="4"/>
  <c r="BU259" i="4"/>
  <c r="BE259" i="4"/>
  <c r="CI259" i="4"/>
  <c r="BK259" i="4"/>
  <c r="CA259" i="4"/>
  <c r="BS259" i="4"/>
  <c r="BZ259" i="4"/>
  <c r="BR259" i="4"/>
  <c r="BT259" i="4"/>
  <c r="BH259" i="4"/>
  <c r="AK259" i="4"/>
  <c r="AE259" i="4"/>
  <c r="CE259" i="4"/>
  <c r="CP259" i="4"/>
  <c r="BD259" i="4"/>
  <c r="AR259" i="4"/>
  <c r="AY259" i="4"/>
  <c r="AX259" i="4"/>
  <c r="AT259" i="4"/>
  <c r="AZ259" i="4"/>
  <c r="BJ259" i="4"/>
  <c r="CK259" i="4"/>
  <c r="AJ259" i="4"/>
  <c r="AQ259" i="4"/>
  <c r="AN259" i="4"/>
  <c r="BW259" i="4"/>
  <c r="BC259" i="4"/>
  <c r="Z259" i="4"/>
  <c r="Y259" i="4"/>
  <c r="CD259" i="4"/>
  <c r="Q259" i="4"/>
  <c r="B258" i="4"/>
  <c r="V259" i="4"/>
  <c r="U259" i="4"/>
  <c r="T259" i="4"/>
  <c r="R259" i="4"/>
  <c r="S259" i="4"/>
  <c r="CL259" i="4"/>
  <c r="F260" i="4"/>
  <c r="CI260" i="4" l="1"/>
  <c r="BU260" i="4"/>
  <c r="BE260" i="4"/>
  <c r="BR260" i="4"/>
  <c r="AV260" i="4"/>
  <c r="AB260" i="4"/>
  <c r="CC260" i="4"/>
  <c r="BB260" i="4"/>
  <c r="BT260" i="4"/>
  <c r="BV260" i="4"/>
  <c r="BP260" i="4"/>
  <c r="AA260" i="4"/>
  <c r="CG260" i="4"/>
  <c r="CB260" i="4"/>
  <c r="AU260" i="4"/>
  <c r="BC260" i="4"/>
  <c r="CR260" i="4"/>
  <c r="AC260" i="4"/>
  <c r="CH260" i="4"/>
  <c r="BN260" i="4"/>
  <c r="CF260" i="4"/>
  <c r="BL260" i="4"/>
  <c r="BX260" i="4"/>
  <c r="BF260" i="4"/>
  <c r="CQ260" i="4"/>
  <c r="CE260" i="4"/>
  <c r="BA260" i="4"/>
  <c r="AJ260" i="4"/>
  <c r="CK260" i="4"/>
  <c r="AN260" i="4"/>
  <c r="BI260" i="4"/>
  <c r="BJ260" i="4"/>
  <c r="AT260" i="4"/>
  <c r="AR260" i="4"/>
  <c r="BY260" i="4"/>
  <c r="AE260" i="4"/>
  <c r="CA260" i="4"/>
  <c r="AP260" i="4"/>
  <c r="AX260" i="4"/>
  <c r="BZ260" i="4"/>
  <c r="AD260" i="4"/>
  <c r="BG260" i="4"/>
  <c r="BD260" i="4"/>
  <c r="AZ260" i="4"/>
  <c r="AO260" i="4"/>
  <c r="AG260" i="4"/>
  <c r="AW260" i="4"/>
  <c r="AK260" i="4"/>
  <c r="AF260" i="4"/>
  <c r="CD260" i="4"/>
  <c r="AM260" i="4"/>
  <c r="BH260" i="4"/>
  <c r="AS260" i="4"/>
  <c r="AI260" i="4"/>
  <c r="AH260" i="4"/>
  <c r="AL260" i="4"/>
  <c r="CP260" i="4"/>
  <c r="AQ260" i="4"/>
  <c r="CJ260" i="4"/>
  <c r="AY260" i="4"/>
  <c r="BQ260" i="4"/>
  <c r="BO260" i="4"/>
  <c r="CS260" i="4"/>
  <c r="BW260" i="4"/>
  <c r="BM260" i="4"/>
  <c r="BS260" i="4"/>
  <c r="BK260" i="4"/>
  <c r="G259" i="4"/>
  <c r="Q260" i="4"/>
  <c r="B259" i="4"/>
  <c r="W260" i="4"/>
  <c r="V260" i="4"/>
  <c r="U260" i="4"/>
  <c r="T260" i="4"/>
  <c r="Z260" i="4"/>
  <c r="X260" i="4"/>
  <c r="R260" i="4"/>
  <c r="Y260" i="4"/>
  <c r="S260" i="4"/>
  <c r="CL260" i="4"/>
  <c r="F261" i="4"/>
  <c r="BF261" i="4" l="1"/>
  <c r="AZ261" i="4"/>
  <c r="AW261" i="4"/>
  <c r="AD261" i="4"/>
  <c r="BY261" i="4"/>
  <c r="W261" i="4"/>
  <c r="AV261" i="4"/>
  <c r="BX261" i="4"/>
  <c r="CR261" i="4"/>
  <c r="AG261" i="4"/>
  <c r="AC261" i="4"/>
  <c r="BS261" i="4"/>
  <c r="CF261" i="4"/>
  <c r="BE261" i="4"/>
  <c r="BJ261" i="4"/>
  <c r="BT261" i="4"/>
  <c r="BB261" i="4"/>
  <c r="BG261" i="4"/>
  <c r="BA261" i="4"/>
  <c r="CE261" i="4"/>
  <c r="CS261" i="4"/>
  <c r="BM261" i="4"/>
  <c r="BO261" i="4"/>
  <c r="AO261" i="4"/>
  <c r="CD261" i="4"/>
  <c r="BH261" i="4"/>
  <c r="AB261" i="4"/>
  <c r="AH261" i="4"/>
  <c r="BI261" i="4"/>
  <c r="AK261" i="4"/>
  <c r="AR261" i="4"/>
  <c r="BD261" i="4"/>
  <c r="CP261" i="4"/>
  <c r="BC261" i="4"/>
  <c r="CH261" i="4"/>
  <c r="AA261" i="4"/>
  <c r="AL261" i="4"/>
  <c r="AU261" i="4"/>
  <c r="CB261" i="4"/>
  <c r="CG261" i="4"/>
  <c r="BK261" i="4"/>
  <c r="AM261" i="4"/>
  <c r="CI261" i="4"/>
  <c r="BU261" i="4"/>
  <c r="BP261" i="4"/>
  <c r="CJ261" i="4"/>
  <c r="AS261" i="4"/>
  <c r="AT261" i="4"/>
  <c r="BN261" i="4"/>
  <c r="CC261" i="4"/>
  <c r="BW261" i="4"/>
  <c r="AE261" i="4"/>
  <c r="CQ261" i="4"/>
  <c r="AX261" i="4"/>
  <c r="BV261" i="4"/>
  <c r="AN261" i="4"/>
  <c r="CA261" i="4"/>
  <c r="CK261" i="4"/>
  <c r="X261" i="4"/>
  <c r="Z261" i="4"/>
  <c r="AJ261" i="4"/>
  <c r="BQ261" i="4"/>
  <c r="AP261" i="4"/>
  <c r="Y261" i="4"/>
  <c r="AI261" i="4"/>
  <c r="AF261" i="4"/>
  <c r="AY261" i="4"/>
  <c r="BL261" i="4"/>
  <c r="BR261" i="4"/>
  <c r="AQ261" i="4"/>
  <c r="BZ261" i="4"/>
  <c r="G260" i="4"/>
  <c r="Q261" i="4"/>
  <c r="B260" i="4"/>
  <c r="V261" i="4"/>
  <c r="T261" i="4"/>
  <c r="U261" i="4"/>
  <c r="S261" i="4"/>
  <c r="R261" i="4"/>
  <c r="CL261" i="4"/>
  <c r="F262" i="4"/>
  <c r="G261" i="4" l="1"/>
  <c r="BT262" i="4"/>
  <c r="CE262" i="4"/>
  <c r="W262" i="4"/>
  <c r="AQ262" i="4"/>
  <c r="AX262" i="4"/>
  <c r="AM262" i="4"/>
  <c r="BZ262" i="4"/>
  <c r="BH262" i="4"/>
  <c r="AB262" i="4"/>
  <c r="BJ262" i="4"/>
  <c r="BV262" i="4"/>
  <c r="AW262" i="4"/>
  <c r="X262" i="4"/>
  <c r="BP262" i="4"/>
  <c r="AO262" i="4"/>
  <c r="CB262" i="4"/>
  <c r="BO262" i="4"/>
  <c r="CQ262" i="4"/>
  <c r="BW262" i="4"/>
  <c r="BM262" i="4"/>
  <c r="BE262" i="4"/>
  <c r="AU262" i="4"/>
  <c r="CI262" i="4"/>
  <c r="AN262" i="4"/>
  <c r="BX262" i="4"/>
  <c r="AY262" i="4"/>
  <c r="AE262" i="4"/>
  <c r="AG262" i="4"/>
  <c r="CP262" i="4"/>
  <c r="CA262" i="4"/>
  <c r="CJ262" i="4"/>
  <c r="AL262" i="4"/>
  <c r="Z262" i="4"/>
  <c r="CR262" i="4"/>
  <c r="BK262" i="4"/>
  <c r="BS262" i="4"/>
  <c r="AZ262" i="4"/>
  <c r="CC262" i="4"/>
  <c r="AV262" i="4"/>
  <c r="BN262" i="4"/>
  <c r="BB262" i="4"/>
  <c r="BA262" i="4"/>
  <c r="CG262" i="4"/>
  <c r="R262" i="4"/>
  <c r="AS262" i="4"/>
  <c r="CH262" i="4"/>
  <c r="AD262" i="4"/>
  <c r="AF262" i="4"/>
  <c r="BL262" i="4"/>
  <c r="BI262" i="4"/>
  <c r="BC262" i="4"/>
  <c r="BR262" i="4"/>
  <c r="CS262" i="4"/>
  <c r="BG262" i="4"/>
  <c r="CF262" i="4"/>
  <c r="AT262" i="4"/>
  <c r="AR262" i="4"/>
  <c r="AA262" i="4"/>
  <c r="Y262" i="4"/>
  <c r="BD262" i="4"/>
  <c r="CD262" i="4"/>
  <c r="BU262" i="4"/>
  <c r="AH262" i="4"/>
  <c r="BY262" i="4"/>
  <c r="BQ262" i="4"/>
  <c r="AJ262" i="4"/>
  <c r="CK262" i="4"/>
  <c r="BF262" i="4"/>
  <c r="AK262" i="4"/>
  <c r="AC262" i="4"/>
  <c r="AP262" i="4"/>
  <c r="AI262" i="4"/>
  <c r="Q262" i="4"/>
  <c r="B261" i="4"/>
  <c r="V262" i="4"/>
  <c r="U262" i="4"/>
  <c r="T262" i="4"/>
  <c r="S262" i="4"/>
  <c r="CL262" i="4"/>
  <c r="F263" i="4"/>
  <c r="G262" i="4" l="1"/>
  <c r="CR263" i="4"/>
  <c r="AI263" i="4"/>
  <c r="BI263" i="4"/>
  <c r="CS263" i="4"/>
  <c r="AC263" i="4"/>
  <c r="BR263" i="4"/>
  <c r="BJ263" i="4"/>
  <c r="BM263" i="4"/>
  <c r="CA263" i="4"/>
  <c r="BH263" i="4"/>
  <c r="BN263" i="4"/>
  <c r="BZ263" i="4"/>
  <c r="BB263" i="4"/>
  <c r="CP263" i="4"/>
  <c r="CI263" i="4"/>
  <c r="AQ263" i="4"/>
  <c r="AT263" i="4"/>
  <c r="BS263" i="4"/>
  <c r="CE263" i="4"/>
  <c r="Z263" i="4"/>
  <c r="BC263" i="4"/>
  <c r="R263" i="4"/>
  <c r="CK263" i="4"/>
  <c r="W263" i="4"/>
  <c r="BW263" i="4"/>
  <c r="BE263" i="4"/>
  <c r="AS263" i="4"/>
  <c r="AA263" i="4"/>
  <c r="AY263" i="4"/>
  <c r="AD263" i="4"/>
  <c r="CJ263" i="4"/>
  <c r="AJ263" i="4"/>
  <c r="AV263" i="4"/>
  <c r="BX263" i="4"/>
  <c r="AH263" i="4"/>
  <c r="AN263" i="4"/>
  <c r="AR263" i="4"/>
  <c r="Y263" i="4"/>
  <c r="AM263" i="4"/>
  <c r="X263" i="4"/>
  <c r="BD263" i="4"/>
  <c r="BV263" i="4"/>
  <c r="BQ263" i="4"/>
  <c r="AK263" i="4"/>
  <c r="BP263" i="4"/>
  <c r="AF263" i="4"/>
  <c r="AP263" i="4"/>
  <c r="CQ263" i="4"/>
  <c r="AW263" i="4"/>
  <c r="CC263" i="4"/>
  <c r="BY263" i="4"/>
  <c r="AU263" i="4"/>
  <c r="CD263" i="4"/>
  <c r="AG263" i="4"/>
  <c r="AB263" i="4"/>
  <c r="AO263" i="4"/>
  <c r="AE263" i="4"/>
  <c r="BT263" i="4"/>
  <c r="BA263" i="4"/>
  <c r="BF263" i="4"/>
  <c r="AZ263" i="4"/>
  <c r="BU263" i="4"/>
  <c r="BO263" i="4"/>
  <c r="CB263" i="4"/>
  <c r="BG263" i="4"/>
  <c r="CF263" i="4"/>
  <c r="BL263" i="4"/>
  <c r="AX263" i="4"/>
  <c r="CH263" i="4"/>
  <c r="BK263" i="4"/>
  <c r="AL263" i="4"/>
  <c r="CG263" i="4"/>
  <c r="Q263" i="4"/>
  <c r="B262" i="4"/>
  <c r="T263" i="4"/>
  <c r="U263" i="4"/>
  <c r="V263" i="4"/>
  <c r="S263" i="4"/>
  <c r="CL263" i="4"/>
  <c r="F264" i="4"/>
  <c r="BJ264" i="4" l="1"/>
  <c r="CF264" i="4"/>
  <c r="AI264" i="4"/>
  <c r="AP264" i="4"/>
  <c r="AQ264" i="4"/>
  <c r="BE264" i="4"/>
  <c r="BQ264" i="4"/>
  <c r="BN264" i="4"/>
  <c r="AJ264" i="4"/>
  <c r="BL264" i="4"/>
  <c r="CE264" i="4"/>
  <c r="CR264" i="4"/>
  <c r="BT264" i="4"/>
  <c r="AM264" i="4"/>
  <c r="BB264" i="4"/>
  <c r="CP264" i="4"/>
  <c r="W264" i="4"/>
  <c r="AC264" i="4"/>
  <c r="BF264" i="4"/>
  <c r="BS264" i="4"/>
  <c r="BM264" i="4"/>
  <c r="AE264" i="4"/>
  <c r="CJ264" i="4"/>
  <c r="BZ264" i="4"/>
  <c r="AL264" i="4"/>
  <c r="BK264" i="4"/>
  <c r="AU264" i="4"/>
  <c r="BI264" i="4"/>
  <c r="CA264" i="4"/>
  <c r="Z264" i="4"/>
  <c r="BR264" i="4"/>
  <c r="CH264" i="4"/>
  <c r="BC264" i="4"/>
  <c r="CQ264" i="4"/>
  <c r="CB264" i="4"/>
  <c r="BD264" i="4"/>
  <c r="AA264" i="4"/>
  <c r="AK264" i="4"/>
  <c r="AO264" i="4"/>
  <c r="CK264" i="4"/>
  <c r="AR264" i="4"/>
  <c r="AV264" i="4"/>
  <c r="BU264" i="4"/>
  <c r="AS264" i="4"/>
  <c r="BV264" i="4"/>
  <c r="Y264" i="4"/>
  <c r="AW264" i="4"/>
  <c r="AT264" i="4"/>
  <c r="AB264" i="4"/>
  <c r="BG264" i="4"/>
  <c r="AN264" i="4"/>
  <c r="BO264" i="4"/>
  <c r="AF264" i="4"/>
  <c r="AY264" i="4"/>
  <c r="BH264" i="4"/>
  <c r="AX264" i="4"/>
  <c r="X264" i="4"/>
  <c r="BY264" i="4"/>
  <c r="CC264" i="4"/>
  <c r="BX264" i="4"/>
  <c r="CD264" i="4"/>
  <c r="BP264" i="4"/>
  <c r="AD264" i="4"/>
  <c r="CS264" i="4"/>
  <c r="AG264" i="4"/>
  <c r="AZ264" i="4"/>
  <c r="BA264" i="4"/>
  <c r="BW264" i="4"/>
  <c r="CG264" i="4"/>
  <c r="AH264" i="4"/>
  <c r="CI264" i="4"/>
  <c r="G263" i="4"/>
  <c r="Q264" i="4"/>
  <c r="B263" i="4"/>
  <c r="R264" i="4"/>
  <c r="S264" i="4"/>
  <c r="U264" i="4"/>
  <c r="V264" i="4"/>
  <c r="T264" i="4"/>
  <c r="CL264" i="4"/>
  <c r="F265" i="4"/>
  <c r="G264" i="4" l="1"/>
  <c r="BJ265" i="4"/>
  <c r="CJ265" i="4"/>
  <c r="BB265" i="4"/>
  <c r="CD265" i="4"/>
  <c r="CA265" i="4"/>
  <c r="BH265" i="4"/>
  <c r="AD265" i="4"/>
  <c r="AS265" i="4"/>
  <c r="CC265" i="4"/>
  <c r="CH265" i="4"/>
  <c r="BM265" i="4"/>
  <c r="BC265" i="4"/>
  <c r="CE265" i="4"/>
  <c r="BW265" i="4"/>
  <c r="CK265" i="4"/>
  <c r="W265" i="4"/>
  <c r="AE265" i="4"/>
  <c r="X265" i="4"/>
  <c r="BD265" i="4"/>
  <c r="BL265" i="4"/>
  <c r="AY265" i="4"/>
  <c r="BX265" i="4"/>
  <c r="AZ265" i="4"/>
  <c r="BP265" i="4"/>
  <c r="Y265" i="4"/>
  <c r="BG265" i="4"/>
  <c r="AJ265" i="4"/>
  <c r="AO265" i="4"/>
  <c r="AN265" i="4"/>
  <c r="CF265" i="4"/>
  <c r="BA265" i="4"/>
  <c r="AW265" i="4"/>
  <c r="BY265" i="4"/>
  <c r="AL265" i="4"/>
  <c r="CG265" i="4"/>
  <c r="BR265" i="4"/>
  <c r="CQ265" i="4"/>
  <c r="AI265" i="4"/>
  <c r="AQ265" i="4"/>
  <c r="AB265" i="4"/>
  <c r="BF265" i="4"/>
  <c r="CB265" i="4"/>
  <c r="AK265" i="4"/>
  <c r="AP265" i="4"/>
  <c r="AM265" i="4"/>
  <c r="BO265" i="4"/>
  <c r="AU265" i="4"/>
  <c r="BK265" i="4"/>
  <c r="AV265" i="4"/>
  <c r="BQ265" i="4"/>
  <c r="BI265" i="4"/>
  <c r="AG265" i="4"/>
  <c r="AR265" i="4"/>
  <c r="AA265" i="4"/>
  <c r="AT265" i="4"/>
  <c r="BE265" i="4"/>
  <c r="BU265" i="4"/>
  <c r="AX265" i="4"/>
  <c r="Z265" i="4"/>
  <c r="CS265" i="4"/>
  <c r="BT265" i="4"/>
  <c r="BN265" i="4"/>
  <c r="CI265" i="4"/>
  <c r="BV265" i="4"/>
  <c r="AC265" i="4"/>
  <c r="BS265" i="4"/>
  <c r="CR265" i="4"/>
  <c r="AH265" i="4"/>
  <c r="BZ265" i="4"/>
  <c r="CP265" i="4"/>
  <c r="AF265" i="4"/>
  <c r="Q265" i="4"/>
  <c r="B264" i="4"/>
  <c r="S265" i="4"/>
  <c r="R265" i="4"/>
  <c r="U265" i="4"/>
  <c r="V265" i="4"/>
  <c r="T265" i="4"/>
  <c r="CL265" i="4"/>
  <c r="F266" i="4"/>
  <c r="AI266" i="4" l="1"/>
  <c r="BF266" i="4"/>
  <c r="CA266" i="4"/>
  <c r="BU266" i="4"/>
  <c r="BD266" i="4"/>
  <c r="BB266" i="4"/>
  <c r="BN266" i="4"/>
  <c r="CQ266" i="4"/>
  <c r="AV266" i="4"/>
  <c r="BQ266" i="4"/>
  <c r="CR266" i="4"/>
  <c r="AN266" i="4"/>
  <c r="Y266" i="4"/>
  <c r="BL266" i="4"/>
  <c r="BV266" i="4"/>
  <c r="CK266" i="4"/>
  <c r="BY266" i="4"/>
  <c r="AT266" i="4"/>
  <c r="AS266" i="4"/>
  <c r="CG266" i="4"/>
  <c r="BS266" i="4"/>
  <c r="AH266" i="4"/>
  <c r="BP266" i="4"/>
  <c r="AR266" i="4"/>
  <c r="V266" i="4"/>
  <c r="BZ266" i="4"/>
  <c r="BK266" i="4"/>
  <c r="CS266" i="4"/>
  <c r="AK266" i="4"/>
  <c r="CJ266" i="4"/>
  <c r="BC266" i="4"/>
  <c r="AD266" i="4"/>
  <c r="AG266" i="4"/>
  <c r="W266" i="4"/>
  <c r="CI266" i="4"/>
  <c r="AB266" i="4"/>
  <c r="CF266" i="4"/>
  <c r="BE266" i="4"/>
  <c r="CC266" i="4"/>
  <c r="AU266" i="4"/>
  <c r="BW266" i="4"/>
  <c r="Z266" i="4"/>
  <c r="AM266" i="4"/>
  <c r="BA266" i="4"/>
  <c r="BO266" i="4"/>
  <c r="BJ266" i="4"/>
  <c r="BR266" i="4"/>
  <c r="AZ266" i="4"/>
  <c r="AL266" i="4"/>
  <c r="AX266" i="4"/>
  <c r="CB266" i="4"/>
  <c r="BG266" i="4"/>
  <c r="AA266" i="4"/>
  <c r="AF266" i="4"/>
  <c r="AY266" i="4"/>
  <c r="AC266" i="4"/>
  <c r="X266" i="4"/>
  <c r="BI266" i="4"/>
  <c r="CD266" i="4"/>
  <c r="BX266" i="4"/>
  <c r="AP266" i="4"/>
  <c r="BT266" i="4"/>
  <c r="CE266" i="4"/>
  <c r="AW266" i="4"/>
  <c r="AQ266" i="4"/>
  <c r="AE266" i="4"/>
  <c r="BM266" i="4"/>
  <c r="BH266" i="4"/>
  <c r="AO266" i="4"/>
  <c r="AJ266" i="4"/>
  <c r="CP266" i="4"/>
  <c r="CH266" i="4"/>
  <c r="G265" i="4"/>
  <c r="Q266" i="4"/>
  <c r="B265" i="4"/>
  <c r="U266" i="4"/>
  <c r="T266" i="4"/>
  <c r="R266" i="4"/>
  <c r="S266" i="4"/>
  <c r="CL266" i="4"/>
  <c r="F267" i="4"/>
  <c r="BD267" i="4" l="1"/>
  <c r="BO267" i="4"/>
  <c r="CJ267" i="4"/>
  <c r="AI267" i="4"/>
  <c r="AC267" i="4"/>
  <c r="BJ267" i="4"/>
  <c r="AH267" i="4"/>
  <c r="BR267" i="4"/>
  <c r="AS267" i="4"/>
  <c r="CG267" i="4"/>
  <c r="AA267" i="4"/>
  <c r="AL267" i="4"/>
  <c r="BN267" i="4"/>
  <c r="BA267" i="4"/>
  <c r="AV267" i="4"/>
  <c r="CK267" i="4"/>
  <c r="AX267" i="4"/>
  <c r="Z267" i="4"/>
  <c r="AF267" i="4"/>
  <c r="BC267" i="4"/>
  <c r="AU267" i="4"/>
  <c r="BM267" i="4"/>
  <c r="CF267" i="4"/>
  <c r="CR267" i="4"/>
  <c r="BY267" i="4"/>
  <c r="AO267" i="4"/>
  <c r="BG267" i="4"/>
  <c r="BL267" i="4"/>
  <c r="AQ267" i="4"/>
  <c r="AB267" i="4"/>
  <c r="CA267" i="4"/>
  <c r="CH267" i="4"/>
  <c r="CS267" i="4"/>
  <c r="BS267" i="4"/>
  <c r="BK267" i="4"/>
  <c r="CC267" i="4"/>
  <c r="BZ267" i="4"/>
  <c r="BF267" i="4"/>
  <c r="AD267" i="4"/>
  <c r="AZ267" i="4"/>
  <c r="BV267" i="4"/>
  <c r="BQ267" i="4"/>
  <c r="AE267" i="4"/>
  <c r="AP267" i="4"/>
  <c r="CI267" i="4"/>
  <c r="CQ267" i="4"/>
  <c r="AM267" i="4"/>
  <c r="CE267" i="4"/>
  <c r="AY267" i="4"/>
  <c r="CD267" i="4"/>
  <c r="W267" i="4"/>
  <c r="BB267" i="4"/>
  <c r="AR267" i="4"/>
  <c r="AK267" i="4"/>
  <c r="BU267" i="4"/>
  <c r="Y267" i="4"/>
  <c r="BI267" i="4"/>
  <c r="AW267" i="4"/>
  <c r="AJ267" i="4"/>
  <c r="BE267" i="4"/>
  <c r="X267" i="4"/>
  <c r="CP267" i="4"/>
  <c r="AN267" i="4"/>
  <c r="AG267" i="4"/>
  <c r="BX267" i="4"/>
  <c r="AT267" i="4"/>
  <c r="CB267" i="4"/>
  <c r="BH267" i="4"/>
  <c r="BW267" i="4"/>
  <c r="BP267" i="4"/>
  <c r="BT267" i="4"/>
  <c r="G266" i="4"/>
  <c r="Q267" i="4"/>
  <c r="B266" i="4"/>
  <c r="T267" i="4"/>
  <c r="V267" i="4"/>
  <c r="U267" i="4"/>
  <c r="S267" i="4"/>
  <c r="R267" i="4"/>
  <c r="CL267" i="4"/>
  <c r="F268" i="4"/>
  <c r="G267" i="4" l="1"/>
  <c r="AI268" i="4"/>
  <c r="BX268" i="4"/>
  <c r="BU268" i="4"/>
  <c r="AU268" i="4"/>
  <c r="X268" i="4"/>
  <c r="CD268" i="4"/>
  <c r="CP268" i="4"/>
  <c r="AG268" i="4"/>
  <c r="BG268" i="4"/>
  <c r="BH268" i="4"/>
  <c r="AP268" i="4"/>
  <c r="BF268" i="4"/>
  <c r="BO268" i="4"/>
  <c r="BT268" i="4"/>
  <c r="AF268" i="4"/>
  <c r="BK268" i="4"/>
  <c r="AM268" i="4"/>
  <c r="AJ268" i="4"/>
  <c r="CG268" i="4"/>
  <c r="CI268" i="4"/>
  <c r="CQ268" i="4"/>
  <c r="AL268" i="4"/>
  <c r="CC268" i="4"/>
  <c r="AV268" i="4"/>
  <c r="Y268" i="4"/>
  <c r="AN268" i="4"/>
  <c r="BD268" i="4"/>
  <c r="CR268" i="4"/>
  <c r="Z268" i="4"/>
  <c r="BN268" i="4"/>
  <c r="CJ268" i="4"/>
  <c r="AW268" i="4"/>
  <c r="CB268" i="4"/>
  <c r="BR268" i="4"/>
  <c r="BM268" i="4"/>
  <c r="AB268" i="4"/>
  <c r="AZ268" i="4"/>
  <c r="BE268" i="4"/>
  <c r="BL268" i="4"/>
  <c r="BV268" i="4"/>
  <c r="BQ268" i="4"/>
  <c r="AH268" i="4"/>
  <c r="CE268" i="4"/>
  <c r="CK268" i="4"/>
  <c r="AQ268" i="4"/>
  <c r="W268" i="4"/>
  <c r="CH268" i="4"/>
  <c r="AO268" i="4"/>
  <c r="CA268" i="4"/>
  <c r="AX268" i="4"/>
  <c r="AT268" i="4"/>
  <c r="AE268" i="4"/>
  <c r="AS268" i="4"/>
  <c r="AY268" i="4"/>
  <c r="BS268" i="4"/>
  <c r="BY268" i="4"/>
  <c r="BI268" i="4"/>
  <c r="BB268" i="4"/>
  <c r="AK268" i="4"/>
  <c r="AD268" i="4"/>
  <c r="CF268" i="4"/>
  <c r="BJ268" i="4"/>
  <c r="AR268" i="4"/>
  <c r="BC268" i="4"/>
  <c r="CS268" i="4"/>
  <c r="AC268" i="4"/>
  <c r="BW268" i="4"/>
  <c r="BP268" i="4"/>
  <c r="AA268" i="4"/>
  <c r="BZ268" i="4"/>
  <c r="BA268" i="4"/>
  <c r="Q268" i="4"/>
  <c r="B267" i="4"/>
  <c r="V268" i="4"/>
  <c r="T268" i="4"/>
  <c r="U268" i="4"/>
  <c r="R268" i="4"/>
  <c r="S268" i="4"/>
  <c r="CL268" i="4"/>
  <c r="F269" i="4"/>
  <c r="AY269" i="4" l="1"/>
  <c r="AX269" i="4"/>
  <c r="BX269" i="4"/>
  <c r="BQ269" i="4"/>
  <c r="X269" i="4"/>
  <c r="BC269" i="4"/>
  <c r="AW269" i="4"/>
  <c r="AE269" i="4"/>
  <c r="BV269" i="4"/>
  <c r="AO269" i="4"/>
  <c r="BS269" i="4"/>
  <c r="AZ269" i="4"/>
  <c r="BT269" i="4"/>
  <c r="CC269" i="4"/>
  <c r="CD269" i="4"/>
  <c r="CP269" i="4"/>
  <c r="CB269" i="4"/>
  <c r="AN269" i="4"/>
  <c r="CA269" i="4"/>
  <c r="AM269" i="4"/>
  <c r="AQ269" i="4"/>
  <c r="CH269" i="4"/>
  <c r="BD269" i="4"/>
  <c r="BW269" i="4"/>
  <c r="AV269" i="4"/>
  <c r="BB269" i="4"/>
  <c r="CG269" i="4"/>
  <c r="BP269" i="4"/>
  <c r="Y269" i="4"/>
  <c r="AS269" i="4"/>
  <c r="W269" i="4"/>
  <c r="CR269" i="4"/>
  <c r="AR269" i="4"/>
  <c r="CF269" i="4"/>
  <c r="BJ269" i="4"/>
  <c r="BI269" i="4"/>
  <c r="BZ269" i="4"/>
  <c r="CJ269" i="4"/>
  <c r="AJ269" i="4"/>
  <c r="Z269" i="4"/>
  <c r="AC269" i="4"/>
  <c r="CI269" i="4"/>
  <c r="CE269" i="4"/>
  <c r="BF269" i="4"/>
  <c r="AU269" i="4"/>
  <c r="AT269" i="4"/>
  <c r="BO269" i="4"/>
  <c r="AP269" i="4"/>
  <c r="AA269" i="4"/>
  <c r="AF269" i="4"/>
  <c r="AD269" i="4"/>
  <c r="BY269" i="4"/>
  <c r="CQ269" i="4"/>
  <c r="BL269" i="4"/>
  <c r="AB269" i="4"/>
  <c r="CS269" i="4"/>
  <c r="BN269" i="4"/>
  <c r="AH269" i="4"/>
  <c r="BE269" i="4"/>
  <c r="CK269" i="4"/>
  <c r="AG269" i="4"/>
  <c r="BH269" i="4"/>
  <c r="BK269" i="4"/>
  <c r="AK269" i="4"/>
  <c r="BA269" i="4"/>
  <c r="AL269" i="4"/>
  <c r="BR269" i="4"/>
  <c r="AI269" i="4"/>
  <c r="BM269" i="4"/>
  <c r="BG269" i="4"/>
  <c r="BU269" i="4"/>
  <c r="G268" i="4"/>
  <c r="Q269" i="4"/>
  <c r="B268" i="4"/>
  <c r="U269" i="4"/>
  <c r="T269" i="4"/>
  <c r="V269" i="4"/>
  <c r="S269" i="4"/>
  <c r="R269" i="4"/>
  <c r="CL269" i="4"/>
  <c r="F270" i="4"/>
  <c r="CP270" i="4" l="1"/>
  <c r="CE270" i="4"/>
  <c r="AD270" i="4"/>
  <c r="CS270" i="4"/>
  <c r="AY270" i="4"/>
  <c r="X270" i="4"/>
  <c r="AU270" i="4"/>
  <c r="BI270" i="4"/>
  <c r="CK270" i="4"/>
  <c r="AQ270" i="4"/>
  <c r="AV270" i="4"/>
  <c r="AK270" i="4"/>
  <c r="AB270" i="4"/>
  <c r="BW270" i="4"/>
  <c r="BF270" i="4"/>
  <c r="BG270" i="4"/>
  <c r="CH270" i="4"/>
  <c r="AO270" i="4"/>
  <c r="CR270" i="4"/>
  <c r="AI270" i="4"/>
  <c r="BZ270" i="4"/>
  <c r="BJ270" i="4"/>
  <c r="Y270" i="4"/>
  <c r="AP270" i="4"/>
  <c r="AR270" i="4"/>
  <c r="BL270" i="4"/>
  <c r="AH270" i="4"/>
  <c r="CI270" i="4"/>
  <c r="Z270" i="4"/>
  <c r="CB270" i="4"/>
  <c r="BK270" i="4"/>
  <c r="W270" i="4"/>
  <c r="AL270" i="4"/>
  <c r="AE270" i="4"/>
  <c r="BH270" i="4"/>
  <c r="AA270" i="4"/>
  <c r="BN270" i="4"/>
  <c r="AF270" i="4"/>
  <c r="BX270" i="4"/>
  <c r="BR270" i="4"/>
  <c r="AG270" i="4"/>
  <c r="BO270" i="4"/>
  <c r="CD270" i="4"/>
  <c r="CJ270" i="4"/>
  <c r="BQ270" i="4"/>
  <c r="AT270" i="4"/>
  <c r="AS270" i="4"/>
  <c r="BC270" i="4"/>
  <c r="CQ270" i="4"/>
  <c r="BV270" i="4"/>
  <c r="AN270" i="4"/>
  <c r="CF270" i="4"/>
  <c r="BA270" i="4"/>
  <c r="CG270" i="4"/>
  <c r="AC270" i="4"/>
  <c r="AW270" i="4"/>
  <c r="BB270" i="4"/>
  <c r="CC270" i="4"/>
  <c r="AM270" i="4"/>
  <c r="BY270" i="4"/>
  <c r="BP270" i="4"/>
  <c r="AX270" i="4"/>
  <c r="BT270" i="4"/>
  <c r="BS270" i="4"/>
  <c r="BD270" i="4"/>
  <c r="AJ270" i="4"/>
  <c r="CA270" i="4"/>
  <c r="AZ270" i="4"/>
  <c r="BE270" i="4"/>
  <c r="BU270" i="4"/>
  <c r="BM270" i="4"/>
  <c r="G269" i="4"/>
  <c r="Q270" i="4"/>
  <c r="B269" i="4"/>
  <c r="T270" i="4"/>
  <c r="U270" i="4"/>
  <c r="V270" i="4"/>
  <c r="S270" i="4"/>
  <c r="R270" i="4"/>
  <c r="CL270" i="4"/>
  <c r="F271" i="4"/>
  <c r="CK271" i="4" l="1"/>
  <c r="BS271" i="4"/>
  <c r="BN271" i="4"/>
  <c r="AP271" i="4"/>
  <c r="AY271" i="4"/>
  <c r="BU271" i="4"/>
  <c r="AO271" i="4"/>
  <c r="CQ271" i="4"/>
  <c r="AQ271" i="4"/>
  <c r="BR271" i="4"/>
  <c r="AI271" i="4"/>
  <c r="CR271" i="4"/>
  <c r="AL271" i="4"/>
  <c r="BC271" i="4"/>
  <c r="AK271" i="4"/>
  <c r="AS271" i="4"/>
  <c r="CH271" i="4"/>
  <c r="AU271" i="4"/>
  <c r="AX271" i="4"/>
  <c r="BE271" i="4"/>
  <c r="BO271" i="4"/>
  <c r="W271" i="4"/>
  <c r="Y271" i="4"/>
  <c r="CE271" i="4"/>
  <c r="CC271" i="4"/>
  <c r="X271" i="4"/>
  <c r="AD271" i="4"/>
  <c r="AZ271" i="4"/>
  <c r="BK271" i="4"/>
  <c r="BI271" i="4"/>
  <c r="BP271" i="4"/>
  <c r="AJ271" i="4"/>
  <c r="BZ271" i="4"/>
  <c r="BV271" i="4"/>
  <c r="AA271" i="4"/>
  <c r="CD271" i="4"/>
  <c r="CP271" i="4"/>
  <c r="BG271" i="4"/>
  <c r="BQ271" i="4"/>
  <c r="AB271" i="4"/>
  <c r="AN271" i="4"/>
  <c r="BT271" i="4"/>
  <c r="BB271" i="4"/>
  <c r="BY271" i="4"/>
  <c r="AV271" i="4"/>
  <c r="AR271" i="4"/>
  <c r="AC271" i="4"/>
  <c r="BX271" i="4"/>
  <c r="CB271" i="4"/>
  <c r="AT271" i="4"/>
  <c r="CI271" i="4"/>
  <c r="AF271" i="4"/>
  <c r="AH271" i="4"/>
  <c r="BW271" i="4"/>
  <c r="BH271" i="4"/>
  <c r="BA271" i="4"/>
  <c r="CS271" i="4"/>
  <c r="CJ271" i="4"/>
  <c r="BJ271" i="4"/>
  <c r="CA271" i="4"/>
  <c r="CF271" i="4"/>
  <c r="AG271" i="4"/>
  <c r="Z271" i="4"/>
  <c r="AE271" i="4"/>
  <c r="AW271" i="4"/>
  <c r="BF271" i="4"/>
  <c r="AM271" i="4"/>
  <c r="BD271" i="4"/>
  <c r="BL271" i="4"/>
  <c r="BM271" i="4"/>
  <c r="CG271" i="4"/>
  <c r="G270" i="4"/>
  <c r="Q271" i="4"/>
  <c r="B270" i="4"/>
  <c r="T271" i="4"/>
  <c r="V271" i="4"/>
  <c r="U271" i="4"/>
  <c r="R271" i="4"/>
  <c r="S271" i="4"/>
  <c r="CL271" i="4"/>
  <c r="F272" i="4"/>
  <c r="CP272" i="4" l="1"/>
  <c r="AD272" i="4"/>
  <c r="CQ272" i="4"/>
  <c r="BT272" i="4"/>
  <c r="BH272" i="4"/>
  <c r="AE272" i="4"/>
  <c r="BN272" i="4"/>
  <c r="BR272" i="4"/>
  <c r="BK272" i="4"/>
  <c r="AM272" i="4"/>
  <c r="BY272" i="4"/>
  <c r="CH272" i="4"/>
  <c r="BE272" i="4"/>
  <c r="AQ272" i="4"/>
  <c r="BG272" i="4"/>
  <c r="CE272" i="4"/>
  <c r="BV272" i="4"/>
  <c r="AS272" i="4"/>
  <c r="CA272" i="4"/>
  <c r="CF272" i="4"/>
  <c r="AV272" i="4"/>
  <c r="BW272" i="4"/>
  <c r="AK272" i="4"/>
  <c r="BJ272" i="4"/>
  <c r="BC272" i="4"/>
  <c r="CS272" i="4"/>
  <c r="AW272" i="4"/>
  <c r="BI272" i="4"/>
  <c r="AU272" i="4"/>
  <c r="AI272" i="4"/>
  <c r="AP272" i="4"/>
  <c r="BL272" i="4"/>
  <c r="AB272" i="4"/>
  <c r="BM272" i="4"/>
  <c r="AF272" i="4"/>
  <c r="AT272" i="4"/>
  <c r="CR272" i="4"/>
  <c r="CI272" i="4"/>
  <c r="AY272" i="4"/>
  <c r="AZ272" i="4"/>
  <c r="AJ272" i="4"/>
  <c r="AA272" i="4"/>
  <c r="CJ272" i="4"/>
  <c r="BD272" i="4"/>
  <c r="BA272" i="4"/>
  <c r="BP272" i="4"/>
  <c r="BS272" i="4"/>
  <c r="CD272" i="4"/>
  <c r="AR272" i="4"/>
  <c r="AC272" i="4"/>
  <c r="BU272" i="4"/>
  <c r="BQ272" i="4"/>
  <c r="AO272" i="4"/>
  <c r="CK272" i="4"/>
  <c r="CG272" i="4"/>
  <c r="AL272" i="4"/>
  <c r="BZ272" i="4"/>
  <c r="BF272" i="4"/>
  <c r="BB272" i="4"/>
  <c r="AH272" i="4"/>
  <c r="AX272" i="4"/>
  <c r="BX272" i="4"/>
  <c r="CC272" i="4"/>
  <c r="BO272" i="4"/>
  <c r="AG272" i="4"/>
  <c r="AN272" i="4"/>
  <c r="CB272" i="4"/>
  <c r="G271" i="4"/>
  <c r="Q272" i="4"/>
  <c r="B271" i="4"/>
  <c r="W272" i="4"/>
  <c r="U272" i="4"/>
  <c r="T272" i="4"/>
  <c r="V272" i="4"/>
  <c r="Z272" i="4"/>
  <c r="X272" i="4"/>
  <c r="Y272" i="4"/>
  <c r="R272" i="4"/>
  <c r="S272" i="4"/>
  <c r="CL272" i="4"/>
  <c r="F273" i="4"/>
  <c r="G272" i="4" l="1"/>
  <c r="X273" i="4"/>
  <c r="CI273" i="4"/>
  <c r="AB273" i="4"/>
  <c r="AC273" i="4"/>
  <c r="BQ273" i="4"/>
  <c r="CJ273" i="4"/>
  <c r="AK273" i="4"/>
  <c r="BE273" i="4"/>
  <c r="BR273" i="4"/>
  <c r="CQ273" i="4"/>
  <c r="AL273" i="4"/>
  <c r="CS273" i="4"/>
  <c r="BY273" i="4"/>
  <c r="AN273" i="4"/>
  <c r="CG273" i="4"/>
  <c r="AO273" i="4"/>
  <c r="BX273" i="4"/>
  <c r="BZ273" i="4"/>
  <c r="BV273" i="4"/>
  <c r="CB273" i="4"/>
  <c r="BO273" i="4"/>
  <c r="AV273" i="4"/>
  <c r="CK273" i="4"/>
  <c r="AM273" i="4"/>
  <c r="BH273" i="4"/>
  <c r="AG273" i="4"/>
  <c r="AI273" i="4"/>
  <c r="BN273" i="4"/>
  <c r="CP273" i="4"/>
  <c r="BB273" i="4"/>
  <c r="BF273" i="4"/>
  <c r="BL273" i="4"/>
  <c r="AE273" i="4"/>
  <c r="AA273" i="4"/>
  <c r="CE273" i="4"/>
  <c r="AD273" i="4"/>
  <c r="AY273" i="4"/>
  <c r="BW273" i="4"/>
  <c r="CH273" i="4"/>
  <c r="BA273" i="4"/>
  <c r="AW273" i="4"/>
  <c r="AQ273" i="4"/>
  <c r="AX273" i="4"/>
  <c r="AU273" i="4"/>
  <c r="BM273" i="4"/>
  <c r="W273" i="4"/>
  <c r="AJ273" i="4"/>
  <c r="BP273" i="4"/>
  <c r="BI273" i="4"/>
  <c r="CF273" i="4"/>
  <c r="Y273" i="4"/>
  <c r="AT273" i="4"/>
  <c r="BD273" i="4"/>
  <c r="BT273" i="4"/>
  <c r="AP273" i="4"/>
  <c r="AS273" i="4"/>
  <c r="AR273" i="4"/>
  <c r="BJ273" i="4"/>
  <c r="AF273" i="4"/>
  <c r="CC273" i="4"/>
  <c r="BC273" i="4"/>
  <c r="BG273" i="4"/>
  <c r="AZ273" i="4"/>
  <c r="CA273" i="4"/>
  <c r="BK273" i="4"/>
  <c r="CD273" i="4"/>
  <c r="CR273" i="4"/>
  <c r="Z273" i="4"/>
  <c r="BU273" i="4"/>
  <c r="AH273" i="4"/>
  <c r="BS273" i="4"/>
  <c r="Q273" i="4"/>
  <c r="B272" i="4"/>
  <c r="T273" i="4"/>
  <c r="V273" i="4"/>
  <c r="U273" i="4"/>
  <c r="S273" i="4"/>
  <c r="R273" i="4"/>
  <c r="CL273" i="4"/>
  <c r="F274" i="4"/>
  <c r="G273" i="4" l="1"/>
  <c r="AC274" i="4"/>
  <c r="BG274" i="4"/>
  <c r="CC274" i="4"/>
  <c r="AU274" i="4"/>
  <c r="AM274" i="4"/>
  <c r="AK274" i="4"/>
  <c r="CS274" i="4"/>
  <c r="AZ274" i="4"/>
  <c r="BE274" i="4"/>
  <c r="AX274" i="4"/>
  <c r="BD274" i="4"/>
  <c r="R274" i="4"/>
  <c r="AG274" i="4"/>
  <c r="AW274" i="4"/>
  <c r="AH274" i="4"/>
  <c r="AD274" i="4"/>
  <c r="CJ274" i="4"/>
  <c r="AO274" i="4"/>
  <c r="AJ274" i="4"/>
  <c r="BI274" i="4"/>
  <c r="CR274" i="4"/>
  <c r="CQ274" i="4"/>
  <c r="CE274" i="4"/>
  <c r="BQ274" i="4"/>
  <c r="BL274" i="4"/>
  <c r="Z274" i="4"/>
  <c r="BO274" i="4"/>
  <c r="BT274" i="4"/>
  <c r="AI274" i="4"/>
  <c r="AT274" i="4"/>
  <c r="BN274" i="4"/>
  <c r="AN274" i="4"/>
  <c r="BH274" i="4"/>
  <c r="Y274" i="4"/>
  <c r="CG274" i="4"/>
  <c r="AE274" i="4"/>
  <c r="BV274" i="4"/>
  <c r="BU274" i="4"/>
  <c r="CH274" i="4"/>
  <c r="CA274" i="4"/>
  <c r="BP274" i="4"/>
  <c r="CD274" i="4"/>
  <c r="AS274" i="4"/>
  <c r="CP274" i="4"/>
  <c r="X274" i="4"/>
  <c r="BF274" i="4"/>
  <c r="BR274" i="4"/>
  <c r="BS274" i="4"/>
  <c r="BM274" i="4"/>
  <c r="AQ274" i="4"/>
  <c r="AP274" i="4"/>
  <c r="CF274" i="4"/>
  <c r="AV274" i="4"/>
  <c r="CI274" i="4"/>
  <c r="BZ274" i="4"/>
  <c r="AA274" i="4"/>
  <c r="BA274" i="4"/>
  <c r="AY274" i="4"/>
  <c r="BJ274" i="4"/>
  <c r="AR274" i="4"/>
  <c r="BB274" i="4"/>
  <c r="BX274" i="4"/>
  <c r="AB274" i="4"/>
  <c r="BY274" i="4"/>
  <c r="AF274" i="4"/>
  <c r="AL274" i="4"/>
  <c r="CB274" i="4"/>
  <c r="CK274" i="4"/>
  <c r="BC274" i="4"/>
  <c r="BK274" i="4"/>
  <c r="BW274" i="4"/>
  <c r="W274" i="4"/>
  <c r="Q274" i="4"/>
  <c r="B273" i="4"/>
  <c r="V274" i="4"/>
  <c r="U274" i="4"/>
  <c r="T274" i="4"/>
  <c r="S274" i="4"/>
  <c r="CL274" i="4"/>
  <c r="F275" i="4"/>
  <c r="AE275" i="4" l="1"/>
  <c r="BD275" i="4"/>
  <c r="BW275" i="4"/>
  <c r="CA275" i="4"/>
  <c r="CB275" i="4"/>
  <c r="CQ275" i="4"/>
  <c r="AJ275" i="4"/>
  <c r="AQ275" i="4"/>
  <c r="BO275" i="4"/>
  <c r="AP275" i="4"/>
  <c r="CJ275" i="4"/>
  <c r="CI275" i="4"/>
  <c r="BU275" i="4"/>
  <c r="AF275" i="4"/>
  <c r="AD275" i="4"/>
  <c r="CP275" i="4"/>
  <c r="CH275" i="4"/>
  <c r="CD275" i="4"/>
  <c r="AR275" i="4"/>
  <c r="BC275" i="4"/>
  <c r="AC275" i="4"/>
  <c r="BF275" i="4"/>
  <c r="AK275" i="4"/>
  <c r="AA275" i="4"/>
  <c r="BZ275" i="4"/>
  <c r="BA275" i="4"/>
  <c r="BQ275" i="4"/>
  <c r="AS275" i="4"/>
  <c r="BN275" i="4"/>
  <c r="BT275" i="4"/>
  <c r="BV275" i="4"/>
  <c r="BE275" i="4"/>
  <c r="BH275" i="4"/>
  <c r="BG275" i="4"/>
  <c r="AW275" i="4"/>
  <c r="AV275" i="4"/>
  <c r="AT275" i="4"/>
  <c r="CR275" i="4"/>
  <c r="CG275" i="4"/>
  <c r="AO275" i="4"/>
  <c r="X275" i="4"/>
  <c r="W275" i="4"/>
  <c r="BM275" i="4"/>
  <c r="AL275" i="4"/>
  <c r="AB275" i="4"/>
  <c r="AM275" i="4"/>
  <c r="CK275" i="4"/>
  <c r="BJ275" i="4"/>
  <c r="BK275" i="4"/>
  <c r="AG275" i="4"/>
  <c r="Y275" i="4"/>
  <c r="R275" i="4"/>
  <c r="BR275" i="4"/>
  <c r="AZ275" i="4"/>
  <c r="BP275" i="4"/>
  <c r="AY275" i="4"/>
  <c r="BB275" i="4"/>
  <c r="AX275" i="4"/>
  <c r="AU275" i="4"/>
  <c r="AN275" i="4"/>
  <c r="Z275" i="4"/>
  <c r="CS275" i="4"/>
  <c r="BL275" i="4"/>
  <c r="BY275" i="4"/>
  <c r="AH275" i="4"/>
  <c r="CE275" i="4"/>
  <c r="BI275" i="4"/>
  <c r="CF275" i="4"/>
  <c r="CC275" i="4"/>
  <c r="BX275" i="4"/>
  <c r="BS275" i="4"/>
  <c r="AI275" i="4"/>
  <c r="G274" i="4"/>
  <c r="Q275" i="4"/>
  <c r="B274" i="4"/>
  <c r="U275" i="4"/>
  <c r="V275" i="4"/>
  <c r="T275" i="4"/>
  <c r="S275" i="4"/>
  <c r="CL275" i="4"/>
  <c r="F276" i="4"/>
  <c r="X276" i="4" l="1"/>
  <c r="AR276" i="4"/>
  <c r="AL276" i="4"/>
  <c r="AJ276" i="4"/>
  <c r="BX276" i="4"/>
  <c r="AS276" i="4"/>
  <c r="BI276" i="4"/>
  <c r="CR276" i="4"/>
  <c r="CI276" i="4"/>
  <c r="BH276" i="4"/>
  <c r="AO276" i="4"/>
  <c r="CJ276" i="4"/>
  <c r="BQ276" i="4"/>
  <c r="BY276" i="4"/>
  <c r="AV276" i="4"/>
  <c r="BK276" i="4"/>
  <c r="BL276" i="4"/>
  <c r="CG276" i="4"/>
  <c r="AF276" i="4"/>
  <c r="AA276" i="4"/>
  <c r="BM276" i="4"/>
  <c r="AQ276" i="4"/>
  <c r="AX276" i="4"/>
  <c r="CK276" i="4"/>
  <c r="BZ276" i="4"/>
  <c r="BN276" i="4"/>
  <c r="BA276" i="4"/>
  <c r="AN276" i="4"/>
  <c r="CB276" i="4"/>
  <c r="BF276" i="4"/>
  <c r="AI276" i="4"/>
  <c r="AH276" i="4"/>
  <c r="AY276" i="4"/>
  <c r="AK276" i="4"/>
  <c r="AE276" i="4"/>
  <c r="BE276" i="4"/>
  <c r="AG276" i="4"/>
  <c r="AB276" i="4"/>
  <c r="BC276" i="4"/>
  <c r="W276" i="4"/>
  <c r="BJ276" i="4"/>
  <c r="BW276" i="4"/>
  <c r="BO276" i="4"/>
  <c r="BD276" i="4"/>
  <c r="BS276" i="4"/>
  <c r="AP276" i="4"/>
  <c r="AD276" i="4"/>
  <c r="AW276" i="4"/>
  <c r="BR276" i="4"/>
  <c r="BB276" i="4"/>
  <c r="AZ276" i="4"/>
  <c r="BG276" i="4"/>
  <c r="CQ276" i="4"/>
  <c r="AC276" i="4"/>
  <c r="CF276" i="4"/>
  <c r="CD276" i="4"/>
  <c r="BV276" i="4"/>
  <c r="CA276" i="4"/>
  <c r="BT276" i="4"/>
  <c r="CS276" i="4"/>
  <c r="AT276" i="4"/>
  <c r="CH276" i="4"/>
  <c r="CP276" i="4"/>
  <c r="CC276" i="4"/>
  <c r="BU276" i="4"/>
  <c r="AU276" i="4"/>
  <c r="CE276" i="4"/>
  <c r="BP276" i="4"/>
  <c r="Y276" i="4"/>
  <c r="Z276" i="4"/>
  <c r="AM276" i="4"/>
  <c r="G275" i="4"/>
  <c r="Q276" i="4"/>
  <c r="B275" i="4"/>
  <c r="S276" i="4"/>
  <c r="R276" i="4"/>
  <c r="T276" i="4"/>
  <c r="U276" i="4"/>
  <c r="V276" i="4"/>
  <c r="CL276" i="4"/>
  <c r="F277" i="4"/>
  <c r="BU277" i="4" l="1"/>
  <c r="BF277" i="4"/>
  <c r="Y277" i="4"/>
  <c r="CC277" i="4"/>
  <c r="CS277" i="4"/>
  <c r="AP277" i="4"/>
  <c r="AO277" i="4"/>
  <c r="BC277" i="4"/>
  <c r="Z277" i="4"/>
  <c r="AK277" i="4"/>
  <c r="AJ277" i="4"/>
  <c r="BM277" i="4"/>
  <c r="BS277" i="4"/>
  <c r="BQ277" i="4"/>
  <c r="AL277" i="4"/>
  <c r="X277" i="4"/>
  <c r="CJ277" i="4"/>
  <c r="BZ277" i="4"/>
  <c r="AR277" i="4"/>
  <c r="CQ277" i="4"/>
  <c r="AY277" i="4"/>
  <c r="CA277" i="4"/>
  <c r="BE277" i="4"/>
  <c r="AB277" i="4"/>
  <c r="BP277" i="4"/>
  <c r="AS277" i="4"/>
  <c r="AF277" i="4"/>
  <c r="AT277" i="4"/>
  <c r="AQ277" i="4"/>
  <c r="AZ277" i="4"/>
  <c r="AD277" i="4"/>
  <c r="BN277" i="4"/>
  <c r="BO277" i="4"/>
  <c r="CF277" i="4"/>
  <c r="BW277" i="4"/>
  <c r="AC277" i="4"/>
  <c r="AV277" i="4"/>
  <c r="BY277" i="4"/>
  <c r="AE277" i="4"/>
  <c r="BJ277" i="4"/>
  <c r="AH277" i="4"/>
  <c r="AG277" i="4"/>
  <c r="BR277" i="4"/>
  <c r="BL277" i="4"/>
  <c r="CD277" i="4"/>
  <c r="CR277" i="4"/>
  <c r="BI277" i="4"/>
  <c r="CG277" i="4"/>
  <c r="BD277" i="4"/>
  <c r="BB277" i="4"/>
  <c r="AX277" i="4"/>
  <c r="CB277" i="4"/>
  <c r="BG277" i="4"/>
  <c r="CH277" i="4"/>
  <c r="BT277" i="4"/>
  <c r="AM277" i="4"/>
  <c r="AN277" i="4"/>
  <c r="CE277" i="4"/>
  <c r="BV277" i="4"/>
  <c r="BK277" i="4"/>
  <c r="AW277" i="4"/>
  <c r="W277" i="4"/>
  <c r="CI277" i="4"/>
  <c r="AU277" i="4"/>
  <c r="BA277" i="4"/>
  <c r="CK277" i="4"/>
  <c r="CP277" i="4"/>
  <c r="AA277" i="4"/>
  <c r="AI277" i="4"/>
  <c r="BX277" i="4"/>
  <c r="BH277" i="4"/>
  <c r="G276" i="4"/>
  <c r="Q277" i="4"/>
  <c r="B276" i="4"/>
  <c r="R277" i="4"/>
  <c r="S277" i="4"/>
  <c r="U277" i="4"/>
  <c r="T277" i="4"/>
  <c r="V277" i="4"/>
  <c r="CL277" i="4"/>
  <c r="F278" i="4"/>
  <c r="BI278" i="4" l="1"/>
  <c r="Z278" i="4"/>
  <c r="BZ278" i="4"/>
  <c r="BQ278" i="4"/>
  <c r="AO278" i="4"/>
  <c r="AA278" i="4"/>
  <c r="CF278" i="4"/>
  <c r="BS278" i="4"/>
  <c r="BD278" i="4"/>
  <c r="CH278" i="4"/>
  <c r="AC278" i="4"/>
  <c r="AU278" i="4"/>
  <c r="AR278" i="4"/>
  <c r="CQ278" i="4"/>
  <c r="BM278" i="4"/>
  <c r="CB278" i="4"/>
  <c r="CI278" i="4"/>
  <c r="AS278" i="4"/>
  <c r="CA278" i="4"/>
  <c r="AJ278" i="4"/>
  <c r="AF278" i="4"/>
  <c r="BE278" i="4"/>
  <c r="AH278" i="4"/>
  <c r="BB278" i="4"/>
  <c r="AQ278" i="4"/>
  <c r="AL278" i="4"/>
  <c r="AG278" i="4"/>
  <c r="BY278" i="4"/>
  <c r="AI278" i="4"/>
  <c r="BH278" i="4"/>
  <c r="BG278" i="4"/>
  <c r="AB278" i="4"/>
  <c r="CG278" i="4"/>
  <c r="BU278" i="4"/>
  <c r="CE278" i="4"/>
  <c r="BR278" i="4"/>
  <c r="BC278" i="4"/>
  <c r="BV278" i="4"/>
  <c r="AE278" i="4"/>
  <c r="AX278" i="4"/>
  <c r="W278" i="4"/>
  <c r="AT278" i="4"/>
  <c r="BF278" i="4"/>
  <c r="AP278" i="4"/>
  <c r="BO278" i="4"/>
  <c r="AK278" i="4"/>
  <c r="Y278" i="4"/>
  <c r="AW278" i="4"/>
  <c r="AZ278" i="4"/>
  <c r="AD278" i="4"/>
  <c r="CK278" i="4"/>
  <c r="CD278" i="4"/>
  <c r="AM278" i="4"/>
  <c r="BK278" i="4"/>
  <c r="CR278" i="4"/>
  <c r="BT278" i="4"/>
  <c r="BJ278" i="4"/>
  <c r="CJ278" i="4"/>
  <c r="BL278" i="4"/>
  <c r="X278" i="4"/>
  <c r="BW278" i="4"/>
  <c r="V278" i="4"/>
  <c r="AV278" i="4"/>
  <c r="BX278" i="4"/>
  <c r="BA278" i="4"/>
  <c r="CS278" i="4"/>
  <c r="AN278" i="4"/>
  <c r="CP278" i="4"/>
  <c r="AY278" i="4"/>
  <c r="CC278" i="4"/>
  <c r="BP278" i="4"/>
  <c r="BN278" i="4"/>
  <c r="G277" i="4"/>
  <c r="Q278" i="4"/>
  <c r="B277" i="4"/>
  <c r="U278" i="4"/>
  <c r="T278" i="4"/>
  <c r="S278" i="4"/>
  <c r="R278" i="4"/>
  <c r="CL278" i="4"/>
  <c r="F279" i="4"/>
  <c r="G278" i="4" l="1"/>
  <c r="AJ279" i="4"/>
  <c r="AE279" i="4"/>
  <c r="BG279" i="4"/>
  <c r="AA279" i="4"/>
  <c r="CP279" i="4"/>
  <c r="CQ279" i="4"/>
  <c r="AB279" i="4"/>
  <c r="BA279" i="4"/>
  <c r="BW279" i="4"/>
  <c r="AR279" i="4"/>
  <c r="BZ279" i="4"/>
  <c r="AU279" i="4"/>
  <c r="AC279" i="4"/>
  <c r="Y279" i="4"/>
  <c r="AZ279" i="4"/>
  <c r="CR279" i="4"/>
  <c r="BR279" i="4"/>
  <c r="BT279" i="4"/>
  <c r="BU279" i="4"/>
  <c r="AD279" i="4"/>
  <c r="CF279" i="4"/>
  <c r="AH279" i="4"/>
  <c r="AW279" i="4"/>
  <c r="BQ279" i="4"/>
  <c r="AO279" i="4"/>
  <c r="CG279" i="4"/>
  <c r="BX279" i="4"/>
  <c r="AY279" i="4"/>
  <c r="CS279" i="4"/>
  <c r="AX279" i="4"/>
  <c r="BD279" i="4"/>
  <c r="BH279" i="4"/>
  <c r="BB279" i="4"/>
  <c r="CC279" i="4"/>
  <c r="BC279" i="4"/>
  <c r="AI279" i="4"/>
  <c r="CB279" i="4"/>
  <c r="W279" i="4"/>
  <c r="BK279" i="4"/>
  <c r="AF279" i="4"/>
  <c r="CJ279" i="4"/>
  <c r="BP279" i="4"/>
  <c r="AK279" i="4"/>
  <c r="BF279" i="4"/>
  <c r="BM279" i="4"/>
  <c r="BJ279" i="4"/>
  <c r="X279" i="4"/>
  <c r="CI279" i="4"/>
  <c r="AQ279" i="4"/>
  <c r="BN279" i="4"/>
  <c r="AG279" i="4"/>
  <c r="CE279" i="4"/>
  <c r="CH279" i="4"/>
  <c r="CK279" i="4"/>
  <c r="AN279" i="4"/>
  <c r="AM279" i="4"/>
  <c r="CA279" i="4"/>
  <c r="AV279" i="4"/>
  <c r="AT279" i="4"/>
  <c r="CD279" i="4"/>
  <c r="BS279" i="4"/>
  <c r="Z279" i="4"/>
  <c r="BO279" i="4"/>
  <c r="BI279" i="4"/>
  <c r="BV279" i="4"/>
  <c r="BY279" i="4"/>
  <c r="AS279" i="4"/>
  <c r="BE279" i="4"/>
  <c r="AP279" i="4"/>
  <c r="BL279" i="4"/>
  <c r="AL279" i="4"/>
  <c r="Q279" i="4"/>
  <c r="B278" i="4"/>
  <c r="V279" i="4"/>
  <c r="T279" i="4"/>
  <c r="U279" i="4"/>
  <c r="R279" i="4"/>
  <c r="S279" i="4"/>
  <c r="CL279" i="4"/>
  <c r="F280" i="4"/>
  <c r="CF280" i="4" l="1"/>
  <c r="AQ280" i="4"/>
  <c r="Z280" i="4"/>
  <c r="BO280" i="4"/>
  <c r="BC280" i="4"/>
  <c r="AO280" i="4"/>
  <c r="AW280" i="4"/>
  <c r="BK280" i="4"/>
  <c r="AR280" i="4"/>
  <c r="CH280" i="4"/>
  <c r="CJ280" i="4"/>
  <c r="AF280" i="4"/>
  <c r="BJ280" i="4"/>
  <c r="W280" i="4"/>
  <c r="BN280" i="4"/>
  <c r="BT280" i="4"/>
  <c r="BI280" i="4"/>
  <c r="BQ280" i="4"/>
  <c r="Y280" i="4"/>
  <c r="BG280" i="4"/>
  <c r="AD280" i="4"/>
  <c r="CK280" i="4"/>
  <c r="CR280" i="4"/>
  <c r="BF280" i="4"/>
  <c r="AK280" i="4"/>
  <c r="CE280" i="4"/>
  <c r="BD280" i="4"/>
  <c r="AP280" i="4"/>
  <c r="BB280" i="4"/>
  <c r="AH280" i="4"/>
  <c r="AN280" i="4"/>
  <c r="BH280" i="4"/>
  <c r="AA280" i="4"/>
  <c r="AS280" i="4"/>
  <c r="AZ280" i="4"/>
  <c r="CQ280" i="4"/>
  <c r="X280" i="4"/>
  <c r="BY280" i="4"/>
  <c r="BV280" i="4"/>
  <c r="AV280" i="4"/>
  <c r="AG280" i="4"/>
  <c r="BA280" i="4"/>
  <c r="BS280" i="4"/>
  <c r="BL280" i="4"/>
  <c r="CC280" i="4"/>
  <c r="CP280" i="4"/>
  <c r="BZ280" i="4"/>
  <c r="AY280" i="4"/>
  <c r="BE280" i="4"/>
  <c r="AL280" i="4"/>
  <c r="CD280" i="4"/>
  <c r="CS280" i="4"/>
  <c r="CA280" i="4"/>
  <c r="CB280" i="4"/>
  <c r="AM280" i="4"/>
  <c r="AI280" i="4"/>
  <c r="BP280" i="4"/>
  <c r="AE280" i="4"/>
  <c r="AB280" i="4"/>
  <c r="CI280" i="4"/>
  <c r="AU280" i="4"/>
  <c r="BW280" i="4"/>
  <c r="AT280" i="4"/>
  <c r="BM280" i="4"/>
  <c r="CG280" i="4"/>
  <c r="BU280" i="4"/>
  <c r="AC280" i="4"/>
  <c r="AX280" i="4"/>
  <c r="BR280" i="4"/>
  <c r="AJ280" i="4"/>
  <c r="BX280" i="4"/>
  <c r="G279" i="4"/>
  <c r="Q280" i="4"/>
  <c r="B279" i="4"/>
  <c r="T280" i="4"/>
  <c r="V280" i="4"/>
  <c r="U280" i="4"/>
  <c r="S280" i="4"/>
  <c r="R280" i="4"/>
  <c r="CL280" i="4"/>
  <c r="F281" i="4"/>
  <c r="AH281" i="4" l="1"/>
  <c r="CI281" i="4"/>
  <c r="BB281" i="4"/>
  <c r="AO281" i="4"/>
  <c r="BN281" i="4"/>
  <c r="AC281" i="4"/>
  <c r="AV281" i="4"/>
  <c r="BV281" i="4"/>
  <c r="AI281" i="4"/>
  <c r="BY281" i="4"/>
  <c r="BI281" i="4"/>
  <c r="AM281" i="4"/>
  <c r="BQ281" i="4"/>
  <c r="BR281" i="4"/>
  <c r="AD281" i="4"/>
  <c r="BJ281" i="4"/>
  <c r="CA281" i="4"/>
  <c r="BX281" i="4"/>
  <c r="BG281" i="4"/>
  <c r="BL281" i="4"/>
  <c r="CJ281" i="4"/>
  <c r="CH281" i="4"/>
  <c r="BC281" i="4"/>
  <c r="BM281" i="4"/>
  <c r="CQ281" i="4"/>
  <c r="BZ281" i="4"/>
  <c r="AQ281" i="4"/>
  <c r="X281" i="4"/>
  <c r="AK281" i="4"/>
  <c r="AP281" i="4"/>
  <c r="CR281" i="4"/>
  <c r="CP281" i="4"/>
  <c r="BK281" i="4"/>
  <c r="BO281" i="4"/>
  <c r="W281" i="4"/>
  <c r="CD281" i="4"/>
  <c r="AL281" i="4"/>
  <c r="AF281" i="4"/>
  <c r="CF281" i="4"/>
  <c r="AN281" i="4"/>
  <c r="AX281" i="4"/>
  <c r="BA281" i="4"/>
  <c r="AA281" i="4"/>
  <c r="AR281" i="4"/>
  <c r="CB281" i="4"/>
  <c r="AY281" i="4"/>
  <c r="CK281" i="4"/>
  <c r="BF281" i="4"/>
  <c r="BP281" i="4"/>
  <c r="AZ281" i="4"/>
  <c r="BE281" i="4"/>
  <c r="CE281" i="4"/>
  <c r="CG281" i="4"/>
  <c r="BS281" i="4"/>
  <c r="BH281" i="4"/>
  <c r="AT281" i="4"/>
  <c r="AS281" i="4"/>
  <c r="CC281" i="4"/>
  <c r="AG281" i="4"/>
  <c r="AU281" i="4"/>
  <c r="Y281" i="4"/>
  <c r="BT281" i="4"/>
  <c r="CS281" i="4"/>
  <c r="Z281" i="4"/>
  <c r="BW281" i="4"/>
  <c r="AE281" i="4"/>
  <c r="BU281" i="4"/>
  <c r="AB281" i="4"/>
  <c r="AJ281" i="4"/>
  <c r="BD281" i="4"/>
  <c r="AW281" i="4"/>
  <c r="G280" i="4"/>
  <c r="Q281" i="4"/>
  <c r="B280" i="4"/>
  <c r="U281" i="4"/>
  <c r="V281" i="4"/>
  <c r="T281" i="4"/>
  <c r="S281" i="4"/>
  <c r="R281" i="4"/>
  <c r="CL281" i="4"/>
  <c r="F282" i="4"/>
  <c r="G281" i="4" l="1"/>
  <c r="AM282" i="4"/>
  <c r="CD282" i="4"/>
  <c r="AH282" i="4"/>
  <c r="AV282" i="4"/>
  <c r="AX282" i="4"/>
  <c r="AT282" i="4"/>
  <c r="CB282" i="4"/>
  <c r="BW282" i="4"/>
  <c r="BE282" i="4"/>
  <c r="BA282" i="4"/>
  <c r="BN282" i="4"/>
  <c r="BZ282" i="4"/>
  <c r="AY282" i="4"/>
  <c r="AW282" i="4"/>
  <c r="BR282" i="4"/>
  <c r="AP282" i="4"/>
  <c r="BI282" i="4"/>
  <c r="BM282" i="4"/>
  <c r="AC282" i="4"/>
  <c r="BX282" i="4"/>
  <c r="Y282" i="4"/>
  <c r="AU282" i="4"/>
  <c r="CC282" i="4"/>
  <c r="BO282" i="4"/>
  <c r="BL282" i="4"/>
  <c r="AQ282" i="4"/>
  <c r="BD282" i="4"/>
  <c r="CQ282" i="4"/>
  <c r="AL282" i="4"/>
  <c r="CH282" i="4"/>
  <c r="CP282" i="4"/>
  <c r="AZ282" i="4"/>
  <c r="CF282" i="4"/>
  <c r="AA282" i="4"/>
  <c r="AI282" i="4"/>
  <c r="CS282" i="4"/>
  <c r="CA282" i="4"/>
  <c r="AN282" i="4"/>
  <c r="BH282" i="4"/>
  <c r="CR282" i="4"/>
  <c r="AD282" i="4"/>
  <c r="BU282" i="4"/>
  <c r="CG282" i="4"/>
  <c r="AF282" i="4"/>
  <c r="BJ282" i="4"/>
  <c r="X282" i="4"/>
  <c r="BP282" i="4"/>
  <c r="BQ282" i="4"/>
  <c r="Z282" i="4"/>
  <c r="AB282" i="4"/>
  <c r="BS282" i="4"/>
  <c r="BC282" i="4"/>
  <c r="W282" i="4"/>
  <c r="BG282" i="4"/>
  <c r="BT282" i="4"/>
  <c r="AS282" i="4"/>
  <c r="BK282" i="4"/>
  <c r="BF282" i="4"/>
  <c r="AJ282" i="4"/>
  <c r="BV282" i="4"/>
  <c r="AE282" i="4"/>
  <c r="AO282" i="4"/>
  <c r="CE282" i="4"/>
  <c r="BB282" i="4"/>
  <c r="AG282" i="4"/>
  <c r="AR282" i="4"/>
  <c r="CK282" i="4"/>
  <c r="BY282" i="4"/>
  <c r="CJ282" i="4"/>
  <c r="CI282" i="4"/>
  <c r="AK282" i="4"/>
  <c r="Q282" i="4"/>
  <c r="B281" i="4"/>
  <c r="V282" i="4"/>
  <c r="U282" i="4"/>
  <c r="T282" i="4"/>
  <c r="R282" i="4"/>
  <c r="S282" i="4"/>
  <c r="CL282" i="4"/>
  <c r="F283" i="4"/>
  <c r="BL283" i="4" l="1"/>
  <c r="AH283" i="4"/>
  <c r="CP283" i="4"/>
  <c r="BO283" i="4"/>
  <c r="AY283" i="4"/>
  <c r="CA283" i="4"/>
  <c r="BY283" i="4"/>
  <c r="AZ283" i="4"/>
  <c r="CR283" i="4"/>
  <c r="BJ283" i="4"/>
  <c r="BB283" i="4"/>
  <c r="AD283" i="4"/>
  <c r="AI283" i="4"/>
  <c r="CJ283" i="4"/>
  <c r="BT283" i="4"/>
  <c r="X283" i="4"/>
  <c r="BR283" i="4"/>
  <c r="AW283" i="4"/>
  <c r="CB283" i="4"/>
  <c r="BZ283" i="4"/>
  <c r="CH283" i="4"/>
  <c r="CK283" i="4"/>
  <c r="BA283" i="4"/>
  <c r="AB283" i="4"/>
  <c r="CE283" i="4"/>
  <c r="CQ283" i="4"/>
  <c r="CG283" i="4"/>
  <c r="BH283" i="4"/>
  <c r="BQ283" i="4"/>
  <c r="Y283" i="4"/>
  <c r="AO283" i="4"/>
  <c r="BM283" i="4"/>
  <c r="BW283" i="4"/>
  <c r="BG283" i="4"/>
  <c r="W283" i="4"/>
  <c r="BU283" i="4"/>
  <c r="CF283" i="4"/>
  <c r="AV283" i="4"/>
  <c r="BK283" i="4"/>
  <c r="AL283" i="4"/>
  <c r="BD283" i="4"/>
  <c r="AF283" i="4"/>
  <c r="CD283" i="4"/>
  <c r="BE283" i="4"/>
  <c r="AP283" i="4"/>
  <c r="AM283" i="4"/>
  <c r="CI283" i="4"/>
  <c r="AA283" i="4"/>
  <c r="AX283" i="4"/>
  <c r="BN283" i="4"/>
  <c r="BF283" i="4"/>
  <c r="AT283" i="4"/>
  <c r="BV283" i="4"/>
  <c r="AU283" i="4"/>
  <c r="BS283" i="4"/>
  <c r="CS283" i="4"/>
  <c r="AN283" i="4"/>
  <c r="CC283" i="4"/>
  <c r="AQ283" i="4"/>
  <c r="AE283" i="4"/>
  <c r="BX283" i="4"/>
  <c r="AJ283" i="4"/>
  <c r="AS283" i="4"/>
  <c r="Z283" i="4"/>
  <c r="AC283" i="4"/>
  <c r="BP283" i="4"/>
  <c r="AK283" i="4"/>
  <c r="AG283" i="4"/>
  <c r="AR283" i="4"/>
  <c r="BI283" i="4"/>
  <c r="BC283" i="4"/>
  <c r="G282" i="4"/>
  <c r="Q283" i="4"/>
  <c r="B282" i="4"/>
  <c r="T283" i="4"/>
  <c r="V283" i="4"/>
  <c r="U283" i="4"/>
  <c r="R283" i="4"/>
  <c r="S283" i="4"/>
  <c r="CL283" i="4"/>
  <c r="F284" i="4"/>
  <c r="G283" i="4" l="1"/>
  <c r="BZ284" i="4"/>
  <c r="AJ284" i="4"/>
  <c r="BC284" i="4"/>
  <c r="BK284" i="4"/>
  <c r="AL284" i="4"/>
  <c r="AZ284" i="4"/>
  <c r="BJ284" i="4"/>
  <c r="BR284" i="4"/>
  <c r="BB284" i="4"/>
  <c r="CJ284" i="4"/>
  <c r="AW284" i="4"/>
  <c r="BY284" i="4"/>
  <c r="BX284" i="4"/>
  <c r="BP284" i="4"/>
  <c r="AI284" i="4"/>
  <c r="AQ284" i="4"/>
  <c r="AO284" i="4"/>
  <c r="CR284" i="4"/>
  <c r="AV284" i="4"/>
  <c r="BH284" i="4"/>
  <c r="BQ284" i="4"/>
  <c r="AT284" i="4"/>
  <c r="CF284" i="4"/>
  <c r="BT284" i="4"/>
  <c r="CG284" i="4"/>
  <c r="AY284" i="4"/>
  <c r="AK284" i="4"/>
  <c r="BN284" i="4"/>
  <c r="BF284" i="4"/>
  <c r="AA284" i="4"/>
  <c r="CS284" i="4"/>
  <c r="AM284" i="4"/>
  <c r="AG284" i="4"/>
  <c r="AR284" i="4"/>
  <c r="AB284" i="4"/>
  <c r="BV284" i="4"/>
  <c r="CP284" i="4"/>
  <c r="BO284" i="4"/>
  <c r="CD284" i="4"/>
  <c r="BL284" i="4"/>
  <c r="CE284" i="4"/>
  <c r="CB284" i="4"/>
  <c r="BU284" i="4"/>
  <c r="AF284" i="4"/>
  <c r="CA284" i="4"/>
  <c r="CQ284" i="4"/>
  <c r="CK284" i="4"/>
  <c r="CI284" i="4"/>
  <c r="BW284" i="4"/>
  <c r="AE284" i="4"/>
  <c r="AX284" i="4"/>
  <c r="BA284" i="4"/>
  <c r="AU284" i="4"/>
  <c r="BE284" i="4"/>
  <c r="AH284" i="4"/>
  <c r="BD284" i="4"/>
  <c r="BI284" i="4"/>
  <c r="CH284" i="4"/>
  <c r="CC284" i="4"/>
  <c r="BS284" i="4"/>
  <c r="AP284" i="4"/>
  <c r="BG284" i="4"/>
  <c r="AN284" i="4"/>
  <c r="AC284" i="4"/>
  <c r="BM284" i="4"/>
  <c r="AS284" i="4"/>
  <c r="AD284" i="4"/>
  <c r="Q284" i="4"/>
  <c r="B283" i="4"/>
  <c r="U284" i="4"/>
  <c r="T284" i="4"/>
  <c r="V284" i="4"/>
  <c r="W284" i="4"/>
  <c r="Z284" i="4"/>
  <c r="X284" i="4"/>
  <c r="S284" i="4"/>
  <c r="Y284" i="4"/>
  <c r="R284" i="4"/>
  <c r="CL284" i="4"/>
  <c r="F285" i="4"/>
  <c r="CC285" i="4" l="1"/>
  <c r="AU285" i="4"/>
  <c r="BN285" i="4"/>
  <c r="CS285" i="4"/>
  <c r="AF285" i="4"/>
  <c r="AX285" i="4"/>
  <c r="AI285" i="4"/>
  <c r="AL285" i="4"/>
  <c r="CD285" i="4"/>
  <c r="CF285" i="4"/>
  <c r="AA285" i="4"/>
  <c r="BZ285" i="4"/>
  <c r="CI285" i="4"/>
  <c r="AR285" i="4"/>
  <c r="AW285" i="4"/>
  <c r="BH285" i="4"/>
  <c r="BR285" i="4"/>
  <c r="AS285" i="4"/>
  <c r="BA285" i="4"/>
  <c r="AM285" i="4"/>
  <c r="BE285" i="4"/>
  <c r="BS285" i="4"/>
  <c r="AP285" i="4"/>
  <c r="CH285" i="4"/>
  <c r="CK285" i="4"/>
  <c r="AK285" i="4"/>
  <c r="BG285" i="4"/>
  <c r="W285" i="4"/>
  <c r="BB285" i="4"/>
  <c r="AN285" i="4"/>
  <c r="BU285" i="4"/>
  <c r="BD285" i="4"/>
  <c r="AY285" i="4"/>
  <c r="BO285" i="4"/>
  <c r="BQ285" i="4"/>
  <c r="Z285" i="4"/>
  <c r="AT285" i="4"/>
  <c r="AD285" i="4"/>
  <c r="CB285" i="4"/>
  <c r="AC285" i="4"/>
  <c r="CR285" i="4"/>
  <c r="Y285" i="4"/>
  <c r="CE285" i="4"/>
  <c r="BV285" i="4"/>
  <c r="AB285" i="4"/>
  <c r="BJ285" i="4"/>
  <c r="AQ285" i="4"/>
  <c r="AG285" i="4"/>
  <c r="CQ285" i="4"/>
  <c r="BK285" i="4"/>
  <c r="BI285" i="4"/>
  <c r="AE285" i="4"/>
  <c r="BX285" i="4"/>
  <c r="X285" i="4"/>
  <c r="CA285" i="4"/>
  <c r="BP285" i="4"/>
  <c r="BL285" i="4"/>
  <c r="AO285" i="4"/>
  <c r="AZ285" i="4"/>
  <c r="AJ285" i="4"/>
  <c r="BF285" i="4"/>
  <c r="CG285" i="4"/>
  <c r="AH285" i="4"/>
  <c r="BT285" i="4"/>
  <c r="BW285" i="4"/>
  <c r="AV285" i="4"/>
  <c r="CJ285" i="4"/>
  <c r="BC285" i="4"/>
  <c r="BM285" i="4"/>
  <c r="CP285" i="4"/>
  <c r="BY285" i="4"/>
  <c r="G284" i="4"/>
  <c r="Q285" i="4"/>
  <c r="B284" i="4"/>
  <c r="U285" i="4"/>
  <c r="V285" i="4"/>
  <c r="T285" i="4"/>
  <c r="R285" i="4"/>
  <c r="S285" i="4"/>
  <c r="CL285" i="4"/>
  <c r="F286" i="4"/>
  <c r="BW286" i="4" l="1"/>
  <c r="BZ286" i="4"/>
  <c r="CH286" i="4"/>
  <c r="CE286" i="4"/>
  <c r="CS286" i="4"/>
  <c r="AL286" i="4"/>
  <c r="AQ286" i="4"/>
  <c r="Y286" i="4"/>
  <c r="AO286" i="4"/>
  <c r="BG286" i="4"/>
  <c r="BA286" i="4"/>
  <c r="BP286" i="4"/>
  <c r="BL286" i="4"/>
  <c r="BE286" i="4"/>
  <c r="W286" i="4"/>
  <c r="AA286" i="4"/>
  <c r="CA286" i="4"/>
  <c r="BQ286" i="4"/>
  <c r="AZ286" i="4"/>
  <c r="CB286" i="4"/>
  <c r="AP286" i="4"/>
  <c r="CG286" i="4"/>
  <c r="AJ286" i="4"/>
  <c r="CC286" i="4"/>
  <c r="BX286" i="4"/>
  <c r="BF286" i="4"/>
  <c r="AT286" i="4"/>
  <c r="AW286" i="4"/>
  <c r="BC286" i="4"/>
  <c r="AV286" i="4"/>
  <c r="BV286" i="4"/>
  <c r="CR286" i="4"/>
  <c r="AM286" i="4"/>
  <c r="CK286" i="4"/>
  <c r="CF286" i="4"/>
  <c r="AE286" i="4"/>
  <c r="BI286" i="4"/>
  <c r="AU286" i="4"/>
  <c r="AB286" i="4"/>
  <c r="BR286" i="4"/>
  <c r="BN286" i="4"/>
  <c r="AH286" i="4"/>
  <c r="AY286" i="4"/>
  <c r="CD286" i="4"/>
  <c r="Z286" i="4"/>
  <c r="AX286" i="4"/>
  <c r="AF286" i="4"/>
  <c r="BM286" i="4"/>
  <c r="BH286" i="4"/>
  <c r="CJ286" i="4"/>
  <c r="AC286" i="4"/>
  <c r="BY286" i="4"/>
  <c r="BS286" i="4"/>
  <c r="AN286" i="4"/>
  <c r="AD286" i="4"/>
  <c r="BJ286" i="4"/>
  <c r="AS286" i="4"/>
  <c r="BO286" i="4"/>
  <c r="BD286" i="4"/>
  <c r="BK286" i="4"/>
  <c r="CI286" i="4"/>
  <c r="BU286" i="4"/>
  <c r="CQ286" i="4"/>
  <c r="AK286" i="4"/>
  <c r="BB286" i="4"/>
  <c r="X286" i="4"/>
  <c r="AI286" i="4"/>
  <c r="AG286" i="4"/>
  <c r="AR286" i="4"/>
  <c r="CP286" i="4"/>
  <c r="BT286" i="4"/>
  <c r="R286" i="4"/>
  <c r="G285" i="4"/>
  <c r="Q286" i="4"/>
  <c r="B285" i="4"/>
  <c r="T286" i="4"/>
  <c r="U286" i="4"/>
  <c r="V286" i="4"/>
  <c r="S286" i="4"/>
  <c r="CL286" i="4"/>
  <c r="F287" i="4"/>
  <c r="G286" i="4" l="1"/>
  <c r="CE287" i="4"/>
  <c r="AG287" i="4"/>
  <c r="BG287" i="4"/>
  <c r="CD287" i="4"/>
  <c r="BD287" i="4"/>
  <c r="Z287" i="4"/>
  <c r="AB287" i="4"/>
  <c r="BN287" i="4"/>
  <c r="BU287" i="4"/>
  <c r="AN287" i="4"/>
  <c r="AL287" i="4"/>
  <c r="AS287" i="4"/>
  <c r="CI287" i="4"/>
  <c r="AU287" i="4"/>
  <c r="BM287" i="4"/>
  <c r="BQ287" i="4"/>
  <c r="CJ287" i="4"/>
  <c r="CS287" i="4"/>
  <c r="AM287" i="4"/>
  <c r="BT287" i="4"/>
  <c r="AF287" i="4"/>
  <c r="BB287" i="4"/>
  <c r="X287" i="4"/>
  <c r="BZ287" i="4"/>
  <c r="BO287" i="4"/>
  <c r="AI287" i="4"/>
  <c r="AY287" i="4"/>
  <c r="AO287" i="4"/>
  <c r="AA287" i="4"/>
  <c r="AQ287" i="4"/>
  <c r="BS287" i="4"/>
  <c r="BP287" i="4"/>
  <c r="CG287" i="4"/>
  <c r="AK287" i="4"/>
  <c r="AJ287" i="4"/>
  <c r="AX287" i="4"/>
  <c r="W287" i="4"/>
  <c r="BA287" i="4"/>
  <c r="AP287" i="4"/>
  <c r="CC287" i="4"/>
  <c r="BR287" i="4"/>
  <c r="AT287" i="4"/>
  <c r="AC287" i="4"/>
  <c r="CB287" i="4"/>
  <c r="CF287" i="4"/>
  <c r="R287" i="4"/>
  <c r="AV287" i="4"/>
  <c r="BC287" i="4"/>
  <c r="CA287" i="4"/>
  <c r="BI287" i="4"/>
  <c r="Y287" i="4"/>
  <c r="AW287" i="4"/>
  <c r="AR287" i="4"/>
  <c r="BW287" i="4"/>
  <c r="BX287" i="4"/>
  <c r="AZ287" i="4"/>
  <c r="CR287" i="4"/>
  <c r="BF287" i="4"/>
  <c r="CQ287" i="4"/>
  <c r="AH287" i="4"/>
  <c r="BK287" i="4"/>
  <c r="BH287" i="4"/>
  <c r="CH287" i="4"/>
  <c r="AE287" i="4"/>
  <c r="BY287" i="4"/>
  <c r="BJ287" i="4"/>
  <c r="BE287" i="4"/>
  <c r="CP287" i="4"/>
  <c r="BL287" i="4"/>
  <c r="CK287" i="4"/>
  <c r="BV287" i="4"/>
  <c r="AD287" i="4"/>
  <c r="Q287" i="4"/>
  <c r="B286" i="4"/>
  <c r="U287" i="4"/>
  <c r="V287" i="4"/>
  <c r="T287" i="4"/>
  <c r="S287" i="4"/>
  <c r="CL287" i="4"/>
  <c r="F288" i="4"/>
  <c r="G287" i="4" l="1"/>
  <c r="BT288" i="4"/>
  <c r="BO288" i="4"/>
  <c r="BA288" i="4"/>
  <c r="AO288" i="4"/>
  <c r="AU288" i="4"/>
  <c r="BB288" i="4"/>
  <c r="AK288" i="4"/>
  <c r="CG288" i="4"/>
  <c r="AR288" i="4"/>
  <c r="BU288" i="4"/>
  <c r="BR288" i="4"/>
  <c r="AY288" i="4"/>
  <c r="BL288" i="4"/>
  <c r="X288" i="4"/>
  <c r="CS288" i="4"/>
  <c r="BD288" i="4"/>
  <c r="AN288" i="4"/>
  <c r="CJ288" i="4"/>
  <c r="AM288" i="4"/>
  <c r="CF288" i="4"/>
  <c r="BC288" i="4"/>
  <c r="AX288" i="4"/>
  <c r="BI288" i="4"/>
  <c r="CH288" i="4"/>
  <c r="AP288" i="4"/>
  <c r="BF288" i="4"/>
  <c r="BY288" i="4"/>
  <c r="AT288" i="4"/>
  <c r="BS288" i="4"/>
  <c r="CB288" i="4"/>
  <c r="BQ288" i="4"/>
  <c r="CD288" i="4"/>
  <c r="W288" i="4"/>
  <c r="CK288" i="4"/>
  <c r="CR288" i="4"/>
  <c r="CE288" i="4"/>
  <c r="AZ288" i="4"/>
  <c r="AE288" i="4"/>
  <c r="AF288" i="4"/>
  <c r="AL288" i="4"/>
  <c r="CA288" i="4"/>
  <c r="BW288" i="4"/>
  <c r="BN288" i="4"/>
  <c r="BH288" i="4"/>
  <c r="BV288" i="4"/>
  <c r="BJ288" i="4"/>
  <c r="BZ288" i="4"/>
  <c r="CI288" i="4"/>
  <c r="BP288" i="4"/>
  <c r="BG288" i="4"/>
  <c r="BE288" i="4"/>
  <c r="AA288" i="4"/>
  <c r="AJ288" i="4"/>
  <c r="CP288" i="4"/>
  <c r="AD288" i="4"/>
  <c r="AI288" i="4"/>
  <c r="AV288" i="4"/>
  <c r="Z288" i="4"/>
  <c r="AC288" i="4"/>
  <c r="AB288" i="4"/>
  <c r="AQ288" i="4"/>
  <c r="AS288" i="4"/>
  <c r="Y288" i="4"/>
  <c r="CQ288" i="4"/>
  <c r="AG288" i="4"/>
  <c r="BM288" i="4"/>
  <c r="BX288" i="4"/>
  <c r="CC288" i="4"/>
  <c r="AW288" i="4"/>
  <c r="AH288" i="4"/>
  <c r="BK288" i="4"/>
  <c r="Q288" i="4"/>
  <c r="B287" i="4"/>
  <c r="S288" i="4"/>
  <c r="R288" i="4"/>
  <c r="V288" i="4"/>
  <c r="T288" i="4"/>
  <c r="U288" i="4"/>
  <c r="CL288" i="4"/>
  <c r="F289" i="4"/>
  <c r="G288" i="4" l="1"/>
  <c r="CE289" i="4"/>
  <c r="AG289" i="4"/>
  <c r="AS289" i="4"/>
  <c r="AK289" i="4"/>
  <c r="AI289" i="4"/>
  <c r="BG289" i="4"/>
  <c r="AV289" i="4"/>
  <c r="AY289" i="4"/>
  <c r="CS289" i="4"/>
  <c r="AM289" i="4"/>
  <c r="BJ289" i="4"/>
  <c r="AB289" i="4"/>
  <c r="BC289" i="4"/>
  <c r="BH289" i="4"/>
  <c r="BT289" i="4"/>
  <c r="AE289" i="4"/>
  <c r="BE289" i="4"/>
  <c r="AO289" i="4"/>
  <c r="BX289" i="4"/>
  <c r="CH289" i="4"/>
  <c r="BY289" i="4"/>
  <c r="CA289" i="4"/>
  <c r="AP289" i="4"/>
  <c r="BA289" i="4"/>
  <c r="BD289" i="4"/>
  <c r="BO289" i="4"/>
  <c r="CJ289" i="4"/>
  <c r="BU289" i="4"/>
  <c r="AA289" i="4"/>
  <c r="CB289" i="4"/>
  <c r="AC289" i="4"/>
  <c r="CQ289" i="4"/>
  <c r="CC289" i="4"/>
  <c r="CP289" i="4"/>
  <c r="AX289" i="4"/>
  <c r="BW289" i="4"/>
  <c r="AR289" i="4"/>
  <c r="Y289" i="4"/>
  <c r="CK289" i="4"/>
  <c r="BB289" i="4"/>
  <c r="CF289" i="4"/>
  <c r="BZ289" i="4"/>
  <c r="BF289" i="4"/>
  <c r="AW289" i="4"/>
  <c r="CD289" i="4"/>
  <c r="AQ289" i="4"/>
  <c r="BS289" i="4"/>
  <c r="AU289" i="4"/>
  <c r="CG289" i="4"/>
  <c r="BN289" i="4"/>
  <c r="X289" i="4"/>
  <c r="CI289" i="4"/>
  <c r="BI289" i="4"/>
  <c r="AD289" i="4"/>
  <c r="AL289" i="4"/>
  <c r="W289" i="4"/>
  <c r="CR289" i="4"/>
  <c r="AZ289" i="4"/>
  <c r="BQ289" i="4"/>
  <c r="AN289" i="4"/>
  <c r="AH289" i="4"/>
  <c r="BP289" i="4"/>
  <c r="Z289" i="4"/>
  <c r="BK289" i="4"/>
  <c r="BL289" i="4"/>
  <c r="AT289" i="4"/>
  <c r="BM289" i="4"/>
  <c r="BV289" i="4"/>
  <c r="BR289" i="4"/>
  <c r="AF289" i="4"/>
  <c r="AJ289" i="4"/>
  <c r="Q289" i="4"/>
  <c r="B288" i="4"/>
  <c r="S289" i="4"/>
  <c r="R289" i="4"/>
  <c r="U289" i="4"/>
  <c r="T289" i="4"/>
  <c r="V289" i="4"/>
  <c r="CL289" i="4"/>
  <c r="F290" i="4"/>
  <c r="AV290" i="4" l="1"/>
  <c r="Y290" i="4"/>
  <c r="BG290" i="4"/>
  <c r="BM290" i="4"/>
  <c r="CJ290" i="4"/>
  <c r="AT290" i="4"/>
  <c r="AL290" i="4"/>
  <c r="CH290" i="4"/>
  <c r="BJ290" i="4"/>
  <c r="W290" i="4"/>
  <c r="AQ290" i="4"/>
  <c r="BD290" i="4"/>
  <c r="X290" i="4"/>
  <c r="AP290" i="4"/>
  <c r="BY290" i="4"/>
  <c r="AU290" i="4"/>
  <c r="BL290" i="4"/>
  <c r="BF290" i="4"/>
  <c r="AG290" i="4"/>
  <c r="AC290" i="4"/>
  <c r="CC290" i="4"/>
  <c r="BK290" i="4"/>
  <c r="BV290" i="4"/>
  <c r="BE290" i="4"/>
  <c r="AA290" i="4"/>
  <c r="AY290" i="4"/>
  <c r="AM290" i="4"/>
  <c r="BC290" i="4"/>
  <c r="AF290" i="4"/>
  <c r="AO290" i="4"/>
  <c r="BN290" i="4"/>
  <c r="BT290" i="4"/>
  <c r="AX290" i="4"/>
  <c r="BB290" i="4"/>
  <c r="BS290" i="4"/>
  <c r="BP290" i="4"/>
  <c r="CR290" i="4"/>
  <c r="AE290" i="4"/>
  <c r="AH290" i="4"/>
  <c r="CF290" i="4"/>
  <c r="CS290" i="4"/>
  <c r="AD290" i="4"/>
  <c r="BU290" i="4"/>
  <c r="AS290" i="4"/>
  <c r="Z290" i="4"/>
  <c r="BA290" i="4"/>
  <c r="AZ290" i="4"/>
  <c r="CG290" i="4"/>
  <c r="CI290" i="4"/>
  <c r="BI290" i="4"/>
  <c r="CP290" i="4"/>
  <c r="CD290" i="4"/>
  <c r="BR290" i="4"/>
  <c r="AJ290" i="4"/>
  <c r="BQ290" i="4"/>
  <c r="AN290" i="4"/>
  <c r="CK290" i="4"/>
  <c r="CE290" i="4"/>
  <c r="CA290" i="4"/>
  <c r="BZ290" i="4"/>
  <c r="V290" i="4"/>
  <c r="AK290" i="4"/>
  <c r="BH290" i="4"/>
  <c r="CQ290" i="4"/>
  <c r="BW290" i="4"/>
  <c r="BO290" i="4"/>
  <c r="AI290" i="4"/>
  <c r="AR290" i="4"/>
  <c r="BX290" i="4"/>
  <c r="AW290" i="4"/>
  <c r="AB290" i="4"/>
  <c r="CB290" i="4"/>
  <c r="G289" i="4"/>
  <c r="Q290" i="4"/>
  <c r="B289" i="4"/>
  <c r="T290" i="4"/>
  <c r="U290" i="4"/>
  <c r="R290" i="4"/>
  <c r="S290" i="4"/>
  <c r="CL290" i="4"/>
  <c r="F291" i="4"/>
  <c r="AM291" i="4" l="1"/>
  <c r="AF291" i="4"/>
  <c r="BQ291" i="4"/>
  <c r="BA291" i="4"/>
  <c r="AS291" i="4"/>
  <c r="AG291" i="4"/>
  <c r="BC291" i="4"/>
  <c r="BU291" i="4"/>
  <c r="BG291" i="4"/>
  <c r="BL291" i="4"/>
  <c r="CK291" i="4"/>
  <c r="W291" i="4"/>
  <c r="AH291" i="4"/>
  <c r="CQ291" i="4"/>
  <c r="BS291" i="4"/>
  <c r="BM291" i="4"/>
  <c r="CS291" i="4"/>
  <c r="AC291" i="4"/>
  <c r="BE291" i="4"/>
  <c r="CE291" i="4"/>
  <c r="AI291" i="4"/>
  <c r="AD291" i="4"/>
  <c r="AA291" i="4"/>
  <c r="BO291" i="4"/>
  <c r="X291" i="4"/>
  <c r="BD291" i="4"/>
  <c r="AZ291" i="4"/>
  <c r="BY291" i="4"/>
  <c r="BN291" i="4"/>
  <c r="CC291" i="4"/>
  <c r="BT291" i="4"/>
  <c r="AE291" i="4"/>
  <c r="CA291" i="4"/>
  <c r="CJ291" i="4"/>
  <c r="AO291" i="4"/>
  <c r="BW291" i="4"/>
  <c r="BI291" i="4"/>
  <c r="CI291" i="4"/>
  <c r="BH291" i="4"/>
  <c r="CR291" i="4"/>
  <c r="AT291" i="4"/>
  <c r="AK291" i="4"/>
  <c r="BX291" i="4"/>
  <c r="BZ291" i="4"/>
  <c r="Z291" i="4"/>
  <c r="BJ291" i="4"/>
  <c r="AX291" i="4"/>
  <c r="Y291" i="4"/>
  <c r="AP291" i="4"/>
  <c r="CH291" i="4"/>
  <c r="CB291" i="4"/>
  <c r="CF291" i="4"/>
  <c r="CP291" i="4"/>
  <c r="CD291" i="4"/>
  <c r="BF291" i="4"/>
  <c r="AY291" i="4"/>
  <c r="AU291" i="4"/>
  <c r="AL291" i="4"/>
  <c r="AN291" i="4"/>
  <c r="BK291" i="4"/>
  <c r="AW291" i="4"/>
  <c r="AB291" i="4"/>
  <c r="AV291" i="4"/>
  <c r="BP291" i="4"/>
  <c r="CG291" i="4"/>
  <c r="AR291" i="4"/>
  <c r="BV291" i="4"/>
  <c r="AQ291" i="4"/>
  <c r="BB291" i="4"/>
  <c r="BR291" i="4"/>
  <c r="AJ291" i="4"/>
  <c r="G290" i="4"/>
  <c r="Q291" i="4"/>
  <c r="B290" i="4"/>
  <c r="T291" i="4"/>
  <c r="V291" i="4"/>
  <c r="U291" i="4"/>
  <c r="R291" i="4"/>
  <c r="S291" i="4"/>
  <c r="CL291" i="4"/>
  <c r="F292" i="4"/>
  <c r="CG292" i="4" l="1"/>
  <c r="BE292" i="4"/>
  <c r="AA292" i="4"/>
  <c r="BI292" i="4"/>
  <c r="CF292" i="4"/>
  <c r="AX292" i="4"/>
  <c r="CS292" i="4"/>
  <c r="CQ292" i="4"/>
  <c r="BG292" i="4"/>
  <c r="BO292" i="4"/>
  <c r="AC292" i="4"/>
  <c r="CD292" i="4"/>
  <c r="AZ292" i="4"/>
  <c r="Y292" i="4"/>
  <c r="Z292" i="4"/>
  <c r="BW292" i="4"/>
  <c r="CP292" i="4"/>
  <c r="AH292" i="4"/>
  <c r="W292" i="4"/>
  <c r="AU292" i="4"/>
  <c r="CC292" i="4"/>
  <c r="BB292" i="4"/>
  <c r="BJ292" i="4"/>
  <c r="BM292" i="4"/>
  <c r="AY292" i="4"/>
  <c r="BH292" i="4"/>
  <c r="BT292" i="4"/>
  <c r="AT292" i="4"/>
  <c r="BZ292" i="4"/>
  <c r="AN292" i="4"/>
  <c r="BN292" i="4"/>
  <c r="AE292" i="4"/>
  <c r="BA292" i="4"/>
  <c r="CE292" i="4"/>
  <c r="CH292" i="4"/>
  <c r="BP292" i="4"/>
  <c r="AG292" i="4"/>
  <c r="AK292" i="4"/>
  <c r="AR292" i="4"/>
  <c r="CI292" i="4"/>
  <c r="BL292" i="4"/>
  <c r="AP292" i="4"/>
  <c r="AF292" i="4"/>
  <c r="AB292" i="4"/>
  <c r="BS292" i="4"/>
  <c r="BD292" i="4"/>
  <c r="CJ292" i="4"/>
  <c r="AJ292" i="4"/>
  <c r="CB292" i="4"/>
  <c r="BY292" i="4"/>
  <c r="CK292" i="4"/>
  <c r="AO292" i="4"/>
  <c r="BR292" i="4"/>
  <c r="CA292" i="4"/>
  <c r="X292" i="4"/>
  <c r="AD292" i="4"/>
  <c r="BC292" i="4"/>
  <c r="AI292" i="4"/>
  <c r="AV292" i="4"/>
  <c r="BF292" i="4"/>
  <c r="BK292" i="4"/>
  <c r="BX292" i="4"/>
  <c r="AM292" i="4"/>
  <c r="BV292" i="4"/>
  <c r="CR292" i="4"/>
  <c r="AW292" i="4"/>
  <c r="BU292" i="4"/>
  <c r="AL292" i="4"/>
  <c r="AS292" i="4"/>
  <c r="BQ292" i="4"/>
  <c r="AQ292" i="4"/>
  <c r="G291" i="4"/>
  <c r="Q292" i="4"/>
  <c r="B291" i="4"/>
  <c r="V292" i="4"/>
  <c r="T292" i="4"/>
  <c r="U292" i="4"/>
  <c r="R292" i="4"/>
  <c r="S292" i="4"/>
  <c r="CL292" i="4"/>
  <c r="F293" i="4"/>
  <c r="G292" i="4" l="1"/>
  <c r="AU293" i="4"/>
  <c r="AR293" i="4"/>
  <c r="X293" i="4"/>
  <c r="AM293" i="4"/>
  <c r="AW293" i="4"/>
  <c r="BH293" i="4"/>
  <c r="CF293" i="4"/>
  <c r="BC293" i="4"/>
  <c r="AV293" i="4"/>
  <c r="AE293" i="4"/>
  <c r="AZ293" i="4"/>
  <c r="BO293" i="4"/>
  <c r="BX293" i="4"/>
  <c r="CI293" i="4"/>
  <c r="Y293" i="4"/>
  <c r="CB293" i="4"/>
  <c r="AK293" i="4"/>
  <c r="BQ293" i="4"/>
  <c r="AT293" i="4"/>
  <c r="AN293" i="4"/>
  <c r="BM293" i="4"/>
  <c r="BV293" i="4"/>
  <c r="BU293" i="4"/>
  <c r="BE293" i="4"/>
  <c r="W293" i="4"/>
  <c r="BG293" i="4"/>
  <c r="BB293" i="4"/>
  <c r="BT293" i="4"/>
  <c r="AY293" i="4"/>
  <c r="AP293" i="4"/>
  <c r="BR293" i="4"/>
  <c r="AS293" i="4"/>
  <c r="AX293" i="4"/>
  <c r="CQ293" i="4"/>
  <c r="AI293" i="4"/>
  <c r="AB293" i="4"/>
  <c r="CE293" i="4"/>
  <c r="CD293" i="4"/>
  <c r="BL293" i="4"/>
  <c r="AO293" i="4"/>
  <c r="CS293" i="4"/>
  <c r="CK293" i="4"/>
  <c r="CR293" i="4"/>
  <c r="AD293" i="4"/>
  <c r="CC293" i="4"/>
  <c r="BA293" i="4"/>
  <c r="BZ293" i="4"/>
  <c r="BY293" i="4"/>
  <c r="AJ293" i="4"/>
  <c r="CG293" i="4"/>
  <c r="AL293" i="4"/>
  <c r="CJ293" i="4"/>
  <c r="BN293" i="4"/>
  <c r="Z293" i="4"/>
  <c r="BF293" i="4"/>
  <c r="CP293" i="4"/>
  <c r="BJ293" i="4"/>
  <c r="AG293" i="4"/>
  <c r="AA293" i="4"/>
  <c r="AQ293" i="4"/>
  <c r="BI293" i="4"/>
  <c r="BD293" i="4"/>
  <c r="BS293" i="4"/>
  <c r="AF293" i="4"/>
  <c r="CH293" i="4"/>
  <c r="AC293" i="4"/>
  <c r="BW293" i="4"/>
  <c r="BP293" i="4"/>
  <c r="BK293" i="4"/>
  <c r="CA293" i="4"/>
  <c r="AH293" i="4"/>
  <c r="Q293" i="4"/>
  <c r="B292" i="4"/>
  <c r="U293" i="4"/>
  <c r="T293" i="4"/>
  <c r="V293" i="4"/>
  <c r="S293" i="4"/>
  <c r="R293" i="4"/>
  <c r="CL293" i="4"/>
  <c r="F294" i="4"/>
  <c r="G293" i="4" l="1"/>
  <c r="CK294" i="4"/>
  <c r="BS294" i="4"/>
  <c r="AI294" i="4"/>
  <c r="AC294" i="4"/>
  <c r="AH294" i="4"/>
  <c r="CI294" i="4"/>
  <c r="BG294" i="4"/>
  <c r="AN294" i="4"/>
  <c r="AU294" i="4"/>
  <c r="AT294" i="4"/>
  <c r="AG294" i="4"/>
  <c r="Z294" i="4"/>
  <c r="CF294" i="4"/>
  <c r="BI294" i="4"/>
  <c r="AM294" i="4"/>
  <c r="BB294" i="4"/>
  <c r="BQ294" i="4"/>
  <c r="AZ294" i="4"/>
  <c r="AP294" i="4"/>
  <c r="CE294" i="4"/>
  <c r="BP294" i="4"/>
  <c r="CP294" i="4"/>
  <c r="BR294" i="4"/>
  <c r="AR294" i="4"/>
  <c r="AB294" i="4"/>
  <c r="AA294" i="4"/>
  <c r="BM294" i="4"/>
  <c r="CD294" i="4"/>
  <c r="AE294" i="4"/>
  <c r="BJ294" i="4"/>
  <c r="AL294" i="4"/>
  <c r="AY294" i="4"/>
  <c r="BV294" i="4"/>
  <c r="AF294" i="4"/>
  <c r="CQ294" i="4"/>
  <c r="BZ294" i="4"/>
  <c r="AJ294" i="4"/>
  <c r="CG294" i="4"/>
  <c r="BD294" i="4"/>
  <c r="BN294" i="4"/>
  <c r="AO294" i="4"/>
  <c r="X294" i="4"/>
  <c r="CH294" i="4"/>
  <c r="AW294" i="4"/>
  <c r="BK294" i="4"/>
  <c r="AD294" i="4"/>
  <c r="BL294" i="4"/>
  <c r="BE294" i="4"/>
  <c r="AS294" i="4"/>
  <c r="CR294" i="4"/>
  <c r="BO294" i="4"/>
  <c r="BW294" i="4"/>
  <c r="AK294" i="4"/>
  <c r="BT294" i="4"/>
  <c r="BH294" i="4"/>
  <c r="CC294" i="4"/>
  <c r="CB294" i="4"/>
  <c r="BF294" i="4"/>
  <c r="BU294" i="4"/>
  <c r="AQ294" i="4"/>
  <c r="BA294" i="4"/>
  <c r="CJ294" i="4"/>
  <c r="W294" i="4"/>
  <c r="CA294" i="4"/>
  <c r="Y294" i="4"/>
  <c r="AX294" i="4"/>
  <c r="BY294" i="4"/>
  <c r="BC294" i="4"/>
  <c r="CS294" i="4"/>
  <c r="BX294" i="4"/>
  <c r="AV294" i="4"/>
  <c r="Q294" i="4"/>
  <c r="B293" i="4"/>
  <c r="T294" i="4"/>
  <c r="V294" i="4"/>
  <c r="U294" i="4"/>
  <c r="S294" i="4"/>
  <c r="R294" i="4"/>
  <c r="CL294" i="4"/>
  <c r="F295" i="4"/>
  <c r="G294" i="4" l="1"/>
  <c r="CC295" i="4"/>
  <c r="AF295" i="4"/>
  <c r="CQ295" i="4"/>
  <c r="BJ295" i="4"/>
  <c r="AN295" i="4"/>
  <c r="BD295" i="4"/>
  <c r="CE295" i="4"/>
  <c r="CR295" i="4"/>
  <c r="CS295" i="4"/>
  <c r="AL295" i="4"/>
  <c r="AB295" i="4"/>
  <c r="AZ295" i="4"/>
  <c r="AS295" i="4"/>
  <c r="CI295" i="4"/>
  <c r="AO295" i="4"/>
  <c r="BT295" i="4"/>
  <c r="BI295" i="4"/>
  <c r="AU295" i="4"/>
  <c r="AV295" i="4"/>
  <c r="CK295" i="4"/>
  <c r="CA295" i="4"/>
  <c r="AR295" i="4"/>
  <c r="BV295" i="4"/>
  <c r="CF295" i="4"/>
  <c r="CH295" i="4"/>
  <c r="AY295" i="4"/>
  <c r="AG295" i="4"/>
  <c r="AT295" i="4"/>
  <c r="BU295" i="4"/>
  <c r="BZ295" i="4"/>
  <c r="BO295" i="4"/>
  <c r="AQ295" i="4"/>
  <c r="CD295" i="4"/>
  <c r="CG295" i="4"/>
  <c r="BB295" i="4"/>
  <c r="BP295" i="4"/>
  <c r="BN295" i="4"/>
  <c r="BG295" i="4"/>
  <c r="AW295" i="4"/>
  <c r="AH295" i="4"/>
  <c r="AC295" i="4"/>
  <c r="AX295" i="4"/>
  <c r="BW295" i="4"/>
  <c r="BR295" i="4"/>
  <c r="BL295" i="4"/>
  <c r="Z295" i="4"/>
  <c r="AA295" i="4"/>
  <c r="BM295" i="4"/>
  <c r="X295" i="4"/>
  <c r="BC295" i="4"/>
  <c r="BS295" i="4"/>
  <c r="BK295" i="4"/>
  <c r="BA295" i="4"/>
  <c r="BY295" i="4"/>
  <c r="AJ295" i="4"/>
  <c r="AM295" i="4"/>
  <c r="Y295" i="4"/>
  <c r="CJ295" i="4"/>
  <c r="BX295" i="4"/>
  <c r="AP295" i="4"/>
  <c r="BQ295" i="4"/>
  <c r="AI295" i="4"/>
  <c r="AE295" i="4"/>
  <c r="BE295" i="4"/>
  <c r="BH295" i="4"/>
  <c r="AD295" i="4"/>
  <c r="AK295" i="4"/>
  <c r="BF295" i="4"/>
  <c r="W295" i="4"/>
  <c r="CB295" i="4"/>
  <c r="CP295" i="4"/>
  <c r="Q295" i="4"/>
  <c r="B294" i="4"/>
  <c r="V295" i="4"/>
  <c r="U295" i="4"/>
  <c r="T295" i="4"/>
  <c r="S295" i="4"/>
  <c r="R295" i="4"/>
  <c r="CL295" i="4"/>
  <c r="F296" i="4"/>
  <c r="BG296" i="4" l="1"/>
  <c r="CQ296" i="4"/>
  <c r="AA296" i="4"/>
  <c r="BP296" i="4"/>
  <c r="AU296" i="4"/>
  <c r="CP296" i="4"/>
  <c r="BQ296" i="4"/>
  <c r="AL296" i="4"/>
  <c r="BD296" i="4"/>
  <c r="BL296" i="4"/>
  <c r="BT296" i="4"/>
  <c r="BR296" i="4"/>
  <c r="CC296" i="4"/>
  <c r="BU296" i="4"/>
  <c r="AK296" i="4"/>
  <c r="AW296" i="4"/>
  <c r="CH296" i="4"/>
  <c r="CB296" i="4"/>
  <c r="AY296" i="4"/>
  <c r="CJ296" i="4"/>
  <c r="BM296" i="4"/>
  <c r="BW296" i="4"/>
  <c r="AG296" i="4"/>
  <c r="AO296" i="4"/>
  <c r="BZ296" i="4"/>
  <c r="BA296" i="4"/>
  <c r="BV296" i="4"/>
  <c r="BH296" i="4"/>
  <c r="BK296" i="4"/>
  <c r="AH296" i="4"/>
  <c r="CD296" i="4"/>
  <c r="CF296" i="4"/>
  <c r="BJ296" i="4"/>
  <c r="BE296" i="4"/>
  <c r="BO296" i="4"/>
  <c r="AT296" i="4"/>
  <c r="AZ296" i="4"/>
  <c r="AP296" i="4"/>
  <c r="CA296" i="4"/>
  <c r="BF296" i="4"/>
  <c r="BX296" i="4"/>
  <c r="AC296" i="4"/>
  <c r="CI296" i="4"/>
  <c r="AM296" i="4"/>
  <c r="AQ296" i="4"/>
  <c r="AD296" i="4"/>
  <c r="AX296" i="4"/>
  <c r="AB296" i="4"/>
  <c r="AV296" i="4"/>
  <c r="BC296" i="4"/>
  <c r="AS296" i="4"/>
  <c r="AE296" i="4"/>
  <c r="AR296" i="4"/>
  <c r="CR296" i="4"/>
  <c r="AJ296" i="4"/>
  <c r="BI296" i="4"/>
  <c r="CE296" i="4"/>
  <c r="CG296" i="4"/>
  <c r="BB296" i="4"/>
  <c r="BS296" i="4"/>
  <c r="AF296" i="4"/>
  <c r="BN296" i="4"/>
  <c r="BY296" i="4"/>
  <c r="AN296" i="4"/>
  <c r="CK296" i="4"/>
  <c r="CS296" i="4"/>
  <c r="AI296" i="4"/>
  <c r="G295" i="4"/>
  <c r="Q296" i="4"/>
  <c r="B295" i="4"/>
  <c r="V296" i="4"/>
  <c r="T296" i="4"/>
  <c r="W296" i="4"/>
  <c r="U296" i="4"/>
  <c r="Z296" i="4"/>
  <c r="X296" i="4"/>
  <c r="S296" i="4"/>
  <c r="Y296" i="4"/>
  <c r="R296" i="4"/>
  <c r="CL296" i="4"/>
  <c r="F297" i="4"/>
  <c r="AJ297" i="4" l="1"/>
  <c r="BV297" i="4"/>
  <c r="W297" i="4"/>
  <c r="BZ297" i="4"/>
  <c r="AH297" i="4"/>
  <c r="AQ297" i="4"/>
  <c r="BU297" i="4"/>
  <c r="AW297" i="4"/>
  <c r="CG297" i="4"/>
  <c r="BJ297" i="4"/>
  <c r="AN297" i="4"/>
  <c r="AR297" i="4"/>
  <c r="BF297" i="4"/>
  <c r="AB297" i="4"/>
  <c r="BB297" i="4"/>
  <c r="CI297" i="4"/>
  <c r="BP297" i="4"/>
  <c r="AC297" i="4"/>
  <c r="CH297" i="4"/>
  <c r="AL297" i="4"/>
  <c r="AZ297" i="4"/>
  <c r="CE297" i="4"/>
  <c r="BG297" i="4"/>
  <c r="AA297" i="4"/>
  <c r="AO297" i="4"/>
  <c r="Y297" i="4"/>
  <c r="AK297" i="4"/>
  <c r="CF297" i="4"/>
  <c r="BL297" i="4"/>
  <c r="CR297" i="4"/>
  <c r="CK297" i="4"/>
  <c r="CD297" i="4"/>
  <c r="BC297" i="4"/>
  <c r="AE297" i="4"/>
  <c r="Z297" i="4"/>
  <c r="AM297" i="4"/>
  <c r="CS297" i="4"/>
  <c r="BY297" i="4"/>
  <c r="CA297" i="4"/>
  <c r="CB297" i="4"/>
  <c r="AP297" i="4"/>
  <c r="AI297" i="4"/>
  <c r="CP297" i="4"/>
  <c r="X297" i="4"/>
  <c r="AD297" i="4"/>
  <c r="BS297" i="4"/>
  <c r="AX297" i="4"/>
  <c r="BM297" i="4"/>
  <c r="BX297" i="4"/>
  <c r="AT297" i="4"/>
  <c r="BE297" i="4"/>
  <c r="AF297" i="4"/>
  <c r="BT297" i="4"/>
  <c r="AG297" i="4"/>
  <c r="BD297" i="4"/>
  <c r="BH297" i="4"/>
  <c r="CJ297" i="4"/>
  <c r="BI297" i="4"/>
  <c r="BQ297" i="4"/>
  <c r="BA297" i="4"/>
  <c r="BN297" i="4"/>
  <c r="AV297" i="4"/>
  <c r="BK297" i="4"/>
  <c r="BO297" i="4"/>
  <c r="AS297" i="4"/>
  <c r="AU297" i="4"/>
  <c r="BW297" i="4"/>
  <c r="CQ297" i="4"/>
  <c r="AY297" i="4"/>
  <c r="BR297" i="4"/>
  <c r="CC297" i="4"/>
  <c r="G296" i="4"/>
  <c r="Q297" i="4"/>
  <c r="B296" i="4"/>
  <c r="U297" i="4"/>
  <c r="T297" i="4"/>
  <c r="V297" i="4"/>
  <c r="S297" i="4"/>
  <c r="R297" i="4"/>
  <c r="CL297" i="4"/>
  <c r="F298" i="4"/>
  <c r="G297" i="4" l="1"/>
  <c r="BD298" i="4"/>
  <c r="AY298" i="4"/>
  <c r="AT298" i="4"/>
  <c r="BA298" i="4"/>
  <c r="BU298" i="4"/>
  <c r="AX298" i="4"/>
  <c r="AV298" i="4"/>
  <c r="BE298" i="4"/>
  <c r="AR298" i="4"/>
  <c r="BS298" i="4"/>
  <c r="BI298" i="4"/>
  <c r="AP298" i="4"/>
  <c r="CS298" i="4"/>
  <c r="R298" i="4"/>
  <c r="BJ298" i="4"/>
  <c r="BR298" i="4"/>
  <c r="CC298" i="4"/>
  <c r="Y298" i="4"/>
  <c r="BT298" i="4"/>
  <c r="AD298" i="4"/>
  <c r="AB298" i="4"/>
  <c r="AJ298" i="4"/>
  <c r="AQ298" i="4"/>
  <c r="BO298" i="4"/>
  <c r="AH298" i="4"/>
  <c r="BF298" i="4"/>
  <c r="BG298" i="4"/>
  <c r="BB298" i="4"/>
  <c r="BH298" i="4"/>
  <c r="AM298" i="4"/>
  <c r="CA298" i="4"/>
  <c r="BW298" i="4"/>
  <c r="AG298" i="4"/>
  <c r="BY298" i="4"/>
  <c r="AE298" i="4"/>
  <c r="CB298" i="4"/>
  <c r="CE298" i="4"/>
  <c r="AI298" i="4"/>
  <c r="AC298" i="4"/>
  <c r="CF298" i="4"/>
  <c r="AZ298" i="4"/>
  <c r="CH298" i="4"/>
  <c r="CP298" i="4"/>
  <c r="AN298" i="4"/>
  <c r="AU298" i="4"/>
  <c r="CG298" i="4"/>
  <c r="AL298" i="4"/>
  <c r="CI298" i="4"/>
  <c r="Z298" i="4"/>
  <c r="BC298" i="4"/>
  <c r="BL298" i="4"/>
  <c r="AK298" i="4"/>
  <c r="BM298" i="4"/>
  <c r="CR298" i="4"/>
  <c r="AA298" i="4"/>
  <c r="CQ298" i="4"/>
  <c r="AF298" i="4"/>
  <c r="BV298" i="4"/>
  <c r="W298" i="4"/>
  <c r="X298" i="4"/>
  <c r="CJ298" i="4"/>
  <c r="CK298" i="4"/>
  <c r="BQ298" i="4"/>
  <c r="BZ298" i="4"/>
  <c r="AS298" i="4"/>
  <c r="BN298" i="4"/>
  <c r="BX298" i="4"/>
  <c r="AO298" i="4"/>
  <c r="BK298" i="4"/>
  <c r="CD298" i="4"/>
  <c r="AW298" i="4"/>
  <c r="BP298" i="4"/>
  <c r="Q298" i="4"/>
  <c r="B297" i="4"/>
  <c r="T298" i="4"/>
  <c r="U298" i="4"/>
  <c r="V298" i="4"/>
  <c r="S298" i="4"/>
  <c r="CL298" i="4"/>
  <c r="F299" i="4"/>
  <c r="BY299" i="4" l="1"/>
  <c r="CA299" i="4"/>
  <c r="CG299" i="4"/>
  <c r="CJ299" i="4"/>
  <c r="CE299" i="4"/>
  <c r="AH299" i="4"/>
  <c r="CB299" i="4"/>
  <c r="AO299" i="4"/>
  <c r="AS299" i="4"/>
  <c r="BV299" i="4"/>
  <c r="BX299" i="4"/>
  <c r="AP299" i="4"/>
  <c r="X299" i="4"/>
  <c r="AB299" i="4"/>
  <c r="CK299" i="4"/>
  <c r="BW299" i="4"/>
  <c r="BA299" i="4"/>
  <c r="BB299" i="4"/>
  <c r="Z299" i="4"/>
  <c r="BK299" i="4"/>
  <c r="CF299" i="4"/>
  <c r="AA299" i="4"/>
  <c r="CI299" i="4"/>
  <c r="AD299" i="4"/>
  <c r="AZ299" i="4"/>
  <c r="CC299" i="4"/>
  <c r="BZ299" i="4"/>
  <c r="BN299" i="4"/>
  <c r="BE299" i="4"/>
  <c r="Y299" i="4"/>
  <c r="AJ299" i="4"/>
  <c r="AM299" i="4"/>
  <c r="BG299" i="4"/>
  <c r="BJ299" i="4"/>
  <c r="BI299" i="4"/>
  <c r="AK299" i="4"/>
  <c r="CS299" i="4"/>
  <c r="AG299" i="4"/>
  <c r="CR299" i="4"/>
  <c r="BR299" i="4"/>
  <c r="BO299" i="4"/>
  <c r="BU299" i="4"/>
  <c r="CP299" i="4"/>
  <c r="AW299" i="4"/>
  <c r="AX299" i="4"/>
  <c r="BT299" i="4"/>
  <c r="CD299" i="4"/>
  <c r="CH299" i="4"/>
  <c r="AV299" i="4"/>
  <c r="BS299" i="4"/>
  <c r="BM299" i="4"/>
  <c r="BH299" i="4"/>
  <c r="R299" i="4"/>
  <c r="AQ299" i="4"/>
  <c r="AU299" i="4"/>
  <c r="BL299" i="4"/>
  <c r="AR299" i="4"/>
  <c r="W299" i="4"/>
  <c r="AF299" i="4"/>
  <c r="BD299" i="4"/>
  <c r="AE299" i="4"/>
  <c r="BC299" i="4"/>
  <c r="BP299" i="4"/>
  <c r="BQ299" i="4"/>
  <c r="CQ299" i="4"/>
  <c r="AC299" i="4"/>
  <c r="AY299" i="4"/>
  <c r="AL299" i="4"/>
  <c r="BF299" i="4"/>
  <c r="AT299" i="4"/>
  <c r="AI299" i="4"/>
  <c r="AN299" i="4"/>
  <c r="G298" i="4"/>
  <c r="Q299" i="4"/>
  <c r="B298" i="4"/>
  <c r="T299" i="4"/>
  <c r="U299" i="4"/>
  <c r="V299" i="4"/>
  <c r="S299" i="4"/>
  <c r="CL299" i="4"/>
  <c r="F300" i="4"/>
  <c r="G299" i="4" l="1"/>
  <c r="AC300" i="4"/>
  <c r="BN300" i="4"/>
  <c r="BY300" i="4"/>
  <c r="BR300" i="4"/>
  <c r="AH300" i="4"/>
  <c r="CP300" i="4"/>
  <c r="AE300" i="4"/>
  <c r="AX300" i="4"/>
  <c r="BB300" i="4"/>
  <c r="AQ300" i="4"/>
  <c r="BV300" i="4"/>
  <c r="BS300" i="4"/>
  <c r="BL300" i="4"/>
  <c r="AI300" i="4"/>
  <c r="AL300" i="4"/>
  <c r="CH300" i="4"/>
  <c r="CG300" i="4"/>
  <c r="BK300" i="4"/>
  <c r="AD300" i="4"/>
  <c r="AF300" i="4"/>
  <c r="BI300" i="4"/>
  <c r="AK300" i="4"/>
  <c r="BM300" i="4"/>
  <c r="BG300" i="4"/>
  <c r="CK300" i="4"/>
  <c r="CJ300" i="4"/>
  <c r="BO300" i="4"/>
  <c r="AV300" i="4"/>
  <c r="CA300" i="4"/>
  <c r="AP300" i="4"/>
  <c r="AR300" i="4"/>
  <c r="CC300" i="4"/>
  <c r="AA300" i="4"/>
  <c r="CE300" i="4"/>
  <c r="CF300" i="4"/>
  <c r="AO300" i="4"/>
  <c r="BX300" i="4"/>
  <c r="BE300" i="4"/>
  <c r="CR300" i="4"/>
  <c r="AM300" i="4"/>
  <c r="BA300" i="4"/>
  <c r="AS300" i="4"/>
  <c r="BJ300" i="4"/>
  <c r="CB300" i="4"/>
  <c r="X300" i="4"/>
  <c r="AW300" i="4"/>
  <c r="AJ300" i="4"/>
  <c r="AZ300" i="4"/>
  <c r="BC300" i="4"/>
  <c r="AU300" i="4"/>
  <c r="CQ300" i="4"/>
  <c r="CI300" i="4"/>
  <c r="CD300" i="4"/>
  <c r="BD300" i="4"/>
  <c r="Y300" i="4"/>
  <c r="BZ300" i="4"/>
  <c r="BQ300" i="4"/>
  <c r="CS300" i="4"/>
  <c r="Z300" i="4"/>
  <c r="BW300" i="4"/>
  <c r="BF300" i="4"/>
  <c r="BU300" i="4"/>
  <c r="AG300" i="4"/>
  <c r="BP300" i="4"/>
  <c r="W300" i="4"/>
  <c r="AN300" i="4"/>
  <c r="BT300" i="4"/>
  <c r="AB300" i="4"/>
  <c r="BH300" i="4"/>
  <c r="AT300" i="4"/>
  <c r="AY300" i="4"/>
  <c r="Q300" i="4"/>
  <c r="B299" i="4"/>
  <c r="S300" i="4"/>
  <c r="R300" i="4"/>
  <c r="T300" i="4"/>
  <c r="U300" i="4"/>
  <c r="V300" i="4"/>
  <c r="CL300" i="4"/>
  <c r="F301" i="4"/>
  <c r="CR301" i="4" l="1"/>
  <c r="CF301" i="4"/>
  <c r="BD301" i="4"/>
  <c r="CS301" i="4"/>
  <c r="BK301" i="4"/>
  <c r="AU301" i="4"/>
  <c r="CQ301" i="4"/>
  <c r="AE301" i="4"/>
  <c r="BQ301" i="4"/>
  <c r="BF301" i="4"/>
  <c r="CJ301" i="4"/>
  <c r="BJ301" i="4"/>
  <c r="AT301" i="4"/>
  <c r="BN301" i="4"/>
  <c r="CP301" i="4"/>
  <c r="AO301" i="4"/>
  <c r="AG301" i="4"/>
  <c r="BR301" i="4"/>
  <c r="BI301" i="4"/>
  <c r="AR301" i="4"/>
  <c r="BY301" i="4"/>
  <c r="AI301" i="4"/>
  <c r="AN301" i="4"/>
  <c r="AW301" i="4"/>
  <c r="BU301" i="4"/>
  <c r="AB301" i="4"/>
  <c r="AJ301" i="4"/>
  <c r="AL301" i="4"/>
  <c r="CK301" i="4"/>
  <c r="AP301" i="4"/>
  <c r="AV301" i="4"/>
  <c r="BP301" i="4"/>
  <c r="AQ301" i="4"/>
  <c r="CB301" i="4"/>
  <c r="BH301" i="4"/>
  <c r="BL301" i="4"/>
  <c r="CG301" i="4"/>
  <c r="CC301" i="4"/>
  <c r="BE301" i="4"/>
  <c r="CE301" i="4"/>
  <c r="W301" i="4"/>
  <c r="BB301" i="4"/>
  <c r="BA301" i="4"/>
  <c r="AY301" i="4"/>
  <c r="BM301" i="4"/>
  <c r="X301" i="4"/>
  <c r="AX301" i="4"/>
  <c r="BX301" i="4"/>
  <c r="AS301" i="4"/>
  <c r="AZ301" i="4"/>
  <c r="BZ301" i="4"/>
  <c r="BO301" i="4"/>
  <c r="AM301" i="4"/>
  <c r="AH301" i="4"/>
  <c r="CD301" i="4"/>
  <c r="AA301" i="4"/>
  <c r="BC301" i="4"/>
  <c r="BV301" i="4"/>
  <c r="CI301" i="4"/>
  <c r="BW301" i="4"/>
  <c r="CH301" i="4"/>
  <c r="AK301" i="4"/>
  <c r="Z301" i="4"/>
  <c r="BS301" i="4"/>
  <c r="AC301" i="4"/>
  <c r="BT301" i="4"/>
  <c r="AF301" i="4"/>
  <c r="AD301" i="4"/>
  <c r="Y301" i="4"/>
  <c r="CA301" i="4"/>
  <c r="BG301" i="4"/>
  <c r="G300" i="4"/>
  <c r="Q301" i="4"/>
  <c r="B300" i="4"/>
  <c r="R301" i="4"/>
  <c r="S301" i="4"/>
  <c r="V301" i="4"/>
  <c r="U301" i="4"/>
  <c r="T301" i="4"/>
  <c r="CL301" i="4"/>
  <c r="F302" i="4"/>
  <c r="G301" i="4" l="1"/>
  <c r="CA302" i="4"/>
  <c r="BU302" i="4"/>
  <c r="AM302" i="4"/>
  <c r="AQ302" i="4"/>
  <c r="AK302" i="4"/>
  <c r="BA302" i="4"/>
  <c r="AO302" i="4"/>
  <c r="AP302" i="4"/>
  <c r="BX302" i="4"/>
  <c r="BR302" i="4"/>
  <c r="CR302" i="4"/>
  <c r="CC302" i="4"/>
  <c r="CJ302" i="4"/>
  <c r="CQ302" i="4"/>
  <c r="CG302" i="4"/>
  <c r="BT302" i="4"/>
  <c r="AU302" i="4"/>
  <c r="AB302" i="4"/>
  <c r="BQ302" i="4"/>
  <c r="AH302" i="4"/>
  <c r="BV302" i="4"/>
  <c r="AL302" i="4"/>
  <c r="CE302" i="4"/>
  <c r="AD302" i="4"/>
  <c r="AY302" i="4"/>
  <c r="W302" i="4"/>
  <c r="BW302" i="4"/>
  <c r="CI302" i="4"/>
  <c r="AX302" i="4"/>
  <c r="BL302" i="4"/>
  <c r="AV302" i="4"/>
  <c r="BZ302" i="4"/>
  <c r="AS302" i="4"/>
  <c r="BC302" i="4"/>
  <c r="BD302" i="4"/>
  <c r="AI302" i="4"/>
  <c r="CP302" i="4"/>
  <c r="BS302" i="4"/>
  <c r="AG302" i="4"/>
  <c r="BG302" i="4"/>
  <c r="AW302" i="4"/>
  <c r="AJ302" i="4"/>
  <c r="AE302" i="4"/>
  <c r="BK302" i="4"/>
  <c r="AT302" i="4"/>
  <c r="V302" i="4"/>
  <c r="Z302" i="4"/>
  <c r="AF302" i="4"/>
  <c r="X302" i="4"/>
  <c r="CB302" i="4"/>
  <c r="AN302" i="4"/>
  <c r="CF302" i="4"/>
  <c r="BE302" i="4"/>
  <c r="CH302" i="4"/>
  <c r="BH302" i="4"/>
  <c r="AZ302" i="4"/>
  <c r="BN302" i="4"/>
  <c r="BY302" i="4"/>
  <c r="BO302" i="4"/>
  <c r="BI302" i="4"/>
  <c r="BB302" i="4"/>
  <c r="BF302" i="4"/>
  <c r="Y302" i="4"/>
  <c r="CK302" i="4"/>
  <c r="CS302" i="4"/>
  <c r="AA302" i="4"/>
  <c r="BJ302" i="4"/>
  <c r="AR302" i="4"/>
  <c r="CD302" i="4"/>
  <c r="BP302" i="4"/>
  <c r="AC302" i="4"/>
  <c r="BM302" i="4"/>
  <c r="Q302" i="4"/>
  <c r="B301" i="4"/>
  <c r="U302" i="4"/>
  <c r="T302" i="4"/>
  <c r="S302" i="4"/>
  <c r="R302" i="4"/>
  <c r="CL302" i="4"/>
  <c r="F303" i="4"/>
  <c r="AJ303" i="4" l="1"/>
  <c r="BF303" i="4"/>
  <c r="BH303" i="4"/>
  <c r="AA303" i="4"/>
  <c r="BC303" i="4"/>
  <c r="AR303" i="4"/>
  <c r="CH303" i="4"/>
  <c r="CJ303" i="4"/>
  <c r="AC303" i="4"/>
  <c r="AF303" i="4"/>
  <c r="AU303" i="4"/>
  <c r="AT303" i="4"/>
  <c r="X303" i="4"/>
  <c r="BG303" i="4"/>
  <c r="AQ303" i="4"/>
  <c r="CF303" i="4"/>
  <c r="BW303" i="4"/>
  <c r="CE303" i="4"/>
  <c r="BA303" i="4"/>
  <c r="BV303" i="4"/>
  <c r="CB303" i="4"/>
  <c r="AO303" i="4"/>
  <c r="BE303" i="4"/>
  <c r="BQ303" i="4"/>
  <c r="AB303" i="4"/>
  <c r="BJ303" i="4"/>
  <c r="CC303" i="4"/>
  <c r="CQ303" i="4"/>
  <c r="BB303" i="4"/>
  <c r="CP303" i="4"/>
  <c r="BI303" i="4"/>
  <c r="AI303" i="4"/>
  <c r="AS303" i="4"/>
  <c r="BP303" i="4"/>
  <c r="Y303" i="4"/>
  <c r="AE303" i="4"/>
  <c r="BM303" i="4"/>
  <c r="AV303" i="4"/>
  <c r="AX303" i="4"/>
  <c r="BT303" i="4"/>
  <c r="BS303" i="4"/>
  <c r="AL303" i="4"/>
  <c r="AK303" i="4"/>
  <c r="BD303" i="4"/>
  <c r="BL303" i="4"/>
  <c r="CG303" i="4"/>
  <c r="AP303" i="4"/>
  <c r="CA303" i="4"/>
  <c r="CS303" i="4"/>
  <c r="AM303" i="4"/>
  <c r="BK303" i="4"/>
  <c r="BZ303" i="4"/>
  <c r="BY303" i="4"/>
  <c r="W303" i="4"/>
  <c r="AN303" i="4"/>
  <c r="BX303" i="4"/>
  <c r="AZ303" i="4"/>
  <c r="CK303" i="4"/>
  <c r="BR303" i="4"/>
  <c r="CD303" i="4"/>
  <c r="CI303" i="4"/>
  <c r="AD303" i="4"/>
  <c r="AG303" i="4"/>
  <c r="AW303" i="4"/>
  <c r="Z303" i="4"/>
  <c r="BN303" i="4"/>
  <c r="AH303" i="4"/>
  <c r="AY303" i="4"/>
  <c r="CR303" i="4"/>
  <c r="BO303" i="4"/>
  <c r="BU303" i="4"/>
  <c r="G302" i="4"/>
  <c r="B302" i="4"/>
  <c r="V303" i="4"/>
  <c r="U303" i="4"/>
  <c r="T303" i="4"/>
  <c r="S303" i="4"/>
  <c r="R303" i="4"/>
  <c r="CL303" i="4"/>
  <c r="Q303" i="4"/>
  <c r="F304" i="4"/>
  <c r="G303" i="4" l="1"/>
  <c r="AW304" i="4"/>
  <c r="BY304" i="4"/>
  <c r="CE304" i="4"/>
  <c r="AH304" i="4"/>
  <c r="BE304" i="4"/>
  <c r="BC304" i="4"/>
  <c r="BL304" i="4"/>
  <c r="AY304" i="4"/>
  <c r="BG304" i="4"/>
  <c r="AD304" i="4"/>
  <c r="CI304" i="4"/>
  <c r="BM304" i="4"/>
  <c r="CQ304" i="4"/>
  <c r="AM304" i="4"/>
  <c r="CJ304" i="4"/>
  <c r="BN304" i="4"/>
  <c r="Z304" i="4"/>
  <c r="BX304" i="4"/>
  <c r="BD304" i="4"/>
  <c r="AN304" i="4"/>
  <c r="Y304" i="4"/>
  <c r="AS304" i="4"/>
  <c r="BR304" i="4"/>
  <c r="AG304" i="4"/>
  <c r="CC304" i="4"/>
  <c r="CF304" i="4"/>
  <c r="AL304" i="4"/>
  <c r="AO304" i="4"/>
  <c r="BP304" i="4"/>
  <c r="AU304" i="4"/>
  <c r="BI304" i="4"/>
  <c r="AV304" i="4"/>
  <c r="AF304" i="4"/>
  <c r="BT304" i="4"/>
  <c r="AC304" i="4"/>
  <c r="AI304" i="4"/>
  <c r="AP304" i="4"/>
  <c r="BH304" i="4"/>
  <c r="BO304" i="4"/>
  <c r="CR304" i="4"/>
  <c r="CB304" i="4"/>
  <c r="BA304" i="4"/>
  <c r="CP304" i="4"/>
  <c r="CG304" i="4"/>
  <c r="BV304" i="4"/>
  <c r="AJ304" i="4"/>
  <c r="AE304" i="4"/>
  <c r="BW304" i="4"/>
  <c r="AQ304" i="4"/>
  <c r="X304" i="4"/>
  <c r="AR304" i="4"/>
  <c r="BJ304" i="4"/>
  <c r="CS304" i="4"/>
  <c r="BQ304" i="4"/>
  <c r="CA304" i="4"/>
  <c r="AK304" i="4"/>
  <c r="BB304" i="4"/>
  <c r="AX304" i="4"/>
  <c r="BK304" i="4"/>
  <c r="BS304" i="4"/>
  <c r="BZ304" i="4"/>
  <c r="AZ304" i="4"/>
  <c r="BF304" i="4"/>
  <c r="AB304" i="4"/>
  <c r="AT304" i="4"/>
  <c r="CD304" i="4"/>
  <c r="BU304" i="4"/>
  <c r="CK304" i="4"/>
  <c r="CH304" i="4"/>
  <c r="W304" i="4"/>
  <c r="AA304" i="4"/>
  <c r="B303" i="4"/>
  <c r="V304" i="4"/>
  <c r="U304" i="4"/>
  <c r="T304" i="4"/>
  <c r="R304" i="4"/>
  <c r="S304" i="4"/>
  <c r="CL304" i="4"/>
  <c r="F305" i="4"/>
  <c r="Q304" i="4"/>
  <c r="G304" i="4" l="1"/>
  <c r="AH305" i="4"/>
  <c r="BF305" i="4"/>
  <c r="BL305" i="4"/>
  <c r="BU305" i="4"/>
  <c r="CF305" i="4"/>
  <c r="AC305" i="4"/>
  <c r="CG305" i="4"/>
  <c r="CQ305" i="4"/>
  <c r="BQ305" i="4"/>
  <c r="AR305" i="4"/>
  <c r="BK305" i="4"/>
  <c r="BN305" i="4"/>
  <c r="CE305" i="4"/>
  <c r="BM305" i="4"/>
  <c r="AW305" i="4"/>
  <c r="CP305" i="4"/>
  <c r="AO305" i="4"/>
  <c r="BE305" i="4"/>
  <c r="BC305" i="4"/>
  <c r="BW305" i="4"/>
  <c r="AL305" i="4"/>
  <c r="AI305" i="4"/>
  <c r="AT305" i="4"/>
  <c r="X305" i="4"/>
  <c r="BD305" i="4"/>
  <c r="BA305" i="4"/>
  <c r="AP305" i="4"/>
  <c r="CI305" i="4"/>
  <c r="CH305" i="4"/>
  <c r="AJ305" i="4"/>
  <c r="AX305" i="4"/>
  <c r="AK305" i="4"/>
  <c r="AU305" i="4"/>
  <c r="BP305" i="4"/>
  <c r="CJ305" i="4"/>
  <c r="AB305" i="4"/>
  <c r="AN305" i="4"/>
  <c r="AM305" i="4"/>
  <c r="BS305" i="4"/>
  <c r="BZ305" i="4"/>
  <c r="BR305" i="4"/>
  <c r="Y305" i="4"/>
  <c r="AG305" i="4"/>
  <c r="CK305" i="4"/>
  <c r="BG305" i="4"/>
  <c r="AE305" i="4"/>
  <c r="BI305" i="4"/>
  <c r="CC305" i="4"/>
  <c r="AY305" i="4"/>
  <c r="BX305" i="4"/>
  <c r="AF305" i="4"/>
  <c r="BY305" i="4"/>
  <c r="AS305" i="4"/>
  <c r="CB305" i="4"/>
  <c r="AA305" i="4"/>
  <c r="CR305" i="4"/>
  <c r="BB305" i="4"/>
  <c r="AZ305" i="4"/>
  <c r="CA305" i="4"/>
  <c r="Z305" i="4"/>
  <c r="CD305" i="4"/>
  <c r="BV305" i="4"/>
  <c r="BH305" i="4"/>
  <c r="BJ305" i="4"/>
  <c r="CS305" i="4"/>
  <c r="W305" i="4"/>
  <c r="AV305" i="4"/>
  <c r="AQ305" i="4"/>
  <c r="AD305" i="4"/>
  <c r="BT305" i="4"/>
  <c r="BO305" i="4"/>
  <c r="B304" i="4"/>
  <c r="V305" i="4"/>
  <c r="T305" i="4"/>
  <c r="U305" i="4"/>
  <c r="S305" i="4"/>
  <c r="R305" i="4"/>
  <c r="CL305" i="4"/>
  <c r="F306" i="4"/>
  <c r="Q305" i="4"/>
  <c r="G305" i="4" l="1"/>
  <c r="AQ306" i="4"/>
  <c r="AW306" i="4"/>
  <c r="CD306" i="4"/>
  <c r="Z306" i="4"/>
  <c r="W306" i="4"/>
  <c r="BL306" i="4"/>
  <c r="AL306" i="4"/>
  <c r="AM306" i="4"/>
  <c r="BX306" i="4"/>
  <c r="BT306" i="4"/>
  <c r="CG306" i="4"/>
  <c r="CP306" i="4"/>
  <c r="CI306" i="4"/>
  <c r="BA306" i="4"/>
  <c r="BK306" i="4"/>
  <c r="AE306" i="4"/>
  <c r="CF306" i="4"/>
  <c r="CC306" i="4"/>
  <c r="BN306" i="4"/>
  <c r="AR306" i="4"/>
  <c r="AN306" i="4"/>
  <c r="BU306" i="4"/>
  <c r="CH306" i="4"/>
  <c r="BM306" i="4"/>
  <c r="AG306" i="4"/>
  <c r="AX306" i="4"/>
  <c r="CR306" i="4"/>
  <c r="AF306" i="4"/>
  <c r="AZ306" i="4"/>
  <c r="BS306" i="4"/>
  <c r="CB306" i="4"/>
  <c r="AO306" i="4"/>
  <c r="AB306" i="4"/>
  <c r="AU306" i="4"/>
  <c r="BC306" i="4"/>
  <c r="BW306" i="4"/>
  <c r="BZ306" i="4"/>
  <c r="CE306" i="4"/>
  <c r="AC306" i="4"/>
  <c r="AV306" i="4"/>
  <c r="BH306" i="4"/>
  <c r="BD306" i="4"/>
  <c r="BR306" i="4"/>
  <c r="BG306" i="4"/>
  <c r="CJ306" i="4"/>
  <c r="AD306" i="4"/>
  <c r="BJ306" i="4"/>
  <c r="BI306" i="4"/>
  <c r="CS306" i="4"/>
  <c r="AK306" i="4"/>
  <c r="AJ306" i="4"/>
  <c r="BP306" i="4"/>
  <c r="AH306" i="4"/>
  <c r="CA306" i="4"/>
  <c r="BE306" i="4"/>
  <c r="AY306" i="4"/>
  <c r="BB306" i="4"/>
  <c r="BY306" i="4"/>
  <c r="BO306" i="4"/>
  <c r="CQ306" i="4"/>
  <c r="AP306" i="4"/>
  <c r="AI306" i="4"/>
  <c r="BF306" i="4"/>
  <c r="X306" i="4"/>
  <c r="AA306" i="4"/>
  <c r="AT306" i="4"/>
  <c r="Y306" i="4"/>
  <c r="AS306" i="4"/>
  <c r="BV306" i="4"/>
  <c r="BQ306" i="4"/>
  <c r="CK306" i="4"/>
  <c r="B305" i="4"/>
  <c r="T306" i="4"/>
  <c r="V306" i="4"/>
  <c r="U306" i="4"/>
  <c r="R306" i="4"/>
  <c r="S306" i="4"/>
  <c r="CL306" i="4"/>
  <c r="F307" i="4"/>
  <c r="Q306" i="4"/>
  <c r="G306" i="4" l="1"/>
  <c r="BH307" i="4"/>
  <c r="X307" i="4"/>
  <c r="CD307" i="4"/>
  <c r="BI307" i="4"/>
  <c r="CC307" i="4"/>
  <c r="BF307" i="4"/>
  <c r="BK307" i="4"/>
  <c r="BP307" i="4"/>
  <c r="CK307" i="4"/>
  <c r="BJ307" i="4"/>
  <c r="BX307" i="4"/>
  <c r="BW307" i="4"/>
  <c r="AG307" i="4"/>
  <c r="AB307" i="4"/>
  <c r="CJ307" i="4"/>
  <c r="AX307" i="4"/>
  <c r="AY307" i="4"/>
  <c r="AL307" i="4"/>
  <c r="BQ307" i="4"/>
  <c r="BL307" i="4"/>
  <c r="BU307" i="4"/>
  <c r="AS307" i="4"/>
  <c r="BE307" i="4"/>
  <c r="BM307" i="4"/>
  <c r="AQ307" i="4"/>
  <c r="BT307" i="4"/>
  <c r="CP307" i="4"/>
  <c r="AJ307" i="4"/>
  <c r="AW307" i="4"/>
  <c r="BV307" i="4"/>
  <c r="CE307" i="4"/>
  <c r="CB307" i="4"/>
  <c r="BY307" i="4"/>
  <c r="BG307" i="4"/>
  <c r="AR307" i="4"/>
  <c r="BD307" i="4"/>
  <c r="Y307" i="4"/>
  <c r="AC307" i="4"/>
  <c r="CH307" i="4"/>
  <c r="CS307" i="4"/>
  <c r="AP307" i="4"/>
  <c r="BR307" i="4"/>
  <c r="AT307" i="4"/>
  <c r="AZ307" i="4"/>
  <c r="AK307" i="4"/>
  <c r="BS307" i="4"/>
  <c r="BB307" i="4"/>
  <c r="AV307" i="4"/>
  <c r="CQ307" i="4"/>
  <c r="AD307" i="4"/>
  <c r="BC307" i="4"/>
  <c r="CG307" i="4"/>
  <c r="AU307" i="4"/>
  <c r="AF307" i="4"/>
  <c r="W307" i="4"/>
  <c r="BA307" i="4"/>
  <c r="BN307" i="4"/>
  <c r="CA307" i="4"/>
  <c r="AN307" i="4"/>
  <c r="AM307" i="4"/>
  <c r="AH307" i="4"/>
  <c r="CF307" i="4"/>
  <c r="CR307" i="4"/>
  <c r="AE307" i="4"/>
  <c r="AA307" i="4"/>
  <c r="BO307" i="4"/>
  <c r="AO307" i="4"/>
  <c r="AI307" i="4"/>
  <c r="Z307" i="4"/>
  <c r="BZ307" i="4"/>
  <c r="CI307" i="4"/>
  <c r="B306" i="4"/>
  <c r="V307" i="4"/>
  <c r="T307" i="4"/>
  <c r="U307" i="4"/>
  <c r="R307" i="4"/>
  <c r="S307" i="4"/>
  <c r="CL307" i="4"/>
  <c r="F308" i="4"/>
  <c r="Q307" i="4"/>
  <c r="G307" i="4" l="1"/>
  <c r="AN308" i="4"/>
  <c r="AB308" i="4"/>
  <c r="CF308" i="4"/>
  <c r="AW308" i="4"/>
  <c r="AJ308" i="4"/>
  <c r="CA308" i="4"/>
  <c r="AG308" i="4"/>
  <c r="BQ308" i="4"/>
  <c r="CS308" i="4"/>
  <c r="BC308" i="4"/>
  <c r="BE308" i="4"/>
  <c r="CB308" i="4"/>
  <c r="CQ308" i="4"/>
  <c r="CE308" i="4"/>
  <c r="BX308" i="4"/>
  <c r="BZ308" i="4"/>
  <c r="BD308" i="4"/>
  <c r="BS308" i="4"/>
  <c r="AM308" i="4"/>
  <c r="BH308" i="4"/>
  <c r="BR308" i="4"/>
  <c r="AI308" i="4"/>
  <c r="AS308" i="4"/>
  <c r="BO308" i="4"/>
  <c r="AY308" i="4"/>
  <c r="AA308" i="4"/>
  <c r="BN308" i="4"/>
  <c r="AD308" i="4"/>
  <c r="AH308" i="4"/>
  <c r="BU308" i="4"/>
  <c r="AR308" i="4"/>
  <c r="AZ308" i="4"/>
  <c r="BM308" i="4"/>
  <c r="AU308" i="4"/>
  <c r="BI308" i="4"/>
  <c r="BF308" i="4"/>
  <c r="AO308" i="4"/>
  <c r="AL308" i="4"/>
  <c r="BY308" i="4"/>
  <c r="AX308" i="4"/>
  <c r="CD308" i="4"/>
  <c r="AK308" i="4"/>
  <c r="CG308" i="4"/>
  <c r="AC308" i="4"/>
  <c r="BA308" i="4"/>
  <c r="BL308" i="4"/>
  <c r="CK308" i="4"/>
  <c r="AV308" i="4"/>
  <c r="BJ308" i="4"/>
  <c r="CH308" i="4"/>
  <c r="BG308" i="4"/>
  <c r="AE308" i="4"/>
  <c r="AT308" i="4"/>
  <c r="CJ308" i="4"/>
  <c r="BP308" i="4"/>
  <c r="BB308" i="4"/>
  <c r="CI308" i="4"/>
  <c r="BV308" i="4"/>
  <c r="BT308" i="4"/>
  <c r="CR308" i="4"/>
  <c r="AP308" i="4"/>
  <c r="BW308" i="4"/>
  <c r="CP308" i="4"/>
  <c r="AF308" i="4"/>
  <c r="AQ308" i="4"/>
  <c r="BK308" i="4"/>
  <c r="CC308" i="4"/>
  <c r="B307" i="4"/>
  <c r="W308" i="4"/>
  <c r="U308" i="4"/>
  <c r="T308" i="4"/>
  <c r="V308" i="4"/>
  <c r="Z308" i="4"/>
  <c r="X308" i="4"/>
  <c r="Y308" i="4"/>
  <c r="R308" i="4"/>
  <c r="S308" i="4"/>
  <c r="CL308" i="4"/>
  <c r="F309" i="4"/>
  <c r="Q308" i="4"/>
  <c r="G308" i="4" l="1"/>
  <c r="BQ309" i="4"/>
  <c r="CP309" i="4"/>
  <c r="AK309" i="4"/>
  <c r="AN309" i="4"/>
  <c r="AU309" i="4"/>
  <c r="AT309" i="4"/>
  <c r="AE309" i="4"/>
  <c r="AC309" i="4"/>
  <c r="BV309" i="4"/>
  <c r="AY309" i="4"/>
  <c r="BT309" i="4"/>
  <c r="CS309" i="4"/>
  <c r="AZ309" i="4"/>
  <c r="AH309" i="4"/>
  <c r="BA309" i="4"/>
  <c r="X309" i="4"/>
  <c r="CF309" i="4"/>
  <c r="AR309" i="4"/>
  <c r="CC309" i="4"/>
  <c r="BD309" i="4"/>
  <c r="CA309" i="4"/>
  <c r="BG309" i="4"/>
  <c r="BU309" i="4"/>
  <c r="AV309" i="4"/>
  <c r="BS309" i="4"/>
  <c r="CR309" i="4"/>
  <c r="AB309" i="4"/>
  <c r="AS309" i="4"/>
  <c r="BX309" i="4"/>
  <c r="BC309" i="4"/>
  <c r="BP309" i="4"/>
  <c r="AJ309" i="4"/>
  <c r="BH309" i="4"/>
  <c r="CB309" i="4"/>
  <c r="AA309" i="4"/>
  <c r="AW309" i="4"/>
  <c r="BW309" i="4"/>
  <c r="BE309" i="4"/>
  <c r="Z309" i="4"/>
  <c r="CH309" i="4"/>
  <c r="W309" i="4"/>
  <c r="BI309" i="4"/>
  <c r="AI309" i="4"/>
  <c r="Y309" i="4"/>
  <c r="BJ309" i="4"/>
  <c r="BN309" i="4"/>
  <c r="AD309" i="4"/>
  <c r="BL309" i="4"/>
  <c r="BF309" i="4"/>
  <c r="CQ309" i="4"/>
  <c r="AF309" i="4"/>
  <c r="AM309" i="4"/>
  <c r="AL309" i="4"/>
  <c r="BZ309" i="4"/>
  <c r="BK309" i="4"/>
  <c r="AX309" i="4"/>
  <c r="CK309" i="4"/>
  <c r="BB309" i="4"/>
  <c r="BR309" i="4"/>
  <c r="AG309" i="4"/>
  <c r="BY309" i="4"/>
  <c r="CE309" i="4"/>
  <c r="AQ309" i="4"/>
  <c r="CJ309" i="4"/>
  <c r="AP309" i="4"/>
  <c r="AO309" i="4"/>
  <c r="CG309" i="4"/>
  <c r="BO309" i="4"/>
  <c r="BM309" i="4"/>
  <c r="CD309" i="4"/>
  <c r="CI309" i="4"/>
  <c r="B308" i="4"/>
  <c r="T309" i="4"/>
  <c r="U309" i="4"/>
  <c r="V309" i="4"/>
  <c r="S309" i="4"/>
  <c r="R309" i="4"/>
  <c r="CL309" i="4"/>
  <c r="F310" i="4"/>
  <c r="Q309" i="4"/>
  <c r="G309" i="4" l="1"/>
  <c r="AF310" i="4"/>
  <c r="AZ310" i="4"/>
  <c r="AH310" i="4"/>
  <c r="AR310" i="4"/>
  <c r="AO310" i="4"/>
  <c r="AK310" i="4"/>
  <c r="CB310" i="4"/>
  <c r="AD310" i="4"/>
  <c r="BA310" i="4"/>
  <c r="BX310" i="4"/>
  <c r="BL310" i="4"/>
  <c r="AE310" i="4"/>
  <c r="BT310" i="4"/>
  <c r="AT310" i="4"/>
  <c r="CD310" i="4"/>
  <c r="CR310" i="4"/>
  <c r="AI310" i="4"/>
  <c r="AJ310" i="4"/>
  <c r="AX310" i="4"/>
  <c r="BK310" i="4"/>
  <c r="BM310" i="4"/>
  <c r="CE310" i="4"/>
  <c r="AB310" i="4"/>
  <c r="BU310" i="4"/>
  <c r="BZ310" i="4"/>
  <c r="CI310" i="4"/>
  <c r="BW310" i="4"/>
  <c r="BR310" i="4"/>
  <c r="BQ310" i="4"/>
  <c r="AL310" i="4"/>
  <c r="CA310" i="4"/>
  <c r="BJ310" i="4"/>
  <c r="BN310" i="4"/>
  <c r="BC310" i="4"/>
  <c r="BY310" i="4"/>
  <c r="Y310" i="4"/>
  <c r="AY310" i="4"/>
  <c r="AS310" i="4"/>
  <c r="Z310" i="4"/>
  <c r="AG310" i="4"/>
  <c r="CC310" i="4"/>
  <c r="BD310" i="4"/>
  <c r="X310" i="4"/>
  <c r="AN310" i="4"/>
  <c r="BB310" i="4"/>
  <c r="AP310" i="4"/>
  <c r="W310" i="4"/>
  <c r="CP310" i="4"/>
  <c r="BG310" i="4"/>
  <c r="BI310" i="4"/>
  <c r="CK310" i="4"/>
  <c r="CG310" i="4"/>
  <c r="AM310" i="4"/>
  <c r="R310" i="4"/>
  <c r="CJ310" i="4"/>
  <c r="AU310" i="4"/>
  <c r="BH310" i="4"/>
  <c r="CS310" i="4"/>
  <c r="BP310" i="4"/>
  <c r="CQ310" i="4"/>
  <c r="CF310" i="4"/>
  <c r="BO310" i="4"/>
  <c r="BE310" i="4"/>
  <c r="AW310" i="4"/>
  <c r="AA310" i="4"/>
  <c r="AC310" i="4"/>
  <c r="AQ310" i="4"/>
  <c r="AV310" i="4"/>
  <c r="BV310" i="4"/>
  <c r="CH310" i="4"/>
  <c r="BF310" i="4"/>
  <c r="BS310" i="4"/>
  <c r="B309" i="4"/>
  <c r="T310" i="4"/>
  <c r="V310" i="4"/>
  <c r="U310" i="4"/>
  <c r="S310" i="4"/>
  <c r="CL310" i="4"/>
  <c r="F311" i="4"/>
  <c r="Q310" i="4"/>
  <c r="G310" i="4" l="1"/>
  <c r="BF311" i="4"/>
  <c r="R311" i="4"/>
  <c r="CS311" i="4"/>
  <c r="CF311" i="4"/>
  <c r="CE311" i="4"/>
  <c r="AN311" i="4"/>
  <c r="BL311" i="4"/>
  <c r="BR311" i="4"/>
  <c r="AD311" i="4"/>
  <c r="AO311" i="4"/>
  <c r="AI311" i="4"/>
  <c r="AU311" i="4"/>
  <c r="CR311" i="4"/>
  <c r="CI311" i="4"/>
  <c r="CB311" i="4"/>
  <c r="AT311" i="4"/>
  <c r="AQ311" i="4"/>
  <c r="AG311" i="4"/>
  <c r="AA311" i="4"/>
  <c r="AH311" i="4"/>
  <c r="CQ311" i="4"/>
  <c r="AV311" i="4"/>
  <c r="BG311" i="4"/>
  <c r="BA311" i="4"/>
  <c r="BY311" i="4"/>
  <c r="AL311" i="4"/>
  <c r="BH311" i="4"/>
  <c r="AK311" i="4"/>
  <c r="BK311" i="4"/>
  <c r="CJ311" i="4"/>
  <c r="AY311" i="4"/>
  <c r="BM311" i="4"/>
  <c r="BI311" i="4"/>
  <c r="Z311" i="4"/>
  <c r="CG311" i="4"/>
  <c r="AC311" i="4"/>
  <c r="BS311" i="4"/>
  <c r="BJ311" i="4"/>
  <c r="BB311" i="4"/>
  <c r="CA311" i="4"/>
  <c r="AE311" i="4"/>
  <c r="AX311" i="4"/>
  <c r="BE311" i="4"/>
  <c r="X311" i="4"/>
  <c r="BQ311" i="4"/>
  <c r="CH311" i="4"/>
  <c r="AM311" i="4"/>
  <c r="BW311" i="4"/>
  <c r="BP311" i="4"/>
  <c r="CD311" i="4"/>
  <c r="AJ311" i="4"/>
  <c r="CK311" i="4"/>
  <c r="BC311" i="4"/>
  <c r="BT311" i="4"/>
  <c r="Y311" i="4"/>
  <c r="AB311" i="4"/>
  <c r="AR311" i="4"/>
  <c r="BO311" i="4"/>
  <c r="AZ311" i="4"/>
  <c r="AS311" i="4"/>
  <c r="BD311" i="4"/>
  <c r="AW311" i="4"/>
  <c r="BN311" i="4"/>
  <c r="AP311" i="4"/>
  <c r="AF311" i="4"/>
  <c r="CP311" i="4"/>
  <c r="BZ311" i="4"/>
  <c r="BX311" i="4"/>
  <c r="W311" i="4"/>
  <c r="BU311" i="4"/>
  <c r="CC311" i="4"/>
  <c r="BV311" i="4"/>
  <c r="B310" i="4"/>
  <c r="U311" i="4"/>
  <c r="V311" i="4"/>
  <c r="T311" i="4"/>
  <c r="S311" i="4"/>
  <c r="CL311" i="4"/>
  <c r="F312" i="4"/>
  <c r="Q311" i="4"/>
  <c r="G311" i="4" l="1"/>
  <c r="BP312" i="4"/>
  <c r="AZ312" i="4"/>
  <c r="CC312" i="4"/>
  <c r="CH312" i="4"/>
  <c r="Z312" i="4"/>
  <c r="BJ312" i="4"/>
  <c r="BO312" i="4"/>
  <c r="BV312" i="4"/>
  <c r="CS312" i="4"/>
  <c r="AS312" i="4"/>
  <c r="CJ312" i="4"/>
  <c r="AQ312" i="4"/>
  <c r="BH312" i="4"/>
  <c r="CD312" i="4"/>
  <c r="BX312" i="4"/>
  <c r="BI312" i="4"/>
  <c r="AH312" i="4"/>
  <c r="BW312" i="4"/>
  <c r="CB312" i="4"/>
  <c r="AV312" i="4"/>
  <c r="BS312" i="4"/>
  <c r="AY312" i="4"/>
  <c r="Y312" i="4"/>
  <c r="CR312" i="4"/>
  <c r="BM312" i="4"/>
  <c r="AE312" i="4"/>
  <c r="AT312" i="4"/>
  <c r="BD312" i="4"/>
  <c r="BE312" i="4"/>
  <c r="AK312" i="4"/>
  <c r="CP312" i="4"/>
  <c r="W312" i="4"/>
  <c r="BC312" i="4"/>
  <c r="AA312" i="4"/>
  <c r="CG312" i="4"/>
  <c r="AC312" i="4"/>
  <c r="BZ312" i="4"/>
  <c r="AM312" i="4"/>
  <c r="BG312" i="4"/>
  <c r="AX312" i="4"/>
  <c r="BT312" i="4"/>
  <c r="CQ312" i="4"/>
  <c r="CF312" i="4"/>
  <c r="AD312" i="4"/>
  <c r="BY312" i="4"/>
  <c r="AN312" i="4"/>
  <c r="AU312" i="4"/>
  <c r="CE312" i="4"/>
  <c r="BK312" i="4"/>
  <c r="BN312" i="4"/>
  <c r="BF312" i="4"/>
  <c r="X312" i="4"/>
  <c r="CA312" i="4"/>
  <c r="BL312" i="4"/>
  <c r="AB312" i="4"/>
  <c r="CI312" i="4"/>
  <c r="AO312" i="4"/>
  <c r="AF312" i="4"/>
  <c r="BR312" i="4"/>
  <c r="AG312" i="4"/>
  <c r="AJ312" i="4"/>
  <c r="AR312" i="4"/>
  <c r="AL312" i="4"/>
  <c r="BU312" i="4"/>
  <c r="AW312" i="4"/>
  <c r="AP312" i="4"/>
  <c r="AI312" i="4"/>
  <c r="BQ312" i="4"/>
  <c r="BA312" i="4"/>
  <c r="CK312" i="4"/>
  <c r="BB312" i="4"/>
  <c r="B311" i="4"/>
  <c r="R312" i="4"/>
  <c r="S312" i="4"/>
  <c r="U312" i="4"/>
  <c r="T312" i="4"/>
  <c r="V312" i="4"/>
  <c r="CL312" i="4"/>
  <c r="F313" i="4"/>
  <c r="Q312" i="4"/>
  <c r="G312" i="4" l="1"/>
  <c r="CH313" i="4"/>
  <c r="BM313" i="4"/>
  <c r="CK313" i="4"/>
  <c r="AT313" i="4"/>
  <c r="AA313" i="4"/>
  <c r="CE313" i="4"/>
  <c r="AW313" i="4"/>
  <c r="AE313" i="4"/>
  <c r="BG313" i="4"/>
  <c r="CD313" i="4"/>
  <c r="BE313" i="4"/>
  <c r="AN313" i="4"/>
  <c r="CQ313" i="4"/>
  <c r="CA313" i="4"/>
  <c r="AH313" i="4"/>
  <c r="CC313" i="4"/>
  <c r="AI313" i="4"/>
  <c r="AU313" i="4"/>
  <c r="BC313" i="4"/>
  <c r="W313" i="4"/>
  <c r="BU313" i="4"/>
  <c r="BQ313" i="4"/>
  <c r="AD313" i="4"/>
  <c r="BO313" i="4"/>
  <c r="BL313" i="4"/>
  <c r="AR313" i="4"/>
  <c r="CS313" i="4"/>
  <c r="AF313" i="4"/>
  <c r="BZ313" i="4"/>
  <c r="BH313" i="4"/>
  <c r="BI313" i="4"/>
  <c r="BD313" i="4"/>
  <c r="BT313" i="4"/>
  <c r="AZ313" i="4"/>
  <c r="CB313" i="4"/>
  <c r="BR313" i="4"/>
  <c r="CF313" i="4"/>
  <c r="Y313" i="4"/>
  <c r="AM313" i="4"/>
  <c r="CG313" i="4"/>
  <c r="BY313" i="4"/>
  <c r="BK313" i="4"/>
  <c r="BS313" i="4"/>
  <c r="BX313" i="4"/>
  <c r="BP313" i="4"/>
  <c r="AO313" i="4"/>
  <c r="Z313" i="4"/>
  <c r="AX313" i="4"/>
  <c r="AV313" i="4"/>
  <c r="CP313" i="4"/>
  <c r="AK313" i="4"/>
  <c r="X313" i="4"/>
  <c r="AP313" i="4"/>
  <c r="BN313" i="4"/>
  <c r="AC313" i="4"/>
  <c r="AS313" i="4"/>
  <c r="AQ313" i="4"/>
  <c r="AG313" i="4"/>
  <c r="CR313" i="4"/>
  <c r="BW313" i="4"/>
  <c r="AY313" i="4"/>
  <c r="AL313" i="4"/>
  <c r="BJ313" i="4"/>
  <c r="CI313" i="4"/>
  <c r="BA313" i="4"/>
  <c r="AJ313" i="4"/>
  <c r="CJ313" i="4"/>
  <c r="BV313" i="4"/>
  <c r="BB313" i="4"/>
  <c r="AB313" i="4"/>
  <c r="BF313" i="4"/>
  <c r="F314" i="4"/>
  <c r="F315" i="4" s="1"/>
  <c r="B312" i="4"/>
  <c r="R313" i="4"/>
  <c r="S313" i="4"/>
  <c r="U313" i="4"/>
  <c r="T313" i="4"/>
  <c r="V313" i="4"/>
  <c r="CL313" i="4"/>
  <c r="Q313" i="4"/>
  <c r="Q314" i="4" l="1"/>
  <c r="G313" i="4"/>
  <c r="CR315" i="4"/>
  <c r="BY315" i="4"/>
  <c r="BM315" i="4"/>
  <c r="CB315" i="4"/>
  <c r="BC315" i="4"/>
  <c r="AY315" i="4"/>
  <c r="BZ315" i="4"/>
  <c r="AE315" i="4"/>
  <c r="BV315" i="4"/>
  <c r="AA315" i="4"/>
  <c r="BR315" i="4"/>
  <c r="AK315" i="4"/>
  <c r="CC315" i="4"/>
  <c r="AU315" i="4"/>
  <c r="AD315" i="4"/>
  <c r="CG315" i="4"/>
  <c r="CP315" i="4"/>
  <c r="BG315" i="4"/>
  <c r="Z315" i="4"/>
  <c r="CS315" i="4"/>
  <c r="AS315" i="4"/>
  <c r="BW315" i="4"/>
  <c r="AJ315" i="4"/>
  <c r="AW315" i="4"/>
  <c r="CA315" i="4"/>
  <c r="AI315" i="4"/>
  <c r="CF315" i="4"/>
  <c r="BU315" i="4"/>
  <c r="AN315" i="4"/>
  <c r="AX315" i="4"/>
  <c r="BE315" i="4"/>
  <c r="CH315" i="4"/>
  <c r="CK315" i="4"/>
  <c r="AL315" i="4"/>
  <c r="BJ315" i="4"/>
  <c r="AF315" i="4"/>
  <c r="CI315" i="4"/>
  <c r="BL315" i="4"/>
  <c r="BB315" i="4"/>
  <c r="X315" i="4"/>
  <c r="CD315" i="4"/>
  <c r="BD315" i="4"/>
  <c r="CQ315" i="4"/>
  <c r="AT315" i="4"/>
  <c r="AH315" i="4"/>
  <c r="BK315" i="4"/>
  <c r="Y315" i="4"/>
  <c r="BA315" i="4"/>
  <c r="BH315" i="4"/>
  <c r="BO315" i="4"/>
  <c r="W315" i="4"/>
  <c r="AV315" i="4"/>
  <c r="AO315" i="4"/>
  <c r="AR315" i="4"/>
  <c r="AZ315" i="4"/>
  <c r="BS315" i="4"/>
  <c r="AB315" i="4"/>
  <c r="AC315" i="4"/>
  <c r="BX315" i="4"/>
  <c r="BT315" i="4"/>
  <c r="BQ315" i="4"/>
  <c r="CJ315" i="4"/>
  <c r="AG315" i="4"/>
  <c r="AP315" i="4"/>
  <c r="BI315" i="4"/>
  <c r="AQ315" i="4"/>
  <c r="BN315" i="4"/>
  <c r="AM315" i="4"/>
  <c r="BP315" i="4"/>
  <c r="CE315" i="4"/>
  <c r="BF315" i="4"/>
  <c r="CS314" i="4"/>
  <c r="X314" i="4"/>
  <c r="AS314" i="4"/>
  <c r="AU314" i="4"/>
  <c r="CA314" i="4"/>
  <c r="BM314" i="4"/>
  <c r="AZ314" i="4"/>
  <c r="BG314" i="4"/>
  <c r="AD314" i="4"/>
  <c r="AP314" i="4"/>
  <c r="BO314" i="4"/>
  <c r="AE314" i="4"/>
  <c r="BW314" i="4"/>
  <c r="CR314" i="4"/>
  <c r="AA314" i="4"/>
  <c r="CB314" i="4"/>
  <c r="BC314" i="4"/>
  <c r="AB314" i="4"/>
  <c r="BU314" i="4"/>
  <c r="BB314" i="4"/>
  <c r="AT314" i="4"/>
  <c r="AX314" i="4"/>
  <c r="CJ314" i="4"/>
  <c r="AR314" i="4"/>
  <c r="CF314" i="4"/>
  <c r="AI314" i="4"/>
  <c r="AH314" i="4"/>
  <c r="AQ314" i="4"/>
  <c r="AC314" i="4"/>
  <c r="BH314" i="4"/>
  <c r="AG314" i="4"/>
  <c r="CE314" i="4"/>
  <c r="AO314" i="4"/>
  <c r="BF314" i="4"/>
  <c r="V314" i="4"/>
  <c r="BL314" i="4"/>
  <c r="CQ314" i="4"/>
  <c r="BN314" i="4"/>
  <c r="AW314" i="4"/>
  <c r="AY314" i="4"/>
  <c r="BX314" i="4"/>
  <c r="CK314" i="4"/>
  <c r="AF314" i="4"/>
  <c r="BZ314" i="4"/>
  <c r="BT314" i="4"/>
  <c r="BJ314" i="4"/>
  <c r="AN314" i="4"/>
  <c r="BD314" i="4"/>
  <c r="BQ314" i="4"/>
  <c r="AM314" i="4"/>
  <c r="BY314" i="4"/>
  <c r="AJ314" i="4"/>
  <c r="W314" i="4"/>
  <c r="BR314" i="4"/>
  <c r="CD314" i="4"/>
  <c r="BE314" i="4"/>
  <c r="CP314" i="4"/>
  <c r="BV314" i="4"/>
  <c r="AK314" i="4"/>
  <c r="BI314" i="4"/>
  <c r="BK314" i="4"/>
  <c r="CI314" i="4"/>
  <c r="CC314" i="4"/>
  <c r="Y314" i="4"/>
  <c r="Z314" i="4"/>
  <c r="AV314" i="4"/>
  <c r="CG314" i="4"/>
  <c r="BP314" i="4"/>
  <c r="CH314" i="4"/>
  <c r="BS314" i="4"/>
  <c r="AL314" i="4"/>
  <c r="BA314" i="4"/>
  <c r="B314" i="4"/>
  <c r="T315" i="4"/>
  <c r="V315" i="4"/>
  <c r="U315" i="4"/>
  <c r="R315" i="4"/>
  <c r="S315" i="4"/>
  <c r="CL315" i="4"/>
  <c r="B313" i="4"/>
  <c r="T314" i="4"/>
  <c r="U314" i="4"/>
  <c r="R314" i="4"/>
  <c r="S314" i="4"/>
  <c r="CL314" i="4"/>
  <c r="Q315" i="4"/>
  <c r="F316" i="4"/>
  <c r="G315" i="4" l="1"/>
  <c r="G314" i="4"/>
  <c r="B315" i="4"/>
  <c r="BG316" i="4"/>
  <c r="AI316" i="4"/>
  <c r="AR316" i="4"/>
  <c r="BM316" i="4"/>
  <c r="AJ316" i="4"/>
  <c r="AS316" i="4"/>
  <c r="BP316" i="4"/>
  <c r="AK316" i="4"/>
  <c r="AW316" i="4"/>
  <c r="BL316" i="4"/>
  <c r="W316" i="4"/>
  <c r="AG316" i="4"/>
  <c r="AY316" i="4"/>
  <c r="AO316" i="4"/>
  <c r="AU316" i="4"/>
  <c r="BK316" i="4"/>
  <c r="BI316" i="4"/>
  <c r="AV316" i="4"/>
  <c r="AM316" i="4"/>
  <c r="AN316" i="4"/>
  <c r="CJ316" i="4"/>
  <c r="BV316" i="4"/>
  <c r="AD316" i="4"/>
  <c r="AH316" i="4"/>
  <c r="BF316" i="4"/>
  <c r="CH316" i="4"/>
  <c r="CK316" i="4"/>
  <c r="CS316" i="4"/>
  <c r="CG316" i="4"/>
  <c r="AX316" i="4"/>
  <c r="BU316" i="4"/>
  <c r="BN316" i="4"/>
  <c r="CR316" i="4"/>
  <c r="CF316" i="4"/>
  <c r="BJ316" i="4"/>
  <c r="AT316" i="4"/>
  <c r="CQ316" i="4"/>
  <c r="AL316" i="4"/>
  <c r="BO316" i="4"/>
  <c r="Z316" i="4"/>
  <c r="AQ316" i="4"/>
  <c r="CP316" i="4"/>
  <c r="AE316" i="4"/>
  <c r="AA316" i="4"/>
  <c r="AF316" i="4"/>
  <c r="X316" i="4"/>
  <c r="BH316" i="4"/>
  <c r="Y316" i="4"/>
  <c r="CB316" i="4"/>
  <c r="BQ316" i="4"/>
  <c r="CD316" i="4"/>
  <c r="BZ316" i="4"/>
  <c r="CC316" i="4"/>
  <c r="BX316" i="4"/>
  <c r="BT316" i="4"/>
  <c r="BR316" i="4"/>
  <c r="BY316" i="4"/>
  <c r="BW316" i="4"/>
  <c r="CA316" i="4"/>
  <c r="CE316" i="4"/>
  <c r="BS316" i="4"/>
  <c r="BC316" i="4"/>
  <c r="AZ316" i="4"/>
  <c r="BB316" i="4"/>
  <c r="BD316" i="4"/>
  <c r="BA316" i="4"/>
  <c r="CI316" i="4"/>
  <c r="BE316" i="4"/>
  <c r="AB316" i="4"/>
  <c r="AC316" i="4"/>
  <c r="T316" i="4"/>
  <c r="V316" i="4"/>
  <c r="U316" i="4"/>
  <c r="AP316" i="4"/>
  <c r="R316" i="4"/>
  <c r="S316" i="4"/>
  <c r="CL316" i="4"/>
  <c r="Q316" i="4"/>
  <c r="F317" i="4"/>
  <c r="G316" i="4" l="1"/>
  <c r="B316" i="4"/>
  <c r="AJ317" i="4"/>
  <c r="AV317" i="4"/>
  <c r="BP317" i="4"/>
  <c r="BI317" i="4"/>
  <c r="BL317" i="4"/>
  <c r="AM317" i="4"/>
  <c r="BM317" i="4"/>
  <c r="AK317" i="4"/>
  <c r="AW317" i="4"/>
  <c r="AI317" i="4"/>
  <c r="AG317" i="4"/>
  <c r="BG317" i="4"/>
  <c r="AO317" i="4"/>
  <c r="AU317" i="4"/>
  <c r="AY317" i="4"/>
  <c r="BK317" i="4"/>
  <c r="W317" i="4"/>
  <c r="AS317" i="4"/>
  <c r="AN317" i="4"/>
  <c r="AR317" i="4"/>
  <c r="BJ317" i="4"/>
  <c r="BV317" i="4"/>
  <c r="BU317" i="4"/>
  <c r="CG317" i="4"/>
  <c r="AH317" i="4"/>
  <c r="CH317" i="4"/>
  <c r="AX317" i="4"/>
  <c r="CF317" i="4"/>
  <c r="BN317" i="4"/>
  <c r="CR317" i="4"/>
  <c r="CJ317" i="4"/>
  <c r="AT317" i="4"/>
  <c r="CS317" i="4"/>
  <c r="CQ317" i="4"/>
  <c r="CK317" i="4"/>
  <c r="AL317" i="4"/>
  <c r="AD317" i="4"/>
  <c r="BF317" i="4"/>
  <c r="AQ317" i="4"/>
  <c r="Z317" i="4"/>
  <c r="BO317" i="4"/>
  <c r="AA317" i="4"/>
  <c r="CP317" i="4"/>
  <c r="AE317" i="4"/>
  <c r="AF317" i="4"/>
  <c r="X317" i="4"/>
  <c r="Y317" i="4"/>
  <c r="BH317" i="4"/>
  <c r="BT317" i="4"/>
  <c r="CC317" i="4"/>
  <c r="BR317" i="4"/>
  <c r="BZ317" i="4"/>
  <c r="BX317" i="4"/>
  <c r="BY317" i="4"/>
  <c r="BQ317" i="4"/>
  <c r="CB317" i="4"/>
  <c r="CD317" i="4"/>
  <c r="BS317" i="4"/>
  <c r="CE317" i="4"/>
  <c r="CA317" i="4"/>
  <c r="BW317" i="4"/>
  <c r="CI317" i="4"/>
  <c r="BC317" i="4"/>
  <c r="BD317" i="4"/>
  <c r="BB317" i="4"/>
  <c r="AZ317" i="4"/>
  <c r="BE317" i="4"/>
  <c r="BA317" i="4"/>
  <c r="AC317" i="4"/>
  <c r="AB317" i="4"/>
  <c r="T317" i="4"/>
  <c r="V317" i="4"/>
  <c r="U317" i="4"/>
  <c r="AP317" i="4"/>
  <c r="S317" i="4"/>
  <c r="R317" i="4"/>
  <c r="CL317" i="4"/>
  <c r="Q317" i="4"/>
  <c r="F318" i="4"/>
  <c r="G317" i="4" l="1"/>
  <c r="B317" i="4"/>
  <c r="CI318" i="4"/>
  <c r="BM318" i="4"/>
  <c r="W318" i="4"/>
  <c r="AY318" i="4"/>
  <c r="AR318" i="4"/>
  <c r="BP318" i="4"/>
  <c r="AO318" i="4"/>
  <c r="AI318" i="4"/>
  <c r="BG318" i="4"/>
  <c r="AS318" i="4"/>
  <c r="AG318" i="4"/>
  <c r="BL318" i="4"/>
  <c r="AJ318" i="4"/>
  <c r="BK318" i="4"/>
  <c r="AV318" i="4"/>
  <c r="AK318" i="4"/>
  <c r="BI318" i="4"/>
  <c r="AM318" i="4"/>
  <c r="AN318" i="4"/>
  <c r="AU318" i="4"/>
  <c r="AW318" i="4"/>
  <c r="BV318" i="4"/>
  <c r="CF318" i="4"/>
  <c r="BN318" i="4"/>
  <c r="AD318" i="4"/>
  <c r="BF318" i="4"/>
  <c r="CK318" i="4"/>
  <c r="AH318" i="4"/>
  <c r="BJ318" i="4"/>
  <c r="CG318" i="4"/>
  <c r="CJ318" i="4"/>
  <c r="CQ318" i="4"/>
  <c r="AX318" i="4"/>
  <c r="AL318" i="4"/>
  <c r="BU318" i="4"/>
  <c r="CH318" i="4"/>
  <c r="CS318" i="4"/>
  <c r="CR318" i="4"/>
  <c r="AT318" i="4"/>
  <c r="AQ318" i="4"/>
  <c r="Z318" i="4"/>
  <c r="AE318" i="4"/>
  <c r="CP318" i="4"/>
  <c r="BO318" i="4"/>
  <c r="AA318" i="4"/>
  <c r="AF318" i="4"/>
  <c r="X318" i="4"/>
  <c r="Y318" i="4"/>
  <c r="BH318" i="4"/>
  <c r="BR318" i="4"/>
  <c r="BT318" i="4"/>
  <c r="CB318" i="4"/>
  <c r="CC318" i="4"/>
  <c r="BZ318" i="4"/>
  <c r="BY318" i="4"/>
  <c r="CD318" i="4"/>
  <c r="BQ318" i="4"/>
  <c r="BX318" i="4"/>
  <c r="BD318" i="4"/>
  <c r="CA318" i="4"/>
  <c r="BB318" i="4"/>
  <c r="BW318" i="4"/>
  <c r="CE318" i="4"/>
  <c r="AZ318" i="4"/>
  <c r="BC318" i="4"/>
  <c r="BS318" i="4"/>
  <c r="BE318" i="4"/>
  <c r="BA318" i="4"/>
  <c r="AB318" i="4"/>
  <c r="AC318" i="4"/>
  <c r="T318" i="4"/>
  <c r="V318" i="4"/>
  <c r="U318" i="4"/>
  <c r="AP318" i="4"/>
  <c r="R318" i="4"/>
  <c r="S318" i="4"/>
  <c r="CL318" i="4"/>
  <c r="Q318" i="4"/>
  <c r="F319" i="4"/>
  <c r="G318" i="4" l="1"/>
  <c r="B318" i="4"/>
  <c r="BE319" i="4"/>
  <c r="BA319" i="4"/>
  <c r="BB319" i="4"/>
  <c r="BC319" i="4"/>
  <c r="AZ319" i="4"/>
  <c r="BD319" i="4"/>
  <c r="CI319" i="4"/>
  <c r="BK319" i="4"/>
  <c r="BG319" i="4"/>
  <c r="AV319" i="4"/>
  <c r="AN319" i="4"/>
  <c r="BM319" i="4"/>
  <c r="AI319" i="4"/>
  <c r="AO319" i="4"/>
  <c r="AW319" i="4"/>
  <c r="AY319" i="4"/>
  <c r="BL319" i="4"/>
  <c r="AK319" i="4"/>
  <c r="BP319" i="4"/>
  <c r="AR319" i="4"/>
  <c r="BI319" i="4"/>
  <c r="AS319" i="4"/>
  <c r="AU319" i="4"/>
  <c r="AG319" i="4"/>
  <c r="AM319" i="4"/>
  <c r="W319" i="4"/>
  <c r="AJ319" i="4"/>
  <c r="AD319" i="4"/>
  <c r="BF319" i="4"/>
  <c r="CJ319" i="4"/>
  <c r="BV319" i="4"/>
  <c r="CS319" i="4"/>
  <c r="CH319" i="4"/>
  <c r="CR319" i="4"/>
  <c r="CF319" i="4"/>
  <c r="BN319" i="4"/>
  <c r="AX319" i="4"/>
  <c r="AH319" i="4"/>
  <c r="AT319" i="4"/>
  <c r="CK319" i="4"/>
  <c r="BJ319" i="4"/>
  <c r="BU319" i="4"/>
  <c r="CG319" i="4"/>
  <c r="AL319" i="4"/>
  <c r="CQ319" i="4"/>
  <c r="Z319" i="4"/>
  <c r="AQ319" i="4"/>
  <c r="CP319" i="4"/>
  <c r="AE319" i="4"/>
  <c r="BO319" i="4"/>
  <c r="AA319" i="4"/>
  <c r="AF319" i="4"/>
  <c r="X319" i="4"/>
  <c r="BH319" i="4"/>
  <c r="Y319" i="4"/>
  <c r="BX319" i="4"/>
  <c r="CD319" i="4"/>
  <c r="CC319" i="4"/>
  <c r="BR319" i="4"/>
  <c r="BZ319" i="4"/>
  <c r="BQ319" i="4"/>
  <c r="CB319" i="4"/>
  <c r="BT319" i="4"/>
  <c r="BY319" i="4"/>
  <c r="BS319" i="4"/>
  <c r="CA319" i="4"/>
  <c r="BW319" i="4"/>
  <c r="CE319" i="4"/>
  <c r="AB319" i="4"/>
  <c r="AC319" i="4"/>
  <c r="U319" i="4"/>
  <c r="V319" i="4"/>
  <c r="T319" i="4"/>
  <c r="AP319" i="4"/>
  <c r="S319" i="4"/>
  <c r="R319" i="4"/>
  <c r="CL319" i="4"/>
  <c r="Q319" i="4"/>
  <c r="F320" i="4"/>
  <c r="G319" i="4" l="1"/>
  <c r="B319" i="4"/>
  <c r="BC320" i="4"/>
  <c r="AZ320" i="4"/>
  <c r="BD320" i="4"/>
  <c r="BB320" i="4"/>
  <c r="BE320" i="4"/>
  <c r="CI320" i="4"/>
  <c r="BA320" i="4"/>
  <c r="AC320" i="4"/>
  <c r="AJ320" i="4"/>
  <c r="AI320" i="4"/>
  <c r="AB320" i="4"/>
  <c r="BI320" i="4"/>
  <c r="AS320" i="4"/>
  <c r="BP320" i="4"/>
  <c r="BK320" i="4"/>
  <c r="BV320" i="4"/>
  <c r="AO320" i="4"/>
  <c r="AM320" i="4"/>
  <c r="AW320" i="4"/>
  <c r="BL320" i="4"/>
  <c r="AG320" i="4"/>
  <c r="AV320" i="4"/>
  <c r="AR320" i="4"/>
  <c r="BU320" i="4"/>
  <c r="AY320" i="4"/>
  <c r="AN320" i="4"/>
  <c r="AU320" i="4"/>
  <c r="BM320" i="4"/>
  <c r="BJ320" i="4"/>
  <c r="CJ320" i="4"/>
  <c r="AK320" i="4"/>
  <c r="AH320" i="4"/>
  <c r="CH320" i="4"/>
  <c r="W320" i="4"/>
  <c r="AT320" i="4"/>
  <c r="U320" i="4"/>
  <c r="BN320" i="4"/>
  <c r="CS320" i="4"/>
  <c r="CQ320" i="4"/>
  <c r="V320" i="4"/>
  <c r="AL320" i="4"/>
  <c r="AX320" i="4"/>
  <c r="CG320" i="4"/>
  <c r="CK320" i="4"/>
  <c r="T320" i="4"/>
  <c r="CR320" i="4"/>
  <c r="BG320" i="4"/>
  <c r="CF320" i="4"/>
  <c r="AD320" i="4"/>
  <c r="Z320" i="4"/>
  <c r="AP320" i="4"/>
  <c r="AE320" i="4"/>
  <c r="BF320" i="4"/>
  <c r="AQ320" i="4"/>
  <c r="BO320" i="4"/>
  <c r="CP320" i="4"/>
  <c r="AA320" i="4"/>
  <c r="X320" i="4"/>
  <c r="AF320" i="4"/>
  <c r="Y320" i="4"/>
  <c r="R320" i="4"/>
  <c r="S320" i="4"/>
  <c r="BH320" i="4"/>
  <c r="CD320" i="4"/>
  <c r="CB320" i="4"/>
  <c r="BR320" i="4"/>
  <c r="BT320" i="4"/>
  <c r="BX320" i="4"/>
  <c r="BY320" i="4"/>
  <c r="BQ320" i="4"/>
  <c r="BZ320" i="4"/>
  <c r="CC320" i="4"/>
  <c r="BW320" i="4"/>
  <c r="CA320" i="4"/>
  <c r="BS320" i="4"/>
  <c r="CE320" i="4"/>
  <c r="CL320" i="4"/>
  <c r="F321" i="4"/>
  <c r="Q320" i="4"/>
  <c r="G320" i="4" l="1"/>
  <c r="B320" i="4"/>
  <c r="BW321" i="4"/>
  <c r="CA321" i="4"/>
  <c r="BS321" i="4"/>
  <c r="CE321" i="4"/>
  <c r="CB321" i="4"/>
  <c r="CD321" i="4"/>
  <c r="BR321" i="4"/>
  <c r="BQ321" i="4"/>
  <c r="CC321" i="4"/>
  <c r="BT321" i="4"/>
  <c r="BZ321" i="4"/>
  <c r="BY321" i="4"/>
  <c r="BX321" i="4"/>
  <c r="BD321" i="4"/>
  <c r="BC321" i="4"/>
  <c r="AZ321" i="4"/>
  <c r="BB321" i="4"/>
  <c r="BA321" i="4"/>
  <c r="BE321" i="4"/>
  <c r="CI321" i="4"/>
  <c r="BI321" i="4"/>
  <c r="AV321" i="4"/>
  <c r="AY321" i="4"/>
  <c r="AN321" i="4"/>
  <c r="AK321" i="4"/>
  <c r="AW321" i="4"/>
  <c r="BM321" i="4"/>
  <c r="BK321" i="4"/>
  <c r="BP321" i="4"/>
  <c r="AM321" i="4"/>
  <c r="AU321" i="4"/>
  <c r="AS321" i="4"/>
  <c r="AO321" i="4"/>
  <c r="AJ321" i="4"/>
  <c r="AR321" i="4"/>
  <c r="W321" i="4"/>
  <c r="AG321" i="4"/>
  <c r="BL321" i="4"/>
  <c r="BG321" i="4"/>
  <c r="AI321" i="4"/>
  <c r="CH321" i="4"/>
  <c r="AT321" i="4"/>
  <c r="CQ321" i="4"/>
  <c r="CJ321" i="4"/>
  <c r="BV321" i="4"/>
  <c r="CF321" i="4"/>
  <c r="AH321" i="4"/>
  <c r="AL321" i="4"/>
  <c r="BN321" i="4"/>
  <c r="BU321" i="4"/>
  <c r="AX321" i="4"/>
  <c r="CG321" i="4"/>
  <c r="CS321" i="4"/>
  <c r="CK321" i="4"/>
  <c r="BJ321" i="4"/>
  <c r="BF321" i="4"/>
  <c r="CR321" i="4"/>
  <c r="AD321" i="4"/>
  <c r="AA321" i="4"/>
  <c r="CP321" i="4"/>
  <c r="Z321" i="4"/>
  <c r="AE321" i="4"/>
  <c r="AQ321" i="4"/>
  <c r="BO321" i="4"/>
  <c r="AF321" i="4"/>
  <c r="BH321" i="4"/>
  <c r="X321" i="4"/>
  <c r="Y321" i="4"/>
  <c r="AC321" i="4"/>
  <c r="AB321" i="4"/>
  <c r="T321" i="4"/>
  <c r="U321" i="4"/>
  <c r="V321" i="4"/>
  <c r="AP321" i="4"/>
  <c r="R321" i="4"/>
  <c r="S321" i="4"/>
  <c r="CL321" i="4"/>
  <c r="F322" i="4"/>
  <c r="Q321" i="4"/>
  <c r="G321" i="4" l="1"/>
  <c r="B321" i="4"/>
  <c r="R322" i="4"/>
  <c r="BH322" i="4"/>
  <c r="BZ322" i="4"/>
  <c r="BY322" i="4"/>
  <c r="CC322" i="4"/>
  <c r="CB322" i="4"/>
  <c r="BQ322" i="4"/>
  <c r="BR322" i="4"/>
  <c r="CD322" i="4"/>
  <c r="BX322" i="4"/>
  <c r="BT322" i="4"/>
  <c r="BS322" i="4"/>
  <c r="CE322" i="4"/>
  <c r="BW322" i="4"/>
  <c r="CA322" i="4"/>
  <c r="BC322" i="4"/>
  <c r="BB322" i="4"/>
  <c r="AZ322" i="4"/>
  <c r="BD322" i="4"/>
  <c r="BA322" i="4"/>
  <c r="CI322" i="4"/>
  <c r="BE322" i="4"/>
  <c r="AV322" i="4"/>
  <c r="BK322" i="4"/>
  <c r="AW322" i="4"/>
  <c r="AK322" i="4"/>
  <c r="BI322" i="4"/>
  <c r="AI322" i="4"/>
  <c r="AJ322" i="4"/>
  <c r="BM322" i="4"/>
  <c r="AY322" i="4"/>
  <c r="AU322" i="4"/>
  <c r="AR322" i="4"/>
  <c r="AO322" i="4"/>
  <c r="AM322" i="4"/>
  <c r="AG322" i="4"/>
  <c r="AN322" i="4"/>
  <c r="AS322" i="4"/>
  <c r="BL322" i="4"/>
  <c r="W322" i="4"/>
  <c r="BP322" i="4"/>
  <c r="BG322" i="4"/>
  <c r="BV322" i="4"/>
  <c r="AD322" i="4"/>
  <c r="BN322" i="4"/>
  <c r="CF322" i="4"/>
  <c r="BJ322" i="4"/>
  <c r="CS322" i="4"/>
  <c r="CQ322" i="4"/>
  <c r="CH322" i="4"/>
  <c r="CJ322" i="4"/>
  <c r="AL322" i="4"/>
  <c r="CK322" i="4"/>
  <c r="BU322" i="4"/>
  <c r="AX322" i="4"/>
  <c r="CG322" i="4"/>
  <c r="AH322" i="4"/>
  <c r="AT322" i="4"/>
  <c r="BF322" i="4"/>
  <c r="CR322" i="4"/>
  <c r="Z322" i="4"/>
  <c r="X322" i="4"/>
  <c r="BO322" i="4"/>
  <c r="AQ322" i="4"/>
  <c r="AE322" i="4"/>
  <c r="CP322" i="4"/>
  <c r="AA322" i="4"/>
  <c r="Y322" i="4"/>
  <c r="AF322" i="4"/>
  <c r="AB322" i="4"/>
  <c r="AC322" i="4"/>
  <c r="U322" i="4"/>
  <c r="V322" i="4"/>
  <c r="T322" i="4"/>
  <c r="AP322" i="4"/>
  <c r="S322" i="4"/>
  <c r="CL322" i="4"/>
  <c r="Q322" i="4"/>
  <c r="F323" i="4"/>
  <c r="G322" i="4" l="1"/>
  <c r="B322" i="4"/>
  <c r="Y323" i="4"/>
  <c r="R323" i="4"/>
  <c r="BH323" i="4"/>
  <c r="X323" i="4"/>
  <c r="BR323" i="4"/>
  <c r="BY323" i="4"/>
  <c r="CC323" i="4"/>
  <c r="BX323" i="4"/>
  <c r="BQ323" i="4"/>
  <c r="CB323" i="4"/>
  <c r="CD323" i="4"/>
  <c r="BZ323" i="4"/>
  <c r="BT323" i="4"/>
  <c r="BS323" i="4"/>
  <c r="CE323" i="4"/>
  <c r="BW323" i="4"/>
  <c r="CA323" i="4"/>
  <c r="AZ323" i="4"/>
  <c r="BD323" i="4"/>
  <c r="BB323" i="4"/>
  <c r="BC323" i="4"/>
  <c r="BA323" i="4"/>
  <c r="BE323" i="4"/>
  <c r="CI323" i="4"/>
  <c r="AM323" i="4"/>
  <c r="BG323" i="4"/>
  <c r="AY323" i="4"/>
  <c r="BL323" i="4"/>
  <c r="W323" i="4"/>
  <c r="AI323" i="4"/>
  <c r="AU323" i="4"/>
  <c r="AJ323" i="4"/>
  <c r="AO323" i="4"/>
  <c r="AR323" i="4"/>
  <c r="BP323" i="4"/>
  <c r="AK323" i="4"/>
  <c r="BI323" i="4"/>
  <c r="AG323" i="4"/>
  <c r="AV323" i="4"/>
  <c r="AN323" i="4"/>
  <c r="AS323" i="4"/>
  <c r="BM323" i="4"/>
  <c r="AW323" i="4"/>
  <c r="BK323" i="4"/>
  <c r="BJ323" i="4"/>
  <c r="CK323" i="4"/>
  <c r="BU323" i="4"/>
  <c r="Z323" i="4"/>
  <c r="CR323" i="4"/>
  <c r="AA323" i="4"/>
  <c r="AP323" i="4"/>
  <c r="AE323" i="4"/>
  <c r="AH323" i="4"/>
  <c r="BV323" i="4"/>
  <c r="AQ323" i="4"/>
  <c r="BO323" i="4"/>
  <c r="CH323" i="4"/>
  <c r="CS323" i="4"/>
  <c r="CJ323" i="4"/>
  <c r="BN323" i="4"/>
  <c r="AX323" i="4"/>
  <c r="AD323" i="4"/>
  <c r="BF323" i="4"/>
  <c r="CG323" i="4"/>
  <c r="AL323" i="4"/>
  <c r="AT323" i="4"/>
  <c r="CQ323" i="4"/>
  <c r="CF323" i="4"/>
  <c r="CP323" i="4"/>
  <c r="AF323" i="4"/>
  <c r="AC323" i="4"/>
  <c r="AB323" i="4"/>
  <c r="V323" i="4"/>
  <c r="T323" i="4"/>
  <c r="U323" i="4"/>
  <c r="S323" i="4"/>
  <c r="CL323" i="4"/>
  <c r="F324" i="4"/>
  <c r="Q323" i="4"/>
  <c r="G323" i="4" l="1"/>
  <c r="B323" i="4"/>
  <c r="AF324" i="4"/>
  <c r="AQ324" i="4"/>
  <c r="AA324" i="4"/>
  <c r="X324" i="4"/>
  <c r="BO324" i="4"/>
  <c r="Z324" i="4"/>
  <c r="AE324" i="4"/>
  <c r="AP324" i="4"/>
  <c r="Y324" i="4"/>
  <c r="BH324" i="4"/>
  <c r="BT324" i="4"/>
  <c r="CB324" i="4"/>
  <c r="BQ324" i="4"/>
  <c r="BX324" i="4"/>
  <c r="CD324" i="4"/>
  <c r="BZ324" i="4"/>
  <c r="BR324" i="4"/>
  <c r="CC324" i="4"/>
  <c r="BY324" i="4"/>
  <c r="BW324" i="4"/>
  <c r="CE324" i="4"/>
  <c r="BS324" i="4"/>
  <c r="CA324" i="4"/>
  <c r="BC324" i="4"/>
  <c r="BD324" i="4"/>
  <c r="BB324" i="4"/>
  <c r="AZ324" i="4"/>
  <c r="BE324" i="4"/>
  <c r="CI324" i="4"/>
  <c r="BA324" i="4"/>
  <c r="AY324" i="4"/>
  <c r="AJ324" i="4"/>
  <c r="AO324" i="4"/>
  <c r="CG324" i="4"/>
  <c r="AW324" i="4"/>
  <c r="BL324" i="4"/>
  <c r="CR324" i="4"/>
  <c r="BV324" i="4"/>
  <c r="AG324" i="4"/>
  <c r="AR324" i="4"/>
  <c r="AM324" i="4"/>
  <c r="BI324" i="4"/>
  <c r="CH324" i="4"/>
  <c r="AS324" i="4"/>
  <c r="CJ324" i="4"/>
  <c r="CQ324" i="4"/>
  <c r="BM324" i="4"/>
  <c r="CK324" i="4"/>
  <c r="CS324" i="4"/>
  <c r="BP324" i="4"/>
  <c r="BK324" i="4"/>
  <c r="AV324" i="4"/>
  <c r="AN324" i="4"/>
  <c r="AU324" i="4"/>
  <c r="BG324" i="4"/>
  <c r="AK324" i="4"/>
  <c r="AI324" i="4"/>
  <c r="BU324" i="4"/>
  <c r="W324" i="4"/>
  <c r="CF324" i="4"/>
  <c r="BJ324" i="4"/>
  <c r="BF324" i="4"/>
  <c r="AH324" i="4"/>
  <c r="CP324" i="4"/>
  <c r="AX324" i="4"/>
  <c r="AD324" i="4"/>
  <c r="BN324" i="4"/>
  <c r="AT324" i="4"/>
  <c r="AL324" i="4"/>
  <c r="R324" i="4"/>
  <c r="S324" i="4"/>
  <c r="AC324" i="4"/>
  <c r="AB324" i="4"/>
  <c r="T324" i="4"/>
  <c r="U324" i="4"/>
  <c r="V324" i="4"/>
  <c r="CL324" i="4"/>
  <c r="Q324" i="4"/>
  <c r="F325" i="4"/>
  <c r="D356" i="4" l="1"/>
  <c r="D381" i="4"/>
  <c r="D357" i="4"/>
  <c r="D364" i="4"/>
  <c r="D365" i="4"/>
  <c r="D378" i="4"/>
  <c r="D376" i="4"/>
  <c r="D362" i="4"/>
  <c r="D360" i="4"/>
  <c r="D373" i="4"/>
  <c r="D366" i="4"/>
  <c r="D368" i="4"/>
  <c r="D371" i="4"/>
  <c r="D363" i="4"/>
  <c r="D374" i="4"/>
  <c r="D359" i="4"/>
  <c r="D369" i="4"/>
  <c r="D379" i="4"/>
  <c r="D380" i="4"/>
  <c r="D372" i="4"/>
  <c r="D358" i="4"/>
  <c r="D377" i="4"/>
  <c r="D367" i="4"/>
  <c r="D361" i="4"/>
  <c r="D370" i="4"/>
  <c r="D375" i="4"/>
  <c r="G324" i="4"/>
  <c r="B325" i="4"/>
  <c r="B324" i="4"/>
  <c r="CP325" i="4"/>
  <c r="BU325" i="4"/>
  <c r="Z325" i="4"/>
  <c r="AE325" i="4"/>
  <c r="CS325" i="4"/>
  <c r="CG325" i="4"/>
  <c r="AP325" i="4"/>
  <c r="AA325" i="4"/>
  <c r="CJ325" i="4"/>
  <c r="BV325" i="4"/>
  <c r="CQ325" i="4"/>
  <c r="AQ325" i="4"/>
  <c r="CK325" i="4"/>
  <c r="CF325" i="4"/>
  <c r="CH325" i="4"/>
  <c r="BO325" i="4"/>
  <c r="CR325" i="4"/>
  <c r="AF325" i="4"/>
  <c r="X325" i="4"/>
  <c r="BH325" i="4"/>
  <c r="Y325" i="4"/>
  <c r="BT325" i="4"/>
  <c r="BY325" i="4"/>
  <c r="CB325" i="4"/>
  <c r="BZ325" i="4"/>
  <c r="CD325" i="4"/>
  <c r="CC325" i="4"/>
  <c r="BX325" i="4"/>
  <c r="BR325" i="4"/>
  <c r="BQ325" i="4"/>
  <c r="CA325" i="4"/>
  <c r="CE325" i="4"/>
  <c r="BS325" i="4"/>
  <c r="BW325" i="4"/>
  <c r="AZ325" i="4"/>
  <c r="BB325" i="4"/>
  <c r="BD325" i="4"/>
  <c r="BC325" i="4"/>
  <c r="BA325" i="4"/>
  <c r="BE325" i="4"/>
  <c r="CI325" i="4"/>
  <c r="AY325" i="4"/>
  <c r="W325" i="4"/>
  <c r="AN325" i="4"/>
  <c r="AG325" i="4"/>
  <c r="BM325" i="4"/>
  <c r="AI325" i="4"/>
  <c r="AW325" i="4"/>
  <c r="AO325" i="4"/>
  <c r="BG325" i="4"/>
  <c r="AK325" i="4"/>
  <c r="AU325" i="4"/>
  <c r="BL325" i="4"/>
  <c r="BK325" i="4"/>
  <c r="AJ325" i="4"/>
  <c r="BP325" i="4"/>
  <c r="AV325" i="4"/>
  <c r="AS325" i="4"/>
  <c r="AR325" i="4"/>
  <c r="BI325" i="4"/>
  <c r="AM325" i="4"/>
  <c r="AD325" i="4"/>
  <c r="BN325" i="4"/>
  <c r="AX325" i="4"/>
  <c r="BF325" i="4"/>
  <c r="AT325" i="4"/>
  <c r="AL325" i="4"/>
  <c r="AH325" i="4"/>
  <c r="BJ325" i="4"/>
  <c r="S325" i="4"/>
  <c r="R325" i="4"/>
  <c r="AC325" i="4"/>
  <c r="AB325" i="4"/>
  <c r="V325" i="4"/>
  <c r="U325" i="4"/>
  <c r="T325" i="4"/>
  <c r="CL325" i="4"/>
  <c r="D330" i="4"/>
  <c r="D331" i="4"/>
  <c r="D329" i="4"/>
  <c r="D332" i="4"/>
  <c r="D333" i="4"/>
  <c r="D334" i="4"/>
  <c r="D336" i="4"/>
  <c r="D335" i="4"/>
  <c r="D337" i="4"/>
  <c r="D338" i="4"/>
  <c r="D339" i="4"/>
  <c r="D342" i="4"/>
  <c r="D340" i="4"/>
  <c r="D341" i="4"/>
  <c r="D343" i="4"/>
  <c r="D344" i="4"/>
  <c r="D346" i="4"/>
  <c r="D345" i="4"/>
  <c r="D348" i="4"/>
  <c r="D347" i="4"/>
  <c r="D349" i="4"/>
  <c r="D350" i="4"/>
  <c r="D353" i="4"/>
  <c r="D351" i="4"/>
  <c r="D352" i="4"/>
  <c r="Q325" i="4"/>
  <c r="G325" i="4" l="1"/>
  <c r="AB353" i="4"/>
  <c r="AB381" i="4" s="1"/>
  <c r="AC353" i="4"/>
  <c r="AC381" i="4" s="1"/>
  <c r="V353" i="4"/>
  <c r="V381" i="4" s="1"/>
  <c r="T353" i="4"/>
  <c r="T381" i="4" s="1"/>
  <c r="U353" i="4"/>
  <c r="U381" i="4" s="1"/>
  <c r="AP353" i="4"/>
  <c r="AP381" i="4" s="1"/>
  <c r="S353" i="4"/>
  <c r="S381" i="4" s="1"/>
  <c r="R353" i="4"/>
  <c r="R381" i="4" s="1"/>
  <c r="CD353" i="4"/>
  <c r="CD381" i="4" s="1"/>
  <c r="BY353" i="4"/>
  <c r="BY381" i="4" s="1"/>
  <c r="CA353" i="4"/>
  <c r="CA381" i="4" s="1"/>
  <c r="CE353" i="4"/>
  <c r="CE381" i="4" s="1"/>
  <c r="CB353" i="4"/>
  <c r="CB381" i="4" s="1"/>
  <c r="CL353" i="4"/>
  <c r="CL381" i="4" s="1"/>
  <c r="BL353" i="4"/>
  <c r="BL381" i="4" s="1"/>
  <c r="BM353" i="4"/>
  <c r="BM381" i="4" s="1"/>
  <c r="BN353" i="4"/>
  <c r="BN381" i="4" s="1"/>
  <c r="BB353" i="4"/>
  <c r="BB381" i="4" s="1"/>
  <c r="BD353" i="4"/>
  <c r="BD381" i="4" s="1"/>
  <c r="BC353" i="4"/>
  <c r="BC381" i="4" s="1"/>
  <c r="BE353" i="4"/>
  <c r="BE381" i="4" s="1"/>
  <c r="BT353" i="4"/>
  <c r="BT381" i="4" s="1"/>
  <c r="BG353" i="4"/>
  <c r="BG381" i="4" s="1"/>
  <c r="AK353" i="4"/>
  <c r="AK381" i="4" s="1"/>
  <c r="BK353" i="4"/>
  <c r="BK381" i="4" s="1"/>
  <c r="BQ353" i="4"/>
  <c r="BQ381" i="4" s="1"/>
  <c r="Z353" i="4"/>
  <c r="Z381" i="4" s="1"/>
  <c r="W353" i="4"/>
  <c r="W381" i="4" s="1"/>
  <c r="AM353" i="4"/>
  <c r="AM381" i="4" s="1"/>
  <c r="AZ353" i="4"/>
  <c r="AZ381" i="4" s="1"/>
  <c r="BW353" i="4"/>
  <c r="BW381" i="4" s="1"/>
  <c r="AL353" i="4"/>
  <c r="AL381" i="4" s="1"/>
  <c r="AG353" i="4"/>
  <c r="AG381" i="4" s="1"/>
  <c r="CP353" i="4"/>
  <c r="CP381" i="4" s="1"/>
  <c r="AH353" i="4"/>
  <c r="AH381" i="4" s="1"/>
  <c r="BH353" i="4"/>
  <c r="BH381" i="4" s="1"/>
  <c r="CG353" i="4"/>
  <c r="CG381" i="4" s="1"/>
  <c r="AU353" i="4"/>
  <c r="AU381" i="4" s="1"/>
  <c r="BA353" i="4"/>
  <c r="BA381" i="4" s="1"/>
  <c r="BR353" i="4"/>
  <c r="BR381" i="4" s="1"/>
  <c r="CR353" i="4"/>
  <c r="CR381" i="4" s="1"/>
  <c r="CJ353" i="4"/>
  <c r="CJ381" i="4" s="1"/>
  <c r="BP353" i="4"/>
  <c r="BP381" i="4" s="1"/>
  <c r="AA353" i="4"/>
  <c r="AA381" i="4" s="1"/>
  <c r="CH353" i="4"/>
  <c r="CH381" i="4" s="1"/>
  <c r="AO353" i="4"/>
  <c r="AO381" i="4" s="1"/>
  <c r="CC353" i="4"/>
  <c r="CC381" i="4" s="1"/>
  <c r="AE353" i="4"/>
  <c r="AE381" i="4" s="1"/>
  <c r="BU353" i="4"/>
  <c r="BU381" i="4" s="1"/>
  <c r="BS353" i="4"/>
  <c r="BS381" i="4" s="1"/>
  <c r="AF353" i="4"/>
  <c r="AF381" i="4" s="1"/>
  <c r="CQ353" i="4"/>
  <c r="CQ381" i="4" s="1"/>
  <c r="AR353" i="4"/>
  <c r="AR381" i="4" s="1"/>
  <c r="X353" i="4"/>
  <c r="X381" i="4" s="1"/>
  <c r="AX353" i="4"/>
  <c r="AX381" i="4" s="1"/>
  <c r="AN353" i="4"/>
  <c r="AN381" i="4" s="1"/>
  <c r="AI353" i="4"/>
  <c r="AI381" i="4" s="1"/>
  <c r="BF353" i="4"/>
  <c r="BF381" i="4" s="1"/>
  <c r="BJ353" i="4"/>
  <c r="BJ381" i="4" s="1"/>
  <c r="AS353" i="4"/>
  <c r="AS381" i="4" s="1"/>
  <c r="BX353" i="4"/>
  <c r="BX381" i="4" s="1"/>
  <c r="CF353" i="4"/>
  <c r="CF381" i="4" s="1"/>
  <c r="BV353" i="4"/>
  <c r="BV381" i="4" s="1"/>
  <c r="BZ353" i="4"/>
  <c r="BZ381" i="4" s="1"/>
  <c r="BO353" i="4"/>
  <c r="BO381" i="4" s="1"/>
  <c r="AT353" i="4"/>
  <c r="AT381" i="4" s="1"/>
  <c r="AW353" i="4"/>
  <c r="AW381" i="4" s="1"/>
  <c r="AQ353" i="4"/>
  <c r="AQ381" i="4" s="1"/>
  <c r="CS353" i="4"/>
  <c r="CS381" i="4" s="1"/>
  <c r="AV353" i="4"/>
  <c r="AV381" i="4" s="1"/>
  <c r="CI353" i="4"/>
  <c r="CI381" i="4" s="1"/>
  <c r="AD353" i="4"/>
  <c r="AD381" i="4" s="1"/>
  <c r="AY353" i="4"/>
  <c r="AY381" i="4" s="1"/>
  <c r="AJ353" i="4"/>
  <c r="AJ381" i="4" s="1"/>
  <c r="Y353" i="4"/>
  <c r="Y381" i="4" s="1"/>
  <c r="CK353" i="4"/>
  <c r="CK381" i="4" s="1"/>
  <c r="BI353" i="4"/>
  <c r="BI381" i="4" s="1"/>
  <c r="AZ348" i="4"/>
  <c r="AZ376" i="4" s="1"/>
  <c r="BA348" i="4"/>
  <c r="BA376" i="4" s="1"/>
  <c r="CI348" i="4"/>
  <c r="CI376" i="4" s="1"/>
  <c r="AJ348" i="4"/>
  <c r="AJ376" i="4" s="1"/>
  <c r="AC348" i="4"/>
  <c r="AC376" i="4" s="1"/>
  <c r="AI348" i="4"/>
  <c r="AI376" i="4" s="1"/>
  <c r="AB348" i="4"/>
  <c r="AB376" i="4" s="1"/>
  <c r="AM348" i="4"/>
  <c r="AM376" i="4" s="1"/>
  <c r="AR348" i="4"/>
  <c r="AR376" i="4" s="1"/>
  <c r="AO348" i="4"/>
  <c r="AO376" i="4" s="1"/>
  <c r="AY348" i="4"/>
  <c r="AY376" i="4" s="1"/>
  <c r="AV348" i="4"/>
  <c r="AV376" i="4" s="1"/>
  <c r="BP348" i="4"/>
  <c r="BP376" i="4" s="1"/>
  <c r="AS348" i="4"/>
  <c r="AS376" i="4" s="1"/>
  <c r="BK348" i="4"/>
  <c r="BK376" i="4" s="1"/>
  <c r="BV348" i="4"/>
  <c r="BV376" i="4" s="1"/>
  <c r="AG348" i="4"/>
  <c r="AG376" i="4" s="1"/>
  <c r="BU348" i="4"/>
  <c r="BU376" i="4" s="1"/>
  <c r="AW348" i="4"/>
  <c r="AW376" i="4" s="1"/>
  <c r="AN348" i="4"/>
  <c r="AN376" i="4" s="1"/>
  <c r="BI348" i="4"/>
  <c r="BI376" i="4" s="1"/>
  <c r="AU348" i="4"/>
  <c r="AU376" i="4" s="1"/>
  <c r="CQ348" i="4"/>
  <c r="CQ376" i="4" s="1"/>
  <c r="AX348" i="4"/>
  <c r="AX376" i="4" s="1"/>
  <c r="U348" i="4"/>
  <c r="U376" i="4" s="1"/>
  <c r="T348" i="4"/>
  <c r="T376" i="4" s="1"/>
  <c r="AK348" i="4"/>
  <c r="AK376" i="4" s="1"/>
  <c r="CH348" i="4"/>
  <c r="CH376" i="4" s="1"/>
  <c r="CK348" i="4"/>
  <c r="CK376" i="4" s="1"/>
  <c r="W348" i="4"/>
  <c r="W376" i="4" s="1"/>
  <c r="BJ348" i="4"/>
  <c r="BJ376" i="4" s="1"/>
  <c r="AL348" i="4"/>
  <c r="AL376" i="4" s="1"/>
  <c r="AH348" i="4"/>
  <c r="AH376" i="4" s="1"/>
  <c r="CG348" i="4"/>
  <c r="CG376" i="4" s="1"/>
  <c r="BG348" i="4"/>
  <c r="BG376" i="4" s="1"/>
  <c r="CS348" i="4"/>
  <c r="CS376" i="4" s="1"/>
  <c r="CF348" i="4"/>
  <c r="CF376" i="4" s="1"/>
  <c r="CR348" i="4"/>
  <c r="CR376" i="4" s="1"/>
  <c r="CJ348" i="4"/>
  <c r="CJ376" i="4" s="1"/>
  <c r="V348" i="4"/>
  <c r="V376" i="4" s="1"/>
  <c r="AT348" i="4"/>
  <c r="AT376" i="4" s="1"/>
  <c r="AA348" i="4"/>
  <c r="AA376" i="4" s="1"/>
  <c r="AE348" i="4"/>
  <c r="AE376" i="4" s="1"/>
  <c r="BF348" i="4"/>
  <c r="BF376" i="4" s="1"/>
  <c r="CP348" i="4"/>
  <c r="CP376" i="4" s="1"/>
  <c r="AD348" i="4"/>
  <c r="AD376" i="4" s="1"/>
  <c r="AP348" i="4"/>
  <c r="AP376" i="4" s="1"/>
  <c r="AQ348" i="4"/>
  <c r="AQ376" i="4" s="1"/>
  <c r="BO348" i="4"/>
  <c r="BO376" i="4" s="1"/>
  <c r="Z348" i="4"/>
  <c r="Z376" i="4" s="1"/>
  <c r="X348" i="4"/>
  <c r="X376" i="4" s="1"/>
  <c r="AF348" i="4"/>
  <c r="AF376" i="4" s="1"/>
  <c r="S348" i="4"/>
  <c r="S376" i="4" s="1"/>
  <c r="Y348" i="4"/>
  <c r="Y376" i="4" s="1"/>
  <c r="BH348" i="4"/>
  <c r="BH376" i="4" s="1"/>
  <c r="R348" i="4"/>
  <c r="R376" i="4" s="1"/>
  <c r="BT348" i="4"/>
  <c r="BT376" i="4" s="1"/>
  <c r="CC348" i="4"/>
  <c r="CC376" i="4" s="1"/>
  <c r="BQ348" i="4"/>
  <c r="BQ376" i="4" s="1"/>
  <c r="BR348" i="4"/>
  <c r="BR376" i="4" s="1"/>
  <c r="BX348" i="4"/>
  <c r="BX376" i="4" s="1"/>
  <c r="BZ348" i="4"/>
  <c r="BZ376" i="4" s="1"/>
  <c r="BW348" i="4"/>
  <c r="BW376" i="4" s="1"/>
  <c r="BS348" i="4"/>
  <c r="BS376" i="4" s="1"/>
  <c r="CL348" i="4"/>
  <c r="CL376" i="4" s="1"/>
  <c r="BY348" i="4"/>
  <c r="BY376" i="4" s="1"/>
  <c r="CA348" i="4"/>
  <c r="CA376" i="4" s="1"/>
  <c r="CD348" i="4"/>
  <c r="CD376" i="4" s="1"/>
  <c r="CE348" i="4"/>
  <c r="CE376" i="4" s="1"/>
  <c r="CB348" i="4"/>
  <c r="CB376" i="4" s="1"/>
  <c r="BM348" i="4"/>
  <c r="BM376" i="4" s="1"/>
  <c r="BN348" i="4"/>
  <c r="BN376" i="4" s="1"/>
  <c r="BL348" i="4"/>
  <c r="BL376" i="4" s="1"/>
  <c r="BB348" i="4"/>
  <c r="BB376" i="4" s="1"/>
  <c r="BD348" i="4"/>
  <c r="BD376" i="4" s="1"/>
  <c r="BC348" i="4"/>
  <c r="BC376" i="4" s="1"/>
  <c r="BE348" i="4"/>
  <c r="BE376" i="4" s="1"/>
  <c r="AZ343" i="4"/>
  <c r="AZ371" i="4" s="1"/>
  <c r="BA343" i="4"/>
  <c r="BA371" i="4" s="1"/>
  <c r="CI343" i="4"/>
  <c r="CI371" i="4" s="1"/>
  <c r="AB343" i="4"/>
  <c r="AB371" i="4" s="1"/>
  <c r="AI343" i="4"/>
  <c r="AI371" i="4" s="1"/>
  <c r="AJ343" i="4"/>
  <c r="AJ371" i="4" s="1"/>
  <c r="AC343" i="4"/>
  <c r="AC371" i="4" s="1"/>
  <c r="AU343" i="4"/>
  <c r="AU371" i="4" s="1"/>
  <c r="AV343" i="4"/>
  <c r="AV371" i="4" s="1"/>
  <c r="BI343" i="4"/>
  <c r="BI371" i="4" s="1"/>
  <c r="AY343" i="4"/>
  <c r="AY371" i="4" s="1"/>
  <c r="BP343" i="4"/>
  <c r="BP371" i="4" s="1"/>
  <c r="BK343" i="4"/>
  <c r="BK371" i="4" s="1"/>
  <c r="AN343" i="4"/>
  <c r="AN371" i="4" s="1"/>
  <c r="AR343" i="4"/>
  <c r="AR371" i="4" s="1"/>
  <c r="BV343" i="4"/>
  <c r="BV371" i="4" s="1"/>
  <c r="AG343" i="4"/>
  <c r="AG371" i="4" s="1"/>
  <c r="AO343" i="4"/>
  <c r="AO371" i="4" s="1"/>
  <c r="AS343" i="4"/>
  <c r="AS371" i="4" s="1"/>
  <c r="BU343" i="4"/>
  <c r="BU371" i="4" s="1"/>
  <c r="AW343" i="4"/>
  <c r="AW371" i="4" s="1"/>
  <c r="AM343" i="4"/>
  <c r="AM371" i="4" s="1"/>
  <c r="CH343" i="4"/>
  <c r="CH371" i="4" s="1"/>
  <c r="CG343" i="4"/>
  <c r="CG371" i="4" s="1"/>
  <c r="T343" i="4"/>
  <c r="T371" i="4" s="1"/>
  <c r="U343" i="4"/>
  <c r="U371" i="4" s="1"/>
  <c r="W343" i="4"/>
  <c r="W371" i="4" s="1"/>
  <c r="CK343" i="4"/>
  <c r="CK371" i="4" s="1"/>
  <c r="BG343" i="4"/>
  <c r="BG371" i="4" s="1"/>
  <c r="CF343" i="4"/>
  <c r="CF371" i="4" s="1"/>
  <c r="AH343" i="4"/>
  <c r="AH371" i="4" s="1"/>
  <c r="CQ343" i="4"/>
  <c r="CQ371" i="4" s="1"/>
  <c r="AK343" i="4"/>
  <c r="AK371" i="4" s="1"/>
  <c r="AX343" i="4"/>
  <c r="AX371" i="4" s="1"/>
  <c r="BJ343" i="4"/>
  <c r="BJ371" i="4" s="1"/>
  <c r="AT343" i="4"/>
  <c r="AT371" i="4" s="1"/>
  <c r="CR343" i="4"/>
  <c r="CR371" i="4" s="1"/>
  <c r="CJ343" i="4"/>
  <c r="CJ371" i="4" s="1"/>
  <c r="V343" i="4"/>
  <c r="V371" i="4" s="1"/>
  <c r="AL343" i="4"/>
  <c r="AL371" i="4" s="1"/>
  <c r="CS343" i="4"/>
  <c r="CS371" i="4" s="1"/>
  <c r="AE343" i="4"/>
  <c r="AE371" i="4" s="1"/>
  <c r="CP343" i="4"/>
  <c r="CP371" i="4" s="1"/>
  <c r="AP343" i="4"/>
  <c r="AP371" i="4" s="1"/>
  <c r="AQ343" i="4"/>
  <c r="AQ371" i="4" s="1"/>
  <c r="AD343" i="4"/>
  <c r="AD371" i="4" s="1"/>
  <c r="AA343" i="4"/>
  <c r="AA371" i="4" s="1"/>
  <c r="BO343" i="4"/>
  <c r="BO371" i="4" s="1"/>
  <c r="Z343" i="4"/>
  <c r="Z371" i="4" s="1"/>
  <c r="BF343" i="4"/>
  <c r="BF371" i="4" s="1"/>
  <c r="X343" i="4"/>
  <c r="X371" i="4" s="1"/>
  <c r="AF343" i="4"/>
  <c r="AF371" i="4" s="1"/>
  <c r="Y343" i="4"/>
  <c r="Y371" i="4" s="1"/>
  <c r="BH343" i="4"/>
  <c r="BH371" i="4" s="1"/>
  <c r="S343" i="4"/>
  <c r="S371" i="4" s="1"/>
  <c r="R343" i="4"/>
  <c r="R371" i="4" s="1"/>
  <c r="BZ343" i="4"/>
  <c r="BZ371" i="4" s="1"/>
  <c r="CC343" i="4"/>
  <c r="CC371" i="4" s="1"/>
  <c r="BQ343" i="4"/>
  <c r="BQ371" i="4" s="1"/>
  <c r="BT343" i="4"/>
  <c r="BT371" i="4" s="1"/>
  <c r="BR343" i="4"/>
  <c r="BR371" i="4" s="1"/>
  <c r="BX343" i="4"/>
  <c r="BX371" i="4" s="1"/>
  <c r="BS343" i="4"/>
  <c r="BS371" i="4" s="1"/>
  <c r="BW343" i="4"/>
  <c r="BW371" i="4" s="1"/>
  <c r="CL343" i="4"/>
  <c r="CL371" i="4" s="1"/>
  <c r="CA343" i="4"/>
  <c r="CA371" i="4" s="1"/>
  <c r="BY343" i="4"/>
  <c r="BY371" i="4" s="1"/>
  <c r="CD343" i="4"/>
  <c r="CD371" i="4" s="1"/>
  <c r="CB343" i="4"/>
  <c r="CB371" i="4" s="1"/>
  <c r="CE343" i="4"/>
  <c r="CE371" i="4" s="1"/>
  <c r="BM343" i="4"/>
  <c r="BM371" i="4" s="1"/>
  <c r="BN343" i="4"/>
  <c r="BN371" i="4" s="1"/>
  <c r="BL343" i="4"/>
  <c r="BL371" i="4" s="1"/>
  <c r="BB343" i="4"/>
  <c r="BB371" i="4" s="1"/>
  <c r="BD343" i="4"/>
  <c r="BD371" i="4" s="1"/>
  <c r="BC343" i="4"/>
  <c r="BC371" i="4" s="1"/>
  <c r="BE343" i="4"/>
  <c r="BE371" i="4" s="1"/>
  <c r="AZ339" i="4"/>
  <c r="AZ367" i="4" s="1"/>
  <c r="BA339" i="4"/>
  <c r="BA367" i="4" s="1"/>
  <c r="CI339" i="4"/>
  <c r="CI367" i="4" s="1"/>
  <c r="AC339" i="4"/>
  <c r="AC367" i="4" s="1"/>
  <c r="AJ339" i="4"/>
  <c r="AJ367" i="4" s="1"/>
  <c r="AB339" i="4"/>
  <c r="AB367" i="4" s="1"/>
  <c r="AI339" i="4"/>
  <c r="AI367" i="4" s="1"/>
  <c r="AW339" i="4"/>
  <c r="AW367" i="4" s="1"/>
  <c r="AN339" i="4"/>
  <c r="AN367" i="4" s="1"/>
  <c r="AY339" i="4"/>
  <c r="AY367" i="4" s="1"/>
  <c r="AU339" i="4"/>
  <c r="AU367" i="4" s="1"/>
  <c r="AM339" i="4"/>
  <c r="AM367" i="4" s="1"/>
  <c r="BP339" i="4"/>
  <c r="BP367" i="4" s="1"/>
  <c r="AV339" i="4"/>
  <c r="AV367" i="4" s="1"/>
  <c r="AR339" i="4"/>
  <c r="AR367" i="4" s="1"/>
  <c r="BK339" i="4"/>
  <c r="BK367" i="4" s="1"/>
  <c r="BU339" i="4"/>
  <c r="BU367" i="4" s="1"/>
  <c r="AO339" i="4"/>
  <c r="AO367" i="4" s="1"/>
  <c r="AG339" i="4"/>
  <c r="AG367" i="4" s="1"/>
  <c r="BV339" i="4"/>
  <c r="BV367" i="4" s="1"/>
  <c r="BI339" i="4"/>
  <c r="BI367" i="4" s="1"/>
  <c r="AS339" i="4"/>
  <c r="AS367" i="4" s="1"/>
  <c r="CS339" i="4"/>
  <c r="CS367" i="4" s="1"/>
  <c r="BJ339" i="4"/>
  <c r="BJ367" i="4" s="1"/>
  <c r="BG339" i="4"/>
  <c r="BG367" i="4" s="1"/>
  <c r="AH339" i="4"/>
  <c r="AH367" i="4" s="1"/>
  <c r="T339" i="4"/>
  <c r="T367" i="4" s="1"/>
  <c r="CG339" i="4"/>
  <c r="CG367" i="4" s="1"/>
  <c r="CQ339" i="4"/>
  <c r="CQ367" i="4" s="1"/>
  <c r="AL339" i="4"/>
  <c r="AL367" i="4" s="1"/>
  <c r="AK339" i="4"/>
  <c r="AK367" i="4" s="1"/>
  <c r="W339" i="4"/>
  <c r="W367" i="4" s="1"/>
  <c r="U339" i="4"/>
  <c r="U367" i="4" s="1"/>
  <c r="CH339" i="4"/>
  <c r="CH367" i="4" s="1"/>
  <c r="AX339" i="4"/>
  <c r="AX367" i="4" s="1"/>
  <c r="AT339" i="4"/>
  <c r="AT367" i="4" s="1"/>
  <c r="CF339" i="4"/>
  <c r="CF367" i="4" s="1"/>
  <c r="CK339" i="4"/>
  <c r="CK367" i="4" s="1"/>
  <c r="CJ339" i="4"/>
  <c r="CJ367" i="4" s="1"/>
  <c r="V339" i="4"/>
  <c r="V367" i="4" s="1"/>
  <c r="CR339" i="4"/>
  <c r="CR367" i="4" s="1"/>
  <c r="Z339" i="4"/>
  <c r="Z367" i="4" s="1"/>
  <c r="AD339" i="4"/>
  <c r="AD367" i="4" s="1"/>
  <c r="AA339" i="4"/>
  <c r="AA367" i="4" s="1"/>
  <c r="AE339" i="4"/>
  <c r="AE367" i="4" s="1"/>
  <c r="BF339" i="4"/>
  <c r="BF367" i="4" s="1"/>
  <c r="BO339" i="4"/>
  <c r="BO367" i="4" s="1"/>
  <c r="AP339" i="4"/>
  <c r="AP367" i="4" s="1"/>
  <c r="CP339" i="4"/>
  <c r="CP367" i="4" s="1"/>
  <c r="AQ339" i="4"/>
  <c r="AQ367" i="4" s="1"/>
  <c r="AF339" i="4"/>
  <c r="AF367" i="4" s="1"/>
  <c r="X339" i="4"/>
  <c r="X367" i="4" s="1"/>
  <c r="R339" i="4"/>
  <c r="R367" i="4" s="1"/>
  <c r="BH339" i="4"/>
  <c r="BH367" i="4" s="1"/>
  <c r="Y339" i="4"/>
  <c r="Y367" i="4" s="1"/>
  <c r="S339" i="4"/>
  <c r="S367" i="4" s="1"/>
  <c r="CC339" i="4"/>
  <c r="CC367" i="4" s="1"/>
  <c r="BZ339" i="4"/>
  <c r="BZ367" i="4" s="1"/>
  <c r="BT339" i="4"/>
  <c r="BT367" i="4" s="1"/>
  <c r="BR339" i="4"/>
  <c r="BR367" i="4" s="1"/>
  <c r="BQ339" i="4"/>
  <c r="BQ367" i="4" s="1"/>
  <c r="BX339" i="4"/>
  <c r="BX367" i="4" s="1"/>
  <c r="BS339" i="4"/>
  <c r="BS367" i="4" s="1"/>
  <c r="BW339" i="4"/>
  <c r="BW367" i="4" s="1"/>
  <c r="CL339" i="4"/>
  <c r="CL367" i="4" s="1"/>
  <c r="CA339" i="4"/>
  <c r="CA367" i="4" s="1"/>
  <c r="CD339" i="4"/>
  <c r="CD367" i="4" s="1"/>
  <c r="BY339" i="4"/>
  <c r="BY367" i="4" s="1"/>
  <c r="CE339" i="4"/>
  <c r="CE367" i="4" s="1"/>
  <c r="CB339" i="4"/>
  <c r="CB367" i="4" s="1"/>
  <c r="BM339" i="4"/>
  <c r="BM367" i="4" s="1"/>
  <c r="BN339" i="4"/>
  <c r="BN367" i="4" s="1"/>
  <c r="BL339" i="4"/>
  <c r="BL367" i="4" s="1"/>
  <c r="BB339" i="4"/>
  <c r="BB367" i="4" s="1"/>
  <c r="BD339" i="4"/>
  <c r="BD367" i="4" s="1"/>
  <c r="BC339" i="4"/>
  <c r="BC367" i="4" s="1"/>
  <c r="BE339" i="4"/>
  <c r="BE367" i="4" s="1"/>
  <c r="AZ336" i="4"/>
  <c r="AZ364" i="4" s="1"/>
  <c r="CI336" i="4"/>
  <c r="CI364" i="4" s="1"/>
  <c r="BA336" i="4"/>
  <c r="BA364" i="4" s="1"/>
  <c r="AI336" i="4"/>
  <c r="AI364" i="4" s="1"/>
  <c r="AB336" i="4"/>
  <c r="AB364" i="4" s="1"/>
  <c r="AC336" i="4"/>
  <c r="AC364" i="4" s="1"/>
  <c r="AJ336" i="4"/>
  <c r="AJ364" i="4" s="1"/>
  <c r="AS336" i="4"/>
  <c r="AS364" i="4" s="1"/>
  <c r="BV336" i="4"/>
  <c r="BV364" i="4" s="1"/>
  <c r="AV336" i="4"/>
  <c r="AV364" i="4" s="1"/>
  <c r="AU336" i="4"/>
  <c r="AU364" i="4" s="1"/>
  <c r="AG336" i="4"/>
  <c r="AG364" i="4" s="1"/>
  <c r="AN336" i="4"/>
  <c r="AN364" i="4" s="1"/>
  <c r="BI336" i="4"/>
  <c r="BI364" i="4" s="1"/>
  <c r="BK336" i="4"/>
  <c r="BK364" i="4" s="1"/>
  <c r="AM336" i="4"/>
  <c r="AM364" i="4" s="1"/>
  <c r="AO336" i="4"/>
  <c r="AO364" i="4" s="1"/>
  <c r="AY336" i="4"/>
  <c r="AY364" i="4" s="1"/>
  <c r="AR336" i="4"/>
  <c r="AR364" i="4" s="1"/>
  <c r="AW336" i="4"/>
  <c r="AW364" i="4" s="1"/>
  <c r="BP336" i="4"/>
  <c r="BP364" i="4" s="1"/>
  <c r="BU336" i="4"/>
  <c r="BU364" i="4" s="1"/>
  <c r="AT336" i="4"/>
  <c r="AT364" i="4" s="1"/>
  <c r="AL336" i="4"/>
  <c r="AL364" i="4" s="1"/>
  <c r="CF336" i="4"/>
  <c r="CF364" i="4" s="1"/>
  <c r="CJ336" i="4"/>
  <c r="CJ364" i="4" s="1"/>
  <c r="AX336" i="4"/>
  <c r="AX364" i="4" s="1"/>
  <c r="CS336" i="4"/>
  <c r="CS364" i="4" s="1"/>
  <c r="CH336" i="4"/>
  <c r="CH364" i="4" s="1"/>
  <c r="CG336" i="4"/>
  <c r="CG364" i="4" s="1"/>
  <c r="V336" i="4"/>
  <c r="V364" i="4" s="1"/>
  <c r="BG336" i="4"/>
  <c r="BG364" i="4" s="1"/>
  <c r="CQ336" i="4"/>
  <c r="CQ364" i="4" s="1"/>
  <c r="T336" i="4"/>
  <c r="T364" i="4" s="1"/>
  <c r="W336" i="4"/>
  <c r="W364" i="4" s="1"/>
  <c r="AH336" i="4"/>
  <c r="AH364" i="4" s="1"/>
  <c r="BJ336" i="4"/>
  <c r="BJ364" i="4" s="1"/>
  <c r="CK336" i="4"/>
  <c r="CK364" i="4" s="1"/>
  <c r="AK336" i="4"/>
  <c r="AK364" i="4" s="1"/>
  <c r="CR336" i="4"/>
  <c r="CR364" i="4" s="1"/>
  <c r="U336" i="4"/>
  <c r="U364" i="4" s="1"/>
  <c r="BF336" i="4"/>
  <c r="BF364" i="4" s="1"/>
  <c r="Z336" i="4"/>
  <c r="Z364" i="4" s="1"/>
  <c r="AA336" i="4"/>
  <c r="AA364" i="4" s="1"/>
  <c r="AQ336" i="4"/>
  <c r="AQ364" i="4" s="1"/>
  <c r="CP336" i="4"/>
  <c r="CP364" i="4" s="1"/>
  <c r="AE336" i="4"/>
  <c r="AE364" i="4" s="1"/>
  <c r="BO336" i="4"/>
  <c r="BO364" i="4" s="1"/>
  <c r="AD336" i="4"/>
  <c r="AD364" i="4" s="1"/>
  <c r="AP336" i="4"/>
  <c r="AP364" i="4" s="1"/>
  <c r="AF336" i="4"/>
  <c r="AF364" i="4" s="1"/>
  <c r="X336" i="4"/>
  <c r="X364" i="4" s="1"/>
  <c r="Y336" i="4"/>
  <c r="Y364" i="4" s="1"/>
  <c r="S336" i="4"/>
  <c r="S364" i="4" s="1"/>
  <c r="R336" i="4"/>
  <c r="R364" i="4" s="1"/>
  <c r="BH336" i="4"/>
  <c r="BH364" i="4" s="1"/>
  <c r="CC336" i="4"/>
  <c r="CC364" i="4" s="1"/>
  <c r="BQ336" i="4"/>
  <c r="BQ364" i="4" s="1"/>
  <c r="BR336" i="4"/>
  <c r="BR364" i="4" s="1"/>
  <c r="BT336" i="4"/>
  <c r="BT364" i="4" s="1"/>
  <c r="BX336" i="4"/>
  <c r="BX364" i="4" s="1"/>
  <c r="BZ336" i="4"/>
  <c r="BZ364" i="4" s="1"/>
  <c r="BW336" i="4"/>
  <c r="BW364" i="4" s="1"/>
  <c r="BS336" i="4"/>
  <c r="BS364" i="4" s="1"/>
  <c r="CL336" i="4"/>
  <c r="CL364" i="4" s="1"/>
  <c r="CA336" i="4"/>
  <c r="CA364" i="4" s="1"/>
  <c r="BY336" i="4"/>
  <c r="BY364" i="4" s="1"/>
  <c r="CD336" i="4"/>
  <c r="CD364" i="4" s="1"/>
  <c r="CE336" i="4"/>
  <c r="CE364" i="4" s="1"/>
  <c r="CB336" i="4"/>
  <c r="CB364" i="4" s="1"/>
  <c r="BM336" i="4"/>
  <c r="BM364" i="4" s="1"/>
  <c r="BN336" i="4"/>
  <c r="BN364" i="4" s="1"/>
  <c r="BL336" i="4"/>
  <c r="BL364" i="4" s="1"/>
  <c r="BB336" i="4"/>
  <c r="BB364" i="4" s="1"/>
  <c r="BD336" i="4"/>
  <c r="BD364" i="4" s="1"/>
  <c r="BC336" i="4"/>
  <c r="BC364" i="4" s="1"/>
  <c r="BE336" i="4"/>
  <c r="BE364" i="4" s="1"/>
  <c r="AZ329" i="4"/>
  <c r="AZ357" i="4" s="1"/>
  <c r="BZ329" i="4"/>
  <c r="BZ357" i="4" s="1"/>
  <c r="BT329" i="4"/>
  <c r="BT357" i="4" s="1"/>
  <c r="BX329" i="4"/>
  <c r="BX357" i="4" s="1"/>
  <c r="Z329" i="4"/>
  <c r="Z357" i="4" s="1"/>
  <c r="AO329" i="4"/>
  <c r="AO357" i="4" s="1"/>
  <c r="CP329" i="4"/>
  <c r="CP357" i="4" s="1"/>
  <c r="AY329" i="4"/>
  <c r="AY357" i="4" s="1"/>
  <c r="AI329" i="4"/>
  <c r="AI357" i="4" s="1"/>
  <c r="BW329" i="4"/>
  <c r="BW357" i="4" s="1"/>
  <c r="BS329" i="4"/>
  <c r="BS357" i="4" s="1"/>
  <c r="AN329" i="4"/>
  <c r="AN357" i="4" s="1"/>
  <c r="CI329" i="4"/>
  <c r="CI357" i="4" s="1"/>
  <c r="AP329" i="4"/>
  <c r="AP357" i="4" s="1"/>
  <c r="CG329" i="4"/>
  <c r="CG357" i="4" s="1"/>
  <c r="AS329" i="4"/>
  <c r="AS357" i="4" s="1"/>
  <c r="AL329" i="4"/>
  <c r="AL357" i="4" s="1"/>
  <c r="CF329" i="4"/>
  <c r="CF357" i="4" s="1"/>
  <c r="BH329" i="4"/>
  <c r="BH357" i="4" s="1"/>
  <c r="AJ329" i="4"/>
  <c r="AJ357" i="4" s="1"/>
  <c r="AT329" i="4"/>
  <c r="AT357" i="4" s="1"/>
  <c r="BA329" i="4"/>
  <c r="BA357" i="4" s="1"/>
  <c r="CK329" i="4"/>
  <c r="CK357" i="4" s="1"/>
  <c r="Y329" i="4"/>
  <c r="Y357" i="4" s="1"/>
  <c r="AX329" i="4"/>
  <c r="AX357" i="4" s="1"/>
  <c r="AU329" i="4"/>
  <c r="AU357" i="4" s="1"/>
  <c r="AE329" i="4"/>
  <c r="AE357" i="4" s="1"/>
  <c r="BJ329" i="4"/>
  <c r="BJ357" i="4" s="1"/>
  <c r="CS329" i="4"/>
  <c r="CS357" i="4" s="1"/>
  <c r="BU329" i="4"/>
  <c r="BU357" i="4" s="1"/>
  <c r="CJ329" i="4"/>
  <c r="CJ357" i="4" s="1"/>
  <c r="CH329" i="4"/>
  <c r="CH357" i="4" s="1"/>
  <c r="AH329" i="4"/>
  <c r="AH357" i="4" s="1"/>
  <c r="BO329" i="4"/>
  <c r="BO357" i="4" s="1"/>
  <c r="AQ329" i="4"/>
  <c r="AQ357" i="4" s="1"/>
  <c r="AA329" i="4"/>
  <c r="AA357" i="4" s="1"/>
  <c r="AV329" i="4"/>
  <c r="AV357" i="4" s="1"/>
  <c r="BR329" i="4"/>
  <c r="BR357" i="4" s="1"/>
  <c r="CC329" i="4"/>
  <c r="CC357" i="4" s="1"/>
  <c r="BQ329" i="4"/>
  <c r="BQ357" i="4" s="1"/>
  <c r="BV329" i="4"/>
  <c r="BV357" i="4" s="1"/>
  <c r="CR329" i="4"/>
  <c r="CR357" i="4" s="1"/>
  <c r="BI329" i="4"/>
  <c r="BI357" i="4" s="1"/>
  <c r="CQ329" i="4"/>
  <c r="CQ357" i="4" s="1"/>
  <c r="BP329" i="4"/>
  <c r="BP357" i="4" s="1"/>
  <c r="AR329" i="4"/>
  <c r="AR357" i="4" s="1"/>
  <c r="AG329" i="4"/>
  <c r="AG357" i="4" s="1"/>
  <c r="AW329" i="4"/>
  <c r="AW357" i="4" s="1"/>
  <c r="X329" i="4"/>
  <c r="X357" i="4" s="1"/>
  <c r="BK329" i="4"/>
  <c r="BK357" i="4" s="1"/>
  <c r="AM329" i="4"/>
  <c r="AM357" i="4" s="1"/>
  <c r="AF329" i="4"/>
  <c r="AF357" i="4" s="1"/>
  <c r="T329" i="4"/>
  <c r="T357" i="4" s="1"/>
  <c r="AK329" i="4"/>
  <c r="AK357" i="4" s="1"/>
  <c r="BG329" i="4"/>
  <c r="BG357" i="4" s="1"/>
  <c r="U329" i="4"/>
  <c r="U357" i="4" s="1"/>
  <c r="W329" i="4"/>
  <c r="W357" i="4" s="1"/>
  <c r="AD329" i="4"/>
  <c r="AD357" i="4" s="1"/>
  <c r="BF329" i="4"/>
  <c r="BF357" i="4" s="1"/>
  <c r="R329" i="4"/>
  <c r="R357" i="4" s="1"/>
  <c r="S329" i="4"/>
  <c r="S357" i="4" s="1"/>
  <c r="AB329" i="4"/>
  <c r="AB357" i="4" s="1"/>
  <c r="V329" i="4"/>
  <c r="V357" i="4" s="1"/>
  <c r="AC329" i="4"/>
  <c r="AC357" i="4" s="1"/>
  <c r="CL329" i="4"/>
  <c r="CL357" i="4" s="1"/>
  <c r="CD329" i="4"/>
  <c r="CD357" i="4" s="1"/>
  <c r="BY329" i="4"/>
  <c r="BY357" i="4" s="1"/>
  <c r="CA329" i="4"/>
  <c r="CA357" i="4" s="1"/>
  <c r="CE329" i="4"/>
  <c r="CE357" i="4" s="1"/>
  <c r="CB329" i="4"/>
  <c r="CB357" i="4" s="1"/>
  <c r="BL329" i="4"/>
  <c r="BL357" i="4" s="1"/>
  <c r="BM329" i="4"/>
  <c r="BM357" i="4" s="1"/>
  <c r="BN329" i="4"/>
  <c r="BN357" i="4" s="1"/>
  <c r="BB329" i="4"/>
  <c r="BB357" i="4" s="1"/>
  <c r="BD329" i="4"/>
  <c r="BD357" i="4" s="1"/>
  <c r="BC329" i="4"/>
  <c r="BC357" i="4" s="1"/>
  <c r="BE329" i="4"/>
  <c r="BE357" i="4" s="1"/>
  <c r="AZ350" i="4"/>
  <c r="AZ378" i="4" s="1"/>
  <c r="CI350" i="4"/>
  <c r="CI378" i="4" s="1"/>
  <c r="BA350" i="4"/>
  <c r="BA378" i="4" s="1"/>
  <c r="AC350" i="4"/>
  <c r="AC378" i="4" s="1"/>
  <c r="AI350" i="4"/>
  <c r="AI378" i="4" s="1"/>
  <c r="AJ350" i="4"/>
  <c r="AJ378" i="4" s="1"/>
  <c r="AB350" i="4"/>
  <c r="AB378" i="4" s="1"/>
  <c r="AG350" i="4"/>
  <c r="AG378" i="4" s="1"/>
  <c r="AY350" i="4"/>
  <c r="AY378" i="4" s="1"/>
  <c r="AU350" i="4"/>
  <c r="AU378" i="4" s="1"/>
  <c r="AW350" i="4"/>
  <c r="AW378" i="4" s="1"/>
  <c r="AR350" i="4"/>
  <c r="AR378" i="4" s="1"/>
  <c r="AO350" i="4"/>
  <c r="AO378" i="4" s="1"/>
  <c r="BI350" i="4"/>
  <c r="BI378" i="4" s="1"/>
  <c r="AV350" i="4"/>
  <c r="AV378" i="4" s="1"/>
  <c r="AS350" i="4"/>
  <c r="AS378" i="4" s="1"/>
  <c r="BU350" i="4"/>
  <c r="BU378" i="4" s="1"/>
  <c r="BV350" i="4"/>
  <c r="BV378" i="4" s="1"/>
  <c r="AM350" i="4"/>
  <c r="AM378" i="4" s="1"/>
  <c r="BK350" i="4"/>
  <c r="BK378" i="4" s="1"/>
  <c r="BP350" i="4"/>
  <c r="BP378" i="4" s="1"/>
  <c r="AN350" i="4"/>
  <c r="AN378" i="4" s="1"/>
  <c r="CQ350" i="4"/>
  <c r="CQ378" i="4" s="1"/>
  <c r="CH350" i="4"/>
  <c r="CH378" i="4" s="1"/>
  <c r="AL350" i="4"/>
  <c r="AL378" i="4" s="1"/>
  <c r="AX350" i="4"/>
  <c r="AX378" i="4" s="1"/>
  <c r="V350" i="4"/>
  <c r="V378" i="4" s="1"/>
  <c r="AH350" i="4"/>
  <c r="AH378" i="4" s="1"/>
  <c r="CF350" i="4"/>
  <c r="CF378" i="4" s="1"/>
  <c r="W350" i="4"/>
  <c r="W378" i="4" s="1"/>
  <c r="CK350" i="4"/>
  <c r="CK378" i="4" s="1"/>
  <c r="T350" i="4"/>
  <c r="T378" i="4" s="1"/>
  <c r="U350" i="4"/>
  <c r="U378" i="4" s="1"/>
  <c r="BJ350" i="4"/>
  <c r="BJ378" i="4" s="1"/>
  <c r="AT350" i="4"/>
  <c r="AT378" i="4" s="1"/>
  <c r="CJ350" i="4"/>
  <c r="CJ378" i="4" s="1"/>
  <c r="CS350" i="4"/>
  <c r="CS378" i="4" s="1"/>
  <c r="CR350" i="4"/>
  <c r="CR378" i="4" s="1"/>
  <c r="AK350" i="4"/>
  <c r="AK378" i="4" s="1"/>
  <c r="BG350" i="4"/>
  <c r="BG378" i="4" s="1"/>
  <c r="CG350" i="4"/>
  <c r="CG378" i="4" s="1"/>
  <c r="CP350" i="4"/>
  <c r="CP378" i="4" s="1"/>
  <c r="AE350" i="4"/>
  <c r="AE378" i="4" s="1"/>
  <c r="BO350" i="4"/>
  <c r="BO378" i="4" s="1"/>
  <c r="Z350" i="4"/>
  <c r="Z378" i="4" s="1"/>
  <c r="AD350" i="4"/>
  <c r="AD378" i="4" s="1"/>
  <c r="BF350" i="4"/>
  <c r="BF378" i="4" s="1"/>
  <c r="AA350" i="4"/>
  <c r="AA378" i="4" s="1"/>
  <c r="AQ350" i="4"/>
  <c r="AQ378" i="4" s="1"/>
  <c r="AP350" i="4"/>
  <c r="AP378" i="4" s="1"/>
  <c r="X350" i="4"/>
  <c r="X378" i="4" s="1"/>
  <c r="AF350" i="4"/>
  <c r="AF378" i="4" s="1"/>
  <c r="Y350" i="4"/>
  <c r="Y378" i="4" s="1"/>
  <c r="BH350" i="4"/>
  <c r="BH378" i="4" s="1"/>
  <c r="R350" i="4"/>
  <c r="R378" i="4" s="1"/>
  <c r="S350" i="4"/>
  <c r="S378" i="4" s="1"/>
  <c r="BQ350" i="4"/>
  <c r="BQ378" i="4" s="1"/>
  <c r="BX350" i="4"/>
  <c r="BX378" i="4" s="1"/>
  <c r="BT350" i="4"/>
  <c r="BT378" i="4" s="1"/>
  <c r="BZ350" i="4"/>
  <c r="BZ378" i="4" s="1"/>
  <c r="CC350" i="4"/>
  <c r="CC378" i="4" s="1"/>
  <c r="BR350" i="4"/>
  <c r="BR378" i="4" s="1"/>
  <c r="BS350" i="4"/>
  <c r="BS378" i="4" s="1"/>
  <c r="BW350" i="4"/>
  <c r="BW378" i="4" s="1"/>
  <c r="CL350" i="4"/>
  <c r="CL378" i="4" s="1"/>
  <c r="CD350" i="4"/>
  <c r="CD378" i="4" s="1"/>
  <c r="BY350" i="4"/>
  <c r="BY378" i="4" s="1"/>
  <c r="CA350" i="4"/>
  <c r="CA378" i="4" s="1"/>
  <c r="CB350" i="4"/>
  <c r="CB378" i="4" s="1"/>
  <c r="CE350" i="4"/>
  <c r="CE378" i="4" s="1"/>
  <c r="BL350" i="4"/>
  <c r="BL378" i="4" s="1"/>
  <c r="BM350" i="4"/>
  <c r="BM378" i="4" s="1"/>
  <c r="BN350" i="4"/>
  <c r="BN378" i="4" s="1"/>
  <c r="BB350" i="4"/>
  <c r="BB378" i="4" s="1"/>
  <c r="BD350" i="4"/>
  <c r="BD378" i="4" s="1"/>
  <c r="BC350" i="4"/>
  <c r="BC378" i="4" s="1"/>
  <c r="BE350" i="4"/>
  <c r="BE378" i="4" s="1"/>
  <c r="AZ345" i="4"/>
  <c r="AZ373" i="4" s="1"/>
  <c r="BA345" i="4"/>
  <c r="BA373" i="4" s="1"/>
  <c r="CI345" i="4"/>
  <c r="CI373" i="4" s="1"/>
  <c r="AB345" i="4"/>
  <c r="AB373" i="4" s="1"/>
  <c r="AJ345" i="4"/>
  <c r="AJ373" i="4" s="1"/>
  <c r="AC345" i="4"/>
  <c r="AC373" i="4" s="1"/>
  <c r="AI345" i="4"/>
  <c r="AI373" i="4" s="1"/>
  <c r="AO345" i="4"/>
  <c r="AO373" i="4" s="1"/>
  <c r="BP345" i="4"/>
  <c r="BP373" i="4" s="1"/>
  <c r="BU345" i="4"/>
  <c r="BU373" i="4" s="1"/>
  <c r="BV345" i="4"/>
  <c r="BV373" i="4" s="1"/>
  <c r="AG345" i="4"/>
  <c r="AG373" i="4" s="1"/>
  <c r="AW345" i="4"/>
  <c r="AW373" i="4" s="1"/>
  <c r="AY345" i="4"/>
  <c r="AY373" i="4" s="1"/>
  <c r="AU345" i="4"/>
  <c r="AU373" i="4" s="1"/>
  <c r="AS345" i="4"/>
  <c r="AS373" i="4" s="1"/>
  <c r="BK345" i="4"/>
  <c r="BK373" i="4" s="1"/>
  <c r="AM345" i="4"/>
  <c r="AM373" i="4" s="1"/>
  <c r="BI345" i="4"/>
  <c r="BI373" i="4" s="1"/>
  <c r="AV345" i="4"/>
  <c r="AV373" i="4" s="1"/>
  <c r="AR345" i="4"/>
  <c r="AR373" i="4" s="1"/>
  <c r="AN345" i="4"/>
  <c r="AN373" i="4" s="1"/>
  <c r="CR345" i="4"/>
  <c r="CR373" i="4" s="1"/>
  <c r="CF345" i="4"/>
  <c r="CF373" i="4" s="1"/>
  <c r="W345" i="4"/>
  <c r="W373" i="4" s="1"/>
  <c r="AH345" i="4"/>
  <c r="AH373" i="4" s="1"/>
  <c r="V345" i="4"/>
  <c r="V373" i="4" s="1"/>
  <c r="CQ345" i="4"/>
  <c r="CQ373" i="4" s="1"/>
  <c r="CJ345" i="4"/>
  <c r="CJ373" i="4" s="1"/>
  <c r="T345" i="4"/>
  <c r="T373" i="4" s="1"/>
  <c r="BG345" i="4"/>
  <c r="BG373" i="4" s="1"/>
  <c r="CK345" i="4"/>
  <c r="CK373" i="4" s="1"/>
  <c r="CG345" i="4"/>
  <c r="CG373" i="4" s="1"/>
  <c r="AX345" i="4"/>
  <c r="AX373" i="4" s="1"/>
  <c r="AT345" i="4"/>
  <c r="AT373" i="4" s="1"/>
  <c r="CS345" i="4"/>
  <c r="CS373" i="4" s="1"/>
  <c r="AL345" i="4"/>
  <c r="AL373" i="4" s="1"/>
  <c r="AK345" i="4"/>
  <c r="AK373" i="4" s="1"/>
  <c r="BJ345" i="4"/>
  <c r="BJ373" i="4" s="1"/>
  <c r="U345" i="4"/>
  <c r="U373" i="4" s="1"/>
  <c r="CH345" i="4"/>
  <c r="CH373" i="4" s="1"/>
  <c r="AE345" i="4"/>
  <c r="AE373" i="4" s="1"/>
  <c r="BF345" i="4"/>
  <c r="BF373" i="4" s="1"/>
  <c r="AP345" i="4"/>
  <c r="AP373" i="4" s="1"/>
  <c r="BO345" i="4"/>
  <c r="BO373" i="4" s="1"/>
  <c r="CP345" i="4"/>
  <c r="CP373" i="4" s="1"/>
  <c r="AQ345" i="4"/>
  <c r="AQ373" i="4" s="1"/>
  <c r="AA345" i="4"/>
  <c r="AA373" i="4" s="1"/>
  <c r="AD345" i="4"/>
  <c r="AD373" i="4" s="1"/>
  <c r="Z345" i="4"/>
  <c r="Z373" i="4" s="1"/>
  <c r="AF345" i="4"/>
  <c r="AF373" i="4" s="1"/>
  <c r="X345" i="4"/>
  <c r="X373" i="4" s="1"/>
  <c r="BH345" i="4"/>
  <c r="BH373" i="4" s="1"/>
  <c r="R345" i="4"/>
  <c r="R373" i="4" s="1"/>
  <c r="S345" i="4"/>
  <c r="S373" i="4" s="1"/>
  <c r="Y345" i="4"/>
  <c r="Y373" i="4" s="1"/>
  <c r="CC345" i="4"/>
  <c r="CC373" i="4" s="1"/>
  <c r="BX345" i="4"/>
  <c r="BX373" i="4" s="1"/>
  <c r="BT345" i="4"/>
  <c r="BT373" i="4" s="1"/>
  <c r="BR345" i="4"/>
  <c r="BR373" i="4" s="1"/>
  <c r="BZ345" i="4"/>
  <c r="BZ373" i="4" s="1"/>
  <c r="BQ345" i="4"/>
  <c r="BQ373" i="4" s="1"/>
  <c r="BW345" i="4"/>
  <c r="BW373" i="4" s="1"/>
  <c r="BS345" i="4"/>
  <c r="BS373" i="4" s="1"/>
  <c r="CL345" i="4"/>
  <c r="CL373" i="4" s="1"/>
  <c r="CD345" i="4"/>
  <c r="CD373" i="4" s="1"/>
  <c r="BY345" i="4"/>
  <c r="BY373" i="4" s="1"/>
  <c r="CA345" i="4"/>
  <c r="CA373" i="4" s="1"/>
  <c r="CE345" i="4"/>
  <c r="CE373" i="4" s="1"/>
  <c r="CB345" i="4"/>
  <c r="CB373" i="4" s="1"/>
  <c r="BL345" i="4"/>
  <c r="BL373" i="4" s="1"/>
  <c r="BM345" i="4"/>
  <c r="BM373" i="4" s="1"/>
  <c r="BN345" i="4"/>
  <c r="BN373" i="4" s="1"/>
  <c r="BB345" i="4"/>
  <c r="BB373" i="4" s="1"/>
  <c r="BD345" i="4"/>
  <c r="BD373" i="4" s="1"/>
  <c r="BC345" i="4"/>
  <c r="BC373" i="4" s="1"/>
  <c r="BE345" i="4"/>
  <c r="BE373" i="4" s="1"/>
  <c r="AZ341" i="4"/>
  <c r="AZ369" i="4" s="1"/>
  <c r="CI341" i="4"/>
  <c r="CI369" i="4" s="1"/>
  <c r="BA341" i="4"/>
  <c r="BA369" i="4" s="1"/>
  <c r="AJ341" i="4"/>
  <c r="AJ369" i="4" s="1"/>
  <c r="AC341" i="4"/>
  <c r="AC369" i="4" s="1"/>
  <c r="AB341" i="4"/>
  <c r="AB369" i="4" s="1"/>
  <c r="AI341" i="4"/>
  <c r="AI369" i="4" s="1"/>
  <c r="BI341" i="4"/>
  <c r="BI369" i="4" s="1"/>
  <c r="AY341" i="4"/>
  <c r="AY369" i="4" s="1"/>
  <c r="AO341" i="4"/>
  <c r="AO369" i="4" s="1"/>
  <c r="AW341" i="4"/>
  <c r="AW369" i="4" s="1"/>
  <c r="AV341" i="4"/>
  <c r="AV369" i="4" s="1"/>
  <c r="AS341" i="4"/>
  <c r="AS369" i="4" s="1"/>
  <c r="AG341" i="4"/>
  <c r="AG369" i="4" s="1"/>
  <c r="BK341" i="4"/>
  <c r="BK369" i="4" s="1"/>
  <c r="BV341" i="4"/>
  <c r="BV369" i="4" s="1"/>
  <c r="AM341" i="4"/>
  <c r="AM369" i="4" s="1"/>
  <c r="BU341" i="4"/>
  <c r="BU369" i="4" s="1"/>
  <c r="AR341" i="4"/>
  <c r="AR369" i="4" s="1"/>
  <c r="AN341" i="4"/>
  <c r="AN369" i="4" s="1"/>
  <c r="AU341" i="4"/>
  <c r="AU369" i="4" s="1"/>
  <c r="BP341" i="4"/>
  <c r="BP369" i="4" s="1"/>
  <c r="W341" i="4"/>
  <c r="W369" i="4" s="1"/>
  <c r="T341" i="4"/>
  <c r="T369" i="4" s="1"/>
  <c r="CG341" i="4"/>
  <c r="CG369" i="4" s="1"/>
  <c r="CR341" i="4"/>
  <c r="CR369" i="4" s="1"/>
  <c r="AH341" i="4"/>
  <c r="AH369" i="4" s="1"/>
  <c r="AT341" i="4"/>
  <c r="AT369" i="4" s="1"/>
  <c r="CF341" i="4"/>
  <c r="CF369" i="4" s="1"/>
  <c r="AL341" i="4"/>
  <c r="AL369" i="4" s="1"/>
  <c r="CJ341" i="4"/>
  <c r="CJ369" i="4" s="1"/>
  <c r="AX341" i="4"/>
  <c r="AX369" i="4" s="1"/>
  <c r="AK341" i="4"/>
  <c r="AK369" i="4" s="1"/>
  <c r="V341" i="4"/>
  <c r="V369" i="4" s="1"/>
  <c r="CS341" i="4"/>
  <c r="CS369" i="4" s="1"/>
  <c r="BJ341" i="4"/>
  <c r="BJ369" i="4" s="1"/>
  <c r="BG341" i="4"/>
  <c r="BG369" i="4" s="1"/>
  <c r="CK341" i="4"/>
  <c r="CK369" i="4" s="1"/>
  <c r="CH341" i="4"/>
  <c r="CH369" i="4" s="1"/>
  <c r="U341" i="4"/>
  <c r="U369" i="4" s="1"/>
  <c r="CQ341" i="4"/>
  <c r="CQ369" i="4" s="1"/>
  <c r="AD341" i="4"/>
  <c r="AD369" i="4" s="1"/>
  <c r="BF341" i="4"/>
  <c r="BF369" i="4" s="1"/>
  <c r="AP341" i="4"/>
  <c r="AP369" i="4" s="1"/>
  <c r="BO341" i="4"/>
  <c r="BO369" i="4" s="1"/>
  <c r="CP341" i="4"/>
  <c r="CP369" i="4" s="1"/>
  <c r="AA341" i="4"/>
  <c r="AA369" i="4" s="1"/>
  <c r="AQ341" i="4"/>
  <c r="AQ369" i="4" s="1"/>
  <c r="Z341" i="4"/>
  <c r="Z369" i="4" s="1"/>
  <c r="AE341" i="4"/>
  <c r="AE369" i="4" s="1"/>
  <c r="AF341" i="4"/>
  <c r="AF369" i="4" s="1"/>
  <c r="X341" i="4"/>
  <c r="X369" i="4" s="1"/>
  <c r="BH341" i="4"/>
  <c r="BH369" i="4" s="1"/>
  <c r="R341" i="4"/>
  <c r="R369" i="4" s="1"/>
  <c r="Y341" i="4"/>
  <c r="Y369" i="4" s="1"/>
  <c r="S341" i="4"/>
  <c r="S369" i="4" s="1"/>
  <c r="BT341" i="4"/>
  <c r="BT369" i="4" s="1"/>
  <c r="BZ341" i="4"/>
  <c r="BZ369" i="4" s="1"/>
  <c r="BR341" i="4"/>
  <c r="BR369" i="4" s="1"/>
  <c r="CC341" i="4"/>
  <c r="CC369" i="4" s="1"/>
  <c r="BQ341" i="4"/>
  <c r="BQ369" i="4" s="1"/>
  <c r="BX341" i="4"/>
  <c r="BX369" i="4" s="1"/>
  <c r="BW341" i="4"/>
  <c r="BW369" i="4" s="1"/>
  <c r="BS341" i="4"/>
  <c r="BS369" i="4" s="1"/>
  <c r="CL341" i="4"/>
  <c r="CL369" i="4" s="1"/>
  <c r="CD341" i="4"/>
  <c r="CD369" i="4" s="1"/>
  <c r="BY341" i="4"/>
  <c r="BY369" i="4" s="1"/>
  <c r="CA341" i="4"/>
  <c r="CA369" i="4" s="1"/>
  <c r="CE341" i="4"/>
  <c r="CE369" i="4" s="1"/>
  <c r="CB341" i="4"/>
  <c r="CB369" i="4" s="1"/>
  <c r="BL341" i="4"/>
  <c r="BL369" i="4" s="1"/>
  <c r="BM341" i="4"/>
  <c r="BM369" i="4" s="1"/>
  <c r="BN341" i="4"/>
  <c r="BN369" i="4" s="1"/>
  <c r="BB341" i="4"/>
  <c r="BB369" i="4" s="1"/>
  <c r="BD341" i="4"/>
  <c r="BD369" i="4" s="1"/>
  <c r="BC341" i="4"/>
  <c r="BC369" i="4" s="1"/>
  <c r="BE341" i="4"/>
  <c r="BE369" i="4" s="1"/>
  <c r="AZ338" i="4"/>
  <c r="AZ366" i="4" s="1"/>
  <c r="CI338" i="4"/>
  <c r="CI366" i="4" s="1"/>
  <c r="BA338" i="4"/>
  <c r="BA366" i="4" s="1"/>
  <c r="AC338" i="4"/>
  <c r="AC366" i="4" s="1"/>
  <c r="AB338" i="4"/>
  <c r="AB366" i="4" s="1"/>
  <c r="AI338" i="4"/>
  <c r="AI366" i="4" s="1"/>
  <c r="AJ338" i="4"/>
  <c r="AJ366" i="4" s="1"/>
  <c r="AV338" i="4"/>
  <c r="AV366" i="4" s="1"/>
  <c r="AR338" i="4"/>
  <c r="AR366" i="4" s="1"/>
  <c r="AS338" i="4"/>
  <c r="AS366" i="4" s="1"/>
  <c r="AO338" i="4"/>
  <c r="AO366" i="4" s="1"/>
  <c r="BV338" i="4"/>
  <c r="BV366" i="4" s="1"/>
  <c r="BP338" i="4"/>
  <c r="BP366" i="4" s="1"/>
  <c r="AG338" i="4"/>
  <c r="AG366" i="4" s="1"/>
  <c r="AY338" i="4"/>
  <c r="AY366" i="4" s="1"/>
  <c r="BI338" i="4"/>
  <c r="BI366" i="4" s="1"/>
  <c r="BU338" i="4"/>
  <c r="BU366" i="4" s="1"/>
  <c r="AU338" i="4"/>
  <c r="AU366" i="4" s="1"/>
  <c r="BK338" i="4"/>
  <c r="BK366" i="4" s="1"/>
  <c r="AM338" i="4"/>
  <c r="AM366" i="4" s="1"/>
  <c r="AW338" i="4"/>
  <c r="AW366" i="4" s="1"/>
  <c r="AN338" i="4"/>
  <c r="AN366" i="4" s="1"/>
  <c r="AT338" i="4"/>
  <c r="AT366" i="4" s="1"/>
  <c r="CH338" i="4"/>
  <c r="CH366" i="4" s="1"/>
  <c r="AL338" i="4"/>
  <c r="AL366" i="4" s="1"/>
  <c r="AX338" i="4"/>
  <c r="AX366" i="4" s="1"/>
  <c r="CS338" i="4"/>
  <c r="CS366" i="4" s="1"/>
  <c r="AH338" i="4"/>
  <c r="AH366" i="4" s="1"/>
  <c r="W338" i="4"/>
  <c r="W366" i="4" s="1"/>
  <c r="CQ338" i="4"/>
  <c r="CQ366" i="4" s="1"/>
  <c r="T338" i="4"/>
  <c r="T366" i="4" s="1"/>
  <c r="CR338" i="4"/>
  <c r="CR366" i="4" s="1"/>
  <c r="CG338" i="4"/>
  <c r="CG366" i="4" s="1"/>
  <c r="U338" i="4"/>
  <c r="U366" i="4" s="1"/>
  <c r="CK338" i="4"/>
  <c r="CK366" i="4" s="1"/>
  <c r="BG338" i="4"/>
  <c r="BG366" i="4" s="1"/>
  <c r="V338" i="4"/>
  <c r="V366" i="4" s="1"/>
  <c r="AK338" i="4"/>
  <c r="AK366" i="4" s="1"/>
  <c r="CF338" i="4"/>
  <c r="CF366" i="4" s="1"/>
  <c r="CJ338" i="4"/>
  <c r="CJ366" i="4" s="1"/>
  <c r="BJ338" i="4"/>
  <c r="BJ366" i="4" s="1"/>
  <c r="BO338" i="4"/>
  <c r="BO366" i="4" s="1"/>
  <c r="CP338" i="4"/>
  <c r="CP366" i="4" s="1"/>
  <c r="AA338" i="4"/>
  <c r="AA366" i="4" s="1"/>
  <c r="AD338" i="4"/>
  <c r="AD366" i="4" s="1"/>
  <c r="AP338" i="4"/>
  <c r="AP366" i="4" s="1"/>
  <c r="AQ338" i="4"/>
  <c r="AQ366" i="4" s="1"/>
  <c r="BF338" i="4"/>
  <c r="BF366" i="4" s="1"/>
  <c r="AE338" i="4"/>
  <c r="AE366" i="4" s="1"/>
  <c r="Z338" i="4"/>
  <c r="Z366" i="4" s="1"/>
  <c r="AF338" i="4"/>
  <c r="AF366" i="4" s="1"/>
  <c r="X338" i="4"/>
  <c r="X366" i="4" s="1"/>
  <c r="R338" i="4"/>
  <c r="R366" i="4" s="1"/>
  <c r="S338" i="4"/>
  <c r="S366" i="4" s="1"/>
  <c r="Y338" i="4"/>
  <c r="Y366" i="4" s="1"/>
  <c r="BH338" i="4"/>
  <c r="BH366" i="4" s="1"/>
  <c r="BZ338" i="4"/>
  <c r="BZ366" i="4" s="1"/>
  <c r="BT338" i="4"/>
  <c r="BT366" i="4" s="1"/>
  <c r="BX338" i="4"/>
  <c r="BX366" i="4" s="1"/>
  <c r="CC338" i="4"/>
  <c r="CC366" i="4" s="1"/>
  <c r="BR338" i="4"/>
  <c r="BR366" i="4" s="1"/>
  <c r="BQ338" i="4"/>
  <c r="BQ366" i="4" s="1"/>
  <c r="BS338" i="4"/>
  <c r="BS366" i="4" s="1"/>
  <c r="BW338" i="4"/>
  <c r="BW366" i="4" s="1"/>
  <c r="CL338" i="4"/>
  <c r="CL366" i="4" s="1"/>
  <c r="CD338" i="4"/>
  <c r="CD366" i="4" s="1"/>
  <c r="BY338" i="4"/>
  <c r="BY366" i="4" s="1"/>
  <c r="CA338" i="4"/>
  <c r="CA366" i="4" s="1"/>
  <c r="CB338" i="4"/>
  <c r="CB366" i="4" s="1"/>
  <c r="CE338" i="4"/>
  <c r="CE366" i="4" s="1"/>
  <c r="BL338" i="4"/>
  <c r="BL366" i="4" s="1"/>
  <c r="BM338" i="4"/>
  <c r="BM366" i="4" s="1"/>
  <c r="BN338" i="4"/>
  <c r="BN366" i="4" s="1"/>
  <c r="BB338" i="4"/>
  <c r="BB366" i="4" s="1"/>
  <c r="BD338" i="4"/>
  <c r="BD366" i="4" s="1"/>
  <c r="BC338" i="4"/>
  <c r="BC366" i="4" s="1"/>
  <c r="BE338" i="4"/>
  <c r="BE366" i="4" s="1"/>
  <c r="AZ334" i="4"/>
  <c r="AZ362" i="4" s="1"/>
  <c r="CI334" i="4"/>
  <c r="CI362" i="4" s="1"/>
  <c r="BA334" i="4"/>
  <c r="BA362" i="4" s="1"/>
  <c r="AC334" i="4"/>
  <c r="AC362" i="4" s="1"/>
  <c r="AJ334" i="4"/>
  <c r="AJ362" i="4" s="1"/>
  <c r="AB334" i="4"/>
  <c r="AB362" i="4" s="1"/>
  <c r="AI334" i="4"/>
  <c r="AI362" i="4" s="1"/>
  <c r="AU334" i="4"/>
  <c r="AU362" i="4" s="1"/>
  <c r="BI334" i="4"/>
  <c r="BI362" i="4" s="1"/>
  <c r="BU334" i="4"/>
  <c r="BU362" i="4" s="1"/>
  <c r="BP334" i="4"/>
  <c r="BP362" i="4" s="1"/>
  <c r="AO334" i="4"/>
  <c r="AO362" i="4" s="1"/>
  <c r="AN334" i="4"/>
  <c r="AN362" i="4" s="1"/>
  <c r="AW334" i="4"/>
  <c r="AW362" i="4" s="1"/>
  <c r="AM334" i="4"/>
  <c r="AM362" i="4" s="1"/>
  <c r="AV334" i="4"/>
  <c r="AV362" i="4" s="1"/>
  <c r="AG334" i="4"/>
  <c r="AG362" i="4" s="1"/>
  <c r="BK334" i="4"/>
  <c r="BK362" i="4" s="1"/>
  <c r="AR334" i="4"/>
  <c r="AR362" i="4" s="1"/>
  <c r="AY334" i="4"/>
  <c r="AY362" i="4" s="1"/>
  <c r="BV334" i="4"/>
  <c r="BV362" i="4" s="1"/>
  <c r="AS334" i="4"/>
  <c r="AS362" i="4" s="1"/>
  <c r="AK334" i="4"/>
  <c r="AK362" i="4" s="1"/>
  <c r="V334" i="4"/>
  <c r="V362" i="4" s="1"/>
  <c r="AH334" i="4"/>
  <c r="AH362" i="4" s="1"/>
  <c r="CS334" i="4"/>
  <c r="CS362" i="4" s="1"/>
  <c r="CR334" i="4"/>
  <c r="CR362" i="4" s="1"/>
  <c r="AT334" i="4"/>
  <c r="AT362" i="4" s="1"/>
  <c r="CF334" i="4"/>
  <c r="CF362" i="4" s="1"/>
  <c r="T334" i="4"/>
  <c r="T362" i="4" s="1"/>
  <c r="BG334" i="4"/>
  <c r="BG362" i="4" s="1"/>
  <c r="AL334" i="4"/>
  <c r="AL362" i="4" s="1"/>
  <c r="CH334" i="4"/>
  <c r="CH362" i="4" s="1"/>
  <c r="BJ334" i="4"/>
  <c r="BJ362" i="4" s="1"/>
  <c r="CG334" i="4"/>
  <c r="CG362" i="4" s="1"/>
  <c r="U334" i="4"/>
  <c r="U362" i="4" s="1"/>
  <c r="CJ334" i="4"/>
  <c r="CJ362" i="4" s="1"/>
  <c r="W334" i="4"/>
  <c r="W362" i="4" s="1"/>
  <c r="CQ334" i="4"/>
  <c r="CQ362" i="4" s="1"/>
  <c r="CK334" i="4"/>
  <c r="CK362" i="4" s="1"/>
  <c r="AX334" i="4"/>
  <c r="AX362" i="4" s="1"/>
  <c r="Z334" i="4"/>
  <c r="Z362" i="4" s="1"/>
  <c r="AP334" i="4"/>
  <c r="AP362" i="4" s="1"/>
  <c r="AA334" i="4"/>
  <c r="AA362" i="4" s="1"/>
  <c r="AD334" i="4"/>
  <c r="AD362" i="4" s="1"/>
  <c r="BO334" i="4"/>
  <c r="BO362" i="4" s="1"/>
  <c r="CP334" i="4"/>
  <c r="CP362" i="4" s="1"/>
  <c r="AE334" i="4"/>
  <c r="AE362" i="4" s="1"/>
  <c r="BF334" i="4"/>
  <c r="BF362" i="4" s="1"/>
  <c r="AQ334" i="4"/>
  <c r="AQ362" i="4" s="1"/>
  <c r="AF334" i="4"/>
  <c r="AF362" i="4" s="1"/>
  <c r="X334" i="4"/>
  <c r="X362" i="4" s="1"/>
  <c r="R334" i="4"/>
  <c r="R362" i="4" s="1"/>
  <c r="BH334" i="4"/>
  <c r="BH362" i="4" s="1"/>
  <c r="Y334" i="4"/>
  <c r="Y362" i="4" s="1"/>
  <c r="S334" i="4"/>
  <c r="S362" i="4" s="1"/>
  <c r="CC334" i="4"/>
  <c r="CC362" i="4" s="1"/>
  <c r="BT334" i="4"/>
  <c r="BT362" i="4" s="1"/>
  <c r="BR334" i="4"/>
  <c r="BR362" i="4" s="1"/>
  <c r="BX334" i="4"/>
  <c r="BX362" i="4" s="1"/>
  <c r="BZ334" i="4"/>
  <c r="BZ362" i="4" s="1"/>
  <c r="BQ334" i="4"/>
  <c r="BQ362" i="4" s="1"/>
  <c r="BW334" i="4"/>
  <c r="BW362" i="4" s="1"/>
  <c r="BS334" i="4"/>
  <c r="BS362" i="4" s="1"/>
  <c r="CL334" i="4"/>
  <c r="CL362" i="4" s="1"/>
  <c r="CD334" i="4"/>
  <c r="CD362" i="4" s="1"/>
  <c r="BY334" i="4"/>
  <c r="BY362" i="4" s="1"/>
  <c r="CA334" i="4"/>
  <c r="CA362" i="4" s="1"/>
  <c r="CE334" i="4"/>
  <c r="CE362" i="4" s="1"/>
  <c r="CB334" i="4"/>
  <c r="CB362" i="4" s="1"/>
  <c r="BL334" i="4"/>
  <c r="BL362" i="4" s="1"/>
  <c r="BM334" i="4"/>
  <c r="BM362" i="4" s="1"/>
  <c r="BN334" i="4"/>
  <c r="BN362" i="4" s="1"/>
  <c r="BB334" i="4"/>
  <c r="BB362" i="4" s="1"/>
  <c r="BD334" i="4"/>
  <c r="BD362" i="4" s="1"/>
  <c r="BC334" i="4"/>
  <c r="BC362" i="4" s="1"/>
  <c r="BE334" i="4"/>
  <c r="BE362" i="4" s="1"/>
  <c r="AZ331" i="4"/>
  <c r="AZ359" i="4" s="1"/>
  <c r="CI331" i="4"/>
  <c r="CI359" i="4" s="1"/>
  <c r="BA331" i="4"/>
  <c r="BA359" i="4" s="1"/>
  <c r="AI331" i="4"/>
  <c r="AI359" i="4" s="1"/>
  <c r="AB331" i="4"/>
  <c r="AB359" i="4" s="1"/>
  <c r="AC331" i="4"/>
  <c r="AC359" i="4" s="1"/>
  <c r="AJ331" i="4"/>
  <c r="AJ359" i="4" s="1"/>
  <c r="AS331" i="4"/>
  <c r="AS359" i="4" s="1"/>
  <c r="BU331" i="4"/>
  <c r="BU359" i="4" s="1"/>
  <c r="AV331" i="4"/>
  <c r="AV359" i="4" s="1"/>
  <c r="BK331" i="4"/>
  <c r="BK359" i="4" s="1"/>
  <c r="AG331" i="4"/>
  <c r="AG359" i="4" s="1"/>
  <c r="AN331" i="4"/>
  <c r="AN359" i="4" s="1"/>
  <c r="AU331" i="4"/>
  <c r="AU359" i="4" s="1"/>
  <c r="AR331" i="4"/>
  <c r="AR359" i="4" s="1"/>
  <c r="BP331" i="4"/>
  <c r="BP359" i="4" s="1"/>
  <c r="BV331" i="4"/>
  <c r="BV359" i="4" s="1"/>
  <c r="AM331" i="4"/>
  <c r="AM359" i="4" s="1"/>
  <c r="AO331" i="4"/>
  <c r="AO359" i="4" s="1"/>
  <c r="AY331" i="4"/>
  <c r="AY359" i="4" s="1"/>
  <c r="AW331" i="4"/>
  <c r="AW359" i="4" s="1"/>
  <c r="BI331" i="4"/>
  <c r="BI359" i="4" s="1"/>
  <c r="CQ331" i="4"/>
  <c r="CQ359" i="4" s="1"/>
  <c r="AK331" i="4"/>
  <c r="AK359" i="4" s="1"/>
  <c r="W331" i="4"/>
  <c r="W359" i="4" s="1"/>
  <c r="AH331" i="4"/>
  <c r="AH359" i="4" s="1"/>
  <c r="T331" i="4"/>
  <c r="T359" i="4" s="1"/>
  <c r="AX331" i="4"/>
  <c r="AX359" i="4" s="1"/>
  <c r="CJ331" i="4"/>
  <c r="CJ359" i="4" s="1"/>
  <c r="V331" i="4"/>
  <c r="V359" i="4" s="1"/>
  <c r="BG331" i="4"/>
  <c r="BG359" i="4" s="1"/>
  <c r="CR331" i="4"/>
  <c r="CR359" i="4" s="1"/>
  <c r="AT331" i="4"/>
  <c r="AT359" i="4" s="1"/>
  <c r="CS331" i="4"/>
  <c r="CS359" i="4" s="1"/>
  <c r="CK331" i="4"/>
  <c r="CK359" i="4" s="1"/>
  <c r="BJ331" i="4"/>
  <c r="BJ359" i="4" s="1"/>
  <c r="CF331" i="4"/>
  <c r="CF359" i="4" s="1"/>
  <c r="U331" i="4"/>
  <c r="U359" i="4" s="1"/>
  <c r="CH331" i="4"/>
  <c r="CH359" i="4" s="1"/>
  <c r="AL331" i="4"/>
  <c r="AL359" i="4" s="1"/>
  <c r="CG331" i="4"/>
  <c r="CG359" i="4" s="1"/>
  <c r="BO331" i="4"/>
  <c r="BO359" i="4" s="1"/>
  <c r="CP331" i="4"/>
  <c r="CP359" i="4" s="1"/>
  <c r="AQ331" i="4"/>
  <c r="AQ359" i="4" s="1"/>
  <c r="Z331" i="4"/>
  <c r="Z359" i="4" s="1"/>
  <c r="AE331" i="4"/>
  <c r="AE359" i="4" s="1"/>
  <c r="AA331" i="4"/>
  <c r="AA359" i="4" s="1"/>
  <c r="AD331" i="4"/>
  <c r="AD359" i="4" s="1"/>
  <c r="BF331" i="4"/>
  <c r="BF359" i="4" s="1"/>
  <c r="AP331" i="4"/>
  <c r="AP359" i="4" s="1"/>
  <c r="X331" i="4"/>
  <c r="X359" i="4" s="1"/>
  <c r="AF331" i="4"/>
  <c r="AF359" i="4" s="1"/>
  <c r="R331" i="4"/>
  <c r="R359" i="4" s="1"/>
  <c r="Y331" i="4"/>
  <c r="Y359" i="4" s="1"/>
  <c r="S331" i="4"/>
  <c r="S359" i="4" s="1"/>
  <c r="BH331" i="4"/>
  <c r="BH359" i="4" s="1"/>
  <c r="BR331" i="4"/>
  <c r="BR359" i="4" s="1"/>
  <c r="BZ331" i="4"/>
  <c r="BZ359" i="4" s="1"/>
  <c r="BX331" i="4"/>
  <c r="BX359" i="4" s="1"/>
  <c r="BQ331" i="4"/>
  <c r="BQ359" i="4" s="1"/>
  <c r="BT331" i="4"/>
  <c r="BT359" i="4" s="1"/>
  <c r="CC331" i="4"/>
  <c r="CC359" i="4" s="1"/>
  <c r="BS331" i="4"/>
  <c r="BS359" i="4" s="1"/>
  <c r="BW331" i="4"/>
  <c r="BW359" i="4" s="1"/>
  <c r="CA331" i="4"/>
  <c r="CA359" i="4" s="1"/>
  <c r="CD331" i="4"/>
  <c r="CD359" i="4" s="1"/>
  <c r="BY331" i="4"/>
  <c r="BY359" i="4" s="1"/>
  <c r="CE331" i="4"/>
  <c r="CE359" i="4" s="1"/>
  <c r="CB331" i="4"/>
  <c r="CB359" i="4" s="1"/>
  <c r="BM331" i="4"/>
  <c r="BM359" i="4" s="1"/>
  <c r="BN331" i="4"/>
  <c r="BN359" i="4" s="1"/>
  <c r="BL331" i="4"/>
  <c r="BL359" i="4" s="1"/>
  <c r="CL331" i="4"/>
  <c r="CL359" i="4" s="1"/>
  <c r="BB331" i="4"/>
  <c r="BB359" i="4" s="1"/>
  <c r="BD331" i="4"/>
  <c r="BD359" i="4" s="1"/>
  <c r="BC331" i="4"/>
  <c r="BC359" i="4" s="1"/>
  <c r="BE331" i="4"/>
  <c r="BE359" i="4" s="1"/>
  <c r="AZ352" i="4"/>
  <c r="AZ380" i="4" s="1"/>
  <c r="CI352" i="4"/>
  <c r="CI380" i="4" s="1"/>
  <c r="BA352" i="4"/>
  <c r="BA380" i="4" s="1"/>
  <c r="AJ352" i="4"/>
  <c r="AJ380" i="4" s="1"/>
  <c r="AI352" i="4"/>
  <c r="AI380" i="4" s="1"/>
  <c r="AB352" i="4"/>
  <c r="AB380" i="4" s="1"/>
  <c r="AC352" i="4"/>
  <c r="AC380" i="4" s="1"/>
  <c r="AS352" i="4"/>
  <c r="AS380" i="4" s="1"/>
  <c r="BP352" i="4"/>
  <c r="BP380" i="4" s="1"/>
  <c r="BK352" i="4"/>
  <c r="BK380" i="4" s="1"/>
  <c r="AM352" i="4"/>
  <c r="AM380" i="4" s="1"/>
  <c r="AW352" i="4"/>
  <c r="AW380" i="4" s="1"/>
  <c r="AG352" i="4"/>
  <c r="AG380" i="4" s="1"/>
  <c r="BV352" i="4"/>
  <c r="BV380" i="4" s="1"/>
  <c r="AV352" i="4"/>
  <c r="AV380" i="4" s="1"/>
  <c r="AR352" i="4"/>
  <c r="AR380" i="4" s="1"/>
  <c r="BU352" i="4"/>
  <c r="BU380" i="4" s="1"/>
  <c r="AY352" i="4"/>
  <c r="AY380" i="4" s="1"/>
  <c r="AN352" i="4"/>
  <c r="AN380" i="4" s="1"/>
  <c r="AU352" i="4"/>
  <c r="AU380" i="4" s="1"/>
  <c r="AO352" i="4"/>
  <c r="AO380" i="4" s="1"/>
  <c r="BI352" i="4"/>
  <c r="BI380" i="4" s="1"/>
  <c r="AT352" i="4"/>
  <c r="AT380" i="4" s="1"/>
  <c r="U352" i="4"/>
  <c r="U380" i="4" s="1"/>
  <c r="CS352" i="4"/>
  <c r="CS380" i="4" s="1"/>
  <c r="CQ352" i="4"/>
  <c r="CQ380" i="4" s="1"/>
  <c r="V352" i="4"/>
  <c r="V380" i="4" s="1"/>
  <c r="AL352" i="4"/>
  <c r="AL380" i="4" s="1"/>
  <c r="CK352" i="4"/>
  <c r="CK380" i="4" s="1"/>
  <c r="T352" i="4"/>
  <c r="T380" i="4" s="1"/>
  <c r="CR352" i="4"/>
  <c r="CR380" i="4" s="1"/>
  <c r="BG352" i="4"/>
  <c r="BG380" i="4" s="1"/>
  <c r="CF352" i="4"/>
  <c r="CF380" i="4" s="1"/>
  <c r="CH352" i="4"/>
  <c r="CH380" i="4" s="1"/>
  <c r="W352" i="4"/>
  <c r="W380" i="4" s="1"/>
  <c r="AX352" i="4"/>
  <c r="AX380" i="4" s="1"/>
  <c r="CG352" i="4"/>
  <c r="CG380" i="4" s="1"/>
  <c r="AH352" i="4"/>
  <c r="AH380" i="4" s="1"/>
  <c r="BJ352" i="4"/>
  <c r="BJ380" i="4" s="1"/>
  <c r="CJ352" i="4"/>
  <c r="CJ380" i="4" s="1"/>
  <c r="AK352" i="4"/>
  <c r="AK380" i="4" s="1"/>
  <c r="CP352" i="4"/>
  <c r="CP380" i="4" s="1"/>
  <c r="AA352" i="4"/>
  <c r="AA380" i="4" s="1"/>
  <c r="BO352" i="4"/>
  <c r="BO380" i="4" s="1"/>
  <c r="AE352" i="4"/>
  <c r="AE380" i="4" s="1"/>
  <c r="BF352" i="4"/>
  <c r="BF380" i="4" s="1"/>
  <c r="AQ352" i="4"/>
  <c r="AQ380" i="4" s="1"/>
  <c r="AD352" i="4"/>
  <c r="AD380" i="4" s="1"/>
  <c r="Z352" i="4"/>
  <c r="Z380" i="4" s="1"/>
  <c r="AP352" i="4"/>
  <c r="AP380" i="4" s="1"/>
  <c r="X352" i="4"/>
  <c r="X380" i="4" s="1"/>
  <c r="AF352" i="4"/>
  <c r="AF380" i="4" s="1"/>
  <c r="R352" i="4"/>
  <c r="R380" i="4" s="1"/>
  <c r="Y352" i="4"/>
  <c r="Y380" i="4" s="1"/>
  <c r="S352" i="4"/>
  <c r="S380" i="4" s="1"/>
  <c r="BH352" i="4"/>
  <c r="BH380" i="4" s="1"/>
  <c r="BT352" i="4"/>
  <c r="BT380" i="4" s="1"/>
  <c r="BX352" i="4"/>
  <c r="BX380" i="4" s="1"/>
  <c r="BQ352" i="4"/>
  <c r="BQ380" i="4" s="1"/>
  <c r="BZ352" i="4"/>
  <c r="BZ380" i="4" s="1"/>
  <c r="CC352" i="4"/>
  <c r="CC380" i="4" s="1"/>
  <c r="BR352" i="4"/>
  <c r="BR380" i="4" s="1"/>
  <c r="BW352" i="4"/>
  <c r="BW380" i="4" s="1"/>
  <c r="BS352" i="4"/>
  <c r="BS380" i="4" s="1"/>
  <c r="CA352" i="4"/>
  <c r="CA380" i="4" s="1"/>
  <c r="BY352" i="4"/>
  <c r="BY380" i="4" s="1"/>
  <c r="CD352" i="4"/>
  <c r="CD380" i="4" s="1"/>
  <c r="CB352" i="4"/>
  <c r="CB380" i="4" s="1"/>
  <c r="CL352" i="4"/>
  <c r="CL380" i="4" s="1"/>
  <c r="CE352" i="4"/>
  <c r="CE380" i="4" s="1"/>
  <c r="BM352" i="4"/>
  <c r="BM380" i="4" s="1"/>
  <c r="BN352" i="4"/>
  <c r="BN380" i="4" s="1"/>
  <c r="BL352" i="4"/>
  <c r="BL380" i="4" s="1"/>
  <c r="BB352" i="4"/>
  <c r="BB380" i="4" s="1"/>
  <c r="BD352" i="4"/>
  <c r="BD380" i="4" s="1"/>
  <c r="BC352" i="4"/>
  <c r="BC380" i="4" s="1"/>
  <c r="BE352" i="4"/>
  <c r="BE380" i="4" s="1"/>
  <c r="AZ349" i="4"/>
  <c r="AZ377" i="4" s="1"/>
  <c r="BA349" i="4"/>
  <c r="BA377" i="4" s="1"/>
  <c r="CI349" i="4"/>
  <c r="CI377" i="4" s="1"/>
  <c r="AB349" i="4"/>
  <c r="AB377" i="4" s="1"/>
  <c r="AJ349" i="4"/>
  <c r="AJ377" i="4" s="1"/>
  <c r="AI349" i="4"/>
  <c r="AI377" i="4" s="1"/>
  <c r="AC349" i="4"/>
  <c r="AC377" i="4" s="1"/>
  <c r="BK349" i="4"/>
  <c r="BK377" i="4" s="1"/>
  <c r="AR349" i="4"/>
  <c r="AR377" i="4" s="1"/>
  <c r="AS349" i="4"/>
  <c r="AS377" i="4" s="1"/>
  <c r="AV349" i="4"/>
  <c r="AV377" i="4" s="1"/>
  <c r="AY349" i="4"/>
  <c r="AY377" i="4" s="1"/>
  <c r="AN349" i="4"/>
  <c r="AN377" i="4" s="1"/>
  <c r="AW349" i="4"/>
  <c r="AW377" i="4" s="1"/>
  <c r="AU349" i="4"/>
  <c r="AU377" i="4" s="1"/>
  <c r="AO349" i="4"/>
  <c r="AO377" i="4" s="1"/>
  <c r="BU349" i="4"/>
  <c r="BU377" i="4" s="1"/>
  <c r="BI349" i="4"/>
  <c r="BI377" i="4" s="1"/>
  <c r="BP349" i="4"/>
  <c r="BP377" i="4" s="1"/>
  <c r="BV349" i="4"/>
  <c r="BV377" i="4" s="1"/>
  <c r="AM349" i="4"/>
  <c r="AM377" i="4" s="1"/>
  <c r="AG349" i="4"/>
  <c r="AG377" i="4" s="1"/>
  <c r="U349" i="4"/>
  <c r="U377" i="4" s="1"/>
  <c r="CG349" i="4"/>
  <c r="CG377" i="4" s="1"/>
  <c r="AH349" i="4"/>
  <c r="AH377" i="4" s="1"/>
  <c r="BJ349" i="4"/>
  <c r="BJ377" i="4" s="1"/>
  <c r="CF349" i="4"/>
  <c r="CF377" i="4" s="1"/>
  <c r="AK349" i="4"/>
  <c r="AK377" i="4" s="1"/>
  <c r="CJ349" i="4"/>
  <c r="CJ377" i="4" s="1"/>
  <c r="AL349" i="4"/>
  <c r="AL377" i="4" s="1"/>
  <c r="CQ349" i="4"/>
  <c r="CQ377" i="4" s="1"/>
  <c r="CS349" i="4"/>
  <c r="CS377" i="4" s="1"/>
  <c r="BG349" i="4"/>
  <c r="BG377" i="4" s="1"/>
  <c r="CK349" i="4"/>
  <c r="CK377" i="4" s="1"/>
  <c r="CR349" i="4"/>
  <c r="CR377" i="4" s="1"/>
  <c r="CH349" i="4"/>
  <c r="CH377" i="4" s="1"/>
  <c r="AX349" i="4"/>
  <c r="AX377" i="4" s="1"/>
  <c r="V349" i="4"/>
  <c r="V377" i="4" s="1"/>
  <c r="W349" i="4"/>
  <c r="W377" i="4" s="1"/>
  <c r="AT349" i="4"/>
  <c r="AT377" i="4" s="1"/>
  <c r="T349" i="4"/>
  <c r="T377" i="4" s="1"/>
  <c r="BF349" i="4"/>
  <c r="BF377" i="4" s="1"/>
  <c r="AQ349" i="4"/>
  <c r="AQ377" i="4" s="1"/>
  <c r="AP349" i="4"/>
  <c r="AP377" i="4" s="1"/>
  <c r="CP349" i="4"/>
  <c r="CP377" i="4" s="1"/>
  <c r="AA349" i="4"/>
  <c r="AA377" i="4" s="1"/>
  <c r="Z349" i="4"/>
  <c r="Z377" i="4" s="1"/>
  <c r="AE349" i="4"/>
  <c r="AE377" i="4" s="1"/>
  <c r="AD349" i="4"/>
  <c r="AD377" i="4" s="1"/>
  <c r="BO349" i="4"/>
  <c r="BO377" i="4" s="1"/>
  <c r="X349" i="4"/>
  <c r="X377" i="4" s="1"/>
  <c r="AF349" i="4"/>
  <c r="AF377" i="4" s="1"/>
  <c r="BH349" i="4"/>
  <c r="BH377" i="4" s="1"/>
  <c r="R349" i="4"/>
  <c r="R377" i="4" s="1"/>
  <c r="S349" i="4"/>
  <c r="S377" i="4" s="1"/>
  <c r="Y349" i="4"/>
  <c r="Y377" i="4" s="1"/>
  <c r="BR349" i="4"/>
  <c r="BR377" i="4" s="1"/>
  <c r="BX349" i="4"/>
  <c r="BX377" i="4" s="1"/>
  <c r="CC349" i="4"/>
  <c r="CC377" i="4" s="1"/>
  <c r="BQ349" i="4"/>
  <c r="BQ377" i="4" s="1"/>
  <c r="BZ349" i="4"/>
  <c r="BZ377" i="4" s="1"/>
  <c r="BT349" i="4"/>
  <c r="BT377" i="4" s="1"/>
  <c r="BS349" i="4"/>
  <c r="BS377" i="4" s="1"/>
  <c r="BW349" i="4"/>
  <c r="BW377" i="4" s="1"/>
  <c r="CL349" i="4"/>
  <c r="CL377" i="4" s="1"/>
  <c r="CD349" i="4"/>
  <c r="CD377" i="4" s="1"/>
  <c r="BY349" i="4"/>
  <c r="BY377" i="4" s="1"/>
  <c r="CA349" i="4"/>
  <c r="CA377" i="4" s="1"/>
  <c r="CB349" i="4"/>
  <c r="CB377" i="4" s="1"/>
  <c r="CE349" i="4"/>
  <c r="CE377" i="4" s="1"/>
  <c r="BL349" i="4"/>
  <c r="BL377" i="4" s="1"/>
  <c r="BM349" i="4"/>
  <c r="BM377" i="4" s="1"/>
  <c r="BN349" i="4"/>
  <c r="BN377" i="4" s="1"/>
  <c r="BB349" i="4"/>
  <c r="BB377" i="4" s="1"/>
  <c r="BD349" i="4"/>
  <c r="BD377" i="4" s="1"/>
  <c r="BC349" i="4"/>
  <c r="BC377" i="4" s="1"/>
  <c r="BE349" i="4"/>
  <c r="BE377" i="4" s="1"/>
  <c r="AZ346" i="4"/>
  <c r="AZ374" i="4" s="1"/>
  <c r="CI346" i="4"/>
  <c r="CI374" i="4" s="1"/>
  <c r="BA346" i="4"/>
  <c r="BA374" i="4" s="1"/>
  <c r="AJ346" i="4"/>
  <c r="AJ374" i="4" s="1"/>
  <c r="AI346" i="4"/>
  <c r="AI374" i="4" s="1"/>
  <c r="AC346" i="4"/>
  <c r="AC374" i="4" s="1"/>
  <c r="AB346" i="4"/>
  <c r="AB374" i="4" s="1"/>
  <c r="BK346" i="4"/>
  <c r="BK374" i="4" s="1"/>
  <c r="AU346" i="4"/>
  <c r="AU374" i="4" s="1"/>
  <c r="BU346" i="4"/>
  <c r="BU374" i="4" s="1"/>
  <c r="BP346" i="4"/>
  <c r="BP374" i="4" s="1"/>
  <c r="AY346" i="4"/>
  <c r="AY374" i="4" s="1"/>
  <c r="BV346" i="4"/>
  <c r="BV374" i="4" s="1"/>
  <c r="AG346" i="4"/>
  <c r="AG374" i="4" s="1"/>
  <c r="AW346" i="4"/>
  <c r="AW374" i="4" s="1"/>
  <c r="AM346" i="4"/>
  <c r="AM374" i="4" s="1"/>
  <c r="AS346" i="4"/>
  <c r="AS374" i="4" s="1"/>
  <c r="BI346" i="4"/>
  <c r="BI374" i="4" s="1"/>
  <c r="AV346" i="4"/>
  <c r="AV374" i="4" s="1"/>
  <c r="AR346" i="4"/>
  <c r="AR374" i="4" s="1"/>
  <c r="AO346" i="4"/>
  <c r="AO374" i="4" s="1"/>
  <c r="AN346" i="4"/>
  <c r="AN374" i="4" s="1"/>
  <c r="BJ346" i="4"/>
  <c r="BJ374" i="4" s="1"/>
  <c r="AL346" i="4"/>
  <c r="AL374" i="4" s="1"/>
  <c r="W346" i="4"/>
  <c r="W374" i="4" s="1"/>
  <c r="CG346" i="4"/>
  <c r="CG374" i="4" s="1"/>
  <c r="AK346" i="4"/>
  <c r="AK374" i="4" s="1"/>
  <c r="T346" i="4"/>
  <c r="T374" i="4" s="1"/>
  <c r="CH346" i="4"/>
  <c r="CH374" i="4" s="1"/>
  <c r="U346" i="4"/>
  <c r="U374" i="4" s="1"/>
  <c r="CQ346" i="4"/>
  <c r="CQ374" i="4" s="1"/>
  <c r="CK346" i="4"/>
  <c r="CK374" i="4" s="1"/>
  <c r="CR346" i="4"/>
  <c r="CR374" i="4" s="1"/>
  <c r="V346" i="4"/>
  <c r="V374" i="4" s="1"/>
  <c r="CJ346" i="4"/>
  <c r="CJ374" i="4" s="1"/>
  <c r="CF346" i="4"/>
  <c r="CF374" i="4" s="1"/>
  <c r="CS346" i="4"/>
  <c r="CS374" i="4" s="1"/>
  <c r="AT346" i="4"/>
  <c r="AT374" i="4" s="1"/>
  <c r="AH346" i="4"/>
  <c r="AH374" i="4" s="1"/>
  <c r="AX346" i="4"/>
  <c r="AX374" i="4" s="1"/>
  <c r="BG346" i="4"/>
  <c r="BG374" i="4" s="1"/>
  <c r="CP346" i="4"/>
  <c r="CP374" i="4" s="1"/>
  <c r="AQ346" i="4"/>
  <c r="AQ374" i="4" s="1"/>
  <c r="AA346" i="4"/>
  <c r="AA374" i="4" s="1"/>
  <c r="AE346" i="4"/>
  <c r="AE374" i="4" s="1"/>
  <c r="AP346" i="4"/>
  <c r="AP374" i="4" s="1"/>
  <c r="BO346" i="4"/>
  <c r="BO374" i="4" s="1"/>
  <c r="BF346" i="4"/>
  <c r="BF374" i="4" s="1"/>
  <c r="AD346" i="4"/>
  <c r="AD374" i="4" s="1"/>
  <c r="Z346" i="4"/>
  <c r="Z374" i="4" s="1"/>
  <c r="X346" i="4"/>
  <c r="X374" i="4" s="1"/>
  <c r="AF346" i="4"/>
  <c r="AF374" i="4" s="1"/>
  <c r="R346" i="4"/>
  <c r="R374" i="4" s="1"/>
  <c r="S346" i="4"/>
  <c r="S374" i="4" s="1"/>
  <c r="Y346" i="4"/>
  <c r="Y374" i="4" s="1"/>
  <c r="BH346" i="4"/>
  <c r="BH374" i="4" s="1"/>
  <c r="BR346" i="4"/>
  <c r="BR374" i="4" s="1"/>
  <c r="BZ346" i="4"/>
  <c r="BZ374" i="4" s="1"/>
  <c r="BT346" i="4"/>
  <c r="BT374" i="4" s="1"/>
  <c r="BQ346" i="4"/>
  <c r="BQ374" i="4" s="1"/>
  <c r="CC346" i="4"/>
  <c r="CC374" i="4" s="1"/>
  <c r="BX346" i="4"/>
  <c r="BX374" i="4" s="1"/>
  <c r="BW346" i="4"/>
  <c r="BW374" i="4" s="1"/>
  <c r="BS346" i="4"/>
  <c r="BS374" i="4" s="1"/>
  <c r="CL346" i="4"/>
  <c r="CL374" i="4" s="1"/>
  <c r="CD346" i="4"/>
  <c r="CD374" i="4" s="1"/>
  <c r="BY346" i="4"/>
  <c r="BY374" i="4" s="1"/>
  <c r="CA346" i="4"/>
  <c r="CA374" i="4" s="1"/>
  <c r="CB346" i="4"/>
  <c r="CB374" i="4" s="1"/>
  <c r="CE346" i="4"/>
  <c r="CE374" i="4" s="1"/>
  <c r="BL346" i="4"/>
  <c r="BL374" i="4" s="1"/>
  <c r="BM346" i="4"/>
  <c r="BM374" i="4" s="1"/>
  <c r="BN346" i="4"/>
  <c r="BN374" i="4" s="1"/>
  <c r="BB346" i="4"/>
  <c r="BB374" i="4" s="1"/>
  <c r="BD346" i="4"/>
  <c r="BD374" i="4" s="1"/>
  <c r="BC346" i="4"/>
  <c r="BC374" i="4" s="1"/>
  <c r="BE346" i="4"/>
  <c r="BE374" i="4" s="1"/>
  <c r="AZ340" i="4"/>
  <c r="AZ368" i="4" s="1"/>
  <c r="CI340" i="4"/>
  <c r="CI368" i="4" s="1"/>
  <c r="BA340" i="4"/>
  <c r="BA368" i="4" s="1"/>
  <c r="AC340" i="4"/>
  <c r="AC368" i="4" s="1"/>
  <c r="AB340" i="4"/>
  <c r="AB368" i="4" s="1"/>
  <c r="AI340" i="4"/>
  <c r="AI368" i="4" s="1"/>
  <c r="AJ340" i="4"/>
  <c r="AJ368" i="4" s="1"/>
  <c r="AS340" i="4"/>
  <c r="AS368" i="4" s="1"/>
  <c r="BV340" i="4"/>
  <c r="BV368" i="4" s="1"/>
  <c r="AR340" i="4"/>
  <c r="AR368" i="4" s="1"/>
  <c r="AO340" i="4"/>
  <c r="AO368" i="4" s="1"/>
  <c r="AM340" i="4"/>
  <c r="AM368" i="4" s="1"/>
  <c r="BU340" i="4"/>
  <c r="BU368" i="4" s="1"/>
  <c r="AN340" i="4"/>
  <c r="AN368" i="4" s="1"/>
  <c r="AV340" i="4"/>
  <c r="AV368" i="4" s="1"/>
  <c r="AY340" i="4"/>
  <c r="AY368" i="4" s="1"/>
  <c r="AG340" i="4"/>
  <c r="AG368" i="4" s="1"/>
  <c r="AU340" i="4"/>
  <c r="AU368" i="4" s="1"/>
  <c r="BI340" i="4"/>
  <c r="BI368" i="4" s="1"/>
  <c r="BP340" i="4"/>
  <c r="BP368" i="4" s="1"/>
  <c r="AW340" i="4"/>
  <c r="AW368" i="4" s="1"/>
  <c r="BK340" i="4"/>
  <c r="BK368" i="4" s="1"/>
  <c r="CS340" i="4"/>
  <c r="CS368" i="4" s="1"/>
  <c r="W340" i="4"/>
  <c r="W368" i="4" s="1"/>
  <c r="U340" i="4"/>
  <c r="U368" i="4" s="1"/>
  <c r="V340" i="4"/>
  <c r="V368" i="4" s="1"/>
  <c r="AK340" i="4"/>
  <c r="AK368" i="4" s="1"/>
  <c r="BJ340" i="4"/>
  <c r="BJ368" i="4" s="1"/>
  <c r="AT340" i="4"/>
  <c r="AT368" i="4" s="1"/>
  <c r="CG340" i="4"/>
  <c r="CG368" i="4" s="1"/>
  <c r="T340" i="4"/>
  <c r="T368" i="4" s="1"/>
  <c r="AX340" i="4"/>
  <c r="AX368" i="4" s="1"/>
  <c r="CF340" i="4"/>
  <c r="CF368" i="4" s="1"/>
  <c r="CQ340" i="4"/>
  <c r="CQ368" i="4" s="1"/>
  <c r="BG340" i="4"/>
  <c r="BG368" i="4" s="1"/>
  <c r="AH340" i="4"/>
  <c r="AH368" i="4" s="1"/>
  <c r="AL340" i="4"/>
  <c r="AL368" i="4" s="1"/>
  <c r="CH340" i="4"/>
  <c r="CH368" i="4" s="1"/>
  <c r="CK340" i="4"/>
  <c r="CK368" i="4" s="1"/>
  <c r="CR340" i="4"/>
  <c r="CR368" i="4" s="1"/>
  <c r="CJ340" i="4"/>
  <c r="CJ368" i="4" s="1"/>
  <c r="AQ340" i="4"/>
  <c r="AQ368" i="4" s="1"/>
  <c r="Z340" i="4"/>
  <c r="Z368" i="4" s="1"/>
  <c r="CP340" i="4"/>
  <c r="CP368" i="4" s="1"/>
  <c r="BO340" i="4"/>
  <c r="BO368" i="4" s="1"/>
  <c r="AE340" i="4"/>
  <c r="AE368" i="4" s="1"/>
  <c r="AP340" i="4"/>
  <c r="AP368" i="4" s="1"/>
  <c r="AD340" i="4"/>
  <c r="AD368" i="4" s="1"/>
  <c r="BF340" i="4"/>
  <c r="BF368" i="4" s="1"/>
  <c r="AA340" i="4"/>
  <c r="AA368" i="4" s="1"/>
  <c r="AF340" i="4"/>
  <c r="AF368" i="4" s="1"/>
  <c r="X340" i="4"/>
  <c r="X368" i="4" s="1"/>
  <c r="Y340" i="4"/>
  <c r="Y368" i="4" s="1"/>
  <c r="S340" i="4"/>
  <c r="S368" i="4" s="1"/>
  <c r="BH340" i="4"/>
  <c r="BH368" i="4" s="1"/>
  <c r="R340" i="4"/>
  <c r="R368" i="4" s="1"/>
  <c r="BR340" i="4"/>
  <c r="BR368" i="4" s="1"/>
  <c r="CC340" i="4"/>
  <c r="CC368" i="4" s="1"/>
  <c r="BT340" i="4"/>
  <c r="BT368" i="4" s="1"/>
  <c r="BX340" i="4"/>
  <c r="BX368" i="4" s="1"/>
  <c r="BQ340" i="4"/>
  <c r="BQ368" i="4" s="1"/>
  <c r="BZ340" i="4"/>
  <c r="BZ368" i="4" s="1"/>
  <c r="BS340" i="4"/>
  <c r="BS368" i="4" s="1"/>
  <c r="BW340" i="4"/>
  <c r="BW368" i="4" s="1"/>
  <c r="CL340" i="4"/>
  <c r="CL368" i="4" s="1"/>
  <c r="CA340" i="4"/>
  <c r="CA368" i="4" s="1"/>
  <c r="BY340" i="4"/>
  <c r="BY368" i="4" s="1"/>
  <c r="CD340" i="4"/>
  <c r="CD368" i="4" s="1"/>
  <c r="CB340" i="4"/>
  <c r="CB368" i="4" s="1"/>
  <c r="CE340" i="4"/>
  <c r="CE368" i="4" s="1"/>
  <c r="BM340" i="4"/>
  <c r="BM368" i="4" s="1"/>
  <c r="BN340" i="4"/>
  <c r="BN368" i="4" s="1"/>
  <c r="BL340" i="4"/>
  <c r="BL368" i="4" s="1"/>
  <c r="BB340" i="4"/>
  <c r="BB368" i="4" s="1"/>
  <c r="BD340" i="4"/>
  <c r="BD368" i="4" s="1"/>
  <c r="BC340" i="4"/>
  <c r="BC368" i="4" s="1"/>
  <c r="BE340" i="4"/>
  <c r="BE368" i="4" s="1"/>
  <c r="AZ337" i="4"/>
  <c r="AZ365" i="4" s="1"/>
  <c r="BA337" i="4"/>
  <c r="BA365" i="4" s="1"/>
  <c r="CI337" i="4"/>
  <c r="CI365" i="4" s="1"/>
  <c r="AJ337" i="4"/>
  <c r="AJ365" i="4" s="1"/>
  <c r="AI337" i="4"/>
  <c r="AI365" i="4" s="1"/>
  <c r="AC337" i="4"/>
  <c r="AC365" i="4" s="1"/>
  <c r="AB337" i="4"/>
  <c r="AB365" i="4" s="1"/>
  <c r="AM337" i="4"/>
  <c r="AM365" i="4" s="1"/>
  <c r="BU337" i="4"/>
  <c r="BU365" i="4" s="1"/>
  <c r="BV337" i="4"/>
  <c r="BV365" i="4" s="1"/>
  <c r="AO337" i="4"/>
  <c r="AO365" i="4" s="1"/>
  <c r="AN337" i="4"/>
  <c r="AN365" i="4" s="1"/>
  <c r="BK337" i="4"/>
  <c r="BK365" i="4" s="1"/>
  <c r="AG337" i="4"/>
  <c r="AG365" i="4" s="1"/>
  <c r="AU337" i="4"/>
  <c r="AU365" i="4" s="1"/>
  <c r="AS337" i="4"/>
  <c r="AS365" i="4" s="1"/>
  <c r="BI337" i="4"/>
  <c r="BI365" i="4" s="1"/>
  <c r="AV337" i="4"/>
  <c r="AV365" i="4" s="1"/>
  <c r="AY337" i="4"/>
  <c r="AY365" i="4" s="1"/>
  <c r="AR337" i="4"/>
  <c r="AR365" i="4" s="1"/>
  <c r="AW337" i="4"/>
  <c r="AW365" i="4" s="1"/>
  <c r="BP337" i="4"/>
  <c r="BP365" i="4" s="1"/>
  <c r="T337" i="4"/>
  <c r="T365" i="4" s="1"/>
  <c r="CK337" i="4"/>
  <c r="CK365" i="4" s="1"/>
  <c r="AT337" i="4"/>
  <c r="AT365" i="4" s="1"/>
  <c r="CS337" i="4"/>
  <c r="CS365" i="4" s="1"/>
  <c r="AX337" i="4"/>
  <c r="AX365" i="4" s="1"/>
  <c r="BG337" i="4"/>
  <c r="BG365" i="4" s="1"/>
  <c r="BJ337" i="4"/>
  <c r="BJ365" i="4" s="1"/>
  <c r="CJ337" i="4"/>
  <c r="CJ365" i="4" s="1"/>
  <c r="V337" i="4"/>
  <c r="V365" i="4" s="1"/>
  <c r="CF337" i="4"/>
  <c r="CF365" i="4" s="1"/>
  <c r="CG337" i="4"/>
  <c r="CG365" i="4" s="1"/>
  <c r="U337" i="4"/>
  <c r="U365" i="4" s="1"/>
  <c r="CR337" i="4"/>
  <c r="CR365" i="4" s="1"/>
  <c r="W337" i="4"/>
  <c r="W365" i="4" s="1"/>
  <c r="AH337" i="4"/>
  <c r="AH365" i="4" s="1"/>
  <c r="CQ337" i="4"/>
  <c r="CQ365" i="4" s="1"/>
  <c r="AL337" i="4"/>
  <c r="AL365" i="4" s="1"/>
  <c r="AK337" i="4"/>
  <c r="AK365" i="4" s="1"/>
  <c r="CH337" i="4"/>
  <c r="CH365" i="4" s="1"/>
  <c r="BO337" i="4"/>
  <c r="BO365" i="4" s="1"/>
  <c r="Z337" i="4"/>
  <c r="Z365" i="4" s="1"/>
  <c r="AD337" i="4"/>
  <c r="AD365" i="4" s="1"/>
  <c r="AA337" i="4"/>
  <c r="AA365" i="4" s="1"/>
  <c r="BF337" i="4"/>
  <c r="BF365" i="4" s="1"/>
  <c r="AP337" i="4"/>
  <c r="AP365" i="4" s="1"/>
  <c r="AE337" i="4"/>
  <c r="AE365" i="4" s="1"/>
  <c r="AQ337" i="4"/>
  <c r="AQ365" i="4" s="1"/>
  <c r="CP337" i="4"/>
  <c r="CP365" i="4" s="1"/>
  <c r="X337" i="4"/>
  <c r="X365" i="4" s="1"/>
  <c r="AF337" i="4"/>
  <c r="AF365" i="4" s="1"/>
  <c r="R337" i="4"/>
  <c r="R365" i="4" s="1"/>
  <c r="S337" i="4"/>
  <c r="S365" i="4" s="1"/>
  <c r="Y337" i="4"/>
  <c r="Y365" i="4" s="1"/>
  <c r="BH337" i="4"/>
  <c r="BH365" i="4" s="1"/>
  <c r="BT337" i="4"/>
  <c r="BT365" i="4" s="1"/>
  <c r="CC337" i="4"/>
  <c r="CC365" i="4" s="1"/>
  <c r="BZ337" i="4"/>
  <c r="BZ365" i="4" s="1"/>
  <c r="BX337" i="4"/>
  <c r="BX365" i="4" s="1"/>
  <c r="BR337" i="4"/>
  <c r="BR365" i="4" s="1"/>
  <c r="BQ337" i="4"/>
  <c r="BQ365" i="4" s="1"/>
  <c r="BS337" i="4"/>
  <c r="BS365" i="4" s="1"/>
  <c r="BW337" i="4"/>
  <c r="BW365" i="4" s="1"/>
  <c r="CL337" i="4"/>
  <c r="CL365" i="4" s="1"/>
  <c r="CD337" i="4"/>
  <c r="CD365" i="4" s="1"/>
  <c r="BY337" i="4"/>
  <c r="BY365" i="4" s="1"/>
  <c r="CA337" i="4"/>
  <c r="CA365" i="4" s="1"/>
  <c r="CB337" i="4"/>
  <c r="CB365" i="4" s="1"/>
  <c r="CE337" i="4"/>
  <c r="CE365" i="4" s="1"/>
  <c r="BL337" i="4"/>
  <c r="BL365" i="4" s="1"/>
  <c r="BM337" i="4"/>
  <c r="BM365" i="4" s="1"/>
  <c r="BN337" i="4"/>
  <c r="BN365" i="4" s="1"/>
  <c r="BB337" i="4"/>
  <c r="BB365" i="4" s="1"/>
  <c r="BD337" i="4"/>
  <c r="BD365" i="4" s="1"/>
  <c r="BC337" i="4"/>
  <c r="BC365" i="4" s="1"/>
  <c r="BE337" i="4"/>
  <c r="BE365" i="4" s="1"/>
  <c r="AZ333" i="4"/>
  <c r="AZ361" i="4" s="1"/>
  <c r="BA333" i="4"/>
  <c r="BA361" i="4" s="1"/>
  <c r="CI333" i="4"/>
  <c r="CI361" i="4" s="1"/>
  <c r="AI333" i="4"/>
  <c r="AI361" i="4" s="1"/>
  <c r="AC333" i="4"/>
  <c r="AC361" i="4" s="1"/>
  <c r="AB333" i="4"/>
  <c r="AB361" i="4" s="1"/>
  <c r="AJ333" i="4"/>
  <c r="AJ361" i="4" s="1"/>
  <c r="AY333" i="4"/>
  <c r="AY361" i="4" s="1"/>
  <c r="AO333" i="4"/>
  <c r="AO361" i="4" s="1"/>
  <c r="BP333" i="4"/>
  <c r="BP361" i="4" s="1"/>
  <c r="AS333" i="4"/>
  <c r="AS361" i="4" s="1"/>
  <c r="BV333" i="4"/>
  <c r="BV361" i="4" s="1"/>
  <c r="BI333" i="4"/>
  <c r="BI361" i="4" s="1"/>
  <c r="AW333" i="4"/>
  <c r="AW361" i="4" s="1"/>
  <c r="AU333" i="4"/>
  <c r="AU361" i="4" s="1"/>
  <c r="AG333" i="4"/>
  <c r="AG361" i="4" s="1"/>
  <c r="AM333" i="4"/>
  <c r="AM361" i="4" s="1"/>
  <c r="AN333" i="4"/>
  <c r="AN361" i="4" s="1"/>
  <c r="AV333" i="4"/>
  <c r="AV361" i="4" s="1"/>
  <c r="BU333" i="4"/>
  <c r="BU361" i="4" s="1"/>
  <c r="AR333" i="4"/>
  <c r="AR361" i="4" s="1"/>
  <c r="BK333" i="4"/>
  <c r="BK361" i="4" s="1"/>
  <c r="CR333" i="4"/>
  <c r="CR361" i="4" s="1"/>
  <c r="CK333" i="4"/>
  <c r="CK361" i="4" s="1"/>
  <c r="AT333" i="4"/>
  <c r="AT361" i="4" s="1"/>
  <c r="CH333" i="4"/>
  <c r="CH361" i="4" s="1"/>
  <c r="CJ333" i="4"/>
  <c r="CJ361" i="4" s="1"/>
  <c r="AL333" i="4"/>
  <c r="AL361" i="4" s="1"/>
  <c r="AH333" i="4"/>
  <c r="AH361" i="4" s="1"/>
  <c r="CF333" i="4"/>
  <c r="CF361" i="4" s="1"/>
  <c r="CQ333" i="4"/>
  <c r="CQ361" i="4" s="1"/>
  <c r="BJ333" i="4"/>
  <c r="BJ361" i="4" s="1"/>
  <c r="W333" i="4"/>
  <c r="W361" i="4" s="1"/>
  <c r="BG333" i="4"/>
  <c r="BG361" i="4" s="1"/>
  <c r="CS333" i="4"/>
  <c r="CS361" i="4" s="1"/>
  <c r="U333" i="4"/>
  <c r="U361" i="4" s="1"/>
  <c r="V333" i="4"/>
  <c r="V361" i="4" s="1"/>
  <c r="CG333" i="4"/>
  <c r="CG361" i="4" s="1"/>
  <c r="AX333" i="4"/>
  <c r="AX361" i="4" s="1"/>
  <c r="T333" i="4"/>
  <c r="T361" i="4" s="1"/>
  <c r="AK333" i="4"/>
  <c r="AK361" i="4" s="1"/>
  <c r="AP333" i="4"/>
  <c r="AP361" i="4" s="1"/>
  <c r="CP333" i="4"/>
  <c r="CP361" i="4" s="1"/>
  <c r="Z333" i="4"/>
  <c r="Z361" i="4" s="1"/>
  <c r="AQ333" i="4"/>
  <c r="AQ361" i="4" s="1"/>
  <c r="AD333" i="4"/>
  <c r="AD361" i="4" s="1"/>
  <c r="BO333" i="4"/>
  <c r="BO361" i="4" s="1"/>
  <c r="AE333" i="4"/>
  <c r="AE361" i="4" s="1"/>
  <c r="BF333" i="4"/>
  <c r="BF361" i="4" s="1"/>
  <c r="AA333" i="4"/>
  <c r="AA361" i="4" s="1"/>
  <c r="AF333" i="4"/>
  <c r="AF361" i="4" s="1"/>
  <c r="X333" i="4"/>
  <c r="X361" i="4" s="1"/>
  <c r="R333" i="4"/>
  <c r="R361" i="4" s="1"/>
  <c r="Y333" i="4"/>
  <c r="Y361" i="4" s="1"/>
  <c r="S333" i="4"/>
  <c r="S361" i="4" s="1"/>
  <c r="BH333" i="4"/>
  <c r="BH361" i="4" s="1"/>
  <c r="BZ333" i="4"/>
  <c r="BZ361" i="4" s="1"/>
  <c r="BR333" i="4"/>
  <c r="BR361" i="4" s="1"/>
  <c r="BT333" i="4"/>
  <c r="BT361" i="4" s="1"/>
  <c r="BX333" i="4"/>
  <c r="BX361" i="4" s="1"/>
  <c r="CC333" i="4"/>
  <c r="CC361" i="4" s="1"/>
  <c r="BQ333" i="4"/>
  <c r="BQ361" i="4" s="1"/>
  <c r="BW333" i="4"/>
  <c r="BW361" i="4" s="1"/>
  <c r="BS333" i="4"/>
  <c r="BS361" i="4" s="1"/>
  <c r="CL333" i="4"/>
  <c r="CL361" i="4" s="1"/>
  <c r="CD333" i="4"/>
  <c r="CD361" i="4" s="1"/>
  <c r="BY333" i="4"/>
  <c r="BY361" i="4" s="1"/>
  <c r="CA333" i="4"/>
  <c r="CA361" i="4" s="1"/>
  <c r="CE333" i="4"/>
  <c r="CE361" i="4" s="1"/>
  <c r="CB333" i="4"/>
  <c r="CB361" i="4" s="1"/>
  <c r="BL333" i="4"/>
  <c r="BL361" i="4" s="1"/>
  <c r="BM333" i="4"/>
  <c r="BM361" i="4" s="1"/>
  <c r="BN333" i="4"/>
  <c r="BN361" i="4" s="1"/>
  <c r="BB333" i="4"/>
  <c r="BB361" i="4" s="1"/>
  <c r="BD333" i="4"/>
  <c r="BD361" i="4" s="1"/>
  <c r="BC333" i="4"/>
  <c r="BC361" i="4" s="1"/>
  <c r="BE333" i="4"/>
  <c r="BE361" i="4" s="1"/>
  <c r="AZ330" i="4"/>
  <c r="AZ358" i="4" s="1"/>
  <c r="BA330" i="4"/>
  <c r="BA358" i="4" s="1"/>
  <c r="BV330" i="4"/>
  <c r="BV358" i="4" s="1"/>
  <c r="CI330" i="4"/>
  <c r="CI358" i="4" s="1"/>
  <c r="AJ330" i="4"/>
  <c r="AJ358" i="4" s="1"/>
  <c r="BU330" i="4"/>
  <c r="BU358" i="4" s="1"/>
  <c r="AI330" i="4"/>
  <c r="AI358" i="4" s="1"/>
  <c r="AN330" i="4"/>
  <c r="AN358" i="4" s="1"/>
  <c r="AG330" i="4"/>
  <c r="AG358" i="4" s="1"/>
  <c r="BP330" i="4"/>
  <c r="BP358" i="4" s="1"/>
  <c r="AM330" i="4"/>
  <c r="AM358" i="4" s="1"/>
  <c r="AO330" i="4"/>
  <c r="AO358" i="4" s="1"/>
  <c r="AW330" i="4"/>
  <c r="AW358" i="4" s="1"/>
  <c r="AU330" i="4"/>
  <c r="AU358" i="4" s="1"/>
  <c r="AS330" i="4"/>
  <c r="AS358" i="4" s="1"/>
  <c r="BI330" i="4"/>
  <c r="BI358" i="4" s="1"/>
  <c r="AV330" i="4"/>
  <c r="AV358" i="4" s="1"/>
  <c r="AR330" i="4"/>
  <c r="AR358" i="4" s="1"/>
  <c r="BK330" i="4"/>
  <c r="BK358" i="4" s="1"/>
  <c r="AY330" i="4"/>
  <c r="AY358" i="4" s="1"/>
  <c r="AH330" i="4"/>
  <c r="AH358" i="4" s="1"/>
  <c r="T330" i="4"/>
  <c r="T358" i="4" s="1"/>
  <c r="AX330" i="4"/>
  <c r="AX358" i="4" s="1"/>
  <c r="CJ330" i="4"/>
  <c r="CJ358" i="4" s="1"/>
  <c r="AK330" i="4"/>
  <c r="AK358" i="4" s="1"/>
  <c r="CH330" i="4"/>
  <c r="CH358" i="4" s="1"/>
  <c r="AT330" i="4"/>
  <c r="AT358" i="4" s="1"/>
  <c r="CF330" i="4"/>
  <c r="CF358" i="4" s="1"/>
  <c r="CG330" i="4"/>
  <c r="CG358" i="4" s="1"/>
  <c r="W330" i="4"/>
  <c r="W358" i="4" s="1"/>
  <c r="BJ330" i="4"/>
  <c r="BJ358" i="4" s="1"/>
  <c r="CK330" i="4"/>
  <c r="CK358" i="4" s="1"/>
  <c r="CQ330" i="4"/>
  <c r="CQ358" i="4" s="1"/>
  <c r="BG330" i="4"/>
  <c r="BG358" i="4" s="1"/>
  <c r="AL330" i="4"/>
  <c r="AL358" i="4" s="1"/>
  <c r="U330" i="4"/>
  <c r="U358" i="4" s="1"/>
  <c r="CS330" i="4"/>
  <c r="CS358" i="4" s="1"/>
  <c r="V330" i="4"/>
  <c r="V358" i="4" s="1"/>
  <c r="CR330" i="4"/>
  <c r="CR358" i="4" s="1"/>
  <c r="AD330" i="4"/>
  <c r="AD358" i="4" s="1"/>
  <c r="AE330" i="4"/>
  <c r="AE358" i="4" s="1"/>
  <c r="AQ330" i="4"/>
  <c r="AQ358" i="4" s="1"/>
  <c r="AA330" i="4"/>
  <c r="AA358" i="4" s="1"/>
  <c r="BF330" i="4"/>
  <c r="BF358" i="4" s="1"/>
  <c r="CP330" i="4"/>
  <c r="CP358" i="4" s="1"/>
  <c r="BO330" i="4"/>
  <c r="BO358" i="4" s="1"/>
  <c r="AP330" i="4"/>
  <c r="AP358" i="4" s="1"/>
  <c r="Z330" i="4"/>
  <c r="Z358" i="4" s="1"/>
  <c r="X330" i="4"/>
  <c r="X358" i="4" s="1"/>
  <c r="AF330" i="4"/>
  <c r="AF358" i="4" s="1"/>
  <c r="BH330" i="4"/>
  <c r="BH358" i="4" s="1"/>
  <c r="S330" i="4"/>
  <c r="S358" i="4" s="1"/>
  <c r="R330" i="4"/>
  <c r="R358" i="4" s="1"/>
  <c r="Y330" i="4"/>
  <c r="Y358" i="4" s="1"/>
  <c r="CC330" i="4"/>
  <c r="CC358" i="4" s="1"/>
  <c r="BZ330" i="4"/>
  <c r="BZ358" i="4" s="1"/>
  <c r="BQ330" i="4"/>
  <c r="BQ358" i="4" s="1"/>
  <c r="BT330" i="4"/>
  <c r="BT358" i="4" s="1"/>
  <c r="BX330" i="4"/>
  <c r="BX358" i="4" s="1"/>
  <c r="BR330" i="4"/>
  <c r="BR358" i="4" s="1"/>
  <c r="BW330" i="4"/>
  <c r="BW358" i="4" s="1"/>
  <c r="BS330" i="4"/>
  <c r="BS358" i="4" s="1"/>
  <c r="AB330" i="4"/>
  <c r="AB358" i="4" s="1"/>
  <c r="AC330" i="4"/>
  <c r="AC358" i="4" s="1"/>
  <c r="CD330" i="4"/>
  <c r="CD358" i="4" s="1"/>
  <c r="BY330" i="4"/>
  <c r="BY358" i="4" s="1"/>
  <c r="CA330" i="4"/>
  <c r="CA358" i="4" s="1"/>
  <c r="CB330" i="4"/>
  <c r="CB358" i="4" s="1"/>
  <c r="CE330" i="4"/>
  <c r="CE358" i="4" s="1"/>
  <c r="CL330" i="4"/>
  <c r="CL358" i="4" s="1"/>
  <c r="BL330" i="4"/>
  <c r="BL358" i="4" s="1"/>
  <c r="BM330" i="4"/>
  <c r="BM358" i="4" s="1"/>
  <c r="BN330" i="4"/>
  <c r="BN358" i="4" s="1"/>
  <c r="BB330" i="4"/>
  <c r="BB358" i="4" s="1"/>
  <c r="BD330" i="4"/>
  <c r="BD358" i="4" s="1"/>
  <c r="BC330" i="4"/>
  <c r="BC358" i="4" s="1"/>
  <c r="BE330" i="4"/>
  <c r="BE358" i="4" s="1"/>
  <c r="AZ351" i="4"/>
  <c r="AZ379" i="4" s="1"/>
  <c r="BA351" i="4"/>
  <c r="BA379" i="4" s="1"/>
  <c r="CI351" i="4"/>
  <c r="CI379" i="4" s="1"/>
  <c r="AB351" i="4"/>
  <c r="AB379" i="4" s="1"/>
  <c r="AJ351" i="4"/>
  <c r="AJ379" i="4" s="1"/>
  <c r="AI351" i="4"/>
  <c r="AI379" i="4" s="1"/>
  <c r="AC351" i="4"/>
  <c r="AC379" i="4" s="1"/>
  <c r="BU351" i="4"/>
  <c r="BU379" i="4" s="1"/>
  <c r="BP351" i="4"/>
  <c r="BP379" i="4" s="1"/>
  <c r="AU351" i="4"/>
  <c r="AU379" i="4" s="1"/>
  <c r="AN351" i="4"/>
  <c r="AN379" i="4" s="1"/>
  <c r="BV351" i="4"/>
  <c r="BV379" i="4" s="1"/>
  <c r="AS351" i="4"/>
  <c r="AS379" i="4" s="1"/>
  <c r="BK351" i="4"/>
  <c r="BK379" i="4" s="1"/>
  <c r="AO351" i="4"/>
  <c r="AO379" i="4" s="1"/>
  <c r="AV351" i="4"/>
  <c r="AV379" i="4" s="1"/>
  <c r="AG351" i="4"/>
  <c r="AG379" i="4" s="1"/>
  <c r="AY351" i="4"/>
  <c r="AY379" i="4" s="1"/>
  <c r="AM351" i="4"/>
  <c r="AM379" i="4" s="1"/>
  <c r="AW351" i="4"/>
  <c r="AW379" i="4" s="1"/>
  <c r="AR351" i="4"/>
  <c r="AR379" i="4" s="1"/>
  <c r="BI351" i="4"/>
  <c r="BI379" i="4" s="1"/>
  <c r="U351" i="4"/>
  <c r="U379" i="4" s="1"/>
  <c r="T351" i="4"/>
  <c r="T379" i="4" s="1"/>
  <c r="BJ351" i="4"/>
  <c r="BJ379" i="4" s="1"/>
  <c r="CK351" i="4"/>
  <c r="CK379" i="4" s="1"/>
  <c r="CJ351" i="4"/>
  <c r="CJ379" i="4" s="1"/>
  <c r="AL351" i="4"/>
  <c r="AL379" i="4" s="1"/>
  <c r="BG351" i="4"/>
  <c r="BG379" i="4" s="1"/>
  <c r="CR351" i="4"/>
  <c r="CR379" i="4" s="1"/>
  <c r="CS351" i="4"/>
  <c r="CS379" i="4" s="1"/>
  <c r="W351" i="4"/>
  <c r="W379" i="4" s="1"/>
  <c r="AK351" i="4"/>
  <c r="AK379" i="4" s="1"/>
  <c r="V351" i="4"/>
  <c r="V379" i="4" s="1"/>
  <c r="CF351" i="4"/>
  <c r="CF379" i="4" s="1"/>
  <c r="CQ351" i="4"/>
  <c r="CQ379" i="4" s="1"/>
  <c r="AT351" i="4"/>
  <c r="AT379" i="4" s="1"/>
  <c r="CH351" i="4"/>
  <c r="CH379" i="4" s="1"/>
  <c r="AH351" i="4"/>
  <c r="AH379" i="4" s="1"/>
  <c r="CG351" i="4"/>
  <c r="CG379" i="4" s="1"/>
  <c r="AX351" i="4"/>
  <c r="AX379" i="4" s="1"/>
  <c r="BO351" i="4"/>
  <c r="BO379" i="4" s="1"/>
  <c r="BF351" i="4"/>
  <c r="BF379" i="4" s="1"/>
  <c r="CP351" i="4"/>
  <c r="CP379" i="4" s="1"/>
  <c r="AP351" i="4"/>
  <c r="AP379" i="4" s="1"/>
  <c r="Z351" i="4"/>
  <c r="Z379" i="4" s="1"/>
  <c r="AE351" i="4"/>
  <c r="AE379" i="4" s="1"/>
  <c r="AA351" i="4"/>
  <c r="AA379" i="4" s="1"/>
  <c r="AQ351" i="4"/>
  <c r="AQ379" i="4" s="1"/>
  <c r="AD351" i="4"/>
  <c r="AD379" i="4" s="1"/>
  <c r="AF351" i="4"/>
  <c r="AF379" i="4" s="1"/>
  <c r="X351" i="4"/>
  <c r="X379" i="4" s="1"/>
  <c r="R351" i="4"/>
  <c r="R379" i="4" s="1"/>
  <c r="S351" i="4"/>
  <c r="S379" i="4" s="1"/>
  <c r="Y351" i="4"/>
  <c r="Y379" i="4" s="1"/>
  <c r="BH351" i="4"/>
  <c r="BH379" i="4" s="1"/>
  <c r="BQ351" i="4"/>
  <c r="BQ379" i="4" s="1"/>
  <c r="BZ351" i="4"/>
  <c r="BZ379" i="4" s="1"/>
  <c r="BR351" i="4"/>
  <c r="BR379" i="4" s="1"/>
  <c r="BT351" i="4"/>
  <c r="BT379" i="4" s="1"/>
  <c r="CC351" i="4"/>
  <c r="CC379" i="4" s="1"/>
  <c r="BX351" i="4"/>
  <c r="BX379" i="4" s="1"/>
  <c r="BS351" i="4"/>
  <c r="BS379" i="4" s="1"/>
  <c r="BW351" i="4"/>
  <c r="BW379" i="4" s="1"/>
  <c r="CL351" i="4"/>
  <c r="CL379" i="4" s="1"/>
  <c r="CA351" i="4"/>
  <c r="CA379" i="4" s="1"/>
  <c r="BY351" i="4"/>
  <c r="BY379" i="4" s="1"/>
  <c r="CD351" i="4"/>
  <c r="CD379" i="4" s="1"/>
  <c r="CE351" i="4"/>
  <c r="CE379" i="4" s="1"/>
  <c r="CB351" i="4"/>
  <c r="CB379" i="4" s="1"/>
  <c r="BM351" i="4"/>
  <c r="BM379" i="4" s="1"/>
  <c r="BN351" i="4"/>
  <c r="BN379" i="4" s="1"/>
  <c r="BL351" i="4"/>
  <c r="BL379" i="4" s="1"/>
  <c r="BB351" i="4"/>
  <c r="BB379" i="4" s="1"/>
  <c r="BD351" i="4"/>
  <c r="BD379" i="4" s="1"/>
  <c r="BC351" i="4"/>
  <c r="BC379" i="4" s="1"/>
  <c r="BE351" i="4"/>
  <c r="BE379" i="4" s="1"/>
  <c r="AZ347" i="4"/>
  <c r="AZ375" i="4" s="1"/>
  <c r="BA347" i="4"/>
  <c r="BA375" i="4" s="1"/>
  <c r="CI347" i="4"/>
  <c r="CI375" i="4" s="1"/>
  <c r="AJ347" i="4"/>
  <c r="AJ375" i="4" s="1"/>
  <c r="AB347" i="4"/>
  <c r="AB375" i="4" s="1"/>
  <c r="AC347" i="4"/>
  <c r="AC375" i="4" s="1"/>
  <c r="AI347" i="4"/>
  <c r="AI375" i="4" s="1"/>
  <c r="BU347" i="4"/>
  <c r="BU375" i="4" s="1"/>
  <c r="BP347" i="4"/>
  <c r="BP375" i="4" s="1"/>
  <c r="AW347" i="4"/>
  <c r="AW375" i="4" s="1"/>
  <c r="AR347" i="4"/>
  <c r="AR375" i="4" s="1"/>
  <c r="BV347" i="4"/>
  <c r="BV375" i="4" s="1"/>
  <c r="AO347" i="4"/>
  <c r="AO375" i="4" s="1"/>
  <c r="BK347" i="4"/>
  <c r="BK375" i="4" s="1"/>
  <c r="BI347" i="4"/>
  <c r="BI375" i="4" s="1"/>
  <c r="AG347" i="4"/>
  <c r="AG375" i="4" s="1"/>
  <c r="AN347" i="4"/>
  <c r="AN375" i="4" s="1"/>
  <c r="AV347" i="4"/>
  <c r="AV375" i="4" s="1"/>
  <c r="AU347" i="4"/>
  <c r="AU375" i="4" s="1"/>
  <c r="AY347" i="4"/>
  <c r="AY375" i="4" s="1"/>
  <c r="AS347" i="4"/>
  <c r="AS375" i="4" s="1"/>
  <c r="AM347" i="4"/>
  <c r="AM375" i="4" s="1"/>
  <c r="AX347" i="4"/>
  <c r="AX375" i="4" s="1"/>
  <c r="CQ347" i="4"/>
  <c r="CQ375" i="4" s="1"/>
  <c r="AK347" i="4"/>
  <c r="AK375" i="4" s="1"/>
  <c r="T347" i="4"/>
  <c r="T375" i="4" s="1"/>
  <c r="W347" i="4"/>
  <c r="W375" i="4" s="1"/>
  <c r="BG347" i="4"/>
  <c r="BG375" i="4" s="1"/>
  <c r="AT347" i="4"/>
  <c r="AT375" i="4" s="1"/>
  <c r="CK347" i="4"/>
  <c r="CK375" i="4" s="1"/>
  <c r="CS347" i="4"/>
  <c r="CS375" i="4" s="1"/>
  <c r="CR347" i="4"/>
  <c r="CR375" i="4" s="1"/>
  <c r="AL347" i="4"/>
  <c r="AL375" i="4" s="1"/>
  <c r="CG347" i="4"/>
  <c r="CG375" i="4" s="1"/>
  <c r="AH347" i="4"/>
  <c r="AH375" i="4" s="1"/>
  <c r="CJ347" i="4"/>
  <c r="CJ375" i="4" s="1"/>
  <c r="CF347" i="4"/>
  <c r="CF375" i="4" s="1"/>
  <c r="CH347" i="4"/>
  <c r="CH375" i="4" s="1"/>
  <c r="BJ347" i="4"/>
  <c r="BJ375" i="4" s="1"/>
  <c r="V347" i="4"/>
  <c r="V375" i="4" s="1"/>
  <c r="U347" i="4"/>
  <c r="U375" i="4" s="1"/>
  <c r="AP347" i="4"/>
  <c r="AP375" i="4" s="1"/>
  <c r="CP347" i="4"/>
  <c r="CP375" i="4" s="1"/>
  <c r="AE347" i="4"/>
  <c r="AE375" i="4" s="1"/>
  <c r="AA347" i="4"/>
  <c r="AA375" i="4" s="1"/>
  <c r="BO347" i="4"/>
  <c r="BO375" i="4" s="1"/>
  <c r="AD347" i="4"/>
  <c r="AD375" i="4" s="1"/>
  <c r="AQ347" i="4"/>
  <c r="AQ375" i="4" s="1"/>
  <c r="Z347" i="4"/>
  <c r="Z375" i="4" s="1"/>
  <c r="BF347" i="4"/>
  <c r="BF375" i="4" s="1"/>
  <c r="X347" i="4"/>
  <c r="X375" i="4" s="1"/>
  <c r="AF347" i="4"/>
  <c r="AF375" i="4" s="1"/>
  <c r="R347" i="4"/>
  <c r="R375" i="4" s="1"/>
  <c r="S347" i="4"/>
  <c r="S375" i="4" s="1"/>
  <c r="BH347" i="4"/>
  <c r="BH375" i="4" s="1"/>
  <c r="Y347" i="4"/>
  <c r="Y375" i="4" s="1"/>
  <c r="BX347" i="4"/>
  <c r="BX375" i="4" s="1"/>
  <c r="BR347" i="4"/>
  <c r="BR375" i="4" s="1"/>
  <c r="BQ347" i="4"/>
  <c r="BQ375" i="4" s="1"/>
  <c r="CC347" i="4"/>
  <c r="CC375" i="4" s="1"/>
  <c r="BZ347" i="4"/>
  <c r="BZ375" i="4" s="1"/>
  <c r="BT347" i="4"/>
  <c r="BT375" i="4" s="1"/>
  <c r="BS347" i="4"/>
  <c r="BS375" i="4" s="1"/>
  <c r="BW347" i="4"/>
  <c r="BW375" i="4" s="1"/>
  <c r="CL347" i="4"/>
  <c r="CL375" i="4" s="1"/>
  <c r="CA347" i="4"/>
  <c r="CA375" i="4" s="1"/>
  <c r="CD347" i="4"/>
  <c r="CD375" i="4" s="1"/>
  <c r="BY347" i="4"/>
  <c r="BY375" i="4" s="1"/>
  <c r="CB347" i="4"/>
  <c r="CB375" i="4" s="1"/>
  <c r="CE347" i="4"/>
  <c r="CE375" i="4" s="1"/>
  <c r="BM347" i="4"/>
  <c r="BM375" i="4" s="1"/>
  <c r="BN347" i="4"/>
  <c r="BN375" i="4" s="1"/>
  <c r="BL347" i="4"/>
  <c r="BL375" i="4" s="1"/>
  <c r="BB347" i="4"/>
  <c r="BB375" i="4" s="1"/>
  <c r="BD347" i="4"/>
  <c r="BD375" i="4" s="1"/>
  <c r="BC347" i="4"/>
  <c r="BC375" i="4" s="1"/>
  <c r="BE347" i="4"/>
  <c r="BE375" i="4" s="1"/>
  <c r="AZ344" i="4"/>
  <c r="AZ372" i="4" s="1"/>
  <c r="CI344" i="4"/>
  <c r="CI372" i="4" s="1"/>
  <c r="BA344" i="4"/>
  <c r="BA372" i="4" s="1"/>
  <c r="AI344" i="4"/>
  <c r="AI372" i="4" s="1"/>
  <c r="AB344" i="4"/>
  <c r="AB372" i="4" s="1"/>
  <c r="AC344" i="4"/>
  <c r="AC372" i="4" s="1"/>
  <c r="AJ344" i="4"/>
  <c r="AJ372" i="4" s="1"/>
  <c r="AS344" i="4"/>
  <c r="AS372" i="4" s="1"/>
  <c r="AG344" i="4"/>
  <c r="AG372" i="4" s="1"/>
  <c r="AW344" i="4"/>
  <c r="AW372" i="4" s="1"/>
  <c r="BU344" i="4"/>
  <c r="BU372" i="4" s="1"/>
  <c r="BI344" i="4"/>
  <c r="BI372" i="4" s="1"/>
  <c r="AN344" i="4"/>
  <c r="AN372" i="4" s="1"/>
  <c r="BV344" i="4"/>
  <c r="BV372" i="4" s="1"/>
  <c r="AO344" i="4"/>
  <c r="AO372" i="4" s="1"/>
  <c r="AY344" i="4"/>
  <c r="AY372" i="4" s="1"/>
  <c r="AV344" i="4"/>
  <c r="AV372" i="4" s="1"/>
  <c r="AM344" i="4"/>
  <c r="AM372" i="4" s="1"/>
  <c r="BK344" i="4"/>
  <c r="BK372" i="4" s="1"/>
  <c r="BP344" i="4"/>
  <c r="BP372" i="4" s="1"/>
  <c r="AR344" i="4"/>
  <c r="AR372" i="4" s="1"/>
  <c r="AU344" i="4"/>
  <c r="AU372" i="4" s="1"/>
  <c r="CQ344" i="4"/>
  <c r="CQ372" i="4" s="1"/>
  <c r="T344" i="4"/>
  <c r="T372" i="4" s="1"/>
  <c r="CK344" i="4"/>
  <c r="CK372" i="4" s="1"/>
  <c r="AX344" i="4"/>
  <c r="AX372" i="4" s="1"/>
  <c r="BG344" i="4"/>
  <c r="BG372" i="4" s="1"/>
  <c r="W344" i="4"/>
  <c r="W372" i="4" s="1"/>
  <c r="AH344" i="4"/>
  <c r="AH372" i="4" s="1"/>
  <c r="CR344" i="4"/>
  <c r="CR372" i="4" s="1"/>
  <c r="V344" i="4"/>
  <c r="V372" i="4" s="1"/>
  <c r="CH344" i="4"/>
  <c r="CH372" i="4" s="1"/>
  <c r="CJ344" i="4"/>
  <c r="CJ372" i="4" s="1"/>
  <c r="CF344" i="4"/>
  <c r="CF372" i="4" s="1"/>
  <c r="U344" i="4"/>
  <c r="U372" i="4" s="1"/>
  <c r="BJ344" i="4"/>
  <c r="BJ372" i="4" s="1"/>
  <c r="AK344" i="4"/>
  <c r="AK372" i="4" s="1"/>
  <c r="AL344" i="4"/>
  <c r="AL372" i="4" s="1"/>
  <c r="CS344" i="4"/>
  <c r="CS372" i="4" s="1"/>
  <c r="CG344" i="4"/>
  <c r="CG372" i="4" s="1"/>
  <c r="AT344" i="4"/>
  <c r="AT372" i="4" s="1"/>
  <c r="AP344" i="4"/>
  <c r="AP372" i="4" s="1"/>
  <c r="BF344" i="4"/>
  <c r="BF372" i="4" s="1"/>
  <c r="AQ344" i="4"/>
  <c r="AQ372" i="4" s="1"/>
  <c r="AA344" i="4"/>
  <c r="AA372" i="4" s="1"/>
  <c r="AE344" i="4"/>
  <c r="AE372" i="4" s="1"/>
  <c r="Z344" i="4"/>
  <c r="Z372" i="4" s="1"/>
  <c r="AD344" i="4"/>
  <c r="AD372" i="4" s="1"/>
  <c r="CP344" i="4"/>
  <c r="CP372" i="4" s="1"/>
  <c r="BO344" i="4"/>
  <c r="BO372" i="4" s="1"/>
  <c r="AF344" i="4"/>
  <c r="AF372" i="4" s="1"/>
  <c r="X344" i="4"/>
  <c r="X372" i="4" s="1"/>
  <c r="R344" i="4"/>
  <c r="R372" i="4" s="1"/>
  <c r="S344" i="4"/>
  <c r="S372" i="4" s="1"/>
  <c r="BH344" i="4"/>
  <c r="BH372" i="4" s="1"/>
  <c r="Y344" i="4"/>
  <c r="Y372" i="4" s="1"/>
  <c r="BT344" i="4"/>
  <c r="BT372" i="4" s="1"/>
  <c r="BR344" i="4"/>
  <c r="BR372" i="4" s="1"/>
  <c r="CC344" i="4"/>
  <c r="CC372" i="4" s="1"/>
  <c r="BZ344" i="4"/>
  <c r="BZ372" i="4" s="1"/>
  <c r="BX344" i="4"/>
  <c r="BX372" i="4" s="1"/>
  <c r="BQ344" i="4"/>
  <c r="BQ372" i="4" s="1"/>
  <c r="BS344" i="4"/>
  <c r="BS372" i="4" s="1"/>
  <c r="BW344" i="4"/>
  <c r="BW372" i="4" s="1"/>
  <c r="CL344" i="4"/>
  <c r="CL372" i="4" s="1"/>
  <c r="CA344" i="4"/>
  <c r="CA372" i="4" s="1"/>
  <c r="CD344" i="4"/>
  <c r="CD372" i="4" s="1"/>
  <c r="BY344" i="4"/>
  <c r="BY372" i="4" s="1"/>
  <c r="CE344" i="4"/>
  <c r="CE372" i="4" s="1"/>
  <c r="CB344" i="4"/>
  <c r="CB372" i="4" s="1"/>
  <c r="BM344" i="4"/>
  <c r="BM372" i="4" s="1"/>
  <c r="BN344" i="4"/>
  <c r="BN372" i="4" s="1"/>
  <c r="BL344" i="4"/>
  <c r="BL372" i="4" s="1"/>
  <c r="BB344" i="4"/>
  <c r="BB372" i="4" s="1"/>
  <c r="BD344" i="4"/>
  <c r="BD372" i="4" s="1"/>
  <c r="BC344" i="4"/>
  <c r="BC372" i="4" s="1"/>
  <c r="BE344" i="4"/>
  <c r="BE372" i="4" s="1"/>
  <c r="AZ342" i="4"/>
  <c r="AZ370" i="4" s="1"/>
  <c r="BA342" i="4"/>
  <c r="BA370" i="4" s="1"/>
  <c r="CI342" i="4"/>
  <c r="CI370" i="4" s="1"/>
  <c r="AB342" i="4"/>
  <c r="AB370" i="4" s="1"/>
  <c r="AJ342" i="4"/>
  <c r="AJ370" i="4" s="1"/>
  <c r="AC342" i="4"/>
  <c r="AC370" i="4" s="1"/>
  <c r="AI342" i="4"/>
  <c r="AI370" i="4" s="1"/>
  <c r="AR342" i="4"/>
  <c r="AR370" i="4" s="1"/>
  <c r="AS342" i="4"/>
  <c r="AS370" i="4" s="1"/>
  <c r="AG342" i="4"/>
  <c r="AG370" i="4" s="1"/>
  <c r="AM342" i="4"/>
  <c r="AM370" i="4" s="1"/>
  <c r="BU342" i="4"/>
  <c r="BU370" i="4" s="1"/>
  <c r="AU342" i="4"/>
  <c r="AU370" i="4" s="1"/>
  <c r="BP342" i="4"/>
  <c r="BP370" i="4" s="1"/>
  <c r="BI342" i="4"/>
  <c r="BI370" i="4" s="1"/>
  <c r="AV342" i="4"/>
  <c r="AV370" i="4" s="1"/>
  <c r="AW342" i="4"/>
  <c r="AW370" i="4" s="1"/>
  <c r="AO342" i="4"/>
  <c r="AO370" i="4" s="1"/>
  <c r="AY342" i="4"/>
  <c r="AY370" i="4" s="1"/>
  <c r="BV342" i="4"/>
  <c r="BV370" i="4" s="1"/>
  <c r="AN342" i="4"/>
  <c r="AN370" i="4" s="1"/>
  <c r="BK342" i="4"/>
  <c r="BK370" i="4" s="1"/>
  <c r="CK342" i="4"/>
  <c r="CK370" i="4" s="1"/>
  <c r="W342" i="4"/>
  <c r="W370" i="4" s="1"/>
  <c r="AX342" i="4"/>
  <c r="AX370" i="4" s="1"/>
  <c r="AT342" i="4"/>
  <c r="AT370" i="4" s="1"/>
  <c r="CF342" i="4"/>
  <c r="CF370" i="4" s="1"/>
  <c r="CR342" i="4"/>
  <c r="CR370" i="4" s="1"/>
  <c r="CJ342" i="4"/>
  <c r="CJ370" i="4" s="1"/>
  <c r="CQ342" i="4"/>
  <c r="CQ370" i="4" s="1"/>
  <c r="U342" i="4"/>
  <c r="U370" i="4" s="1"/>
  <c r="CS342" i="4"/>
  <c r="CS370" i="4" s="1"/>
  <c r="BG342" i="4"/>
  <c r="BG370" i="4" s="1"/>
  <c r="BJ342" i="4"/>
  <c r="BJ370" i="4" s="1"/>
  <c r="V342" i="4"/>
  <c r="V370" i="4" s="1"/>
  <c r="T342" i="4"/>
  <c r="T370" i="4" s="1"/>
  <c r="AK342" i="4"/>
  <c r="AK370" i="4" s="1"/>
  <c r="CG342" i="4"/>
  <c r="CG370" i="4" s="1"/>
  <c r="AL342" i="4"/>
  <c r="AL370" i="4" s="1"/>
  <c r="CH342" i="4"/>
  <c r="CH370" i="4" s="1"/>
  <c r="AH342" i="4"/>
  <c r="AH370" i="4" s="1"/>
  <c r="AD342" i="4"/>
  <c r="AD370" i="4" s="1"/>
  <c r="CP342" i="4"/>
  <c r="CP370" i="4" s="1"/>
  <c r="AP342" i="4"/>
  <c r="AP370" i="4" s="1"/>
  <c r="BO342" i="4"/>
  <c r="BO370" i="4" s="1"/>
  <c r="AE342" i="4"/>
  <c r="AE370" i="4" s="1"/>
  <c r="AQ342" i="4"/>
  <c r="AQ370" i="4" s="1"/>
  <c r="BF342" i="4"/>
  <c r="BF370" i="4" s="1"/>
  <c r="Z342" i="4"/>
  <c r="Z370" i="4" s="1"/>
  <c r="AA342" i="4"/>
  <c r="AA370" i="4" s="1"/>
  <c r="X342" i="4"/>
  <c r="X370" i="4" s="1"/>
  <c r="AF342" i="4"/>
  <c r="AF370" i="4" s="1"/>
  <c r="S342" i="4"/>
  <c r="S370" i="4" s="1"/>
  <c r="Y342" i="4"/>
  <c r="Y370" i="4" s="1"/>
  <c r="BH342" i="4"/>
  <c r="BH370" i="4" s="1"/>
  <c r="R342" i="4"/>
  <c r="R370" i="4" s="1"/>
  <c r="BT342" i="4"/>
  <c r="BT370" i="4" s="1"/>
  <c r="BQ342" i="4"/>
  <c r="BQ370" i="4" s="1"/>
  <c r="CC342" i="4"/>
  <c r="CC370" i="4" s="1"/>
  <c r="BX342" i="4"/>
  <c r="BX370" i="4" s="1"/>
  <c r="BR342" i="4"/>
  <c r="BR370" i="4" s="1"/>
  <c r="BZ342" i="4"/>
  <c r="BZ370" i="4" s="1"/>
  <c r="BW342" i="4"/>
  <c r="BW370" i="4" s="1"/>
  <c r="BS342" i="4"/>
  <c r="BS370" i="4" s="1"/>
  <c r="CL342" i="4"/>
  <c r="CL370" i="4" s="1"/>
  <c r="CD342" i="4"/>
  <c r="CD370" i="4" s="1"/>
  <c r="BY342" i="4"/>
  <c r="BY370" i="4" s="1"/>
  <c r="CA342" i="4"/>
  <c r="CA370" i="4" s="1"/>
  <c r="CE342" i="4"/>
  <c r="CE370" i="4" s="1"/>
  <c r="CB342" i="4"/>
  <c r="CB370" i="4" s="1"/>
  <c r="BL342" i="4"/>
  <c r="BL370" i="4" s="1"/>
  <c r="BM342" i="4"/>
  <c r="BM370" i="4" s="1"/>
  <c r="BN342" i="4"/>
  <c r="BN370" i="4" s="1"/>
  <c r="BB342" i="4"/>
  <c r="BB370" i="4" s="1"/>
  <c r="BD342" i="4"/>
  <c r="BD370" i="4" s="1"/>
  <c r="BC342" i="4"/>
  <c r="BC370" i="4" s="1"/>
  <c r="BE342" i="4"/>
  <c r="BE370" i="4" s="1"/>
  <c r="AZ335" i="4"/>
  <c r="AZ363" i="4" s="1"/>
  <c r="BA335" i="4"/>
  <c r="BA363" i="4" s="1"/>
  <c r="CI335" i="4"/>
  <c r="CI363" i="4" s="1"/>
  <c r="AJ335" i="4"/>
  <c r="AJ363" i="4" s="1"/>
  <c r="AI335" i="4"/>
  <c r="AI363" i="4" s="1"/>
  <c r="AB335" i="4"/>
  <c r="AB363" i="4" s="1"/>
  <c r="AC335" i="4"/>
  <c r="AC363" i="4" s="1"/>
  <c r="BV335" i="4"/>
  <c r="BV363" i="4" s="1"/>
  <c r="BI335" i="4"/>
  <c r="BI363" i="4" s="1"/>
  <c r="AU335" i="4"/>
  <c r="AU363" i="4" s="1"/>
  <c r="AM335" i="4"/>
  <c r="AM363" i="4" s="1"/>
  <c r="AS335" i="4"/>
  <c r="AS363" i="4" s="1"/>
  <c r="AO335" i="4"/>
  <c r="AO363" i="4" s="1"/>
  <c r="AV335" i="4"/>
  <c r="AV363" i="4" s="1"/>
  <c r="AR335" i="4"/>
  <c r="AR363" i="4" s="1"/>
  <c r="BP335" i="4"/>
  <c r="BP363" i="4" s="1"/>
  <c r="BU335" i="4"/>
  <c r="BU363" i="4" s="1"/>
  <c r="AG335" i="4"/>
  <c r="AG363" i="4" s="1"/>
  <c r="AN335" i="4"/>
  <c r="AN363" i="4" s="1"/>
  <c r="AY335" i="4"/>
  <c r="AY363" i="4" s="1"/>
  <c r="AW335" i="4"/>
  <c r="AW363" i="4" s="1"/>
  <c r="BK335" i="4"/>
  <c r="BK363" i="4" s="1"/>
  <c r="CJ335" i="4"/>
  <c r="CJ363" i="4" s="1"/>
  <c r="AK335" i="4"/>
  <c r="AK363" i="4" s="1"/>
  <c r="W335" i="4"/>
  <c r="W363" i="4" s="1"/>
  <c r="BG335" i="4"/>
  <c r="BG363" i="4" s="1"/>
  <c r="CF335" i="4"/>
  <c r="CF363" i="4" s="1"/>
  <c r="AT335" i="4"/>
  <c r="AT363" i="4" s="1"/>
  <c r="CR335" i="4"/>
  <c r="CR363" i="4" s="1"/>
  <c r="CG335" i="4"/>
  <c r="CG363" i="4" s="1"/>
  <c r="BJ335" i="4"/>
  <c r="BJ363" i="4" s="1"/>
  <c r="AH335" i="4"/>
  <c r="AH363" i="4" s="1"/>
  <c r="CS335" i="4"/>
  <c r="CS363" i="4" s="1"/>
  <c r="U335" i="4"/>
  <c r="U363" i="4" s="1"/>
  <c r="AL335" i="4"/>
  <c r="AL363" i="4" s="1"/>
  <c r="CQ335" i="4"/>
  <c r="CQ363" i="4" s="1"/>
  <c r="T335" i="4"/>
  <c r="T363" i="4" s="1"/>
  <c r="AX335" i="4"/>
  <c r="AX363" i="4" s="1"/>
  <c r="CK335" i="4"/>
  <c r="CK363" i="4" s="1"/>
  <c r="V335" i="4"/>
  <c r="V363" i="4" s="1"/>
  <c r="CH335" i="4"/>
  <c r="CH363" i="4" s="1"/>
  <c r="AD335" i="4"/>
  <c r="AD363" i="4" s="1"/>
  <c r="AA335" i="4"/>
  <c r="AA363" i="4" s="1"/>
  <c r="BF335" i="4"/>
  <c r="BF363" i="4" s="1"/>
  <c r="AP335" i="4"/>
  <c r="AP363" i="4" s="1"/>
  <c r="Z335" i="4"/>
  <c r="Z363" i="4" s="1"/>
  <c r="CP335" i="4"/>
  <c r="CP363" i="4" s="1"/>
  <c r="AQ335" i="4"/>
  <c r="AQ363" i="4" s="1"/>
  <c r="AE335" i="4"/>
  <c r="AE363" i="4" s="1"/>
  <c r="BO335" i="4"/>
  <c r="BO363" i="4" s="1"/>
  <c r="X335" i="4"/>
  <c r="X363" i="4" s="1"/>
  <c r="AF335" i="4"/>
  <c r="AF363" i="4" s="1"/>
  <c r="BH335" i="4"/>
  <c r="BH363" i="4" s="1"/>
  <c r="R335" i="4"/>
  <c r="R363" i="4" s="1"/>
  <c r="S335" i="4"/>
  <c r="S363" i="4" s="1"/>
  <c r="Y335" i="4"/>
  <c r="Y363" i="4" s="1"/>
  <c r="CC335" i="4"/>
  <c r="CC363" i="4" s="1"/>
  <c r="BR335" i="4"/>
  <c r="BR363" i="4" s="1"/>
  <c r="BZ335" i="4"/>
  <c r="BZ363" i="4" s="1"/>
  <c r="BT335" i="4"/>
  <c r="BT363" i="4" s="1"/>
  <c r="BX335" i="4"/>
  <c r="BX363" i="4" s="1"/>
  <c r="BQ335" i="4"/>
  <c r="BQ363" i="4" s="1"/>
  <c r="BS335" i="4"/>
  <c r="BS363" i="4" s="1"/>
  <c r="BW335" i="4"/>
  <c r="BW363" i="4" s="1"/>
  <c r="CL335" i="4"/>
  <c r="CL363" i="4" s="1"/>
  <c r="CA335" i="4"/>
  <c r="CA363" i="4" s="1"/>
  <c r="CD335" i="4"/>
  <c r="CD363" i="4" s="1"/>
  <c r="BY335" i="4"/>
  <c r="BY363" i="4" s="1"/>
  <c r="CB335" i="4"/>
  <c r="CB363" i="4" s="1"/>
  <c r="CE335" i="4"/>
  <c r="CE363" i="4" s="1"/>
  <c r="BM335" i="4"/>
  <c r="BM363" i="4" s="1"/>
  <c r="BN335" i="4"/>
  <c r="BN363" i="4" s="1"/>
  <c r="BL335" i="4"/>
  <c r="BL363" i="4" s="1"/>
  <c r="BB335" i="4"/>
  <c r="BB363" i="4" s="1"/>
  <c r="BD335" i="4"/>
  <c r="BD363" i="4" s="1"/>
  <c r="BC335" i="4"/>
  <c r="BC363" i="4" s="1"/>
  <c r="BE335" i="4"/>
  <c r="BE363" i="4" s="1"/>
  <c r="AZ332" i="4"/>
  <c r="AZ360" i="4" s="1"/>
  <c r="BA332" i="4"/>
  <c r="BA360" i="4" s="1"/>
  <c r="CI332" i="4"/>
  <c r="CI360" i="4" s="1"/>
  <c r="AJ332" i="4"/>
  <c r="AJ360" i="4" s="1"/>
  <c r="AB332" i="4"/>
  <c r="AB360" i="4" s="1"/>
  <c r="AI332" i="4"/>
  <c r="AI360" i="4" s="1"/>
  <c r="AC332" i="4"/>
  <c r="AC360" i="4" s="1"/>
  <c r="AG332" i="4"/>
  <c r="AG360" i="4" s="1"/>
  <c r="BK332" i="4"/>
  <c r="BK360" i="4" s="1"/>
  <c r="AV332" i="4"/>
  <c r="AV360" i="4" s="1"/>
  <c r="AS332" i="4"/>
  <c r="AS360" i="4" s="1"/>
  <c r="AR332" i="4"/>
  <c r="AR360" i="4" s="1"/>
  <c r="AY332" i="4"/>
  <c r="AY360" i="4" s="1"/>
  <c r="BU332" i="4"/>
  <c r="BU360" i="4" s="1"/>
  <c r="BV332" i="4"/>
  <c r="BV360" i="4" s="1"/>
  <c r="BI332" i="4"/>
  <c r="BI360" i="4" s="1"/>
  <c r="AW332" i="4"/>
  <c r="AW360" i="4" s="1"/>
  <c r="BP332" i="4"/>
  <c r="BP360" i="4" s="1"/>
  <c r="AN332" i="4"/>
  <c r="AN360" i="4" s="1"/>
  <c r="AU332" i="4"/>
  <c r="AU360" i="4" s="1"/>
  <c r="AO332" i="4"/>
  <c r="AO360" i="4" s="1"/>
  <c r="AM332" i="4"/>
  <c r="AM360" i="4" s="1"/>
  <c r="CS332" i="4"/>
  <c r="CS360" i="4" s="1"/>
  <c r="CF332" i="4"/>
  <c r="CF360" i="4" s="1"/>
  <c r="U332" i="4"/>
  <c r="U360" i="4" s="1"/>
  <c r="CQ332" i="4"/>
  <c r="CQ360" i="4" s="1"/>
  <c r="CG332" i="4"/>
  <c r="CG360" i="4" s="1"/>
  <c r="AH332" i="4"/>
  <c r="AH360" i="4" s="1"/>
  <c r="AK332" i="4"/>
  <c r="AK360" i="4" s="1"/>
  <c r="V332" i="4"/>
  <c r="V360" i="4" s="1"/>
  <c r="CJ332" i="4"/>
  <c r="CJ360" i="4" s="1"/>
  <c r="BJ332" i="4"/>
  <c r="BJ360" i="4" s="1"/>
  <c r="AT332" i="4"/>
  <c r="AT360" i="4" s="1"/>
  <c r="AL332" i="4"/>
  <c r="AL360" i="4" s="1"/>
  <c r="W332" i="4"/>
  <c r="W360" i="4" s="1"/>
  <c r="AX332" i="4"/>
  <c r="AX360" i="4" s="1"/>
  <c r="CH332" i="4"/>
  <c r="CH360" i="4" s="1"/>
  <c r="CR332" i="4"/>
  <c r="CR360" i="4" s="1"/>
  <c r="BG332" i="4"/>
  <c r="BG360" i="4" s="1"/>
  <c r="T332" i="4"/>
  <c r="T360" i="4" s="1"/>
  <c r="CK332" i="4"/>
  <c r="CK360" i="4" s="1"/>
  <c r="BF332" i="4"/>
  <c r="BF360" i="4" s="1"/>
  <c r="BO332" i="4"/>
  <c r="BO360" i="4" s="1"/>
  <c r="AQ332" i="4"/>
  <c r="AQ360" i="4" s="1"/>
  <c r="Z332" i="4"/>
  <c r="Z360" i="4" s="1"/>
  <c r="AD332" i="4"/>
  <c r="AD360" i="4" s="1"/>
  <c r="AE332" i="4"/>
  <c r="AE360" i="4" s="1"/>
  <c r="AA332" i="4"/>
  <c r="AA360" i="4" s="1"/>
  <c r="AP332" i="4"/>
  <c r="AP360" i="4" s="1"/>
  <c r="CP332" i="4"/>
  <c r="CP360" i="4" s="1"/>
  <c r="X332" i="4"/>
  <c r="X360" i="4" s="1"/>
  <c r="AF332" i="4"/>
  <c r="AF360" i="4" s="1"/>
  <c r="Y332" i="4"/>
  <c r="Y360" i="4" s="1"/>
  <c r="BH332" i="4"/>
  <c r="BH360" i="4" s="1"/>
  <c r="S332" i="4"/>
  <c r="S360" i="4" s="1"/>
  <c r="R332" i="4"/>
  <c r="R360" i="4" s="1"/>
  <c r="CC332" i="4"/>
  <c r="CC360" i="4" s="1"/>
  <c r="BT332" i="4"/>
  <c r="BT360" i="4" s="1"/>
  <c r="BQ332" i="4"/>
  <c r="BQ360" i="4" s="1"/>
  <c r="BR332" i="4"/>
  <c r="BR360" i="4" s="1"/>
  <c r="BX332" i="4"/>
  <c r="BX360" i="4" s="1"/>
  <c r="BZ332" i="4"/>
  <c r="BZ360" i="4" s="1"/>
  <c r="BS332" i="4"/>
  <c r="BS360" i="4" s="1"/>
  <c r="BW332" i="4"/>
  <c r="BW360" i="4" s="1"/>
  <c r="CL332" i="4"/>
  <c r="CL360" i="4" s="1"/>
  <c r="BY332" i="4"/>
  <c r="BY360" i="4" s="1"/>
  <c r="CA332" i="4"/>
  <c r="CA360" i="4" s="1"/>
  <c r="CD332" i="4"/>
  <c r="CD360" i="4" s="1"/>
  <c r="CB332" i="4"/>
  <c r="CB360" i="4" s="1"/>
  <c r="CE332" i="4"/>
  <c r="CE360" i="4" s="1"/>
  <c r="BM332" i="4"/>
  <c r="BM360" i="4" s="1"/>
  <c r="BN332" i="4"/>
  <c r="BN360" i="4" s="1"/>
  <c r="BL332" i="4"/>
  <c r="BL360" i="4" s="1"/>
  <c r="BB332" i="4"/>
  <c r="BB360" i="4" s="1"/>
  <c r="BD332" i="4"/>
  <c r="BD360" i="4" s="1"/>
  <c r="BC332" i="4"/>
  <c r="BC360" i="4" s="1"/>
  <c r="BE332" i="4"/>
  <c r="BE360" i="4" s="1"/>
  <c r="Q343" i="4"/>
  <c r="Q371" i="4" s="1"/>
  <c r="Q351" i="4"/>
  <c r="Q379" i="4" s="1"/>
  <c r="Q347" i="4"/>
  <c r="Q375" i="4" s="1"/>
  <c r="Q344" i="4"/>
  <c r="Q372" i="4" s="1"/>
  <c r="Q342" i="4"/>
  <c r="Q370" i="4" s="1"/>
  <c r="Q335" i="4"/>
  <c r="Q363" i="4" s="1"/>
  <c r="Q332" i="4"/>
  <c r="Q360" i="4" s="1"/>
  <c r="Q353" i="4"/>
  <c r="Q381" i="4" s="1"/>
  <c r="Q336" i="4"/>
  <c r="Q364" i="4" s="1"/>
  <c r="Q350" i="4"/>
  <c r="Q378" i="4" s="1"/>
  <c r="Q345" i="4"/>
  <c r="Q373" i="4" s="1"/>
  <c r="Q341" i="4"/>
  <c r="Q369" i="4" s="1"/>
  <c r="Q338" i="4"/>
  <c r="Q366" i="4" s="1"/>
  <c r="Q334" i="4"/>
  <c r="Q362" i="4" s="1"/>
  <c r="Q331" i="4"/>
  <c r="Q359" i="4" s="1"/>
  <c r="Q348" i="4"/>
  <c r="Q376" i="4" s="1"/>
  <c r="Q339" i="4"/>
  <c r="Q367" i="4" s="1"/>
  <c r="Q329" i="4"/>
  <c r="Q357" i="4" s="1"/>
  <c r="Q352" i="4"/>
  <c r="Q380" i="4" s="1"/>
  <c r="Q349" i="4"/>
  <c r="Q377" i="4" s="1"/>
  <c r="Q346" i="4"/>
  <c r="Q374" i="4" s="1"/>
  <c r="Q340" i="4"/>
  <c r="Q368" i="4" s="1"/>
  <c r="Q337" i="4"/>
  <c r="Q365" i="4" s="1"/>
  <c r="Q333" i="4"/>
  <c r="Q361" i="4" s="1"/>
  <c r="Q330" i="4"/>
  <c r="Q358" i="4" s="1"/>
  <c r="J365" i="4" l="1"/>
  <c r="J370" i="4"/>
  <c r="J358" i="4"/>
  <c r="J368" i="4"/>
  <c r="O360" i="4"/>
  <c r="O358" i="4"/>
  <c r="L378" i="4"/>
  <c r="L363" i="4"/>
  <c r="L377" i="4"/>
  <c r="O377" i="4"/>
  <c r="J377" i="4"/>
  <c r="O376" i="4"/>
  <c r="O366" i="4"/>
  <c r="L364" i="4"/>
  <c r="O364" i="4"/>
  <c r="L368" i="4"/>
  <c r="L372" i="4"/>
  <c r="L356" i="4"/>
  <c r="O375" i="4"/>
  <c r="L357" i="4"/>
  <c r="J357" i="4"/>
  <c r="G376" i="4"/>
  <c r="M376" i="4"/>
  <c r="L366" i="4"/>
  <c r="J366" i="4"/>
  <c r="I366" i="4"/>
  <c r="I374" i="4"/>
  <c r="G374" i="4"/>
  <c r="M374" i="4"/>
  <c r="L380" i="4"/>
  <c r="J380" i="4"/>
  <c r="O367" i="4"/>
  <c r="G367" i="4"/>
  <c r="M367" i="4"/>
  <c r="I368" i="4"/>
  <c r="J361" i="4"/>
  <c r="J360" i="4"/>
  <c r="I369" i="4"/>
  <c r="J369" i="4"/>
  <c r="O370" i="4"/>
  <c r="L381" i="4"/>
  <c r="K381" i="4"/>
  <c r="G378" i="4"/>
  <c r="M378" i="4"/>
  <c r="L373" i="4"/>
  <c r="J373" i="4"/>
  <c r="G363" i="4"/>
  <c r="M363" i="4"/>
  <c r="L379" i="4"/>
  <c r="O379" i="4"/>
  <c r="G377" i="4"/>
  <c r="M377" i="4"/>
  <c r="L375" i="4"/>
  <c r="K376" i="4"/>
  <c r="J376" i="4"/>
  <c r="I376" i="4"/>
  <c r="K366" i="4"/>
  <c r="O380" i="4"/>
  <c r="J367" i="4"/>
  <c r="K364" i="4"/>
  <c r="G364" i="4"/>
  <c r="M364" i="4"/>
  <c r="L362" i="4"/>
  <c r="G368" i="4"/>
  <c r="M368" i="4"/>
  <c r="L359" i="4"/>
  <c r="K359" i="4"/>
  <c r="O359" i="4"/>
  <c r="J359" i="4"/>
  <c r="K372" i="4"/>
  <c r="J372" i="4"/>
  <c r="G372" i="4"/>
  <c r="M372" i="4"/>
  <c r="L361" i="4"/>
  <c r="G356" i="4"/>
  <c r="M356" i="4"/>
  <c r="L365" i="4"/>
  <c r="O365" i="4"/>
  <c r="G360" i="4"/>
  <c r="M360" i="4"/>
  <c r="L371" i="4"/>
  <c r="O371" i="4"/>
  <c r="J371" i="4"/>
  <c r="G369" i="4"/>
  <c r="M369" i="4"/>
  <c r="L358" i="4"/>
  <c r="K358" i="4"/>
  <c r="G370" i="4"/>
  <c r="M370" i="4"/>
  <c r="I381" i="4"/>
  <c r="J378" i="4"/>
  <c r="I378" i="4"/>
  <c r="K363" i="4"/>
  <c r="J363" i="4"/>
  <c r="J379" i="4"/>
  <c r="I377" i="4"/>
  <c r="O357" i="4"/>
  <c r="K357" i="4"/>
  <c r="I357" i="4"/>
  <c r="G357" i="4"/>
  <c r="M357" i="4"/>
  <c r="L376" i="4"/>
  <c r="G366" i="4"/>
  <c r="M366" i="4"/>
  <c r="L374" i="4"/>
  <c r="K374" i="4"/>
  <c r="O374" i="4"/>
  <c r="J374" i="4"/>
  <c r="K380" i="4"/>
  <c r="G380" i="4"/>
  <c r="M380" i="4"/>
  <c r="L367" i="4"/>
  <c r="K362" i="4"/>
  <c r="O362" i="4"/>
  <c r="J362" i="4"/>
  <c r="I362" i="4"/>
  <c r="O368" i="4"/>
  <c r="I372" i="4"/>
  <c r="K361" i="4"/>
  <c r="K356" i="4"/>
  <c r="K360" i="4"/>
  <c r="K371" i="4"/>
  <c r="I358" i="4"/>
  <c r="I370" i="4"/>
  <c r="J381" i="4"/>
  <c r="G381" i="4"/>
  <c r="M381" i="4"/>
  <c r="K378" i="4"/>
  <c r="K373" i="4"/>
  <c r="I373" i="4"/>
  <c r="G373" i="4"/>
  <c r="M373" i="4"/>
  <c r="I363" i="4"/>
  <c r="I379" i="4"/>
  <c r="G379" i="4"/>
  <c r="M379" i="4"/>
  <c r="J375" i="4"/>
  <c r="G375" i="4"/>
  <c r="M375" i="4"/>
  <c r="I380" i="4"/>
  <c r="K367" i="4"/>
  <c r="I367" i="4"/>
  <c r="J364" i="4"/>
  <c r="I364" i="4"/>
  <c r="G362" i="4"/>
  <c r="M362" i="4"/>
  <c r="K368" i="4"/>
  <c r="I359" i="4"/>
  <c r="G359" i="4"/>
  <c r="M359" i="4"/>
  <c r="O372" i="4"/>
  <c r="O361" i="4"/>
  <c r="I361" i="4"/>
  <c r="G361" i="4"/>
  <c r="M361" i="4"/>
  <c r="O356" i="4"/>
  <c r="J356" i="4"/>
  <c r="I356" i="4"/>
  <c r="K365" i="4"/>
  <c r="I365" i="4"/>
  <c r="G365" i="4"/>
  <c r="M365" i="4"/>
  <c r="L360" i="4"/>
  <c r="I360" i="4"/>
  <c r="I371" i="4"/>
  <c r="G371" i="4"/>
  <c r="M371" i="4"/>
  <c r="L369" i="4"/>
  <c r="O369" i="4"/>
  <c r="K369" i="4"/>
  <c r="G358" i="4"/>
  <c r="M358" i="4"/>
  <c r="L370" i="4"/>
  <c r="K370" i="4"/>
  <c r="O381" i="4"/>
  <c r="O378" i="4"/>
  <c r="O373" i="4"/>
  <c r="O363" i="4"/>
  <c r="K379" i="4"/>
  <c r="K377" i="4"/>
  <c r="K375" i="4"/>
  <c r="I375" i="4"/>
  <c r="I337" i="4"/>
  <c r="I348" i="4"/>
  <c r="I335" i="4"/>
  <c r="I331" i="4"/>
  <c r="I339" i="4"/>
  <c r="I343" i="4"/>
  <c r="I340" i="4"/>
  <c r="I352" i="4"/>
  <c r="I334" i="4"/>
  <c r="I345" i="4"/>
  <c r="J353" i="4"/>
  <c r="I353" i="4"/>
  <c r="I342" i="4"/>
  <c r="I344" i="4"/>
  <c r="I351" i="4"/>
  <c r="I330" i="4"/>
  <c r="I333" i="4"/>
  <c r="I349" i="4"/>
  <c r="I341" i="4"/>
  <c r="I347" i="4"/>
  <c r="I338" i="4"/>
  <c r="I329" i="4"/>
  <c r="I332" i="4"/>
  <c r="I346" i="4"/>
  <c r="I350" i="4"/>
  <c r="I336" i="4"/>
  <c r="M349" i="4"/>
  <c r="N349" i="4"/>
  <c r="M333" i="4"/>
  <c r="N333" i="4"/>
  <c r="M348" i="4"/>
  <c r="N348" i="4"/>
  <c r="M341" i="4"/>
  <c r="N341" i="4"/>
  <c r="M353" i="4"/>
  <c r="N353" i="4"/>
  <c r="M344" i="4"/>
  <c r="N344" i="4"/>
  <c r="M337" i="4"/>
  <c r="N337" i="4"/>
  <c r="M352" i="4"/>
  <c r="N352" i="4"/>
  <c r="M331" i="4"/>
  <c r="N331" i="4"/>
  <c r="M345" i="4"/>
  <c r="N345" i="4"/>
  <c r="M332" i="4"/>
  <c r="N332" i="4"/>
  <c r="M347" i="4"/>
  <c r="N347" i="4"/>
  <c r="M340" i="4"/>
  <c r="N340" i="4"/>
  <c r="M334" i="4"/>
  <c r="N334" i="4"/>
  <c r="M335" i="4"/>
  <c r="N335" i="4"/>
  <c r="M329" i="4"/>
  <c r="N329" i="4"/>
  <c r="M350" i="4"/>
  <c r="N350" i="4"/>
  <c r="M351" i="4"/>
  <c r="N351" i="4"/>
  <c r="M330" i="4"/>
  <c r="N330" i="4"/>
  <c r="M346" i="4"/>
  <c r="N346" i="4"/>
  <c r="M339" i="4"/>
  <c r="N339" i="4"/>
  <c r="M338" i="4"/>
  <c r="N338" i="4"/>
  <c r="M336" i="4"/>
  <c r="N336" i="4"/>
  <c r="M342" i="4"/>
  <c r="N342" i="4"/>
  <c r="M343" i="4"/>
  <c r="N343" i="4"/>
  <c r="J330" i="4"/>
  <c r="J333" i="4"/>
  <c r="J332" i="4"/>
  <c r="L347" i="4"/>
  <c r="L337" i="4"/>
  <c r="L350" i="4"/>
  <c r="J350" i="4"/>
  <c r="H332" i="4"/>
  <c r="L342" i="4"/>
  <c r="K342" i="4"/>
  <c r="L344" i="4"/>
  <c r="K347" i="4"/>
  <c r="J347" i="4"/>
  <c r="H330" i="4"/>
  <c r="L333" i="4"/>
  <c r="K340" i="4"/>
  <c r="H349" i="4"/>
  <c r="K352" i="4"/>
  <c r="L338" i="4"/>
  <c r="H338" i="4"/>
  <c r="J338" i="4"/>
  <c r="L341" i="4"/>
  <c r="H341" i="4"/>
  <c r="L329" i="4"/>
  <c r="J329" i="4"/>
  <c r="H336" i="4"/>
  <c r="L348" i="4"/>
  <c r="K332" i="4"/>
  <c r="L335" i="4"/>
  <c r="H335" i="4"/>
  <c r="H344" i="4"/>
  <c r="H351" i="4"/>
  <c r="K330" i="4"/>
  <c r="J337" i="4"/>
  <c r="J346" i="4"/>
  <c r="K349" i="4"/>
  <c r="L352" i="4"/>
  <c r="K331" i="4"/>
  <c r="K334" i="4"/>
  <c r="L345" i="4"/>
  <c r="J336" i="4"/>
  <c r="L339" i="4"/>
  <c r="H343" i="4"/>
  <c r="K348" i="4"/>
  <c r="J348" i="4"/>
  <c r="H353" i="4"/>
  <c r="L353" i="4"/>
  <c r="L332" i="4"/>
  <c r="K335" i="4"/>
  <c r="J335" i="4"/>
  <c r="H342" i="4"/>
  <c r="L351" i="4"/>
  <c r="K351" i="4"/>
  <c r="H337" i="4"/>
  <c r="J340" i="4"/>
  <c r="K346" i="4"/>
  <c r="H352" i="4"/>
  <c r="J352" i="4"/>
  <c r="L331" i="4"/>
  <c r="J331" i="4"/>
  <c r="J334" i="4"/>
  <c r="K341" i="4"/>
  <c r="H345" i="4"/>
  <c r="J345" i="4"/>
  <c r="K350" i="4"/>
  <c r="H350" i="4"/>
  <c r="H329" i="4"/>
  <c r="K329" i="4"/>
  <c r="L336" i="4"/>
  <c r="K339" i="4"/>
  <c r="J339" i="4"/>
  <c r="J343" i="4"/>
  <c r="H348" i="4"/>
  <c r="J342" i="4"/>
  <c r="K344" i="4"/>
  <c r="J344" i="4"/>
  <c r="H347" i="4"/>
  <c r="J351" i="4"/>
  <c r="L330" i="4"/>
  <c r="H333" i="4"/>
  <c r="K333" i="4"/>
  <c r="K337" i="4"/>
  <c r="L340" i="4"/>
  <c r="H340" i="4"/>
  <c r="L346" i="4"/>
  <c r="H346" i="4"/>
  <c r="L349" i="4"/>
  <c r="J349" i="4"/>
  <c r="H331" i="4"/>
  <c r="L334" i="4"/>
  <c r="H334" i="4"/>
  <c r="K338" i="4"/>
  <c r="J341" i="4"/>
  <c r="K345" i="4"/>
  <c r="K336" i="4"/>
  <c r="H339" i="4"/>
  <c r="L343" i="4"/>
  <c r="K343" i="4"/>
  <c r="K353" i="4"/>
  <c r="G342" i="4"/>
  <c r="O342" i="4"/>
  <c r="G346" i="4"/>
  <c r="O346" i="4"/>
  <c r="G334" i="4"/>
  <c r="O334" i="4"/>
  <c r="G350" i="4"/>
  <c r="O350" i="4"/>
  <c r="G329" i="4"/>
  <c r="O329" i="4"/>
  <c r="G348" i="4"/>
  <c r="O348" i="4"/>
  <c r="G353" i="4"/>
  <c r="O353" i="4"/>
  <c r="G344" i="4"/>
  <c r="O344" i="4"/>
  <c r="G333" i="4"/>
  <c r="O333" i="4"/>
  <c r="G349" i="4"/>
  <c r="O349" i="4"/>
  <c r="G338" i="4"/>
  <c r="O338" i="4"/>
  <c r="G336" i="4"/>
  <c r="O336" i="4"/>
  <c r="G332" i="4"/>
  <c r="O332" i="4"/>
  <c r="G347" i="4"/>
  <c r="O347" i="4"/>
  <c r="G337" i="4"/>
  <c r="O337" i="4"/>
  <c r="G352" i="4"/>
  <c r="O352" i="4"/>
  <c r="G341" i="4"/>
  <c r="O341" i="4"/>
  <c r="G339" i="4"/>
  <c r="O339" i="4"/>
  <c r="G335" i="4"/>
  <c r="O335" i="4"/>
  <c r="G351" i="4"/>
  <c r="O351" i="4"/>
  <c r="G330" i="4"/>
  <c r="O330" i="4"/>
  <c r="G340" i="4"/>
  <c r="O340" i="4"/>
  <c r="G331" i="4"/>
  <c r="O331" i="4"/>
  <c r="G345" i="4"/>
  <c r="O345" i="4"/>
  <c r="G343" i="4"/>
  <c r="O343" i="4"/>
  <c r="D34" i="6" l="1"/>
  <c r="E34" i="6" s="1"/>
  <c r="K34" i="6" s="1"/>
  <c r="D32" i="6"/>
  <c r="E32" i="6" s="1"/>
  <c r="K32" i="6" s="1"/>
  <c r="D33" i="6"/>
  <c r="E33" i="6" s="1"/>
  <c r="K33" i="6" s="1"/>
  <c r="D36" i="6"/>
  <c r="E36" i="6" s="1"/>
  <c r="K36" i="6" s="1"/>
  <c r="D35" i="6"/>
  <c r="E35" i="6" s="1"/>
  <c r="D31" i="6"/>
  <c r="E31" i="6" s="1"/>
  <c r="K31" i="6" s="1"/>
  <c r="D21" i="6"/>
  <c r="E21" i="6" s="1"/>
  <c r="K21" i="6" s="1"/>
  <c r="D20" i="6"/>
  <c r="E20" i="6" s="1"/>
  <c r="K20" i="6" s="1"/>
  <c r="D12" i="6"/>
  <c r="E12" i="6" s="1"/>
  <c r="K12" i="6" s="1"/>
  <c r="D25" i="6"/>
  <c r="E25" i="6" s="1"/>
  <c r="K25" i="6" s="1"/>
  <c r="D24" i="6"/>
  <c r="E24" i="6" s="1"/>
  <c r="K24" i="6" s="1"/>
  <c r="D27" i="6"/>
  <c r="E27" i="6" s="1"/>
  <c r="K27" i="6" s="1"/>
  <c r="D23" i="6"/>
  <c r="E23" i="6" s="1"/>
  <c r="K23" i="6" s="1"/>
  <c r="D29" i="6"/>
  <c r="E29" i="6" s="1"/>
  <c r="K29" i="6" s="1"/>
  <c r="D13" i="6"/>
  <c r="E13" i="6" s="1"/>
  <c r="K13" i="6" s="1"/>
  <c r="D15" i="6"/>
  <c r="E15" i="6" s="1"/>
  <c r="K15" i="6" s="1"/>
  <c r="D11" i="6"/>
  <c r="E11" i="6" s="1"/>
  <c r="H11" i="6" s="1"/>
  <c r="H12" i="6" s="1"/>
  <c r="D18" i="6"/>
  <c r="E18" i="6" s="1"/>
  <c r="K18" i="6" s="1"/>
  <c r="D26" i="6"/>
  <c r="E26" i="6" s="1"/>
  <c r="K26" i="6" s="1"/>
  <c r="D16" i="6"/>
  <c r="E16" i="6" s="1"/>
  <c r="K16" i="6" s="1"/>
  <c r="D30" i="6"/>
  <c r="E30" i="6" s="1"/>
  <c r="K30" i="6" s="1"/>
  <c r="D28" i="6"/>
  <c r="E28" i="6" s="1"/>
  <c r="K28" i="6" s="1"/>
  <c r="D14" i="6"/>
  <c r="E14" i="6" s="1"/>
  <c r="K14" i="6" s="1"/>
  <c r="D17" i="6"/>
  <c r="E17" i="6" s="1"/>
  <c r="K17" i="6" s="1"/>
  <c r="D19" i="6"/>
  <c r="E19" i="6" s="1"/>
  <c r="K19" i="6" s="1"/>
  <c r="D22" i="6"/>
  <c r="E22" i="6" s="1"/>
  <c r="K22" i="6" s="1"/>
  <c r="K35" i="6"/>
  <c r="K11" i="6" l="1"/>
  <c r="L11" i="6" s="1"/>
  <c r="M11" i="6" s="1"/>
  <c r="I12" i="6"/>
  <c r="H13" i="6"/>
  <c r="I11" i="6"/>
  <c r="L12" i="6" l="1"/>
  <c r="L13" i="6" s="1"/>
  <c r="L14" i="6" s="1"/>
  <c r="L15" i="6" s="1"/>
  <c r="H14" i="6"/>
  <c r="I13" i="6"/>
  <c r="M13" i="6" l="1"/>
  <c r="M14" i="6"/>
  <c r="M12" i="6"/>
  <c r="L16" i="6"/>
  <c r="M15" i="6"/>
  <c r="H15" i="6"/>
  <c r="I14" i="6"/>
  <c r="H16" i="6" l="1"/>
  <c r="I15" i="6"/>
  <c r="L17" i="6"/>
  <c r="M16" i="6"/>
  <c r="L18" i="6" l="1"/>
  <c r="M17" i="6"/>
  <c r="H17" i="6"/>
  <c r="I16" i="6"/>
  <c r="H18" i="6" l="1"/>
  <c r="I17" i="6"/>
  <c r="L19" i="6"/>
  <c r="M18" i="6"/>
  <c r="L20" i="6" l="1"/>
  <c r="M19" i="6"/>
  <c r="H19" i="6"/>
  <c r="I18" i="6"/>
  <c r="H20" i="6" l="1"/>
  <c r="I19" i="6"/>
  <c r="L21" i="6"/>
  <c r="M20" i="6"/>
  <c r="M21" i="6" l="1"/>
  <c r="L22" i="6"/>
  <c r="H21" i="6"/>
  <c r="I20" i="6"/>
  <c r="H22" i="6" l="1"/>
  <c r="I21" i="6"/>
  <c r="L23" i="6"/>
  <c r="M22" i="6"/>
  <c r="M23" i="6" l="1"/>
  <c r="L24" i="6"/>
  <c r="H23" i="6"/>
  <c r="I22" i="6"/>
  <c r="H24" i="6" l="1"/>
  <c r="I23" i="6"/>
  <c r="M24" i="6"/>
  <c r="L25" i="6"/>
  <c r="M25" i="6" l="1"/>
  <c r="L26" i="6"/>
  <c r="H25" i="6"/>
  <c r="I24" i="6"/>
  <c r="H26" i="6" l="1"/>
  <c r="I25" i="6"/>
  <c r="L27" i="6"/>
  <c r="M26" i="6"/>
  <c r="L28" i="6" l="1"/>
  <c r="M27" i="6"/>
  <c r="H27" i="6"/>
  <c r="I26" i="6"/>
  <c r="H28" i="6" l="1"/>
  <c r="I27" i="6"/>
  <c r="L29" i="6"/>
  <c r="M28" i="6"/>
  <c r="L30" i="6" l="1"/>
  <c r="M29" i="6"/>
  <c r="H29" i="6"/>
  <c r="I28" i="6"/>
  <c r="H30" i="6" l="1"/>
  <c r="I29" i="6"/>
  <c r="L31" i="6"/>
  <c r="M30" i="6"/>
  <c r="L32" i="6" l="1"/>
  <c r="M31" i="6"/>
  <c r="H31" i="6"/>
  <c r="I30" i="6"/>
  <c r="H32" i="6" l="1"/>
  <c r="I31" i="6"/>
  <c r="L33" i="6"/>
  <c r="M32" i="6"/>
  <c r="L34" i="6" l="1"/>
  <c r="M33" i="6"/>
  <c r="H33" i="6"/>
  <c r="I32" i="6"/>
  <c r="H34" i="6" l="1"/>
  <c r="I33" i="6"/>
  <c r="L35" i="6"/>
  <c r="M34" i="6"/>
  <c r="L36" i="6" l="1"/>
  <c r="M35" i="6"/>
  <c r="H35" i="6"/>
  <c r="I34" i="6"/>
  <c r="H36" i="6" l="1"/>
  <c r="I35" i="6"/>
  <c r="M36" i="6"/>
  <c r="G40" i="6"/>
  <c r="I36" i="6" l="1"/>
  <c r="F40" i="6"/>
</calcChain>
</file>

<file path=xl/sharedStrings.xml><?xml version="1.0" encoding="utf-8"?>
<sst xmlns="http://schemas.openxmlformats.org/spreadsheetml/2006/main" count="499" uniqueCount="198">
  <si>
    <t>Start Date</t>
  </si>
  <si>
    <t>CF</t>
  </si>
  <si>
    <t>QF Name</t>
  </si>
  <si>
    <t>Capacity Contribution</t>
  </si>
  <si>
    <t>Signed</t>
  </si>
  <si>
    <t>Name plate</t>
  </si>
  <si>
    <t>QF - 82 - UT - Wind</t>
  </si>
  <si>
    <t>QF - 109 - UT - Solar</t>
  </si>
  <si>
    <t>QF - 110 - UT - Solar</t>
  </si>
  <si>
    <t>QF - 116 - UT - Solar</t>
  </si>
  <si>
    <t>QF - 122 - UT - Solar</t>
  </si>
  <si>
    <t>QF - 125 - UT - Wind</t>
  </si>
  <si>
    <t>QF - 131 - UT - Solar</t>
  </si>
  <si>
    <t>QF - 132 - UT - Solar</t>
  </si>
  <si>
    <t>QF - 133 - UT - Solar</t>
  </si>
  <si>
    <t>Wyoming Northeast</t>
  </si>
  <si>
    <t>Utah South</t>
  </si>
  <si>
    <t>QF - 137 - UT - Solar</t>
  </si>
  <si>
    <t>QF - 138 - UT - Solar</t>
  </si>
  <si>
    <t>QF - 141 - UT - Solar</t>
  </si>
  <si>
    <t>QF - 142 - UT - Solar</t>
  </si>
  <si>
    <t>QF - 144 - UT - Solar</t>
  </si>
  <si>
    <t>QF - 145 - UT - Solar</t>
  </si>
  <si>
    <t>QF - 149 - UT - Solar</t>
  </si>
  <si>
    <t>QF - 150 - UT - Solar</t>
  </si>
  <si>
    <t>QF - 161 - UT - Solar</t>
  </si>
  <si>
    <t>QF - 162 - UT - Solar</t>
  </si>
  <si>
    <t>QF - 164 - UT - Solar</t>
  </si>
  <si>
    <t>QF - 166 - UT - Solar</t>
  </si>
  <si>
    <t>QF - 167 - UT - Wind</t>
  </si>
  <si>
    <t>QF - 168 - UT - Wind</t>
  </si>
  <si>
    <t>QF - 169 - UT - Solar</t>
  </si>
  <si>
    <t>QF - 170 - UT - Solar</t>
  </si>
  <si>
    <t>QF - 171 - UT - Solar</t>
  </si>
  <si>
    <t>QF - 174 - ID - Solar</t>
  </si>
  <si>
    <t>QF - 175 - ID - Solar</t>
  </si>
  <si>
    <t>QF - 177 - WY - Wind</t>
  </si>
  <si>
    <t>QF - 178 - UT - Wind</t>
  </si>
  <si>
    <t>Location</t>
  </si>
  <si>
    <t>Month</t>
  </si>
  <si>
    <t>Hour</t>
  </si>
  <si>
    <t>Index</t>
  </si>
  <si>
    <t>Clover</t>
  </si>
  <si>
    <t>Utah North</t>
  </si>
  <si>
    <t>Goshen</t>
  </si>
  <si>
    <t>Total</t>
  </si>
  <si>
    <t>QF - 179 - UT - Solar</t>
  </si>
  <si>
    <t>QF - 180 - WY - Wind</t>
  </si>
  <si>
    <t>QF - 181 - ID - Solar</t>
  </si>
  <si>
    <t>QF - 182 - OR - Solar</t>
  </si>
  <si>
    <t>Central Oregon</t>
  </si>
  <si>
    <t>QF - 156 - UT - Solar</t>
  </si>
  <si>
    <t>QF - 172 - UT - Solar</t>
  </si>
  <si>
    <t>QF - 173 - UT - Solar</t>
  </si>
  <si>
    <t>QF - 183 - OR - Solar</t>
  </si>
  <si>
    <t>QF - 184 - OR - Solar</t>
  </si>
  <si>
    <t>QF - 187 - UT - Solar</t>
  </si>
  <si>
    <t>QF - 188 - UT - Solar</t>
  </si>
  <si>
    <t>QF - 190 - UT - Solar</t>
  </si>
  <si>
    <t>QF - 191 - UT - Solar</t>
  </si>
  <si>
    <t>QF - 192 - UT - Solar</t>
  </si>
  <si>
    <t>QF - 185 - UT - Solar</t>
  </si>
  <si>
    <t>QF - 186 - UT - Solar</t>
  </si>
  <si>
    <t>QF - 189 - UT - Solar</t>
  </si>
  <si>
    <t>&lt; -- End of Section</t>
  </si>
  <si>
    <t>OK</t>
  </si>
  <si>
    <t>QF - 193 - WY - Wind</t>
  </si>
  <si>
    <t>QF - 194 - WY - Wind</t>
  </si>
  <si>
    <t>QF - 195 - WY - Wind</t>
  </si>
  <si>
    <t>QF - 196 - ID - Solar</t>
  </si>
  <si>
    <t>QF - 197 - ID - Solar</t>
  </si>
  <si>
    <t>QF - 198 - ID - Solar</t>
  </si>
  <si>
    <t>QF - 199 - ID - Solar</t>
  </si>
  <si>
    <t>QF - 200 - OR - Solar</t>
  </si>
  <si>
    <t>QF - 201 - UT - Solar</t>
  </si>
  <si>
    <t>QF - 202 - ID - Solar</t>
  </si>
  <si>
    <t>QF - 203 - ID - Solar</t>
  </si>
  <si>
    <t>QF - 204 - ID - Solar</t>
  </si>
  <si>
    <t>QF - 206 - ID - Wind</t>
  </si>
  <si>
    <t>QF - 207 - UT - Solar</t>
  </si>
  <si>
    <t>QF - 208 - ID - Solar</t>
  </si>
  <si>
    <t>QF - 209 - ID - Solar</t>
  </si>
  <si>
    <t>QF - 211 - ID - Solar</t>
  </si>
  <si>
    <t>QF - 214 - ID - Solar</t>
  </si>
  <si>
    <t>QF - 217 - WY - Wind</t>
  </si>
  <si>
    <t>QF - 218 - WY - Wind</t>
  </si>
  <si>
    <t>QF - 219 - WY - Wind</t>
  </si>
  <si>
    <t>QF - 220 - UT - Solar</t>
  </si>
  <si>
    <t>QF - 221 - UT - Solar</t>
  </si>
  <si>
    <t>QF - 222 - UT - Solar</t>
  </si>
  <si>
    <t>Displacement</t>
  </si>
  <si>
    <t>Nameplate</t>
  </si>
  <si>
    <t>Fixed</t>
  </si>
  <si>
    <t>Tracking</t>
  </si>
  <si>
    <t>QF - 223 - WY - Solar</t>
  </si>
  <si>
    <t>QF - 03 - OR - Solar</t>
  </si>
  <si>
    <t>QF - 225 - UT - Solar</t>
  </si>
  <si>
    <t>QF - 226 - UT - Solar</t>
  </si>
  <si>
    <t>QF - 227 - UT - Solar</t>
  </si>
  <si>
    <t>QF - 224 - OR - Solar</t>
  </si>
  <si>
    <t>QF - 228 - UT - Solar</t>
  </si>
  <si>
    <t>MWh</t>
  </si>
  <si>
    <t>Degradation Rate</t>
  </si>
  <si>
    <t>Degradation Method</t>
  </si>
  <si>
    <t>Year</t>
  </si>
  <si>
    <t>Row</t>
  </si>
  <si>
    <t>Nameplate Adjusted for Degradation (July)</t>
  </si>
  <si>
    <t>COD (First Month)</t>
  </si>
  <si>
    <t>Days</t>
  </si>
  <si>
    <t>West Main</t>
  </si>
  <si>
    <t>BPA NITS</t>
  </si>
  <si>
    <t>OK Check Total</t>
  </si>
  <si>
    <t>Partial Displacement Adjusted for Degradation (July)</t>
  </si>
  <si>
    <t>Method</t>
  </si>
  <si>
    <t>Degradation</t>
  </si>
  <si>
    <t>Capacity Contritution</t>
  </si>
  <si>
    <t>Signed Resources</t>
  </si>
  <si>
    <t>QF being Priced</t>
  </si>
  <si>
    <t>FOT</t>
  </si>
  <si>
    <t>Potential</t>
  </si>
  <si>
    <t>Base Case</t>
  </si>
  <si>
    <t>Signed &amp; Potential QFs</t>
  </si>
  <si>
    <t>Adjusted For Solar Degradation</t>
  </si>
  <si>
    <t xml:space="preserve">Base Case </t>
  </si>
  <si>
    <t>Avoided Cost Case</t>
  </si>
  <si>
    <t>New QF</t>
  </si>
  <si>
    <t>AC Case</t>
  </si>
  <si>
    <t>2015 IRP</t>
  </si>
  <si>
    <t>CCCT MW</t>
  </si>
  <si>
    <t>Partial Displacement Adjusted for Solar Degradation</t>
  </si>
  <si>
    <t>CCCT</t>
  </si>
  <si>
    <t>MW Capacity (July)</t>
  </si>
  <si>
    <t>Monthly Capacity adjusted for Degradation (MW)</t>
  </si>
  <si>
    <t>Nameplate Adjusted for Degradation (July MW)</t>
  </si>
  <si>
    <t>Partial Displacement Adjusted for Degradation (July MW)</t>
  </si>
  <si>
    <t>Sprague River Solar</t>
  </si>
  <si>
    <t>MW Nameplate</t>
  </si>
  <si>
    <t>Prior Year</t>
  </si>
  <si>
    <t>b/4 7/2017</t>
  </si>
  <si>
    <t>b/4 7/2018</t>
  </si>
  <si>
    <t>updated December 3, 2013</t>
  </si>
  <si>
    <t>Oregon Post-MSP Solar QF</t>
  </si>
  <si>
    <t>Small QFs Under OR Schedule 37 (Solar)</t>
  </si>
  <si>
    <t>Project Owner</t>
  </si>
  <si>
    <t>Project Name</t>
  </si>
  <si>
    <t>Initial Contact/Request for PPA</t>
  </si>
  <si>
    <t>Executed Date</t>
  </si>
  <si>
    <t>Size (MW)</t>
  </si>
  <si>
    <t>COD</t>
  </si>
  <si>
    <t>GRID Location</t>
  </si>
  <si>
    <t>Generation Profile</t>
  </si>
  <si>
    <t>Executed PPAs</t>
  </si>
  <si>
    <t>Adams Solar Center LLC</t>
  </si>
  <si>
    <t>Bear Creek Solar Center LLC</t>
  </si>
  <si>
    <t>Beatty Solar</t>
  </si>
  <si>
    <t>Black Cap II LLC</t>
  </si>
  <si>
    <t>Bly Solar Center LLC</t>
  </si>
  <si>
    <t>Elbe Solar Center LLC</t>
  </si>
  <si>
    <t>Ivory Pine Solar</t>
  </si>
  <si>
    <t>Norwest Energy 5 LLC (Arlington)</t>
  </si>
  <si>
    <t>Norwest Energy 2 LLC (Neff)</t>
  </si>
  <si>
    <t>Norwest Energy 7 LLC (Eagle Point)</t>
  </si>
  <si>
    <t>Norwest Energy 4 LLC (Bonanza)</t>
  </si>
  <si>
    <t>Norwest Energy 12 LLC (Falvey)</t>
  </si>
  <si>
    <t>Woodline Solar, LLC</t>
  </si>
  <si>
    <t>Ewauna  Solar 2, LLC</t>
  </si>
  <si>
    <t xml:space="preserve">Dummy Fixed </t>
  </si>
  <si>
    <t>Total Executed MW</t>
  </si>
  <si>
    <t>Solar Resouces included in the 2015 IRP</t>
  </si>
  <si>
    <t>Monthly Degradation Adjustment</t>
  </si>
  <si>
    <t>Annual Generation</t>
  </si>
  <si>
    <t>Good to go</t>
  </si>
  <si>
    <t>Cumulative</t>
  </si>
  <si>
    <t>Helio-Sage</t>
  </si>
  <si>
    <t>Madras OR</t>
  </si>
  <si>
    <t>Bend, OR</t>
  </si>
  <si>
    <t>Obsidian</t>
  </si>
  <si>
    <t>Enterprise, OR</t>
  </si>
  <si>
    <t>Lakeview, OR</t>
  </si>
  <si>
    <t>Bonanza, OR</t>
  </si>
  <si>
    <t>Bly OR</t>
  </si>
  <si>
    <t>Sprague, OR</t>
  </si>
  <si>
    <t>Cypress Creek Renewables LLC</t>
  </si>
  <si>
    <t>Arlington, OR</t>
  </si>
  <si>
    <t>Central Point, OR</t>
  </si>
  <si>
    <t>Merrill, OR</t>
  </si>
  <si>
    <t>One Energy Renewables, LLC</t>
  </si>
  <si>
    <t>Dairy, OR</t>
  </si>
  <si>
    <t>Klamath Falls, OR</t>
  </si>
  <si>
    <t>Flat</t>
  </si>
  <si>
    <t>Prior</t>
  </si>
  <si>
    <t xml:space="preserve">     Please note that after the study was prepared, eleven Oregon Schedule 37 solar projects </t>
  </si>
  <si>
    <t xml:space="preserve">     signed contracts with the Company.  This change would increase the signed “Oregon Sch </t>
  </si>
  <si>
    <t xml:space="preserve">     37 Solar QF” by 103.9 MW nameplate and decrease the potential “QF - 224 - OR – Solar” </t>
  </si>
  <si>
    <t xml:space="preserve">     resource by 103.9 MW.</t>
  </si>
  <si>
    <t xml:space="preserve">    Before Solar Degradation</t>
  </si>
  <si>
    <t xml:space="preserve">    After Solar Degradation</t>
  </si>
  <si>
    <t>CCCT Partial Displacement in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</si>
</sst>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0.0"/>
    <numFmt numFmtId="166" formatCode="yyyy\ mm\ dd"/>
    <numFmt numFmtId="167" formatCode="0.0%"/>
    <numFmt numFmtId="168" formatCode="&quot;$&quot;###0;[Red]\(&quot;$&quot;###0\)"/>
    <numFmt numFmtId="169" formatCode="yyyy/mm/dd:hh:mm:ssAM/PM"/>
    <numFmt numFmtId="170" formatCode="#,##0.0_);[Red]\(#,##0.0\)"/>
    <numFmt numFmtId="171" formatCode="_(* #,##0.0_);[Red]_(* \(#,##0.0\);_(* &quot;-&quot;_);_(@_)"/>
    <numFmt numFmtId="172" formatCode="_(* #,##0_);_(* \(#,##0\);_(* &quot;-&quot;??_);_(@_)"/>
    <numFmt numFmtId="173" formatCode="yyyy\ mmm"/>
    <numFmt numFmtId="174" formatCode="_(* #,##0.0000_);_(* \(#,##0.0000\);_(* &quot;-&quot;??_);_(@_)"/>
    <numFmt numFmtId="175" formatCode="_(* #,##0.0_);_(* \(#,##0.0\);_(* &quot;-&quot;??_);_(@_)"/>
    <numFmt numFmtId="176" formatCode="_(* #,##0.0000_);[Red]_(* \(#,##0.0000\);_(* &quot;-&quot;_);_(@_)"/>
    <numFmt numFmtId="177" formatCode="_(* #,##0.00%_);[Red]_(* \(#,##0.00%\);_(* &quot;-&quot;_);_(@_)"/>
    <numFmt numFmtId="178" formatCode="yyyy\ mm"/>
    <numFmt numFmtId="179" formatCode="_(* #,##0.0_);_(* \(#,##0.0\);_(* &quot;-&quot;_);_(@_)"/>
    <numFmt numFmtId="180" formatCode="&quot;$&quot;#,##0.00"/>
    <numFmt numFmtId="181" formatCode="0.00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40"/>
      <name val="Tahoma"/>
      <family val="2"/>
    </font>
    <font>
      <b/>
      <sz val="12"/>
      <color rgb="FF000040"/>
      <name val="Tahoma"/>
      <family val="2"/>
    </font>
    <font>
      <b/>
      <sz val="10"/>
      <color rgb="FF000040"/>
      <name val="Tahoma"/>
      <family val="2"/>
    </font>
    <font>
      <b/>
      <sz val="15"/>
      <color rgb="FF000040"/>
      <name val="Tahoma"/>
      <family val="2"/>
    </font>
    <font>
      <b/>
      <i/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108">
    <xf numFmtId="164" fontId="0" fillId="0" borderId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64" fontId="2" fillId="0" borderId="0"/>
    <xf numFmtId="164" fontId="6" fillId="0" borderId="0"/>
    <xf numFmtId="0" fontId="1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Protection="0">
      <alignment horizontal="right"/>
    </xf>
    <xf numFmtId="165" fontId="12" fillId="0" borderId="0" applyNumberFormat="0" applyFill="0" applyBorder="0" applyAlignment="0" applyProtection="0"/>
    <xf numFmtId="0" fontId="13" fillId="0" borderId="16" applyNumberFormat="0" applyBorder="0" applyAlignment="0"/>
    <xf numFmtId="12" fontId="14" fillId="16" borderId="17">
      <alignment horizontal="left"/>
    </xf>
    <xf numFmtId="37" fontId="13" fillId="17" borderId="0" applyNumberFormat="0" applyBorder="0" applyAlignment="0" applyProtection="0"/>
    <xf numFmtId="37" fontId="13" fillId="0" borderId="0"/>
    <xf numFmtId="3" fontId="15" fillId="18" borderId="18" applyProtection="0"/>
    <xf numFmtId="9" fontId="1" fillId="0" borderId="0" applyFont="0" applyFill="0" applyBorder="0" applyAlignment="0" applyProtection="0"/>
    <xf numFmtId="41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2" fillId="0" borderId="0"/>
    <xf numFmtId="0" fontId="1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5" borderId="2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46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2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2" borderId="2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31" applyNumberFormat="0" applyAlignment="0" applyProtection="0"/>
    <xf numFmtId="0" fontId="2" fillId="48" borderId="31" applyNumberFormat="0" applyAlignment="0" applyProtection="0"/>
    <xf numFmtId="0" fontId="1" fillId="21" borderId="24" applyNumberFormat="0" applyFont="0" applyAlignment="0" applyProtection="0"/>
    <xf numFmtId="0" fontId="2" fillId="48" borderId="31" applyNumberFormat="0" applyAlignment="0" applyProtection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1" fillId="21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5" borderId="3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39" fillId="0" borderId="0">
      <alignment horizontal="center"/>
    </xf>
    <xf numFmtId="0" fontId="40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183">
    <xf numFmtId="164" fontId="0" fillId="0" borderId="0" xfId="0"/>
    <xf numFmtId="164" fontId="2" fillId="0" borderId="0" xfId="4"/>
    <xf numFmtId="164" fontId="0" fillId="0" borderId="0" xfId="0" applyFont="1"/>
    <xf numFmtId="164" fontId="0" fillId="0" borderId="0" xfId="0" applyNumberFormat="1" applyFont="1"/>
    <xf numFmtId="164" fontId="0" fillId="0" borderId="10" xfId="0" applyFont="1" applyBorder="1" applyAlignment="1">
      <alignment horizontal="centerContinuous"/>
    </xf>
    <xf numFmtId="164" fontId="0" fillId="0" borderId="10" xfId="0" applyFont="1" applyBorder="1"/>
    <xf numFmtId="169" fontId="17" fillId="0" borderId="0" xfId="39" applyNumberFormat="1" applyFont="1" applyFill="1" applyBorder="1" applyAlignment="1">
      <alignment horizontal="right"/>
    </xf>
    <xf numFmtId="164" fontId="0" fillId="0" borderId="9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10" fontId="0" fillId="0" borderId="9" xfId="29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 wrapText="1"/>
    </xf>
    <xf numFmtId="166" fontId="17" fillId="0" borderId="9" xfId="2" applyNumberFormat="1" applyFont="1" applyFill="1" applyBorder="1" applyAlignment="1">
      <alignment horizontal="center"/>
    </xf>
    <xf numFmtId="170" fontId="0" fillId="0" borderId="9" xfId="0" applyNumberFormat="1" applyFont="1" applyBorder="1" applyAlignment="1">
      <alignment horizontal="center"/>
    </xf>
    <xf numFmtId="164" fontId="18" fillId="0" borderId="0" xfId="0" applyFont="1" applyAlignment="1">
      <alignment horizontal="centerContinuous"/>
    </xf>
    <xf numFmtId="0" fontId="0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0" fillId="0" borderId="0" xfId="0" applyFont="1" applyAlignment="1">
      <alignment horizontal="center"/>
    </xf>
    <xf numFmtId="164" fontId="0" fillId="0" borderId="0" xfId="0" applyFont="1" applyFill="1"/>
    <xf numFmtId="164" fontId="0" fillId="20" borderId="0" xfId="0" applyFont="1" applyFill="1"/>
    <xf numFmtId="164" fontId="0" fillId="19" borderId="9" xfId="0" applyNumberFormat="1" applyFont="1" applyFill="1" applyBorder="1" applyAlignment="1">
      <alignment horizontal="center" wrapText="1"/>
    </xf>
    <xf numFmtId="43" fontId="0" fillId="0" borderId="0" xfId="30" applyFont="1"/>
    <xf numFmtId="164" fontId="0" fillId="0" borderId="0" xfId="0" applyFont="1" applyBorder="1" applyAlignment="1">
      <alignment horizontal="centerContinuous"/>
    </xf>
    <xf numFmtId="0" fontId="16" fillId="0" borderId="0" xfId="41" applyFont="1"/>
    <xf numFmtId="0" fontId="0" fillId="0" borderId="0" xfId="41" applyFont="1"/>
    <xf numFmtId="173" fontId="0" fillId="0" borderId="0" xfId="41" applyNumberFormat="1" applyFont="1" applyAlignment="1">
      <alignment horizontal="center"/>
    </xf>
    <xf numFmtId="174" fontId="0" fillId="0" borderId="0" xfId="41" applyNumberFormat="1" applyFont="1"/>
    <xf numFmtId="173" fontId="0" fillId="0" borderId="19" xfId="41" applyNumberFormat="1" applyFont="1" applyBorder="1" applyAlignment="1">
      <alignment horizontal="center"/>
    </xf>
    <xf numFmtId="174" fontId="0" fillId="0" borderId="19" xfId="41" applyNumberFormat="1" applyFont="1" applyBorder="1"/>
    <xf numFmtId="0" fontId="0" fillId="0" borderId="19" xfId="41" applyFont="1" applyBorder="1"/>
    <xf numFmtId="164" fontId="0" fillId="0" borderId="12" xfId="0" applyFont="1" applyBorder="1" applyAlignment="1">
      <alignment horizontal="centerContinuous"/>
    </xf>
    <xf numFmtId="164" fontId="0" fillId="0" borderId="6" xfId="0" applyFont="1" applyBorder="1" applyAlignment="1">
      <alignment horizontal="centerContinuous"/>
    </xf>
    <xf numFmtId="164" fontId="0" fillId="0" borderId="4" xfId="0" applyNumberFormat="1" applyFont="1" applyBorder="1" applyAlignment="1">
      <alignment horizontal="center" wrapText="1"/>
    </xf>
    <xf numFmtId="164" fontId="0" fillId="19" borderId="3" xfId="0" applyNumberFormat="1" applyFont="1" applyFill="1" applyBorder="1" applyAlignment="1">
      <alignment horizontal="center" wrapText="1"/>
    </xf>
    <xf numFmtId="166" fontId="17" fillId="0" borderId="3" xfId="2" applyNumberFormat="1" applyFont="1" applyFill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70" fontId="0" fillId="0" borderId="3" xfId="0" applyNumberFormat="1" applyFont="1" applyBorder="1" applyAlignment="1">
      <alignment horizontal="center"/>
    </xf>
    <xf numFmtId="10" fontId="0" fillId="0" borderId="3" xfId="29" applyNumberFormat="1" applyFont="1" applyBorder="1" applyAlignment="1">
      <alignment horizontal="center"/>
    </xf>
    <xf numFmtId="10" fontId="0" fillId="0" borderId="9" xfId="3" applyNumberFormat="1" applyFont="1" applyBorder="1" applyAlignment="1">
      <alignment horizontal="center"/>
    </xf>
    <xf numFmtId="171" fontId="0" fillId="0" borderId="8" xfId="41" applyNumberFormat="1" applyFont="1" applyBorder="1" applyAlignment="1">
      <alignment horizontal="center"/>
    </xf>
    <xf numFmtId="175" fontId="0" fillId="0" borderId="0" xfId="30" applyNumberFormat="1" applyFont="1" applyFill="1"/>
    <xf numFmtId="175" fontId="0" fillId="0" borderId="0" xfId="0" applyNumberFormat="1" applyFont="1"/>
    <xf numFmtId="172" fontId="19" fillId="0" borderId="0" xfId="30" applyNumberFormat="1" applyFont="1"/>
    <xf numFmtId="172" fontId="19" fillId="0" borderId="0" xfId="0" applyNumberFormat="1" applyFont="1"/>
    <xf numFmtId="38" fontId="0" fillId="0" borderId="9" xfId="0" applyNumberFormat="1" applyFont="1" applyBorder="1" applyAlignment="1">
      <alignment horizontal="center"/>
    </xf>
    <xf numFmtId="38" fontId="0" fillId="0" borderId="3" xfId="0" applyNumberFormat="1" applyFont="1" applyBorder="1" applyAlignment="1">
      <alignment horizontal="center"/>
    </xf>
    <xf numFmtId="176" fontId="0" fillId="0" borderId="0" xfId="0" applyNumberFormat="1" applyFont="1"/>
    <xf numFmtId="164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171" fontId="0" fillId="0" borderId="0" xfId="0" applyNumberFormat="1"/>
    <xf numFmtId="178" fontId="0" fillId="0" borderId="0" xfId="0" applyNumberFormat="1"/>
    <xf numFmtId="178" fontId="20" fillId="0" borderId="0" xfId="0" applyNumberFormat="1" applyFont="1"/>
    <xf numFmtId="164" fontId="19" fillId="0" borderId="9" xfId="0" applyNumberFormat="1" applyFont="1" applyFill="1" applyBorder="1" applyAlignment="1">
      <alignment horizontal="center"/>
    </xf>
    <xf numFmtId="170" fontId="0" fillId="0" borderId="9" xfId="0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 wrapText="1"/>
    </xf>
    <xf numFmtId="167" fontId="0" fillId="0" borderId="9" xfId="29" applyNumberFormat="1" applyFont="1" applyFill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64" fontId="0" fillId="0" borderId="13" xfId="0" applyBorder="1" applyAlignment="1">
      <alignment horizontal="centerContinuous"/>
    </xf>
    <xf numFmtId="164" fontId="0" fillId="0" borderId="14" xfId="0" applyBorder="1" applyAlignment="1">
      <alignment horizontal="centerContinuous"/>
    </xf>
    <xf numFmtId="164" fontId="0" fillId="0" borderId="15" xfId="0" applyBorder="1" applyAlignment="1">
      <alignment horizontal="centerContinuous"/>
    </xf>
    <xf numFmtId="164" fontId="0" fillId="0" borderId="21" xfId="0" applyBorder="1"/>
    <xf numFmtId="164" fontId="0" fillId="0" borderId="9" xfId="0" applyNumberFormat="1" applyFont="1" applyFill="1" applyBorder="1" applyAlignment="1">
      <alignment horizontal="centerContinuous" wrapText="1"/>
    </xf>
    <xf numFmtId="164" fontId="0" fillId="0" borderId="11" xfId="0" applyNumberFormat="1" applyFont="1" applyBorder="1"/>
    <xf numFmtId="164" fontId="0" fillId="0" borderId="9" xfId="0" applyNumberFormat="1" applyFont="1" applyBorder="1"/>
    <xf numFmtId="164" fontId="0" fillId="0" borderId="8" xfId="0" applyNumberFormat="1" applyFont="1" applyBorder="1"/>
    <xf numFmtId="164" fontId="0" fillId="0" borderId="11" xfId="0" applyBorder="1"/>
    <xf numFmtId="164" fontId="0" fillId="0" borderId="9" xfId="0" applyBorder="1"/>
    <xf numFmtId="164" fontId="0" fillId="0" borderId="8" xfId="0" applyBorder="1"/>
    <xf numFmtId="171" fontId="0" fillId="0" borderId="9" xfId="0" applyNumberFormat="1" applyBorder="1"/>
    <xf numFmtId="164" fontId="16" fillId="0" borderId="0" xfId="0" applyFont="1" applyAlignment="1">
      <alignment horizontal="centerContinuous"/>
    </xf>
    <xf numFmtId="164" fontId="19" fillId="0" borderId="0" xfId="0" applyFont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Continuous"/>
    </xf>
    <xf numFmtId="164" fontId="8" fillId="0" borderId="20" xfId="1" applyFont="1" applyFill="1" applyBorder="1" applyAlignment="1">
      <alignment horizontal="centerContinuous"/>
    </xf>
    <xf numFmtId="164" fontId="8" fillId="0" borderId="11" xfId="1" applyFont="1" applyFill="1" applyBorder="1" applyAlignment="1">
      <alignment horizontal="centerContinuous"/>
    </xf>
    <xf numFmtId="164" fontId="8" fillId="0" borderId="5" xfId="1" applyFont="1" applyFill="1" applyBorder="1" applyAlignment="1">
      <alignment horizontal="centerContinuous"/>
    </xf>
    <xf numFmtId="164" fontId="8" fillId="0" borderId="9" xfId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Continuous"/>
    </xf>
    <xf numFmtId="164" fontId="0" fillId="0" borderId="8" xfId="0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10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0" fontId="9" fillId="0" borderId="5" xfId="1" applyNumberFormat="1" applyFont="1" applyFill="1" applyBorder="1" applyAlignment="1">
      <alignment horizontal="center"/>
    </xf>
    <xf numFmtId="179" fontId="9" fillId="0" borderId="11" xfId="2" applyNumberFormat="1" applyFont="1" applyFill="1" applyBorder="1"/>
    <xf numFmtId="175" fontId="9" fillId="0" borderId="5" xfId="2" applyNumberFormat="1" applyFont="1" applyFill="1" applyBorder="1"/>
    <xf numFmtId="179" fontId="9" fillId="0" borderId="5" xfId="2" applyNumberFormat="1" applyFont="1" applyFill="1" applyBorder="1"/>
    <xf numFmtId="0" fontId="9" fillId="0" borderId="22" xfId="1" applyNumberFormat="1" applyFont="1" applyFill="1" applyBorder="1" applyAlignment="1">
      <alignment horizontal="center"/>
    </xf>
    <xf numFmtId="179" fontId="9" fillId="0" borderId="9" xfId="2" applyNumberFormat="1" applyFont="1" applyFill="1" applyBorder="1"/>
    <xf numFmtId="175" fontId="9" fillId="0" borderId="22" xfId="2" applyNumberFormat="1" applyFont="1" applyFill="1" applyBorder="1"/>
    <xf numFmtId="179" fontId="9" fillId="0" borderId="22" xfId="2" applyNumberFormat="1" applyFont="1" applyFill="1" applyBorder="1"/>
    <xf numFmtId="0" fontId="9" fillId="0" borderId="2" xfId="1" applyNumberFormat="1" applyFont="1" applyFill="1" applyBorder="1" applyAlignment="1">
      <alignment horizontal="center"/>
    </xf>
    <xf numFmtId="179" fontId="9" fillId="0" borderId="8" xfId="2" applyNumberFormat="1" applyFont="1" applyFill="1" applyBorder="1"/>
    <xf numFmtId="175" fontId="9" fillId="0" borderId="2" xfId="2" applyNumberFormat="1" applyFont="1" applyFill="1" applyBorder="1"/>
    <xf numFmtId="179" fontId="9" fillId="0" borderId="2" xfId="2" applyNumberFormat="1" applyFont="1" applyFill="1" applyBorder="1"/>
    <xf numFmtId="43" fontId="9" fillId="0" borderId="8" xfId="2" applyNumberFormat="1" applyFont="1" applyFill="1" applyBorder="1"/>
    <xf numFmtId="43" fontId="9" fillId="0" borderId="10" xfId="2" applyNumberFormat="1" applyFont="1" applyFill="1" applyBorder="1"/>
    <xf numFmtId="164" fontId="8" fillId="0" borderId="1" xfId="1" applyFont="1" applyFill="1" applyBorder="1" applyAlignment="1">
      <alignment horizontal="centerContinuous"/>
    </xf>
    <xf numFmtId="176" fontId="0" fillId="19" borderId="0" xfId="0" applyNumberFormat="1" applyFont="1" applyFill="1"/>
    <xf numFmtId="164" fontId="5" fillId="0" borderId="15" xfId="0" applyFont="1" applyBorder="1" applyAlignment="1">
      <alignment horizontal="center"/>
    </xf>
    <xf numFmtId="164" fontId="5" fillId="0" borderId="23" xfId="0" applyFont="1" applyBorder="1" applyAlignment="1">
      <alignment horizontal="center"/>
    </xf>
    <xf numFmtId="0" fontId="16" fillId="0" borderId="10" xfId="42" applyFont="1" applyBorder="1" applyAlignment="1">
      <alignment horizontal="center" wrapText="1"/>
    </xf>
    <xf numFmtId="0" fontId="1" fillId="0" borderId="0" xfId="42"/>
    <xf numFmtId="0" fontId="41" fillId="0" borderId="0" xfId="42" applyFont="1" applyBorder="1" applyAlignment="1">
      <alignment horizontal="left"/>
    </xf>
    <xf numFmtId="0" fontId="41" fillId="0" borderId="0" xfId="42" applyFont="1" applyBorder="1" applyAlignment="1">
      <alignment horizontal="left" wrapText="1"/>
    </xf>
    <xf numFmtId="0" fontId="1" fillId="0" borderId="0" xfId="42" applyAlignment="1">
      <alignment horizontal="left" wrapText="1"/>
    </xf>
    <xf numFmtId="0" fontId="1" fillId="0" borderId="0" xfId="42" applyAlignment="1">
      <alignment horizontal="center" wrapText="1"/>
    </xf>
    <xf numFmtId="0" fontId="16" fillId="0" borderId="10" xfId="42" applyFont="1" applyBorder="1" applyAlignment="1">
      <alignment wrapText="1"/>
    </xf>
    <xf numFmtId="0" fontId="1" fillId="0" borderId="0" xfId="42" applyAlignment="1">
      <alignment wrapText="1"/>
    </xf>
    <xf numFmtId="0" fontId="16" fillId="0" borderId="0" xfId="42" applyFont="1" applyAlignment="1"/>
    <xf numFmtId="0" fontId="1" fillId="0" borderId="0" xfId="42" applyAlignment="1">
      <alignment horizontal="center"/>
    </xf>
    <xf numFmtId="0" fontId="5" fillId="0" borderId="0" xfId="42" applyFont="1"/>
    <xf numFmtId="166" fontId="5" fillId="0" borderId="0" xfId="42" applyNumberFormat="1" applyFont="1" applyAlignment="1">
      <alignment horizontal="center"/>
    </xf>
    <xf numFmtId="2" fontId="5" fillId="0" borderId="0" xfId="42" applyNumberFormat="1" applyFont="1" applyAlignment="1">
      <alignment horizontal="center"/>
    </xf>
    <xf numFmtId="1" fontId="5" fillId="0" borderId="0" xfId="42" applyNumberFormat="1" applyFont="1" applyAlignment="1">
      <alignment horizontal="left"/>
    </xf>
    <xf numFmtId="166" fontId="9" fillId="0" borderId="0" xfId="42" applyNumberFormat="1" applyFont="1" applyFill="1" applyBorder="1" applyAlignment="1">
      <alignment horizontal="center"/>
    </xf>
    <xf numFmtId="180" fontId="5" fillId="0" borderId="0" xfId="42" applyNumberFormat="1" applyFont="1" applyAlignme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166" fontId="5" fillId="0" borderId="0" xfId="42" applyNumberFormat="1" applyFont="1"/>
    <xf numFmtId="2" fontId="5" fillId="0" borderId="0" xfId="42" applyNumberFormat="1" applyFont="1"/>
    <xf numFmtId="0" fontId="10" fillId="0" borderId="0" xfId="42" applyFont="1" applyAlignment="1">
      <alignment horizontal="center"/>
    </xf>
    <xf numFmtId="2" fontId="10" fillId="0" borderId="34" xfId="42" applyNumberFormat="1" applyFont="1" applyBorder="1" applyAlignment="1">
      <alignment horizontal="center"/>
    </xf>
    <xf numFmtId="0" fontId="5" fillId="0" borderId="0" xfId="42" applyFont="1" applyFill="1" applyBorder="1" applyAlignment="1">
      <alignment horizontal="center"/>
    </xf>
    <xf numFmtId="172" fontId="2" fillId="0" borderId="5" xfId="40" applyNumberFormat="1" applyFont="1" applyFill="1" applyBorder="1" applyAlignment="1"/>
    <xf numFmtId="0" fontId="1" fillId="0" borderId="20" xfId="42" applyBorder="1"/>
    <xf numFmtId="2" fontId="5" fillId="0" borderId="4" xfId="42" applyNumberFormat="1" applyFont="1" applyBorder="1" applyAlignment="1">
      <alignment horizontal="center"/>
    </xf>
    <xf numFmtId="172" fontId="2" fillId="0" borderId="22" xfId="40" applyNumberFormat="1" applyFont="1" applyFill="1" applyBorder="1" applyAlignment="1"/>
    <xf numFmtId="0" fontId="1" fillId="0" borderId="0" xfId="42" applyBorder="1"/>
    <xf numFmtId="2" fontId="5" fillId="0" borderId="3" xfId="42" applyNumberFormat="1" applyFont="1" applyBorder="1" applyAlignment="1">
      <alignment horizontal="center"/>
    </xf>
    <xf numFmtId="172" fontId="2" fillId="0" borderId="2" xfId="40" applyNumberFormat="1" applyFont="1" applyFill="1" applyBorder="1" applyAlignment="1"/>
    <xf numFmtId="0" fontId="1" fillId="0" borderId="19" xfId="42" applyBorder="1"/>
    <xf numFmtId="2" fontId="42" fillId="0" borderId="1" xfId="42" applyNumberFormat="1" applyFont="1" applyBorder="1" applyAlignment="1">
      <alignment horizontal="center"/>
    </xf>
    <xf numFmtId="180" fontId="5" fillId="0" borderId="20" xfId="42" applyNumberFormat="1" applyFont="1" applyBorder="1" applyAlignment="1"/>
    <xf numFmtId="180" fontId="5" fillId="0" borderId="0" xfId="42" applyNumberFormat="1" applyFont="1" applyBorder="1" applyAlignment="1"/>
    <xf numFmtId="180" fontId="5" fillId="0" borderId="19" xfId="42" applyNumberFormat="1" applyFont="1" applyBorder="1" applyAlignment="1"/>
    <xf numFmtId="164" fontId="1" fillId="0" borderId="0" xfId="32105" applyFont="1"/>
    <xf numFmtId="164" fontId="1" fillId="20" borderId="0" xfId="32105" applyFont="1" applyFill="1"/>
    <xf numFmtId="164" fontId="1" fillId="0" borderId="0" xfId="32105" applyFont="1" applyFill="1"/>
    <xf numFmtId="164" fontId="1" fillId="0" borderId="0" xfId="32105" applyFont="1" applyAlignment="1">
      <alignment horizontal="centerContinuous"/>
    </xf>
    <xf numFmtId="164" fontId="1" fillId="0" borderId="0" xfId="32105" applyNumberFormat="1" applyFont="1"/>
    <xf numFmtId="164" fontId="0" fillId="0" borderId="0" xfId="32106" applyNumberFormat="1" applyFont="1" applyFill="1" applyAlignment="1">
      <alignment wrapText="1"/>
    </xf>
    <xf numFmtId="164" fontId="0" fillId="0" borderId="13" xfId="32106" applyNumberFormat="1" applyFont="1" applyBorder="1" applyAlignment="1">
      <alignment wrapText="1"/>
    </xf>
    <xf numFmtId="164" fontId="0" fillId="0" borderId="14" xfId="32106" applyNumberFormat="1" applyFont="1" applyBorder="1" applyAlignment="1">
      <alignment wrapText="1"/>
    </xf>
    <xf numFmtId="164" fontId="1" fillId="20" borderId="15" xfId="32105" applyNumberFormat="1" applyFont="1" applyFill="1" applyBorder="1"/>
    <xf numFmtId="164" fontId="0" fillId="0" borderId="0" xfId="32106" applyNumberFormat="1" applyFont="1"/>
    <xf numFmtId="171" fontId="1" fillId="0" borderId="0" xfId="32105" applyNumberFormat="1" applyFont="1"/>
    <xf numFmtId="164" fontId="1" fillId="20" borderId="0" xfId="32105" applyNumberFormat="1" applyFont="1" applyFill="1"/>
    <xf numFmtId="10" fontId="17" fillId="0" borderId="0" xfId="32028" applyNumberFormat="1" applyFont="1" applyFill="1"/>
    <xf numFmtId="172" fontId="0" fillId="0" borderId="0" xfId="40" applyNumberFormat="1" applyFont="1"/>
    <xf numFmtId="10" fontId="0" fillId="0" borderId="0" xfId="32028" applyNumberFormat="1" applyFont="1"/>
    <xf numFmtId="164" fontId="1" fillId="0" borderId="10" xfId="32105" applyFont="1" applyBorder="1" applyAlignment="1">
      <alignment horizontal="centerContinuous"/>
    </xf>
    <xf numFmtId="164" fontId="1" fillId="0" borderId="12" xfId="32105" applyFont="1" applyBorder="1" applyAlignment="1">
      <alignment horizontal="centerContinuous"/>
    </xf>
    <xf numFmtId="164" fontId="1" fillId="0" borderId="6" xfId="32105" applyFont="1" applyBorder="1" applyAlignment="1">
      <alignment horizontal="centerContinuous"/>
    </xf>
    <xf numFmtId="171" fontId="0" fillId="0" borderId="0" xfId="32106" applyNumberFormat="1" applyFont="1"/>
    <xf numFmtId="164" fontId="0" fillId="0" borderId="0" xfId="40" applyNumberFormat="1" applyFont="1"/>
    <xf numFmtId="164" fontId="1" fillId="0" borderId="10" xfId="32105" applyFont="1" applyBorder="1"/>
    <xf numFmtId="166" fontId="0" fillId="0" borderId="0" xfId="32106" applyNumberFormat="1" applyFont="1"/>
    <xf numFmtId="164" fontId="1" fillId="0" borderId="0" xfId="32105" applyFont="1" applyAlignment="1">
      <alignment horizontal="center"/>
    </xf>
    <xf numFmtId="164" fontId="1" fillId="0" borderId="0" xfId="32105" applyNumberFormat="1" applyFont="1" applyAlignment="1">
      <alignment horizontal="center"/>
    </xf>
    <xf numFmtId="0" fontId="16" fillId="0" borderId="0" xfId="32106" applyFont="1"/>
    <xf numFmtId="0" fontId="0" fillId="0" borderId="0" xfId="32106" applyFont="1"/>
    <xf numFmtId="0" fontId="1" fillId="0" borderId="0" xfId="32105" applyNumberFormat="1" applyFont="1"/>
    <xf numFmtId="173" fontId="0" fillId="0" borderId="0" xfId="32106" applyNumberFormat="1" applyFont="1" applyAlignment="1">
      <alignment horizontal="center"/>
    </xf>
    <xf numFmtId="174" fontId="0" fillId="0" borderId="0" xfId="32106" applyNumberFormat="1" applyFont="1"/>
    <xf numFmtId="173" fontId="0" fillId="0" borderId="19" xfId="32106" applyNumberFormat="1" applyFont="1" applyBorder="1" applyAlignment="1">
      <alignment horizontal="center"/>
    </xf>
    <xf numFmtId="174" fontId="0" fillId="0" borderId="19" xfId="32106" applyNumberFormat="1" applyFont="1" applyBorder="1"/>
    <xf numFmtId="0" fontId="0" fillId="0" borderId="19" xfId="32106" applyFont="1" applyBorder="1"/>
    <xf numFmtId="173" fontId="0" fillId="0" borderId="0" xfId="32106" applyNumberFormat="1" applyFont="1" applyBorder="1" applyAlignment="1">
      <alignment horizontal="center"/>
    </xf>
    <xf numFmtId="174" fontId="0" fillId="0" borderId="0" xfId="32106" applyNumberFormat="1" applyFont="1" applyBorder="1"/>
    <xf numFmtId="0" fontId="0" fillId="0" borderId="0" xfId="32106" applyFont="1" applyBorder="1"/>
    <xf numFmtId="43" fontId="0" fillId="0" borderId="0" xfId="32107" applyFont="1" applyFill="1"/>
    <xf numFmtId="0" fontId="0" fillId="0" borderId="0" xfId="32106" applyNumberFormat="1" applyFont="1" applyAlignment="1">
      <alignment horizontal="center"/>
    </xf>
    <xf numFmtId="172" fontId="0" fillId="0" borderId="0" xfId="32107" applyNumberFormat="1" applyFont="1"/>
    <xf numFmtId="181" fontId="1" fillId="0" borderId="0" xfId="29" applyNumberFormat="1" applyFont="1"/>
    <xf numFmtId="164" fontId="0" fillId="0" borderId="7" xfId="0" applyFont="1" applyBorder="1" applyAlignment="1"/>
    <xf numFmtId="164" fontId="0" fillId="0" borderId="12" xfId="0" applyBorder="1" applyAlignment="1"/>
    <xf numFmtId="164" fontId="0" fillId="0" borderId="6" xfId="0" applyBorder="1" applyAlignment="1"/>
    <xf numFmtId="164" fontId="0" fillId="0" borderId="35" xfId="0" applyFont="1" applyBorder="1" applyAlignment="1"/>
    <xf numFmtId="164" fontId="0" fillId="0" borderId="36" xfId="0" applyBorder="1" applyAlignment="1"/>
    <xf numFmtId="164" fontId="0" fillId="0" borderId="37" xfId="0" applyBorder="1" applyAlignment="1"/>
  </cellXfs>
  <cellStyles count="32108">
    <cellStyle name="_x0013_" xfId="43"/>
    <cellStyle name="_x0013_ 2" xfId="44"/>
    <cellStyle name="20% - Accent1 10" xfId="45"/>
    <cellStyle name="20% - Accent1 10 2" xfId="46"/>
    <cellStyle name="20% - Accent1 10 2 2" xfId="47"/>
    <cellStyle name="20% - Accent1 10 2 2 2" xfId="48"/>
    <cellStyle name="20% - Accent1 10 2 3" xfId="49"/>
    <cellStyle name="20% - Accent1 10 2 3 2" xfId="50"/>
    <cellStyle name="20% - Accent1 10 2 4" xfId="51"/>
    <cellStyle name="20% - Accent1 10 2 4 2" xfId="52"/>
    <cellStyle name="20% - Accent1 10 2 5" xfId="53"/>
    <cellStyle name="20% - Accent1 10 3" xfId="54"/>
    <cellStyle name="20% - Accent1 10 3 2" xfId="55"/>
    <cellStyle name="20% - Accent1 10 4" xfId="56"/>
    <cellStyle name="20% - Accent1 10 4 2" xfId="57"/>
    <cellStyle name="20% - Accent1 10 5" xfId="58"/>
    <cellStyle name="20% - Accent1 10 5 2" xfId="59"/>
    <cellStyle name="20% - Accent1 10 6" xfId="60"/>
    <cellStyle name="20% - Accent1 100" xfId="61"/>
    <cellStyle name="20% - Accent1 100 2" xfId="62"/>
    <cellStyle name="20% - Accent1 100 2 2" xfId="63"/>
    <cellStyle name="20% - Accent1 100 2 2 2" xfId="64"/>
    <cellStyle name="20% - Accent1 100 2 3" xfId="65"/>
    <cellStyle name="20% - Accent1 100 2 3 2" xfId="66"/>
    <cellStyle name="20% - Accent1 100 2 4" xfId="67"/>
    <cellStyle name="20% - Accent1 100 2 4 2" xfId="68"/>
    <cellStyle name="20% - Accent1 100 2 5" xfId="69"/>
    <cellStyle name="20% - Accent1 100 3" xfId="70"/>
    <cellStyle name="20% - Accent1 100 3 2" xfId="71"/>
    <cellStyle name="20% - Accent1 100 4" xfId="72"/>
    <cellStyle name="20% - Accent1 100 4 2" xfId="73"/>
    <cellStyle name="20% - Accent1 100 5" xfId="74"/>
    <cellStyle name="20% - Accent1 100 5 2" xfId="75"/>
    <cellStyle name="20% - Accent1 100 6" xfId="76"/>
    <cellStyle name="20% - Accent1 101" xfId="77"/>
    <cellStyle name="20% - Accent1 101 2" xfId="78"/>
    <cellStyle name="20% - Accent1 101 2 2" xfId="79"/>
    <cellStyle name="20% - Accent1 101 2 2 2" xfId="80"/>
    <cellStyle name="20% - Accent1 101 2 3" xfId="81"/>
    <cellStyle name="20% - Accent1 101 2 3 2" xfId="82"/>
    <cellStyle name="20% - Accent1 101 2 4" xfId="83"/>
    <cellStyle name="20% - Accent1 101 2 4 2" xfId="84"/>
    <cellStyle name="20% - Accent1 101 2 5" xfId="85"/>
    <cellStyle name="20% - Accent1 101 3" xfId="86"/>
    <cellStyle name="20% - Accent1 101 3 2" xfId="87"/>
    <cellStyle name="20% - Accent1 101 4" xfId="88"/>
    <cellStyle name="20% - Accent1 101 4 2" xfId="89"/>
    <cellStyle name="20% - Accent1 101 5" xfId="90"/>
    <cellStyle name="20% - Accent1 101 5 2" xfId="91"/>
    <cellStyle name="20% - Accent1 101 6" xfId="92"/>
    <cellStyle name="20% - Accent1 102" xfId="93"/>
    <cellStyle name="20% - Accent1 102 2" xfId="94"/>
    <cellStyle name="20% - Accent1 102 2 2" xfId="95"/>
    <cellStyle name="20% - Accent1 102 3" xfId="96"/>
    <cellStyle name="20% - Accent1 102 3 2" xfId="97"/>
    <cellStyle name="20% - Accent1 102 4" xfId="98"/>
    <cellStyle name="20% - Accent1 102 4 2" xfId="99"/>
    <cellStyle name="20% - Accent1 102 5" xfId="100"/>
    <cellStyle name="20% - Accent1 103" xfId="101"/>
    <cellStyle name="20% - Accent1 103 2" xfId="102"/>
    <cellStyle name="20% - Accent1 103 2 2" xfId="103"/>
    <cellStyle name="20% - Accent1 103 3" xfId="104"/>
    <cellStyle name="20% - Accent1 103 3 2" xfId="105"/>
    <cellStyle name="20% - Accent1 103 4" xfId="106"/>
    <cellStyle name="20% - Accent1 103 4 2" xfId="107"/>
    <cellStyle name="20% - Accent1 103 5" xfId="108"/>
    <cellStyle name="20% - Accent1 104" xfId="109"/>
    <cellStyle name="20% - Accent1 104 2" xfId="110"/>
    <cellStyle name="20% - Accent1 104 2 2" xfId="111"/>
    <cellStyle name="20% - Accent1 104 3" xfId="112"/>
    <cellStyle name="20% - Accent1 104 3 2" xfId="113"/>
    <cellStyle name="20% - Accent1 104 4" xfId="114"/>
    <cellStyle name="20% - Accent1 104 4 2" xfId="115"/>
    <cellStyle name="20% - Accent1 104 5" xfId="116"/>
    <cellStyle name="20% - Accent1 105" xfId="117"/>
    <cellStyle name="20% - Accent1 105 2" xfId="118"/>
    <cellStyle name="20% - Accent1 105 2 2" xfId="119"/>
    <cellStyle name="20% - Accent1 105 3" xfId="120"/>
    <cellStyle name="20% - Accent1 105 3 2" xfId="121"/>
    <cellStyle name="20% - Accent1 105 4" xfId="122"/>
    <cellStyle name="20% - Accent1 105 4 2" xfId="123"/>
    <cellStyle name="20% - Accent1 105 5" xfId="124"/>
    <cellStyle name="20% - Accent1 106" xfId="125"/>
    <cellStyle name="20% - Accent1 106 2" xfId="126"/>
    <cellStyle name="20% - Accent1 106 2 2" xfId="127"/>
    <cellStyle name="20% - Accent1 106 3" xfId="128"/>
    <cellStyle name="20% - Accent1 106 3 2" xfId="129"/>
    <cellStyle name="20% - Accent1 106 4" xfId="130"/>
    <cellStyle name="20% - Accent1 106 4 2" xfId="131"/>
    <cellStyle name="20% - Accent1 106 5" xfId="132"/>
    <cellStyle name="20% - Accent1 107" xfId="133"/>
    <cellStyle name="20% - Accent1 107 2" xfId="134"/>
    <cellStyle name="20% - Accent1 107 2 2" xfId="135"/>
    <cellStyle name="20% - Accent1 107 3" xfId="136"/>
    <cellStyle name="20% - Accent1 107 3 2" xfId="137"/>
    <cellStyle name="20% - Accent1 107 4" xfId="138"/>
    <cellStyle name="20% - Accent1 107 4 2" xfId="139"/>
    <cellStyle name="20% - Accent1 107 5" xfId="140"/>
    <cellStyle name="20% - Accent1 108" xfId="141"/>
    <cellStyle name="20% - Accent1 108 2" xfId="142"/>
    <cellStyle name="20% - Accent1 108 2 2" xfId="143"/>
    <cellStyle name="20% - Accent1 108 3" xfId="144"/>
    <cellStyle name="20% - Accent1 108 3 2" xfId="145"/>
    <cellStyle name="20% - Accent1 108 4" xfId="146"/>
    <cellStyle name="20% - Accent1 108 4 2" xfId="147"/>
    <cellStyle name="20% - Accent1 108 5" xfId="148"/>
    <cellStyle name="20% - Accent1 109" xfId="149"/>
    <cellStyle name="20% - Accent1 109 2" xfId="150"/>
    <cellStyle name="20% - Accent1 109 2 2" xfId="151"/>
    <cellStyle name="20% - Accent1 109 3" xfId="152"/>
    <cellStyle name="20% - Accent1 109 3 2" xfId="153"/>
    <cellStyle name="20% - Accent1 109 4" xfId="154"/>
    <cellStyle name="20% - Accent1 109 4 2" xfId="155"/>
    <cellStyle name="20% - Accent1 109 5" xfId="156"/>
    <cellStyle name="20% - Accent1 11" xfId="157"/>
    <cellStyle name="20% - Accent1 11 2" xfId="158"/>
    <cellStyle name="20% - Accent1 11 2 2" xfId="159"/>
    <cellStyle name="20% - Accent1 11 2 2 2" xfId="160"/>
    <cellStyle name="20% - Accent1 11 2 3" xfId="161"/>
    <cellStyle name="20% - Accent1 11 2 3 2" xfId="162"/>
    <cellStyle name="20% - Accent1 11 2 4" xfId="163"/>
    <cellStyle name="20% - Accent1 11 2 4 2" xfId="164"/>
    <cellStyle name="20% - Accent1 11 2 5" xfId="165"/>
    <cellStyle name="20% - Accent1 11 3" xfId="166"/>
    <cellStyle name="20% - Accent1 11 3 2" xfId="167"/>
    <cellStyle name="20% - Accent1 11 4" xfId="168"/>
    <cellStyle name="20% - Accent1 11 4 2" xfId="169"/>
    <cellStyle name="20% - Accent1 11 5" xfId="170"/>
    <cellStyle name="20% - Accent1 11 5 2" xfId="171"/>
    <cellStyle name="20% - Accent1 11 6" xfId="172"/>
    <cellStyle name="20% - Accent1 110" xfId="173"/>
    <cellStyle name="20% - Accent1 110 2" xfId="174"/>
    <cellStyle name="20% - Accent1 110 2 2" xfId="175"/>
    <cellStyle name="20% - Accent1 110 3" xfId="176"/>
    <cellStyle name="20% - Accent1 110 3 2" xfId="177"/>
    <cellStyle name="20% - Accent1 110 4" xfId="178"/>
    <cellStyle name="20% - Accent1 110 4 2" xfId="179"/>
    <cellStyle name="20% - Accent1 110 5" xfId="180"/>
    <cellStyle name="20% - Accent1 111" xfId="181"/>
    <cellStyle name="20% - Accent1 111 2" xfId="182"/>
    <cellStyle name="20% - Accent1 111 2 2" xfId="183"/>
    <cellStyle name="20% - Accent1 111 3" xfId="184"/>
    <cellStyle name="20% - Accent1 111 3 2" xfId="185"/>
    <cellStyle name="20% - Accent1 111 4" xfId="186"/>
    <cellStyle name="20% - Accent1 111 4 2" xfId="187"/>
    <cellStyle name="20% - Accent1 111 5" xfId="188"/>
    <cellStyle name="20% - Accent1 112" xfId="189"/>
    <cellStyle name="20% - Accent1 112 2" xfId="190"/>
    <cellStyle name="20% - Accent1 112 2 2" xfId="191"/>
    <cellStyle name="20% - Accent1 112 3" xfId="192"/>
    <cellStyle name="20% - Accent1 112 3 2" xfId="193"/>
    <cellStyle name="20% - Accent1 112 4" xfId="194"/>
    <cellStyle name="20% - Accent1 112 4 2" xfId="195"/>
    <cellStyle name="20% - Accent1 112 5" xfId="196"/>
    <cellStyle name="20% - Accent1 113" xfId="197"/>
    <cellStyle name="20% - Accent1 113 2" xfId="198"/>
    <cellStyle name="20% - Accent1 113 2 2" xfId="199"/>
    <cellStyle name="20% - Accent1 113 3" xfId="200"/>
    <cellStyle name="20% - Accent1 113 3 2" xfId="201"/>
    <cellStyle name="20% - Accent1 113 4" xfId="202"/>
    <cellStyle name="20% - Accent1 113 4 2" xfId="203"/>
    <cellStyle name="20% - Accent1 113 5" xfId="204"/>
    <cellStyle name="20% - Accent1 114" xfId="205"/>
    <cellStyle name="20% - Accent1 114 2" xfId="206"/>
    <cellStyle name="20% - Accent1 114 2 2" xfId="207"/>
    <cellStyle name="20% - Accent1 114 3" xfId="208"/>
    <cellStyle name="20% - Accent1 114 3 2" xfId="209"/>
    <cellStyle name="20% - Accent1 114 4" xfId="210"/>
    <cellStyle name="20% - Accent1 114 4 2" xfId="211"/>
    <cellStyle name="20% - Accent1 114 5" xfId="212"/>
    <cellStyle name="20% - Accent1 115" xfId="213"/>
    <cellStyle name="20% - Accent1 115 2" xfId="214"/>
    <cellStyle name="20% - Accent1 115 2 2" xfId="215"/>
    <cellStyle name="20% - Accent1 115 3" xfId="216"/>
    <cellStyle name="20% - Accent1 115 3 2" xfId="217"/>
    <cellStyle name="20% - Accent1 115 4" xfId="218"/>
    <cellStyle name="20% - Accent1 115 4 2" xfId="219"/>
    <cellStyle name="20% - Accent1 115 5" xfId="220"/>
    <cellStyle name="20% - Accent1 116" xfId="221"/>
    <cellStyle name="20% - Accent1 116 2" xfId="222"/>
    <cellStyle name="20% - Accent1 116 2 2" xfId="223"/>
    <cellStyle name="20% - Accent1 116 3" xfId="224"/>
    <cellStyle name="20% - Accent1 116 3 2" xfId="225"/>
    <cellStyle name="20% - Accent1 116 4" xfId="226"/>
    <cellStyle name="20% - Accent1 116 4 2" xfId="227"/>
    <cellStyle name="20% - Accent1 116 5" xfId="228"/>
    <cellStyle name="20% - Accent1 117" xfId="229"/>
    <cellStyle name="20% - Accent1 117 2" xfId="230"/>
    <cellStyle name="20% - Accent1 117 2 2" xfId="231"/>
    <cellStyle name="20% - Accent1 117 3" xfId="232"/>
    <cellStyle name="20% - Accent1 117 3 2" xfId="233"/>
    <cellStyle name="20% - Accent1 117 4" xfId="234"/>
    <cellStyle name="20% - Accent1 117 4 2" xfId="235"/>
    <cellStyle name="20% - Accent1 117 5" xfId="236"/>
    <cellStyle name="20% - Accent1 118" xfId="237"/>
    <cellStyle name="20% - Accent1 118 2" xfId="238"/>
    <cellStyle name="20% - Accent1 118 2 2" xfId="239"/>
    <cellStyle name="20% - Accent1 118 3" xfId="240"/>
    <cellStyle name="20% - Accent1 118 3 2" xfId="241"/>
    <cellStyle name="20% - Accent1 118 4" xfId="242"/>
    <cellStyle name="20% - Accent1 118 4 2" xfId="243"/>
    <cellStyle name="20% - Accent1 118 5" xfId="244"/>
    <cellStyle name="20% - Accent1 119" xfId="245"/>
    <cellStyle name="20% - Accent1 119 2" xfId="246"/>
    <cellStyle name="20% - Accent1 119 2 2" xfId="247"/>
    <cellStyle name="20% - Accent1 119 3" xfId="248"/>
    <cellStyle name="20% - Accent1 119 3 2" xfId="249"/>
    <cellStyle name="20% - Accent1 119 4" xfId="250"/>
    <cellStyle name="20% - Accent1 119 4 2" xfId="251"/>
    <cellStyle name="20% - Accent1 119 5" xfId="252"/>
    <cellStyle name="20% - Accent1 12" xfId="253"/>
    <cellStyle name="20% - Accent1 12 2" xfId="254"/>
    <cellStyle name="20% - Accent1 12 2 2" xfId="255"/>
    <cellStyle name="20% - Accent1 12 2 2 2" xfId="256"/>
    <cellStyle name="20% - Accent1 12 2 3" xfId="257"/>
    <cellStyle name="20% - Accent1 12 2 3 2" xfId="258"/>
    <cellStyle name="20% - Accent1 12 2 4" xfId="259"/>
    <cellStyle name="20% - Accent1 12 2 4 2" xfId="260"/>
    <cellStyle name="20% - Accent1 12 2 5" xfId="261"/>
    <cellStyle name="20% - Accent1 12 3" xfId="262"/>
    <cellStyle name="20% - Accent1 12 3 2" xfId="263"/>
    <cellStyle name="20% - Accent1 12 4" xfId="264"/>
    <cellStyle name="20% - Accent1 12 4 2" xfId="265"/>
    <cellStyle name="20% - Accent1 12 5" xfId="266"/>
    <cellStyle name="20% - Accent1 12 5 2" xfId="267"/>
    <cellStyle name="20% - Accent1 12 6" xfId="268"/>
    <cellStyle name="20% - Accent1 120" xfId="269"/>
    <cellStyle name="20% - Accent1 120 2" xfId="270"/>
    <cellStyle name="20% - Accent1 121" xfId="271"/>
    <cellStyle name="20% - Accent1 121 2" xfId="272"/>
    <cellStyle name="20% - Accent1 122" xfId="273"/>
    <cellStyle name="20% - Accent1 122 2" xfId="274"/>
    <cellStyle name="20% - Accent1 123" xfId="275"/>
    <cellStyle name="20% - Accent1 123 2" xfId="276"/>
    <cellStyle name="20% - Accent1 124" xfId="277"/>
    <cellStyle name="20% - Accent1 124 2" xfId="278"/>
    <cellStyle name="20% - Accent1 125" xfId="279"/>
    <cellStyle name="20% - Accent1 125 2" xfId="280"/>
    <cellStyle name="20% - Accent1 126" xfId="281"/>
    <cellStyle name="20% - Accent1 126 2" xfId="282"/>
    <cellStyle name="20% - Accent1 127" xfId="283"/>
    <cellStyle name="20% - Accent1 127 2" xfId="284"/>
    <cellStyle name="20% - Accent1 128" xfId="285"/>
    <cellStyle name="20% - Accent1 128 2" xfId="286"/>
    <cellStyle name="20% - Accent1 129" xfId="287"/>
    <cellStyle name="20% - Accent1 129 2" xfId="288"/>
    <cellStyle name="20% - Accent1 13" xfId="289"/>
    <cellStyle name="20% - Accent1 13 2" xfId="290"/>
    <cellStyle name="20% - Accent1 13 2 2" xfId="291"/>
    <cellStyle name="20% - Accent1 13 2 2 2" xfId="292"/>
    <cellStyle name="20% - Accent1 13 2 3" xfId="293"/>
    <cellStyle name="20% - Accent1 13 2 3 2" xfId="294"/>
    <cellStyle name="20% - Accent1 13 2 4" xfId="295"/>
    <cellStyle name="20% - Accent1 13 2 4 2" xfId="296"/>
    <cellStyle name="20% - Accent1 13 2 5" xfId="297"/>
    <cellStyle name="20% - Accent1 13 3" xfId="298"/>
    <cellStyle name="20% - Accent1 13 3 2" xfId="299"/>
    <cellStyle name="20% - Accent1 13 4" xfId="300"/>
    <cellStyle name="20% - Accent1 13 4 2" xfId="301"/>
    <cellStyle name="20% - Accent1 13 5" xfId="302"/>
    <cellStyle name="20% - Accent1 13 5 2" xfId="303"/>
    <cellStyle name="20% - Accent1 13 6" xfId="304"/>
    <cellStyle name="20% - Accent1 130" xfId="305"/>
    <cellStyle name="20% - Accent1 14" xfId="306"/>
    <cellStyle name="20% - Accent1 14 2" xfId="307"/>
    <cellStyle name="20% - Accent1 14 2 2" xfId="308"/>
    <cellStyle name="20% - Accent1 14 2 2 2" xfId="309"/>
    <cellStyle name="20% - Accent1 14 2 3" xfId="310"/>
    <cellStyle name="20% - Accent1 14 2 3 2" xfId="311"/>
    <cellStyle name="20% - Accent1 14 2 4" xfId="312"/>
    <cellStyle name="20% - Accent1 14 2 4 2" xfId="313"/>
    <cellStyle name="20% - Accent1 14 2 5" xfId="314"/>
    <cellStyle name="20% - Accent1 14 3" xfId="315"/>
    <cellStyle name="20% - Accent1 14 3 2" xfId="316"/>
    <cellStyle name="20% - Accent1 14 4" xfId="317"/>
    <cellStyle name="20% - Accent1 14 4 2" xfId="318"/>
    <cellStyle name="20% - Accent1 14 5" xfId="319"/>
    <cellStyle name="20% - Accent1 14 5 2" xfId="320"/>
    <cellStyle name="20% - Accent1 14 6" xfId="321"/>
    <cellStyle name="20% - Accent1 15" xfId="322"/>
    <cellStyle name="20% - Accent1 15 2" xfId="323"/>
    <cellStyle name="20% - Accent1 15 2 2" xfId="324"/>
    <cellStyle name="20% - Accent1 15 2 2 2" xfId="325"/>
    <cellStyle name="20% - Accent1 15 2 3" xfId="326"/>
    <cellStyle name="20% - Accent1 15 2 3 2" xfId="327"/>
    <cellStyle name="20% - Accent1 15 2 4" xfId="328"/>
    <cellStyle name="20% - Accent1 15 2 4 2" xfId="329"/>
    <cellStyle name="20% - Accent1 15 2 5" xfId="330"/>
    <cellStyle name="20% - Accent1 15 3" xfId="331"/>
    <cellStyle name="20% - Accent1 15 3 2" xfId="332"/>
    <cellStyle name="20% - Accent1 15 4" xfId="333"/>
    <cellStyle name="20% - Accent1 15 4 2" xfId="334"/>
    <cellStyle name="20% - Accent1 15 5" xfId="335"/>
    <cellStyle name="20% - Accent1 15 5 2" xfId="336"/>
    <cellStyle name="20% - Accent1 15 6" xfId="337"/>
    <cellStyle name="20% - Accent1 16" xfId="338"/>
    <cellStyle name="20% - Accent1 16 2" xfId="339"/>
    <cellStyle name="20% - Accent1 16 2 2" xfId="340"/>
    <cellStyle name="20% - Accent1 16 2 2 2" xfId="341"/>
    <cellStyle name="20% - Accent1 16 2 3" xfId="342"/>
    <cellStyle name="20% - Accent1 16 2 3 2" xfId="343"/>
    <cellStyle name="20% - Accent1 16 2 4" xfId="344"/>
    <cellStyle name="20% - Accent1 16 2 4 2" xfId="345"/>
    <cellStyle name="20% - Accent1 16 2 5" xfId="346"/>
    <cellStyle name="20% - Accent1 16 3" xfId="347"/>
    <cellStyle name="20% - Accent1 16 3 2" xfId="348"/>
    <cellStyle name="20% - Accent1 16 4" xfId="349"/>
    <cellStyle name="20% - Accent1 16 4 2" xfId="350"/>
    <cellStyle name="20% - Accent1 16 5" xfId="351"/>
    <cellStyle name="20% - Accent1 16 5 2" xfId="352"/>
    <cellStyle name="20% - Accent1 16 6" xfId="353"/>
    <cellStyle name="20% - Accent1 17" xfId="354"/>
    <cellStyle name="20% - Accent1 17 2" xfId="355"/>
    <cellStyle name="20% - Accent1 17 2 2" xfId="356"/>
    <cellStyle name="20% - Accent1 17 2 2 2" xfId="357"/>
    <cellStyle name="20% - Accent1 17 2 3" xfId="358"/>
    <cellStyle name="20% - Accent1 17 2 3 2" xfId="359"/>
    <cellStyle name="20% - Accent1 17 2 4" xfId="360"/>
    <cellStyle name="20% - Accent1 17 2 4 2" xfId="361"/>
    <cellStyle name="20% - Accent1 17 2 5" xfId="362"/>
    <cellStyle name="20% - Accent1 17 3" xfId="363"/>
    <cellStyle name="20% - Accent1 17 3 2" xfId="364"/>
    <cellStyle name="20% - Accent1 17 4" xfId="365"/>
    <cellStyle name="20% - Accent1 17 4 2" xfId="366"/>
    <cellStyle name="20% - Accent1 17 5" xfId="367"/>
    <cellStyle name="20% - Accent1 17 5 2" xfId="368"/>
    <cellStyle name="20% - Accent1 17 6" xfId="369"/>
    <cellStyle name="20% - Accent1 18" xfId="370"/>
    <cellStyle name="20% - Accent1 18 2" xfId="371"/>
    <cellStyle name="20% - Accent1 18 2 2" xfId="372"/>
    <cellStyle name="20% - Accent1 18 2 2 2" xfId="373"/>
    <cellStyle name="20% - Accent1 18 2 3" xfId="374"/>
    <cellStyle name="20% - Accent1 18 2 3 2" xfId="375"/>
    <cellStyle name="20% - Accent1 18 2 4" xfId="376"/>
    <cellStyle name="20% - Accent1 18 2 4 2" xfId="377"/>
    <cellStyle name="20% - Accent1 18 2 5" xfId="378"/>
    <cellStyle name="20% - Accent1 18 3" xfId="379"/>
    <cellStyle name="20% - Accent1 18 3 2" xfId="380"/>
    <cellStyle name="20% - Accent1 18 4" xfId="381"/>
    <cellStyle name="20% - Accent1 18 4 2" xfId="382"/>
    <cellStyle name="20% - Accent1 18 5" xfId="383"/>
    <cellStyle name="20% - Accent1 18 5 2" xfId="384"/>
    <cellStyle name="20% - Accent1 18 6" xfId="385"/>
    <cellStyle name="20% - Accent1 19" xfId="386"/>
    <cellStyle name="20% - Accent1 19 2" xfId="387"/>
    <cellStyle name="20% - Accent1 19 2 2" xfId="388"/>
    <cellStyle name="20% - Accent1 19 2 2 2" xfId="389"/>
    <cellStyle name="20% - Accent1 19 2 3" xfId="390"/>
    <cellStyle name="20% - Accent1 19 2 3 2" xfId="391"/>
    <cellStyle name="20% - Accent1 19 2 4" xfId="392"/>
    <cellStyle name="20% - Accent1 19 2 4 2" xfId="393"/>
    <cellStyle name="20% - Accent1 19 2 5" xfId="394"/>
    <cellStyle name="20% - Accent1 19 3" xfId="395"/>
    <cellStyle name="20% - Accent1 19 3 2" xfId="396"/>
    <cellStyle name="20% - Accent1 19 4" xfId="397"/>
    <cellStyle name="20% - Accent1 19 4 2" xfId="398"/>
    <cellStyle name="20% - Accent1 19 5" xfId="399"/>
    <cellStyle name="20% - Accent1 19 5 2" xfId="400"/>
    <cellStyle name="20% - Accent1 19 6" xfId="401"/>
    <cellStyle name="20% - Accent1 2" xfId="402"/>
    <cellStyle name="20% - Accent1 2 2" xfId="403"/>
    <cellStyle name="20% - Accent1 2 2 2" xfId="404"/>
    <cellStyle name="20% - Accent1 2 2 2 2" xfId="405"/>
    <cellStyle name="20% - Accent1 2 2 3" xfId="406"/>
    <cellStyle name="20% - Accent1 2 2 3 2" xfId="407"/>
    <cellStyle name="20% - Accent1 2 2 4" xfId="408"/>
    <cellStyle name="20% - Accent1 2 2 4 2" xfId="409"/>
    <cellStyle name="20% - Accent1 2 2 5" xfId="410"/>
    <cellStyle name="20% - Accent1 2 3" xfId="411"/>
    <cellStyle name="20% - Accent1 2 3 2" xfId="412"/>
    <cellStyle name="20% - Accent1 2 3 2 2" xfId="413"/>
    <cellStyle name="20% - Accent1 2 3 3" xfId="414"/>
    <cellStyle name="20% - Accent1 2 4" xfId="415"/>
    <cellStyle name="20% - Accent1 2 4 2" xfId="416"/>
    <cellStyle name="20% - Accent1 2 4 2 2" xfId="417"/>
    <cellStyle name="20% - Accent1 2 4 3" xfId="418"/>
    <cellStyle name="20% - Accent1 2 5" xfId="419"/>
    <cellStyle name="20% - Accent1 2 5 2" xfId="420"/>
    <cellStyle name="20% - Accent1 2 5 2 2" xfId="421"/>
    <cellStyle name="20% - Accent1 2 5 3" xfId="422"/>
    <cellStyle name="20% - Accent1 2 6" xfId="423"/>
    <cellStyle name="20% - Accent1 2 6 2" xfId="424"/>
    <cellStyle name="20% - Accent1 2 6 2 2" xfId="425"/>
    <cellStyle name="20% - Accent1 2 6 3" xfId="426"/>
    <cellStyle name="20% - Accent1 2 7" xfId="427"/>
    <cellStyle name="20% - Accent1 2 7 2" xfId="428"/>
    <cellStyle name="20% - Accent1 2 7 2 2" xfId="429"/>
    <cellStyle name="20% - Accent1 2 7 3" xfId="430"/>
    <cellStyle name="20% - Accent1 2 8" xfId="431"/>
    <cellStyle name="20% - Accent1 2 8 2" xfId="432"/>
    <cellStyle name="20% - Accent1 2 9" xfId="433"/>
    <cellStyle name="20% - Accent1 20" xfId="434"/>
    <cellStyle name="20% - Accent1 20 2" xfId="435"/>
    <cellStyle name="20% - Accent1 20 2 2" xfId="436"/>
    <cellStyle name="20% - Accent1 20 2 2 2" xfId="437"/>
    <cellStyle name="20% - Accent1 20 2 3" xfId="438"/>
    <cellStyle name="20% - Accent1 20 2 3 2" xfId="439"/>
    <cellStyle name="20% - Accent1 20 2 4" xfId="440"/>
    <cellStyle name="20% - Accent1 20 2 4 2" xfId="441"/>
    <cellStyle name="20% - Accent1 20 2 5" xfId="442"/>
    <cellStyle name="20% - Accent1 20 3" xfId="443"/>
    <cellStyle name="20% - Accent1 20 3 2" xfId="444"/>
    <cellStyle name="20% - Accent1 20 4" xfId="445"/>
    <cellStyle name="20% - Accent1 20 4 2" xfId="446"/>
    <cellStyle name="20% - Accent1 20 5" xfId="447"/>
    <cellStyle name="20% - Accent1 20 5 2" xfId="448"/>
    <cellStyle name="20% - Accent1 20 6" xfId="449"/>
    <cellStyle name="20% - Accent1 21" xfId="450"/>
    <cellStyle name="20% - Accent1 21 2" xfId="451"/>
    <cellStyle name="20% - Accent1 21 2 2" xfId="452"/>
    <cellStyle name="20% - Accent1 21 2 2 2" xfId="453"/>
    <cellStyle name="20% - Accent1 21 2 3" xfId="454"/>
    <cellStyle name="20% - Accent1 21 2 3 2" xfId="455"/>
    <cellStyle name="20% - Accent1 21 2 4" xfId="456"/>
    <cellStyle name="20% - Accent1 21 2 4 2" xfId="457"/>
    <cellStyle name="20% - Accent1 21 2 5" xfId="458"/>
    <cellStyle name="20% - Accent1 21 3" xfId="459"/>
    <cellStyle name="20% - Accent1 21 3 2" xfId="460"/>
    <cellStyle name="20% - Accent1 21 4" xfId="461"/>
    <cellStyle name="20% - Accent1 21 4 2" xfId="462"/>
    <cellStyle name="20% - Accent1 21 5" xfId="463"/>
    <cellStyle name="20% - Accent1 21 5 2" xfId="464"/>
    <cellStyle name="20% - Accent1 21 6" xfId="465"/>
    <cellStyle name="20% - Accent1 22" xfId="466"/>
    <cellStyle name="20% - Accent1 22 2" xfId="467"/>
    <cellStyle name="20% - Accent1 22 2 2" xfId="468"/>
    <cellStyle name="20% - Accent1 22 2 2 2" xfId="469"/>
    <cellStyle name="20% - Accent1 22 2 3" xfId="470"/>
    <cellStyle name="20% - Accent1 22 2 3 2" xfId="471"/>
    <cellStyle name="20% - Accent1 22 2 4" xfId="472"/>
    <cellStyle name="20% - Accent1 22 2 4 2" xfId="473"/>
    <cellStyle name="20% - Accent1 22 2 5" xfId="474"/>
    <cellStyle name="20% - Accent1 22 3" xfId="475"/>
    <cellStyle name="20% - Accent1 22 3 2" xfId="476"/>
    <cellStyle name="20% - Accent1 22 4" xfId="477"/>
    <cellStyle name="20% - Accent1 22 4 2" xfId="478"/>
    <cellStyle name="20% - Accent1 22 5" xfId="479"/>
    <cellStyle name="20% - Accent1 22 5 2" xfId="480"/>
    <cellStyle name="20% - Accent1 22 6" xfId="481"/>
    <cellStyle name="20% - Accent1 23" xfId="482"/>
    <cellStyle name="20% - Accent1 23 2" xfId="483"/>
    <cellStyle name="20% - Accent1 23 2 2" xfId="484"/>
    <cellStyle name="20% - Accent1 23 2 2 2" xfId="485"/>
    <cellStyle name="20% - Accent1 23 2 3" xfId="486"/>
    <cellStyle name="20% - Accent1 23 2 3 2" xfId="487"/>
    <cellStyle name="20% - Accent1 23 2 4" xfId="488"/>
    <cellStyle name="20% - Accent1 23 2 4 2" xfId="489"/>
    <cellStyle name="20% - Accent1 23 2 5" xfId="490"/>
    <cellStyle name="20% - Accent1 23 3" xfId="491"/>
    <cellStyle name="20% - Accent1 23 3 2" xfId="492"/>
    <cellStyle name="20% - Accent1 23 4" xfId="493"/>
    <cellStyle name="20% - Accent1 23 4 2" xfId="494"/>
    <cellStyle name="20% - Accent1 23 5" xfId="495"/>
    <cellStyle name="20% - Accent1 23 5 2" xfId="496"/>
    <cellStyle name="20% - Accent1 23 6" xfId="497"/>
    <cellStyle name="20% - Accent1 24" xfId="498"/>
    <cellStyle name="20% - Accent1 24 2" xfId="499"/>
    <cellStyle name="20% - Accent1 24 2 2" xfId="500"/>
    <cellStyle name="20% - Accent1 24 2 2 2" xfId="501"/>
    <cellStyle name="20% - Accent1 24 2 3" xfId="502"/>
    <cellStyle name="20% - Accent1 24 2 3 2" xfId="503"/>
    <cellStyle name="20% - Accent1 24 2 4" xfId="504"/>
    <cellStyle name="20% - Accent1 24 2 4 2" xfId="505"/>
    <cellStyle name="20% - Accent1 24 2 5" xfId="506"/>
    <cellStyle name="20% - Accent1 24 3" xfId="507"/>
    <cellStyle name="20% - Accent1 24 3 2" xfId="508"/>
    <cellStyle name="20% - Accent1 24 4" xfId="509"/>
    <cellStyle name="20% - Accent1 24 4 2" xfId="510"/>
    <cellStyle name="20% - Accent1 24 5" xfId="511"/>
    <cellStyle name="20% - Accent1 24 5 2" xfId="512"/>
    <cellStyle name="20% - Accent1 24 6" xfId="513"/>
    <cellStyle name="20% - Accent1 25" xfId="514"/>
    <cellStyle name="20% - Accent1 25 2" xfId="515"/>
    <cellStyle name="20% - Accent1 25 2 2" xfId="516"/>
    <cellStyle name="20% - Accent1 25 2 2 2" xfId="517"/>
    <cellStyle name="20% - Accent1 25 2 3" xfId="518"/>
    <cellStyle name="20% - Accent1 25 2 3 2" xfId="519"/>
    <cellStyle name="20% - Accent1 25 2 4" xfId="520"/>
    <cellStyle name="20% - Accent1 25 2 4 2" xfId="521"/>
    <cellStyle name="20% - Accent1 25 2 5" xfId="522"/>
    <cellStyle name="20% - Accent1 25 3" xfId="523"/>
    <cellStyle name="20% - Accent1 25 3 2" xfId="524"/>
    <cellStyle name="20% - Accent1 25 4" xfId="525"/>
    <cellStyle name="20% - Accent1 25 4 2" xfId="526"/>
    <cellStyle name="20% - Accent1 25 5" xfId="527"/>
    <cellStyle name="20% - Accent1 25 5 2" xfId="528"/>
    <cellStyle name="20% - Accent1 25 6" xfId="529"/>
    <cellStyle name="20% - Accent1 26" xfId="530"/>
    <cellStyle name="20% - Accent1 26 2" xfId="531"/>
    <cellStyle name="20% - Accent1 26 2 2" xfId="532"/>
    <cellStyle name="20% - Accent1 26 2 2 2" xfId="533"/>
    <cellStyle name="20% - Accent1 26 2 3" xfId="534"/>
    <cellStyle name="20% - Accent1 26 2 3 2" xfId="535"/>
    <cellStyle name="20% - Accent1 26 2 4" xfId="536"/>
    <cellStyle name="20% - Accent1 26 2 4 2" xfId="537"/>
    <cellStyle name="20% - Accent1 26 2 5" xfId="538"/>
    <cellStyle name="20% - Accent1 26 3" xfId="539"/>
    <cellStyle name="20% - Accent1 26 3 2" xfId="540"/>
    <cellStyle name="20% - Accent1 26 4" xfId="541"/>
    <cellStyle name="20% - Accent1 26 4 2" xfId="542"/>
    <cellStyle name="20% - Accent1 26 5" xfId="543"/>
    <cellStyle name="20% - Accent1 26 5 2" xfId="544"/>
    <cellStyle name="20% - Accent1 26 6" xfId="545"/>
    <cellStyle name="20% - Accent1 27" xfId="546"/>
    <cellStyle name="20% - Accent1 27 2" xfId="547"/>
    <cellStyle name="20% - Accent1 27 2 2" xfId="548"/>
    <cellStyle name="20% - Accent1 27 2 2 2" xfId="549"/>
    <cellStyle name="20% - Accent1 27 2 3" xfId="550"/>
    <cellStyle name="20% - Accent1 27 2 3 2" xfId="551"/>
    <cellStyle name="20% - Accent1 27 2 4" xfId="552"/>
    <cellStyle name="20% - Accent1 27 2 4 2" xfId="553"/>
    <cellStyle name="20% - Accent1 27 2 5" xfId="554"/>
    <cellStyle name="20% - Accent1 27 3" xfId="555"/>
    <cellStyle name="20% - Accent1 27 3 2" xfId="556"/>
    <cellStyle name="20% - Accent1 27 4" xfId="557"/>
    <cellStyle name="20% - Accent1 27 4 2" xfId="558"/>
    <cellStyle name="20% - Accent1 27 5" xfId="559"/>
    <cellStyle name="20% - Accent1 27 5 2" xfId="560"/>
    <cellStyle name="20% - Accent1 27 6" xfId="561"/>
    <cellStyle name="20% - Accent1 28" xfId="562"/>
    <cellStyle name="20% - Accent1 28 2" xfId="563"/>
    <cellStyle name="20% - Accent1 28 2 2" xfId="564"/>
    <cellStyle name="20% - Accent1 28 2 2 2" xfId="565"/>
    <cellStyle name="20% - Accent1 28 2 3" xfId="566"/>
    <cellStyle name="20% - Accent1 28 2 3 2" xfId="567"/>
    <cellStyle name="20% - Accent1 28 2 4" xfId="568"/>
    <cellStyle name="20% - Accent1 28 2 4 2" xfId="569"/>
    <cellStyle name="20% - Accent1 28 2 5" xfId="570"/>
    <cellStyle name="20% - Accent1 28 3" xfId="571"/>
    <cellStyle name="20% - Accent1 28 3 2" xfId="572"/>
    <cellStyle name="20% - Accent1 28 4" xfId="573"/>
    <cellStyle name="20% - Accent1 28 4 2" xfId="574"/>
    <cellStyle name="20% - Accent1 28 5" xfId="575"/>
    <cellStyle name="20% - Accent1 28 5 2" xfId="576"/>
    <cellStyle name="20% - Accent1 28 6" xfId="577"/>
    <cellStyle name="20% - Accent1 29" xfId="578"/>
    <cellStyle name="20% - Accent1 29 2" xfId="579"/>
    <cellStyle name="20% - Accent1 29 2 2" xfId="580"/>
    <cellStyle name="20% - Accent1 29 2 2 2" xfId="581"/>
    <cellStyle name="20% - Accent1 29 2 3" xfId="582"/>
    <cellStyle name="20% - Accent1 29 2 3 2" xfId="583"/>
    <cellStyle name="20% - Accent1 29 2 4" xfId="584"/>
    <cellStyle name="20% - Accent1 29 2 4 2" xfId="585"/>
    <cellStyle name="20% - Accent1 29 2 5" xfId="586"/>
    <cellStyle name="20% - Accent1 29 3" xfId="587"/>
    <cellStyle name="20% - Accent1 29 3 2" xfId="588"/>
    <cellStyle name="20% - Accent1 29 4" xfId="589"/>
    <cellStyle name="20% - Accent1 29 4 2" xfId="590"/>
    <cellStyle name="20% - Accent1 29 5" xfId="591"/>
    <cellStyle name="20% - Accent1 29 5 2" xfId="592"/>
    <cellStyle name="20% - Accent1 29 6" xfId="593"/>
    <cellStyle name="20% - Accent1 3" xfId="594"/>
    <cellStyle name="20% - Accent1 3 2" xfId="595"/>
    <cellStyle name="20% - Accent1 3 2 2" xfId="596"/>
    <cellStyle name="20% - Accent1 3 2 2 2" xfId="597"/>
    <cellStyle name="20% - Accent1 3 2 3" xfId="598"/>
    <cellStyle name="20% - Accent1 3 2 3 2" xfId="599"/>
    <cellStyle name="20% - Accent1 3 2 4" xfId="600"/>
    <cellStyle name="20% - Accent1 3 2 4 2" xfId="601"/>
    <cellStyle name="20% - Accent1 3 2 5" xfId="602"/>
    <cellStyle name="20% - Accent1 3 3" xfId="603"/>
    <cellStyle name="20% - Accent1 3 3 2" xfId="604"/>
    <cellStyle name="20% - Accent1 3 4" xfId="605"/>
    <cellStyle name="20% - Accent1 3 4 2" xfId="606"/>
    <cellStyle name="20% - Accent1 3 5" xfId="607"/>
    <cellStyle name="20% - Accent1 3 5 2" xfId="608"/>
    <cellStyle name="20% - Accent1 3 6" xfId="609"/>
    <cellStyle name="20% - Accent1 30" xfId="610"/>
    <cellStyle name="20% - Accent1 30 2" xfId="611"/>
    <cellStyle name="20% - Accent1 30 2 2" xfId="612"/>
    <cellStyle name="20% - Accent1 30 2 2 2" xfId="613"/>
    <cellStyle name="20% - Accent1 30 2 3" xfId="614"/>
    <cellStyle name="20% - Accent1 30 2 3 2" xfId="615"/>
    <cellStyle name="20% - Accent1 30 2 4" xfId="616"/>
    <cellStyle name="20% - Accent1 30 2 4 2" xfId="617"/>
    <cellStyle name="20% - Accent1 30 2 5" xfId="618"/>
    <cellStyle name="20% - Accent1 30 3" xfId="619"/>
    <cellStyle name="20% - Accent1 30 3 2" xfId="620"/>
    <cellStyle name="20% - Accent1 30 4" xfId="621"/>
    <cellStyle name="20% - Accent1 30 4 2" xfId="622"/>
    <cellStyle name="20% - Accent1 30 5" xfId="623"/>
    <cellStyle name="20% - Accent1 30 5 2" xfId="624"/>
    <cellStyle name="20% - Accent1 30 6" xfId="625"/>
    <cellStyle name="20% - Accent1 31" xfId="626"/>
    <cellStyle name="20% - Accent1 31 2" xfId="627"/>
    <cellStyle name="20% - Accent1 31 2 2" xfId="628"/>
    <cellStyle name="20% - Accent1 31 2 2 2" xfId="629"/>
    <cellStyle name="20% - Accent1 31 2 3" xfId="630"/>
    <cellStyle name="20% - Accent1 31 2 3 2" xfId="631"/>
    <cellStyle name="20% - Accent1 31 2 4" xfId="632"/>
    <cellStyle name="20% - Accent1 31 2 4 2" xfId="633"/>
    <cellStyle name="20% - Accent1 31 2 5" xfId="634"/>
    <cellStyle name="20% - Accent1 31 3" xfId="635"/>
    <cellStyle name="20% - Accent1 31 3 2" xfId="636"/>
    <cellStyle name="20% - Accent1 31 4" xfId="637"/>
    <cellStyle name="20% - Accent1 31 4 2" xfId="638"/>
    <cellStyle name="20% - Accent1 31 5" xfId="639"/>
    <cellStyle name="20% - Accent1 31 5 2" xfId="640"/>
    <cellStyle name="20% - Accent1 31 6" xfId="641"/>
    <cellStyle name="20% - Accent1 32" xfId="642"/>
    <cellStyle name="20% - Accent1 32 2" xfId="643"/>
    <cellStyle name="20% - Accent1 32 2 2" xfId="644"/>
    <cellStyle name="20% - Accent1 32 2 2 2" xfId="645"/>
    <cellStyle name="20% - Accent1 32 2 3" xfId="646"/>
    <cellStyle name="20% - Accent1 32 2 3 2" xfId="647"/>
    <cellStyle name="20% - Accent1 32 2 4" xfId="648"/>
    <cellStyle name="20% - Accent1 32 2 4 2" xfId="649"/>
    <cellStyle name="20% - Accent1 32 2 5" xfId="650"/>
    <cellStyle name="20% - Accent1 32 3" xfId="651"/>
    <cellStyle name="20% - Accent1 32 3 2" xfId="652"/>
    <cellStyle name="20% - Accent1 32 4" xfId="653"/>
    <cellStyle name="20% - Accent1 32 4 2" xfId="654"/>
    <cellStyle name="20% - Accent1 32 5" xfId="655"/>
    <cellStyle name="20% - Accent1 32 5 2" xfId="656"/>
    <cellStyle name="20% - Accent1 32 6" xfId="657"/>
    <cellStyle name="20% - Accent1 33" xfId="658"/>
    <cellStyle name="20% - Accent1 33 2" xfId="659"/>
    <cellStyle name="20% - Accent1 33 2 2" xfId="660"/>
    <cellStyle name="20% - Accent1 33 2 2 2" xfId="661"/>
    <cellStyle name="20% - Accent1 33 2 3" xfId="662"/>
    <cellStyle name="20% - Accent1 33 2 3 2" xfId="663"/>
    <cellStyle name="20% - Accent1 33 2 4" xfId="664"/>
    <cellStyle name="20% - Accent1 33 2 4 2" xfId="665"/>
    <cellStyle name="20% - Accent1 33 2 5" xfId="666"/>
    <cellStyle name="20% - Accent1 33 3" xfId="667"/>
    <cellStyle name="20% - Accent1 33 3 2" xfId="668"/>
    <cellStyle name="20% - Accent1 33 4" xfId="669"/>
    <cellStyle name="20% - Accent1 33 4 2" xfId="670"/>
    <cellStyle name="20% - Accent1 33 5" xfId="671"/>
    <cellStyle name="20% - Accent1 33 5 2" xfId="672"/>
    <cellStyle name="20% - Accent1 33 6" xfId="673"/>
    <cellStyle name="20% - Accent1 34" xfId="674"/>
    <cellStyle name="20% - Accent1 34 2" xfId="675"/>
    <cellStyle name="20% - Accent1 34 2 2" xfId="676"/>
    <cellStyle name="20% - Accent1 34 2 2 2" xfId="677"/>
    <cellStyle name="20% - Accent1 34 2 3" xfId="678"/>
    <cellStyle name="20% - Accent1 34 2 3 2" xfId="679"/>
    <cellStyle name="20% - Accent1 34 2 4" xfId="680"/>
    <cellStyle name="20% - Accent1 34 2 4 2" xfId="681"/>
    <cellStyle name="20% - Accent1 34 2 5" xfId="682"/>
    <cellStyle name="20% - Accent1 34 3" xfId="683"/>
    <cellStyle name="20% - Accent1 34 3 2" xfId="684"/>
    <cellStyle name="20% - Accent1 34 4" xfId="685"/>
    <cellStyle name="20% - Accent1 34 4 2" xfId="686"/>
    <cellStyle name="20% - Accent1 34 5" xfId="687"/>
    <cellStyle name="20% - Accent1 34 5 2" xfId="688"/>
    <cellStyle name="20% - Accent1 34 6" xfId="689"/>
    <cellStyle name="20% - Accent1 35" xfId="690"/>
    <cellStyle name="20% - Accent1 35 2" xfId="691"/>
    <cellStyle name="20% - Accent1 35 2 2" xfId="692"/>
    <cellStyle name="20% - Accent1 35 2 2 2" xfId="693"/>
    <cellStyle name="20% - Accent1 35 2 3" xfId="694"/>
    <cellStyle name="20% - Accent1 35 2 3 2" xfId="695"/>
    <cellStyle name="20% - Accent1 35 2 4" xfId="696"/>
    <cellStyle name="20% - Accent1 35 2 4 2" xfId="697"/>
    <cellStyle name="20% - Accent1 35 2 5" xfId="698"/>
    <cellStyle name="20% - Accent1 35 3" xfId="699"/>
    <cellStyle name="20% - Accent1 35 3 2" xfId="700"/>
    <cellStyle name="20% - Accent1 35 4" xfId="701"/>
    <cellStyle name="20% - Accent1 35 4 2" xfId="702"/>
    <cellStyle name="20% - Accent1 35 5" xfId="703"/>
    <cellStyle name="20% - Accent1 35 5 2" xfId="704"/>
    <cellStyle name="20% - Accent1 35 6" xfId="705"/>
    <cellStyle name="20% - Accent1 36" xfId="706"/>
    <cellStyle name="20% - Accent1 36 2" xfId="707"/>
    <cellStyle name="20% - Accent1 36 2 2" xfId="708"/>
    <cellStyle name="20% - Accent1 36 2 2 2" xfId="709"/>
    <cellStyle name="20% - Accent1 36 2 3" xfId="710"/>
    <cellStyle name="20% - Accent1 36 2 3 2" xfId="711"/>
    <cellStyle name="20% - Accent1 36 2 4" xfId="712"/>
    <cellStyle name="20% - Accent1 36 2 4 2" xfId="713"/>
    <cellStyle name="20% - Accent1 36 2 5" xfId="714"/>
    <cellStyle name="20% - Accent1 36 3" xfId="715"/>
    <cellStyle name="20% - Accent1 36 3 2" xfId="716"/>
    <cellStyle name="20% - Accent1 36 4" xfId="717"/>
    <cellStyle name="20% - Accent1 36 4 2" xfId="718"/>
    <cellStyle name="20% - Accent1 36 5" xfId="719"/>
    <cellStyle name="20% - Accent1 36 5 2" xfId="720"/>
    <cellStyle name="20% - Accent1 36 6" xfId="721"/>
    <cellStyle name="20% - Accent1 37" xfId="722"/>
    <cellStyle name="20% - Accent1 37 2" xfId="723"/>
    <cellStyle name="20% - Accent1 37 2 2" xfId="724"/>
    <cellStyle name="20% - Accent1 37 2 2 2" xfId="725"/>
    <cellStyle name="20% - Accent1 37 2 3" xfId="726"/>
    <cellStyle name="20% - Accent1 37 2 3 2" xfId="727"/>
    <cellStyle name="20% - Accent1 37 2 4" xfId="728"/>
    <cellStyle name="20% - Accent1 37 2 4 2" xfId="729"/>
    <cellStyle name="20% - Accent1 37 2 5" xfId="730"/>
    <cellStyle name="20% - Accent1 37 3" xfId="731"/>
    <cellStyle name="20% - Accent1 37 3 2" xfId="732"/>
    <cellStyle name="20% - Accent1 37 4" xfId="733"/>
    <cellStyle name="20% - Accent1 37 4 2" xfId="734"/>
    <cellStyle name="20% - Accent1 37 5" xfId="735"/>
    <cellStyle name="20% - Accent1 37 5 2" xfId="736"/>
    <cellStyle name="20% - Accent1 37 6" xfId="737"/>
    <cellStyle name="20% - Accent1 38" xfId="738"/>
    <cellStyle name="20% - Accent1 38 2" xfId="739"/>
    <cellStyle name="20% - Accent1 38 2 2" xfId="740"/>
    <cellStyle name="20% - Accent1 38 2 2 2" xfId="741"/>
    <cellStyle name="20% - Accent1 38 2 3" xfId="742"/>
    <cellStyle name="20% - Accent1 38 2 3 2" xfId="743"/>
    <cellStyle name="20% - Accent1 38 2 4" xfId="744"/>
    <cellStyle name="20% - Accent1 38 2 4 2" xfId="745"/>
    <cellStyle name="20% - Accent1 38 2 5" xfId="746"/>
    <cellStyle name="20% - Accent1 38 3" xfId="747"/>
    <cellStyle name="20% - Accent1 38 3 2" xfId="748"/>
    <cellStyle name="20% - Accent1 38 4" xfId="749"/>
    <cellStyle name="20% - Accent1 38 4 2" xfId="750"/>
    <cellStyle name="20% - Accent1 38 5" xfId="751"/>
    <cellStyle name="20% - Accent1 38 5 2" xfId="752"/>
    <cellStyle name="20% - Accent1 38 6" xfId="753"/>
    <cellStyle name="20% - Accent1 39" xfId="754"/>
    <cellStyle name="20% - Accent1 39 2" xfId="755"/>
    <cellStyle name="20% - Accent1 39 2 2" xfId="756"/>
    <cellStyle name="20% - Accent1 39 2 2 2" xfId="757"/>
    <cellStyle name="20% - Accent1 39 2 3" xfId="758"/>
    <cellStyle name="20% - Accent1 39 2 3 2" xfId="759"/>
    <cellStyle name="20% - Accent1 39 2 4" xfId="760"/>
    <cellStyle name="20% - Accent1 39 2 4 2" xfId="761"/>
    <cellStyle name="20% - Accent1 39 2 5" xfId="762"/>
    <cellStyle name="20% - Accent1 39 3" xfId="763"/>
    <cellStyle name="20% - Accent1 39 3 2" xfId="764"/>
    <cellStyle name="20% - Accent1 39 4" xfId="765"/>
    <cellStyle name="20% - Accent1 39 4 2" xfId="766"/>
    <cellStyle name="20% - Accent1 39 5" xfId="767"/>
    <cellStyle name="20% - Accent1 39 5 2" xfId="768"/>
    <cellStyle name="20% - Accent1 39 6" xfId="769"/>
    <cellStyle name="20% - Accent1 4" xfId="770"/>
    <cellStyle name="20% - Accent1 4 2" xfId="771"/>
    <cellStyle name="20% - Accent1 4 2 2" xfId="772"/>
    <cellStyle name="20% - Accent1 4 2 2 2" xfId="773"/>
    <cellStyle name="20% - Accent1 4 2 3" xfId="774"/>
    <cellStyle name="20% - Accent1 4 2 3 2" xfId="775"/>
    <cellStyle name="20% - Accent1 4 2 4" xfId="776"/>
    <cellStyle name="20% - Accent1 4 2 4 2" xfId="777"/>
    <cellStyle name="20% - Accent1 4 2 5" xfId="778"/>
    <cellStyle name="20% - Accent1 4 3" xfId="779"/>
    <cellStyle name="20% - Accent1 4 3 2" xfId="780"/>
    <cellStyle name="20% - Accent1 4 4" xfId="781"/>
    <cellStyle name="20% - Accent1 4 4 2" xfId="782"/>
    <cellStyle name="20% - Accent1 4 5" xfId="783"/>
    <cellStyle name="20% - Accent1 4 5 2" xfId="784"/>
    <cellStyle name="20% - Accent1 4 6" xfId="785"/>
    <cellStyle name="20% - Accent1 40" xfId="786"/>
    <cellStyle name="20% - Accent1 40 2" xfId="787"/>
    <cellStyle name="20% - Accent1 40 2 2" xfId="788"/>
    <cellStyle name="20% - Accent1 40 2 2 2" xfId="789"/>
    <cellStyle name="20% - Accent1 40 2 3" xfId="790"/>
    <cellStyle name="20% - Accent1 40 2 3 2" xfId="791"/>
    <cellStyle name="20% - Accent1 40 2 4" xfId="792"/>
    <cellStyle name="20% - Accent1 40 2 4 2" xfId="793"/>
    <cellStyle name="20% - Accent1 40 2 5" xfId="794"/>
    <cellStyle name="20% - Accent1 40 3" xfId="795"/>
    <cellStyle name="20% - Accent1 40 3 2" xfId="796"/>
    <cellStyle name="20% - Accent1 40 4" xfId="797"/>
    <cellStyle name="20% - Accent1 40 4 2" xfId="798"/>
    <cellStyle name="20% - Accent1 40 5" xfId="799"/>
    <cellStyle name="20% - Accent1 40 5 2" xfId="800"/>
    <cellStyle name="20% - Accent1 40 6" xfId="801"/>
    <cellStyle name="20% - Accent1 41" xfId="802"/>
    <cellStyle name="20% - Accent1 41 2" xfId="803"/>
    <cellStyle name="20% - Accent1 41 2 2" xfId="804"/>
    <cellStyle name="20% - Accent1 41 2 2 2" xfId="805"/>
    <cellStyle name="20% - Accent1 41 2 3" xfId="806"/>
    <cellStyle name="20% - Accent1 41 2 3 2" xfId="807"/>
    <cellStyle name="20% - Accent1 41 2 4" xfId="808"/>
    <cellStyle name="20% - Accent1 41 2 4 2" xfId="809"/>
    <cellStyle name="20% - Accent1 41 2 5" xfId="810"/>
    <cellStyle name="20% - Accent1 41 3" xfId="811"/>
    <cellStyle name="20% - Accent1 41 3 2" xfId="812"/>
    <cellStyle name="20% - Accent1 41 4" xfId="813"/>
    <cellStyle name="20% - Accent1 41 4 2" xfId="814"/>
    <cellStyle name="20% - Accent1 41 5" xfId="815"/>
    <cellStyle name="20% - Accent1 41 5 2" xfId="816"/>
    <cellStyle name="20% - Accent1 41 6" xfId="817"/>
    <cellStyle name="20% - Accent1 42" xfId="818"/>
    <cellStyle name="20% - Accent1 42 2" xfId="819"/>
    <cellStyle name="20% - Accent1 42 2 2" xfId="820"/>
    <cellStyle name="20% - Accent1 42 2 2 2" xfId="821"/>
    <cellStyle name="20% - Accent1 42 2 3" xfId="822"/>
    <cellStyle name="20% - Accent1 42 2 3 2" xfId="823"/>
    <cellStyle name="20% - Accent1 42 2 4" xfId="824"/>
    <cellStyle name="20% - Accent1 42 2 4 2" xfId="825"/>
    <cellStyle name="20% - Accent1 42 2 5" xfId="826"/>
    <cellStyle name="20% - Accent1 42 3" xfId="827"/>
    <cellStyle name="20% - Accent1 42 3 2" xfId="828"/>
    <cellStyle name="20% - Accent1 42 4" xfId="829"/>
    <cellStyle name="20% - Accent1 42 4 2" xfId="830"/>
    <cellStyle name="20% - Accent1 42 5" xfId="831"/>
    <cellStyle name="20% - Accent1 42 5 2" xfId="832"/>
    <cellStyle name="20% - Accent1 42 6" xfId="833"/>
    <cellStyle name="20% - Accent1 43" xfId="834"/>
    <cellStyle name="20% - Accent1 43 2" xfId="835"/>
    <cellStyle name="20% - Accent1 43 2 2" xfId="836"/>
    <cellStyle name="20% - Accent1 43 2 2 2" xfId="837"/>
    <cellStyle name="20% - Accent1 43 2 3" xfId="838"/>
    <cellStyle name="20% - Accent1 43 2 3 2" xfId="839"/>
    <cellStyle name="20% - Accent1 43 2 4" xfId="840"/>
    <cellStyle name="20% - Accent1 43 2 4 2" xfId="841"/>
    <cellStyle name="20% - Accent1 43 2 5" xfId="842"/>
    <cellStyle name="20% - Accent1 43 3" xfId="843"/>
    <cellStyle name="20% - Accent1 43 3 2" xfId="844"/>
    <cellStyle name="20% - Accent1 43 4" xfId="845"/>
    <cellStyle name="20% - Accent1 43 4 2" xfId="846"/>
    <cellStyle name="20% - Accent1 43 5" xfId="847"/>
    <cellStyle name="20% - Accent1 43 5 2" xfId="848"/>
    <cellStyle name="20% - Accent1 43 6" xfId="849"/>
    <cellStyle name="20% - Accent1 44" xfId="850"/>
    <cellStyle name="20% - Accent1 44 2" xfId="851"/>
    <cellStyle name="20% - Accent1 44 2 2" xfId="852"/>
    <cellStyle name="20% - Accent1 44 2 2 2" xfId="853"/>
    <cellStyle name="20% - Accent1 44 2 3" xfId="854"/>
    <cellStyle name="20% - Accent1 44 2 3 2" xfId="855"/>
    <cellStyle name="20% - Accent1 44 2 4" xfId="856"/>
    <cellStyle name="20% - Accent1 44 2 4 2" xfId="857"/>
    <cellStyle name="20% - Accent1 44 2 5" xfId="858"/>
    <cellStyle name="20% - Accent1 44 3" xfId="859"/>
    <cellStyle name="20% - Accent1 44 3 2" xfId="860"/>
    <cellStyle name="20% - Accent1 44 4" xfId="861"/>
    <cellStyle name="20% - Accent1 44 4 2" xfId="862"/>
    <cellStyle name="20% - Accent1 44 5" xfId="863"/>
    <cellStyle name="20% - Accent1 44 5 2" xfId="864"/>
    <cellStyle name="20% - Accent1 44 6" xfId="865"/>
    <cellStyle name="20% - Accent1 45" xfId="866"/>
    <cellStyle name="20% - Accent1 45 2" xfId="867"/>
    <cellStyle name="20% - Accent1 45 2 2" xfId="868"/>
    <cellStyle name="20% - Accent1 45 2 2 2" xfId="869"/>
    <cellStyle name="20% - Accent1 45 2 3" xfId="870"/>
    <cellStyle name="20% - Accent1 45 2 3 2" xfId="871"/>
    <cellStyle name="20% - Accent1 45 2 4" xfId="872"/>
    <cellStyle name="20% - Accent1 45 2 4 2" xfId="873"/>
    <cellStyle name="20% - Accent1 45 2 5" xfId="874"/>
    <cellStyle name="20% - Accent1 45 3" xfId="875"/>
    <cellStyle name="20% - Accent1 45 3 2" xfId="876"/>
    <cellStyle name="20% - Accent1 45 4" xfId="877"/>
    <cellStyle name="20% - Accent1 45 4 2" xfId="878"/>
    <cellStyle name="20% - Accent1 45 5" xfId="879"/>
    <cellStyle name="20% - Accent1 45 5 2" xfId="880"/>
    <cellStyle name="20% - Accent1 45 6" xfId="881"/>
    <cellStyle name="20% - Accent1 46" xfId="882"/>
    <cellStyle name="20% - Accent1 46 2" xfId="883"/>
    <cellStyle name="20% - Accent1 46 2 2" xfId="884"/>
    <cellStyle name="20% - Accent1 46 2 2 2" xfId="885"/>
    <cellStyle name="20% - Accent1 46 2 3" xfId="886"/>
    <cellStyle name="20% - Accent1 46 2 3 2" xfId="887"/>
    <cellStyle name="20% - Accent1 46 2 4" xfId="888"/>
    <cellStyle name="20% - Accent1 46 2 4 2" xfId="889"/>
    <cellStyle name="20% - Accent1 46 2 5" xfId="890"/>
    <cellStyle name="20% - Accent1 46 3" xfId="891"/>
    <cellStyle name="20% - Accent1 46 3 2" xfId="892"/>
    <cellStyle name="20% - Accent1 46 4" xfId="893"/>
    <cellStyle name="20% - Accent1 46 4 2" xfId="894"/>
    <cellStyle name="20% - Accent1 46 5" xfId="895"/>
    <cellStyle name="20% - Accent1 46 5 2" xfId="896"/>
    <cellStyle name="20% - Accent1 46 6" xfId="897"/>
    <cellStyle name="20% - Accent1 47" xfId="898"/>
    <cellStyle name="20% - Accent1 47 2" xfId="899"/>
    <cellStyle name="20% - Accent1 47 2 2" xfId="900"/>
    <cellStyle name="20% - Accent1 47 2 2 2" xfId="901"/>
    <cellStyle name="20% - Accent1 47 2 3" xfId="902"/>
    <cellStyle name="20% - Accent1 47 2 3 2" xfId="903"/>
    <cellStyle name="20% - Accent1 47 2 4" xfId="904"/>
    <cellStyle name="20% - Accent1 47 2 4 2" xfId="905"/>
    <cellStyle name="20% - Accent1 47 2 5" xfId="906"/>
    <cellStyle name="20% - Accent1 47 3" xfId="907"/>
    <cellStyle name="20% - Accent1 47 3 2" xfId="908"/>
    <cellStyle name="20% - Accent1 47 4" xfId="909"/>
    <cellStyle name="20% - Accent1 47 4 2" xfId="910"/>
    <cellStyle name="20% - Accent1 47 5" xfId="911"/>
    <cellStyle name="20% - Accent1 47 5 2" xfId="912"/>
    <cellStyle name="20% - Accent1 47 6" xfId="913"/>
    <cellStyle name="20% - Accent1 48" xfId="914"/>
    <cellStyle name="20% - Accent1 48 2" xfId="915"/>
    <cellStyle name="20% - Accent1 48 2 2" xfId="916"/>
    <cellStyle name="20% - Accent1 48 2 2 2" xfId="917"/>
    <cellStyle name="20% - Accent1 48 2 3" xfId="918"/>
    <cellStyle name="20% - Accent1 48 2 3 2" xfId="919"/>
    <cellStyle name="20% - Accent1 48 2 4" xfId="920"/>
    <cellStyle name="20% - Accent1 48 2 4 2" xfId="921"/>
    <cellStyle name="20% - Accent1 48 2 5" xfId="922"/>
    <cellStyle name="20% - Accent1 48 3" xfId="923"/>
    <cellStyle name="20% - Accent1 48 3 2" xfId="924"/>
    <cellStyle name="20% - Accent1 48 4" xfId="925"/>
    <cellStyle name="20% - Accent1 48 4 2" xfId="926"/>
    <cellStyle name="20% - Accent1 48 5" xfId="927"/>
    <cellStyle name="20% - Accent1 48 5 2" xfId="928"/>
    <cellStyle name="20% - Accent1 48 6" xfId="929"/>
    <cellStyle name="20% - Accent1 49" xfId="930"/>
    <cellStyle name="20% - Accent1 49 2" xfId="931"/>
    <cellStyle name="20% - Accent1 49 2 2" xfId="932"/>
    <cellStyle name="20% - Accent1 49 2 2 2" xfId="933"/>
    <cellStyle name="20% - Accent1 49 2 3" xfId="934"/>
    <cellStyle name="20% - Accent1 49 2 3 2" xfId="935"/>
    <cellStyle name="20% - Accent1 49 2 4" xfId="936"/>
    <cellStyle name="20% - Accent1 49 2 4 2" xfId="937"/>
    <cellStyle name="20% - Accent1 49 2 5" xfId="938"/>
    <cellStyle name="20% - Accent1 49 3" xfId="939"/>
    <cellStyle name="20% - Accent1 49 3 2" xfId="940"/>
    <cellStyle name="20% - Accent1 49 4" xfId="941"/>
    <cellStyle name="20% - Accent1 49 4 2" xfId="942"/>
    <cellStyle name="20% - Accent1 49 5" xfId="943"/>
    <cellStyle name="20% - Accent1 49 5 2" xfId="944"/>
    <cellStyle name="20% - Accent1 49 6" xfId="945"/>
    <cellStyle name="20% - Accent1 5" xfId="946"/>
    <cellStyle name="20% - Accent1 5 2" xfId="947"/>
    <cellStyle name="20% - Accent1 5 2 2" xfId="948"/>
    <cellStyle name="20% - Accent1 5 2 2 2" xfId="949"/>
    <cellStyle name="20% - Accent1 5 2 3" xfId="950"/>
    <cellStyle name="20% - Accent1 5 2 3 2" xfId="951"/>
    <cellStyle name="20% - Accent1 5 2 4" xfId="952"/>
    <cellStyle name="20% - Accent1 5 2 4 2" xfId="953"/>
    <cellStyle name="20% - Accent1 5 2 5" xfId="954"/>
    <cellStyle name="20% - Accent1 5 3" xfId="955"/>
    <cellStyle name="20% - Accent1 5 3 2" xfId="956"/>
    <cellStyle name="20% - Accent1 5 4" xfId="957"/>
    <cellStyle name="20% - Accent1 5 4 2" xfId="958"/>
    <cellStyle name="20% - Accent1 5 5" xfId="959"/>
    <cellStyle name="20% - Accent1 5 5 2" xfId="960"/>
    <cellStyle name="20% - Accent1 5 6" xfId="961"/>
    <cellStyle name="20% - Accent1 50" xfId="962"/>
    <cellStyle name="20% - Accent1 50 2" xfId="963"/>
    <cellStyle name="20% - Accent1 50 2 2" xfId="964"/>
    <cellStyle name="20% - Accent1 50 2 2 2" xfId="965"/>
    <cellStyle name="20% - Accent1 50 2 3" xfId="966"/>
    <cellStyle name="20% - Accent1 50 2 3 2" xfId="967"/>
    <cellStyle name="20% - Accent1 50 2 4" xfId="968"/>
    <cellStyle name="20% - Accent1 50 2 4 2" xfId="969"/>
    <cellStyle name="20% - Accent1 50 2 5" xfId="970"/>
    <cellStyle name="20% - Accent1 50 3" xfId="971"/>
    <cellStyle name="20% - Accent1 50 3 2" xfId="972"/>
    <cellStyle name="20% - Accent1 50 4" xfId="973"/>
    <cellStyle name="20% - Accent1 50 4 2" xfId="974"/>
    <cellStyle name="20% - Accent1 50 5" xfId="975"/>
    <cellStyle name="20% - Accent1 50 5 2" xfId="976"/>
    <cellStyle name="20% - Accent1 50 6" xfId="977"/>
    <cellStyle name="20% - Accent1 51" xfId="978"/>
    <cellStyle name="20% - Accent1 51 2" xfId="979"/>
    <cellStyle name="20% - Accent1 51 2 2" xfId="980"/>
    <cellStyle name="20% - Accent1 51 2 2 2" xfId="981"/>
    <cellStyle name="20% - Accent1 51 2 3" xfId="982"/>
    <cellStyle name="20% - Accent1 51 2 3 2" xfId="983"/>
    <cellStyle name="20% - Accent1 51 2 4" xfId="984"/>
    <cellStyle name="20% - Accent1 51 2 4 2" xfId="985"/>
    <cellStyle name="20% - Accent1 51 2 5" xfId="986"/>
    <cellStyle name="20% - Accent1 51 3" xfId="987"/>
    <cellStyle name="20% - Accent1 51 3 2" xfId="988"/>
    <cellStyle name="20% - Accent1 51 4" xfId="989"/>
    <cellStyle name="20% - Accent1 51 4 2" xfId="990"/>
    <cellStyle name="20% - Accent1 51 5" xfId="991"/>
    <cellStyle name="20% - Accent1 51 5 2" xfId="992"/>
    <cellStyle name="20% - Accent1 51 6" xfId="993"/>
    <cellStyle name="20% - Accent1 52" xfId="994"/>
    <cellStyle name="20% - Accent1 52 2" xfId="995"/>
    <cellStyle name="20% - Accent1 52 2 2" xfId="996"/>
    <cellStyle name="20% - Accent1 52 2 2 2" xfId="997"/>
    <cellStyle name="20% - Accent1 52 2 3" xfId="998"/>
    <cellStyle name="20% - Accent1 52 2 3 2" xfId="999"/>
    <cellStyle name="20% - Accent1 52 2 4" xfId="1000"/>
    <cellStyle name="20% - Accent1 52 2 4 2" xfId="1001"/>
    <cellStyle name="20% - Accent1 52 2 5" xfId="1002"/>
    <cellStyle name="20% - Accent1 52 3" xfId="1003"/>
    <cellStyle name="20% - Accent1 52 3 2" xfId="1004"/>
    <cellStyle name="20% - Accent1 52 4" xfId="1005"/>
    <cellStyle name="20% - Accent1 52 4 2" xfId="1006"/>
    <cellStyle name="20% - Accent1 52 5" xfId="1007"/>
    <cellStyle name="20% - Accent1 52 5 2" xfId="1008"/>
    <cellStyle name="20% - Accent1 52 6" xfId="1009"/>
    <cellStyle name="20% - Accent1 53" xfId="1010"/>
    <cellStyle name="20% - Accent1 53 2" xfId="1011"/>
    <cellStyle name="20% - Accent1 53 2 2" xfId="1012"/>
    <cellStyle name="20% - Accent1 53 2 2 2" xfId="1013"/>
    <cellStyle name="20% - Accent1 53 2 3" xfId="1014"/>
    <cellStyle name="20% - Accent1 53 2 3 2" xfId="1015"/>
    <cellStyle name="20% - Accent1 53 2 4" xfId="1016"/>
    <cellStyle name="20% - Accent1 53 2 4 2" xfId="1017"/>
    <cellStyle name="20% - Accent1 53 2 5" xfId="1018"/>
    <cellStyle name="20% - Accent1 53 3" xfId="1019"/>
    <cellStyle name="20% - Accent1 53 3 2" xfId="1020"/>
    <cellStyle name="20% - Accent1 53 4" xfId="1021"/>
    <cellStyle name="20% - Accent1 53 4 2" xfId="1022"/>
    <cellStyle name="20% - Accent1 53 5" xfId="1023"/>
    <cellStyle name="20% - Accent1 53 5 2" xfId="1024"/>
    <cellStyle name="20% - Accent1 53 6" xfId="1025"/>
    <cellStyle name="20% - Accent1 54" xfId="1026"/>
    <cellStyle name="20% - Accent1 54 2" xfId="1027"/>
    <cellStyle name="20% - Accent1 54 2 2" xfId="1028"/>
    <cellStyle name="20% - Accent1 54 2 2 2" xfId="1029"/>
    <cellStyle name="20% - Accent1 54 2 3" xfId="1030"/>
    <cellStyle name="20% - Accent1 54 2 3 2" xfId="1031"/>
    <cellStyle name="20% - Accent1 54 2 4" xfId="1032"/>
    <cellStyle name="20% - Accent1 54 2 4 2" xfId="1033"/>
    <cellStyle name="20% - Accent1 54 2 5" xfId="1034"/>
    <cellStyle name="20% - Accent1 54 3" xfId="1035"/>
    <cellStyle name="20% - Accent1 54 3 2" xfId="1036"/>
    <cellStyle name="20% - Accent1 54 4" xfId="1037"/>
    <cellStyle name="20% - Accent1 54 4 2" xfId="1038"/>
    <cellStyle name="20% - Accent1 54 5" xfId="1039"/>
    <cellStyle name="20% - Accent1 54 5 2" xfId="1040"/>
    <cellStyle name="20% - Accent1 54 6" xfId="1041"/>
    <cellStyle name="20% - Accent1 55" xfId="1042"/>
    <cellStyle name="20% - Accent1 55 2" xfId="1043"/>
    <cellStyle name="20% - Accent1 55 2 2" xfId="1044"/>
    <cellStyle name="20% - Accent1 55 2 2 2" xfId="1045"/>
    <cellStyle name="20% - Accent1 55 2 3" xfId="1046"/>
    <cellStyle name="20% - Accent1 55 2 3 2" xfId="1047"/>
    <cellStyle name="20% - Accent1 55 2 4" xfId="1048"/>
    <cellStyle name="20% - Accent1 55 2 4 2" xfId="1049"/>
    <cellStyle name="20% - Accent1 55 2 5" xfId="1050"/>
    <cellStyle name="20% - Accent1 55 3" xfId="1051"/>
    <cellStyle name="20% - Accent1 55 3 2" xfId="1052"/>
    <cellStyle name="20% - Accent1 55 4" xfId="1053"/>
    <cellStyle name="20% - Accent1 55 4 2" xfId="1054"/>
    <cellStyle name="20% - Accent1 55 5" xfId="1055"/>
    <cellStyle name="20% - Accent1 55 5 2" xfId="1056"/>
    <cellStyle name="20% - Accent1 55 6" xfId="1057"/>
    <cellStyle name="20% - Accent1 56" xfId="1058"/>
    <cellStyle name="20% - Accent1 56 2" xfId="1059"/>
    <cellStyle name="20% - Accent1 56 2 2" xfId="1060"/>
    <cellStyle name="20% - Accent1 56 2 2 2" xfId="1061"/>
    <cellStyle name="20% - Accent1 56 2 3" xfId="1062"/>
    <cellStyle name="20% - Accent1 56 2 3 2" xfId="1063"/>
    <cellStyle name="20% - Accent1 56 2 4" xfId="1064"/>
    <cellStyle name="20% - Accent1 56 2 4 2" xfId="1065"/>
    <cellStyle name="20% - Accent1 56 2 5" xfId="1066"/>
    <cellStyle name="20% - Accent1 56 3" xfId="1067"/>
    <cellStyle name="20% - Accent1 56 3 2" xfId="1068"/>
    <cellStyle name="20% - Accent1 56 4" xfId="1069"/>
    <cellStyle name="20% - Accent1 56 4 2" xfId="1070"/>
    <cellStyle name="20% - Accent1 56 5" xfId="1071"/>
    <cellStyle name="20% - Accent1 56 5 2" xfId="1072"/>
    <cellStyle name="20% - Accent1 56 6" xfId="1073"/>
    <cellStyle name="20% - Accent1 57" xfId="1074"/>
    <cellStyle name="20% - Accent1 57 2" xfId="1075"/>
    <cellStyle name="20% - Accent1 57 2 2" xfId="1076"/>
    <cellStyle name="20% - Accent1 57 2 2 2" xfId="1077"/>
    <cellStyle name="20% - Accent1 57 2 3" xfId="1078"/>
    <cellStyle name="20% - Accent1 57 2 3 2" xfId="1079"/>
    <cellStyle name="20% - Accent1 57 2 4" xfId="1080"/>
    <cellStyle name="20% - Accent1 57 2 4 2" xfId="1081"/>
    <cellStyle name="20% - Accent1 57 2 5" xfId="1082"/>
    <cellStyle name="20% - Accent1 57 3" xfId="1083"/>
    <cellStyle name="20% - Accent1 57 3 2" xfId="1084"/>
    <cellStyle name="20% - Accent1 57 4" xfId="1085"/>
    <cellStyle name="20% - Accent1 57 4 2" xfId="1086"/>
    <cellStyle name="20% - Accent1 57 5" xfId="1087"/>
    <cellStyle name="20% - Accent1 57 5 2" xfId="1088"/>
    <cellStyle name="20% - Accent1 57 6" xfId="1089"/>
    <cellStyle name="20% - Accent1 58" xfId="1090"/>
    <cellStyle name="20% - Accent1 58 2" xfId="1091"/>
    <cellStyle name="20% - Accent1 58 2 2" xfId="1092"/>
    <cellStyle name="20% - Accent1 58 2 2 2" xfId="1093"/>
    <cellStyle name="20% - Accent1 58 2 3" xfId="1094"/>
    <cellStyle name="20% - Accent1 58 2 3 2" xfId="1095"/>
    <cellStyle name="20% - Accent1 58 2 4" xfId="1096"/>
    <cellStyle name="20% - Accent1 58 2 4 2" xfId="1097"/>
    <cellStyle name="20% - Accent1 58 2 5" xfId="1098"/>
    <cellStyle name="20% - Accent1 58 3" xfId="1099"/>
    <cellStyle name="20% - Accent1 58 3 2" xfId="1100"/>
    <cellStyle name="20% - Accent1 58 4" xfId="1101"/>
    <cellStyle name="20% - Accent1 58 4 2" xfId="1102"/>
    <cellStyle name="20% - Accent1 58 5" xfId="1103"/>
    <cellStyle name="20% - Accent1 58 5 2" xfId="1104"/>
    <cellStyle name="20% - Accent1 58 6" xfId="1105"/>
    <cellStyle name="20% - Accent1 59" xfId="1106"/>
    <cellStyle name="20% - Accent1 59 2" xfId="1107"/>
    <cellStyle name="20% - Accent1 59 2 2" xfId="1108"/>
    <cellStyle name="20% - Accent1 59 2 2 2" xfId="1109"/>
    <cellStyle name="20% - Accent1 59 2 3" xfId="1110"/>
    <cellStyle name="20% - Accent1 59 2 3 2" xfId="1111"/>
    <cellStyle name="20% - Accent1 59 2 4" xfId="1112"/>
    <cellStyle name="20% - Accent1 59 2 4 2" xfId="1113"/>
    <cellStyle name="20% - Accent1 59 2 5" xfId="1114"/>
    <cellStyle name="20% - Accent1 59 3" xfId="1115"/>
    <cellStyle name="20% - Accent1 59 3 2" xfId="1116"/>
    <cellStyle name="20% - Accent1 59 4" xfId="1117"/>
    <cellStyle name="20% - Accent1 59 4 2" xfId="1118"/>
    <cellStyle name="20% - Accent1 59 5" xfId="1119"/>
    <cellStyle name="20% - Accent1 59 5 2" xfId="1120"/>
    <cellStyle name="20% - Accent1 59 6" xfId="1121"/>
    <cellStyle name="20% - Accent1 6" xfId="1122"/>
    <cellStyle name="20% - Accent1 6 2" xfId="1123"/>
    <cellStyle name="20% - Accent1 6 2 2" xfId="1124"/>
    <cellStyle name="20% - Accent1 6 2 2 2" xfId="1125"/>
    <cellStyle name="20% - Accent1 6 2 3" xfId="1126"/>
    <cellStyle name="20% - Accent1 6 2 3 2" xfId="1127"/>
    <cellStyle name="20% - Accent1 6 2 4" xfId="1128"/>
    <cellStyle name="20% - Accent1 6 2 4 2" xfId="1129"/>
    <cellStyle name="20% - Accent1 6 2 5" xfId="1130"/>
    <cellStyle name="20% - Accent1 6 3" xfId="1131"/>
    <cellStyle name="20% - Accent1 6 3 2" xfId="1132"/>
    <cellStyle name="20% - Accent1 6 4" xfId="1133"/>
    <cellStyle name="20% - Accent1 6 4 2" xfId="1134"/>
    <cellStyle name="20% - Accent1 6 5" xfId="1135"/>
    <cellStyle name="20% - Accent1 6 5 2" xfId="1136"/>
    <cellStyle name="20% - Accent1 6 6" xfId="1137"/>
    <cellStyle name="20% - Accent1 60" xfId="1138"/>
    <cellStyle name="20% - Accent1 60 2" xfId="1139"/>
    <cellStyle name="20% - Accent1 60 2 2" xfId="1140"/>
    <cellStyle name="20% - Accent1 60 2 2 2" xfId="1141"/>
    <cellStyle name="20% - Accent1 60 2 3" xfId="1142"/>
    <cellStyle name="20% - Accent1 60 2 3 2" xfId="1143"/>
    <cellStyle name="20% - Accent1 60 2 4" xfId="1144"/>
    <cellStyle name="20% - Accent1 60 2 4 2" xfId="1145"/>
    <cellStyle name="20% - Accent1 60 2 5" xfId="1146"/>
    <cellStyle name="20% - Accent1 60 3" xfId="1147"/>
    <cellStyle name="20% - Accent1 60 3 2" xfId="1148"/>
    <cellStyle name="20% - Accent1 60 4" xfId="1149"/>
    <cellStyle name="20% - Accent1 60 4 2" xfId="1150"/>
    <cellStyle name="20% - Accent1 60 5" xfId="1151"/>
    <cellStyle name="20% - Accent1 60 5 2" xfId="1152"/>
    <cellStyle name="20% - Accent1 60 6" xfId="1153"/>
    <cellStyle name="20% - Accent1 61" xfId="1154"/>
    <cellStyle name="20% - Accent1 61 2" xfId="1155"/>
    <cellStyle name="20% - Accent1 61 2 2" xfId="1156"/>
    <cellStyle name="20% - Accent1 61 2 2 2" xfId="1157"/>
    <cellStyle name="20% - Accent1 61 2 3" xfId="1158"/>
    <cellStyle name="20% - Accent1 61 2 3 2" xfId="1159"/>
    <cellStyle name="20% - Accent1 61 2 4" xfId="1160"/>
    <cellStyle name="20% - Accent1 61 2 4 2" xfId="1161"/>
    <cellStyle name="20% - Accent1 61 2 5" xfId="1162"/>
    <cellStyle name="20% - Accent1 61 3" xfId="1163"/>
    <cellStyle name="20% - Accent1 61 3 2" xfId="1164"/>
    <cellStyle name="20% - Accent1 61 4" xfId="1165"/>
    <cellStyle name="20% - Accent1 61 4 2" xfId="1166"/>
    <cellStyle name="20% - Accent1 61 5" xfId="1167"/>
    <cellStyle name="20% - Accent1 61 5 2" xfId="1168"/>
    <cellStyle name="20% - Accent1 61 6" xfId="1169"/>
    <cellStyle name="20% - Accent1 62" xfId="1170"/>
    <cellStyle name="20% - Accent1 62 2" xfId="1171"/>
    <cellStyle name="20% - Accent1 62 2 2" xfId="1172"/>
    <cellStyle name="20% - Accent1 62 2 2 2" xfId="1173"/>
    <cellStyle name="20% - Accent1 62 2 3" xfId="1174"/>
    <cellStyle name="20% - Accent1 62 2 3 2" xfId="1175"/>
    <cellStyle name="20% - Accent1 62 2 4" xfId="1176"/>
    <cellStyle name="20% - Accent1 62 2 4 2" xfId="1177"/>
    <cellStyle name="20% - Accent1 62 2 5" xfId="1178"/>
    <cellStyle name="20% - Accent1 62 3" xfId="1179"/>
    <cellStyle name="20% - Accent1 62 3 2" xfId="1180"/>
    <cellStyle name="20% - Accent1 62 4" xfId="1181"/>
    <cellStyle name="20% - Accent1 62 4 2" xfId="1182"/>
    <cellStyle name="20% - Accent1 62 5" xfId="1183"/>
    <cellStyle name="20% - Accent1 62 5 2" xfId="1184"/>
    <cellStyle name="20% - Accent1 62 6" xfId="1185"/>
    <cellStyle name="20% - Accent1 63" xfId="1186"/>
    <cellStyle name="20% - Accent1 63 2" xfId="1187"/>
    <cellStyle name="20% - Accent1 63 2 2" xfId="1188"/>
    <cellStyle name="20% - Accent1 63 2 2 2" xfId="1189"/>
    <cellStyle name="20% - Accent1 63 2 3" xfId="1190"/>
    <cellStyle name="20% - Accent1 63 2 3 2" xfId="1191"/>
    <cellStyle name="20% - Accent1 63 2 4" xfId="1192"/>
    <cellStyle name="20% - Accent1 63 2 4 2" xfId="1193"/>
    <cellStyle name="20% - Accent1 63 2 5" xfId="1194"/>
    <cellStyle name="20% - Accent1 63 3" xfId="1195"/>
    <cellStyle name="20% - Accent1 63 3 2" xfId="1196"/>
    <cellStyle name="20% - Accent1 63 4" xfId="1197"/>
    <cellStyle name="20% - Accent1 63 4 2" xfId="1198"/>
    <cellStyle name="20% - Accent1 63 5" xfId="1199"/>
    <cellStyle name="20% - Accent1 63 5 2" xfId="1200"/>
    <cellStyle name="20% - Accent1 63 6" xfId="1201"/>
    <cellStyle name="20% - Accent1 64" xfId="1202"/>
    <cellStyle name="20% - Accent1 64 2" xfId="1203"/>
    <cellStyle name="20% - Accent1 64 2 2" xfId="1204"/>
    <cellStyle name="20% - Accent1 64 2 2 2" xfId="1205"/>
    <cellStyle name="20% - Accent1 64 2 3" xfId="1206"/>
    <cellStyle name="20% - Accent1 64 2 3 2" xfId="1207"/>
    <cellStyle name="20% - Accent1 64 2 4" xfId="1208"/>
    <cellStyle name="20% - Accent1 64 2 4 2" xfId="1209"/>
    <cellStyle name="20% - Accent1 64 2 5" xfId="1210"/>
    <cellStyle name="20% - Accent1 64 3" xfId="1211"/>
    <cellStyle name="20% - Accent1 64 3 2" xfId="1212"/>
    <cellStyle name="20% - Accent1 64 4" xfId="1213"/>
    <cellStyle name="20% - Accent1 64 4 2" xfId="1214"/>
    <cellStyle name="20% - Accent1 64 5" xfId="1215"/>
    <cellStyle name="20% - Accent1 64 5 2" xfId="1216"/>
    <cellStyle name="20% - Accent1 64 6" xfId="1217"/>
    <cellStyle name="20% - Accent1 65" xfId="1218"/>
    <cellStyle name="20% - Accent1 65 2" xfId="1219"/>
    <cellStyle name="20% - Accent1 65 2 2" xfId="1220"/>
    <cellStyle name="20% - Accent1 65 2 2 2" xfId="1221"/>
    <cellStyle name="20% - Accent1 65 2 3" xfId="1222"/>
    <cellStyle name="20% - Accent1 65 2 3 2" xfId="1223"/>
    <cellStyle name="20% - Accent1 65 2 4" xfId="1224"/>
    <cellStyle name="20% - Accent1 65 2 4 2" xfId="1225"/>
    <cellStyle name="20% - Accent1 65 2 5" xfId="1226"/>
    <cellStyle name="20% - Accent1 65 3" xfId="1227"/>
    <cellStyle name="20% - Accent1 65 3 2" xfId="1228"/>
    <cellStyle name="20% - Accent1 65 4" xfId="1229"/>
    <cellStyle name="20% - Accent1 65 4 2" xfId="1230"/>
    <cellStyle name="20% - Accent1 65 5" xfId="1231"/>
    <cellStyle name="20% - Accent1 65 5 2" xfId="1232"/>
    <cellStyle name="20% - Accent1 65 6" xfId="1233"/>
    <cellStyle name="20% - Accent1 66" xfId="1234"/>
    <cellStyle name="20% - Accent1 66 2" xfId="1235"/>
    <cellStyle name="20% - Accent1 66 2 2" xfId="1236"/>
    <cellStyle name="20% - Accent1 66 2 2 2" xfId="1237"/>
    <cellStyle name="20% - Accent1 66 2 3" xfId="1238"/>
    <cellStyle name="20% - Accent1 66 2 3 2" xfId="1239"/>
    <cellStyle name="20% - Accent1 66 2 4" xfId="1240"/>
    <cellStyle name="20% - Accent1 66 2 4 2" xfId="1241"/>
    <cellStyle name="20% - Accent1 66 2 5" xfId="1242"/>
    <cellStyle name="20% - Accent1 66 3" xfId="1243"/>
    <cellStyle name="20% - Accent1 66 3 2" xfId="1244"/>
    <cellStyle name="20% - Accent1 66 4" xfId="1245"/>
    <cellStyle name="20% - Accent1 66 4 2" xfId="1246"/>
    <cellStyle name="20% - Accent1 66 5" xfId="1247"/>
    <cellStyle name="20% - Accent1 66 5 2" xfId="1248"/>
    <cellStyle name="20% - Accent1 66 6" xfId="1249"/>
    <cellStyle name="20% - Accent1 67" xfId="1250"/>
    <cellStyle name="20% - Accent1 67 2" xfId="1251"/>
    <cellStyle name="20% - Accent1 67 2 2" xfId="1252"/>
    <cellStyle name="20% - Accent1 67 2 2 2" xfId="1253"/>
    <cellStyle name="20% - Accent1 67 2 3" xfId="1254"/>
    <cellStyle name="20% - Accent1 67 2 3 2" xfId="1255"/>
    <cellStyle name="20% - Accent1 67 2 4" xfId="1256"/>
    <cellStyle name="20% - Accent1 67 2 4 2" xfId="1257"/>
    <cellStyle name="20% - Accent1 67 2 5" xfId="1258"/>
    <cellStyle name="20% - Accent1 67 3" xfId="1259"/>
    <cellStyle name="20% - Accent1 67 3 2" xfId="1260"/>
    <cellStyle name="20% - Accent1 67 4" xfId="1261"/>
    <cellStyle name="20% - Accent1 67 4 2" xfId="1262"/>
    <cellStyle name="20% - Accent1 67 5" xfId="1263"/>
    <cellStyle name="20% - Accent1 67 5 2" xfId="1264"/>
    <cellStyle name="20% - Accent1 67 6" xfId="1265"/>
    <cellStyle name="20% - Accent1 68" xfId="1266"/>
    <cellStyle name="20% - Accent1 68 2" xfId="1267"/>
    <cellStyle name="20% - Accent1 68 2 2" xfId="1268"/>
    <cellStyle name="20% - Accent1 68 2 2 2" xfId="1269"/>
    <cellStyle name="20% - Accent1 68 2 3" xfId="1270"/>
    <cellStyle name="20% - Accent1 68 2 3 2" xfId="1271"/>
    <cellStyle name="20% - Accent1 68 2 4" xfId="1272"/>
    <cellStyle name="20% - Accent1 68 2 4 2" xfId="1273"/>
    <cellStyle name="20% - Accent1 68 2 5" xfId="1274"/>
    <cellStyle name="20% - Accent1 68 3" xfId="1275"/>
    <cellStyle name="20% - Accent1 68 3 2" xfId="1276"/>
    <cellStyle name="20% - Accent1 68 4" xfId="1277"/>
    <cellStyle name="20% - Accent1 68 4 2" xfId="1278"/>
    <cellStyle name="20% - Accent1 68 5" xfId="1279"/>
    <cellStyle name="20% - Accent1 68 5 2" xfId="1280"/>
    <cellStyle name="20% - Accent1 68 6" xfId="1281"/>
    <cellStyle name="20% - Accent1 69" xfId="1282"/>
    <cellStyle name="20% - Accent1 69 2" xfId="1283"/>
    <cellStyle name="20% - Accent1 69 2 2" xfId="1284"/>
    <cellStyle name="20% - Accent1 69 2 2 2" xfId="1285"/>
    <cellStyle name="20% - Accent1 69 2 3" xfId="1286"/>
    <cellStyle name="20% - Accent1 69 2 3 2" xfId="1287"/>
    <cellStyle name="20% - Accent1 69 2 4" xfId="1288"/>
    <cellStyle name="20% - Accent1 69 2 4 2" xfId="1289"/>
    <cellStyle name="20% - Accent1 69 2 5" xfId="1290"/>
    <cellStyle name="20% - Accent1 69 3" xfId="1291"/>
    <cellStyle name="20% - Accent1 69 3 2" xfId="1292"/>
    <cellStyle name="20% - Accent1 69 4" xfId="1293"/>
    <cellStyle name="20% - Accent1 69 4 2" xfId="1294"/>
    <cellStyle name="20% - Accent1 69 5" xfId="1295"/>
    <cellStyle name="20% - Accent1 69 5 2" xfId="1296"/>
    <cellStyle name="20% - Accent1 69 6" xfId="1297"/>
    <cellStyle name="20% - Accent1 7" xfId="1298"/>
    <cellStyle name="20% - Accent1 7 2" xfId="1299"/>
    <cellStyle name="20% - Accent1 7 2 2" xfId="1300"/>
    <cellStyle name="20% - Accent1 7 2 2 2" xfId="1301"/>
    <cellStyle name="20% - Accent1 7 2 3" xfId="1302"/>
    <cellStyle name="20% - Accent1 7 2 3 2" xfId="1303"/>
    <cellStyle name="20% - Accent1 7 2 4" xfId="1304"/>
    <cellStyle name="20% - Accent1 7 2 4 2" xfId="1305"/>
    <cellStyle name="20% - Accent1 7 2 5" xfId="1306"/>
    <cellStyle name="20% - Accent1 7 3" xfId="1307"/>
    <cellStyle name="20% - Accent1 7 3 2" xfId="1308"/>
    <cellStyle name="20% - Accent1 7 4" xfId="1309"/>
    <cellStyle name="20% - Accent1 7 4 2" xfId="1310"/>
    <cellStyle name="20% - Accent1 7 5" xfId="1311"/>
    <cellStyle name="20% - Accent1 7 5 2" xfId="1312"/>
    <cellStyle name="20% - Accent1 7 6" xfId="1313"/>
    <cellStyle name="20% - Accent1 70" xfId="1314"/>
    <cellStyle name="20% - Accent1 70 2" xfId="1315"/>
    <cellStyle name="20% - Accent1 70 2 2" xfId="1316"/>
    <cellStyle name="20% - Accent1 70 2 2 2" xfId="1317"/>
    <cellStyle name="20% - Accent1 70 2 3" xfId="1318"/>
    <cellStyle name="20% - Accent1 70 2 3 2" xfId="1319"/>
    <cellStyle name="20% - Accent1 70 2 4" xfId="1320"/>
    <cellStyle name="20% - Accent1 70 2 4 2" xfId="1321"/>
    <cellStyle name="20% - Accent1 70 2 5" xfId="1322"/>
    <cellStyle name="20% - Accent1 70 3" xfId="1323"/>
    <cellStyle name="20% - Accent1 70 3 2" xfId="1324"/>
    <cellStyle name="20% - Accent1 70 4" xfId="1325"/>
    <cellStyle name="20% - Accent1 70 4 2" xfId="1326"/>
    <cellStyle name="20% - Accent1 70 5" xfId="1327"/>
    <cellStyle name="20% - Accent1 70 5 2" xfId="1328"/>
    <cellStyle name="20% - Accent1 70 6" xfId="1329"/>
    <cellStyle name="20% - Accent1 71" xfId="1330"/>
    <cellStyle name="20% - Accent1 71 2" xfId="1331"/>
    <cellStyle name="20% - Accent1 71 2 2" xfId="1332"/>
    <cellStyle name="20% - Accent1 71 2 2 2" xfId="1333"/>
    <cellStyle name="20% - Accent1 71 2 3" xfId="1334"/>
    <cellStyle name="20% - Accent1 71 2 3 2" xfId="1335"/>
    <cellStyle name="20% - Accent1 71 2 4" xfId="1336"/>
    <cellStyle name="20% - Accent1 71 2 4 2" xfId="1337"/>
    <cellStyle name="20% - Accent1 71 2 5" xfId="1338"/>
    <cellStyle name="20% - Accent1 71 3" xfId="1339"/>
    <cellStyle name="20% - Accent1 71 3 2" xfId="1340"/>
    <cellStyle name="20% - Accent1 71 4" xfId="1341"/>
    <cellStyle name="20% - Accent1 71 4 2" xfId="1342"/>
    <cellStyle name="20% - Accent1 71 5" xfId="1343"/>
    <cellStyle name="20% - Accent1 71 5 2" xfId="1344"/>
    <cellStyle name="20% - Accent1 71 6" xfId="1345"/>
    <cellStyle name="20% - Accent1 72" xfId="1346"/>
    <cellStyle name="20% - Accent1 72 2" xfId="1347"/>
    <cellStyle name="20% - Accent1 72 2 2" xfId="1348"/>
    <cellStyle name="20% - Accent1 72 2 2 2" xfId="1349"/>
    <cellStyle name="20% - Accent1 72 2 3" xfId="1350"/>
    <cellStyle name="20% - Accent1 72 2 3 2" xfId="1351"/>
    <cellStyle name="20% - Accent1 72 2 4" xfId="1352"/>
    <cellStyle name="20% - Accent1 72 2 4 2" xfId="1353"/>
    <cellStyle name="20% - Accent1 72 2 5" xfId="1354"/>
    <cellStyle name="20% - Accent1 72 3" xfId="1355"/>
    <cellStyle name="20% - Accent1 72 3 2" xfId="1356"/>
    <cellStyle name="20% - Accent1 72 4" xfId="1357"/>
    <cellStyle name="20% - Accent1 72 4 2" xfId="1358"/>
    <cellStyle name="20% - Accent1 72 5" xfId="1359"/>
    <cellStyle name="20% - Accent1 72 5 2" xfId="1360"/>
    <cellStyle name="20% - Accent1 72 6" xfId="1361"/>
    <cellStyle name="20% - Accent1 73" xfId="1362"/>
    <cellStyle name="20% - Accent1 73 2" xfId="1363"/>
    <cellStyle name="20% - Accent1 73 2 2" xfId="1364"/>
    <cellStyle name="20% - Accent1 73 2 2 2" xfId="1365"/>
    <cellStyle name="20% - Accent1 73 2 3" xfId="1366"/>
    <cellStyle name="20% - Accent1 73 2 3 2" xfId="1367"/>
    <cellStyle name="20% - Accent1 73 2 4" xfId="1368"/>
    <cellStyle name="20% - Accent1 73 2 4 2" xfId="1369"/>
    <cellStyle name="20% - Accent1 73 2 5" xfId="1370"/>
    <cellStyle name="20% - Accent1 73 3" xfId="1371"/>
    <cellStyle name="20% - Accent1 73 3 2" xfId="1372"/>
    <cellStyle name="20% - Accent1 73 4" xfId="1373"/>
    <cellStyle name="20% - Accent1 73 4 2" xfId="1374"/>
    <cellStyle name="20% - Accent1 73 5" xfId="1375"/>
    <cellStyle name="20% - Accent1 73 5 2" xfId="1376"/>
    <cellStyle name="20% - Accent1 73 6" xfId="1377"/>
    <cellStyle name="20% - Accent1 74" xfId="1378"/>
    <cellStyle name="20% - Accent1 74 2" xfId="1379"/>
    <cellStyle name="20% - Accent1 74 2 2" xfId="1380"/>
    <cellStyle name="20% - Accent1 74 2 2 2" xfId="1381"/>
    <cellStyle name="20% - Accent1 74 2 3" xfId="1382"/>
    <cellStyle name="20% - Accent1 74 2 3 2" xfId="1383"/>
    <cellStyle name="20% - Accent1 74 2 4" xfId="1384"/>
    <cellStyle name="20% - Accent1 74 2 4 2" xfId="1385"/>
    <cellStyle name="20% - Accent1 74 2 5" xfId="1386"/>
    <cellStyle name="20% - Accent1 74 3" xfId="1387"/>
    <cellStyle name="20% - Accent1 74 3 2" xfId="1388"/>
    <cellStyle name="20% - Accent1 74 4" xfId="1389"/>
    <cellStyle name="20% - Accent1 74 4 2" xfId="1390"/>
    <cellStyle name="20% - Accent1 74 5" xfId="1391"/>
    <cellStyle name="20% - Accent1 74 5 2" xfId="1392"/>
    <cellStyle name="20% - Accent1 74 6" xfId="1393"/>
    <cellStyle name="20% - Accent1 75" xfId="1394"/>
    <cellStyle name="20% - Accent1 75 2" xfId="1395"/>
    <cellStyle name="20% - Accent1 75 2 2" xfId="1396"/>
    <cellStyle name="20% - Accent1 75 2 2 2" xfId="1397"/>
    <cellStyle name="20% - Accent1 75 2 3" xfId="1398"/>
    <cellStyle name="20% - Accent1 75 2 3 2" xfId="1399"/>
    <cellStyle name="20% - Accent1 75 2 4" xfId="1400"/>
    <cellStyle name="20% - Accent1 75 2 4 2" xfId="1401"/>
    <cellStyle name="20% - Accent1 75 2 5" xfId="1402"/>
    <cellStyle name="20% - Accent1 75 3" xfId="1403"/>
    <cellStyle name="20% - Accent1 75 3 2" xfId="1404"/>
    <cellStyle name="20% - Accent1 75 4" xfId="1405"/>
    <cellStyle name="20% - Accent1 75 4 2" xfId="1406"/>
    <cellStyle name="20% - Accent1 75 5" xfId="1407"/>
    <cellStyle name="20% - Accent1 75 5 2" xfId="1408"/>
    <cellStyle name="20% - Accent1 75 6" xfId="1409"/>
    <cellStyle name="20% - Accent1 76" xfId="1410"/>
    <cellStyle name="20% - Accent1 76 2" xfId="1411"/>
    <cellStyle name="20% - Accent1 76 2 2" xfId="1412"/>
    <cellStyle name="20% - Accent1 76 2 2 2" xfId="1413"/>
    <cellStyle name="20% - Accent1 76 2 3" xfId="1414"/>
    <cellStyle name="20% - Accent1 76 2 3 2" xfId="1415"/>
    <cellStyle name="20% - Accent1 76 2 4" xfId="1416"/>
    <cellStyle name="20% - Accent1 76 2 4 2" xfId="1417"/>
    <cellStyle name="20% - Accent1 76 2 5" xfId="1418"/>
    <cellStyle name="20% - Accent1 76 3" xfId="1419"/>
    <cellStyle name="20% - Accent1 76 3 2" xfId="1420"/>
    <cellStyle name="20% - Accent1 76 4" xfId="1421"/>
    <cellStyle name="20% - Accent1 76 4 2" xfId="1422"/>
    <cellStyle name="20% - Accent1 76 5" xfId="1423"/>
    <cellStyle name="20% - Accent1 76 5 2" xfId="1424"/>
    <cellStyle name="20% - Accent1 76 6" xfId="1425"/>
    <cellStyle name="20% - Accent1 77" xfId="1426"/>
    <cellStyle name="20% - Accent1 77 2" xfId="1427"/>
    <cellStyle name="20% - Accent1 77 2 2" xfId="1428"/>
    <cellStyle name="20% - Accent1 77 2 2 2" xfId="1429"/>
    <cellStyle name="20% - Accent1 77 2 3" xfId="1430"/>
    <cellStyle name="20% - Accent1 77 2 3 2" xfId="1431"/>
    <cellStyle name="20% - Accent1 77 2 4" xfId="1432"/>
    <cellStyle name="20% - Accent1 77 2 4 2" xfId="1433"/>
    <cellStyle name="20% - Accent1 77 2 5" xfId="1434"/>
    <cellStyle name="20% - Accent1 77 3" xfId="1435"/>
    <cellStyle name="20% - Accent1 77 3 2" xfId="1436"/>
    <cellStyle name="20% - Accent1 77 4" xfId="1437"/>
    <cellStyle name="20% - Accent1 77 4 2" xfId="1438"/>
    <cellStyle name="20% - Accent1 77 5" xfId="1439"/>
    <cellStyle name="20% - Accent1 77 5 2" xfId="1440"/>
    <cellStyle name="20% - Accent1 77 6" xfId="1441"/>
    <cellStyle name="20% - Accent1 78" xfId="1442"/>
    <cellStyle name="20% - Accent1 78 2" xfId="1443"/>
    <cellStyle name="20% - Accent1 78 2 2" xfId="1444"/>
    <cellStyle name="20% - Accent1 78 2 2 2" xfId="1445"/>
    <cellStyle name="20% - Accent1 78 2 3" xfId="1446"/>
    <cellStyle name="20% - Accent1 78 2 3 2" xfId="1447"/>
    <cellStyle name="20% - Accent1 78 2 4" xfId="1448"/>
    <cellStyle name="20% - Accent1 78 2 4 2" xfId="1449"/>
    <cellStyle name="20% - Accent1 78 2 5" xfId="1450"/>
    <cellStyle name="20% - Accent1 78 3" xfId="1451"/>
    <cellStyle name="20% - Accent1 78 3 2" xfId="1452"/>
    <cellStyle name="20% - Accent1 78 4" xfId="1453"/>
    <cellStyle name="20% - Accent1 78 4 2" xfId="1454"/>
    <cellStyle name="20% - Accent1 78 5" xfId="1455"/>
    <cellStyle name="20% - Accent1 78 5 2" xfId="1456"/>
    <cellStyle name="20% - Accent1 78 6" xfId="1457"/>
    <cellStyle name="20% - Accent1 79" xfId="1458"/>
    <cellStyle name="20% - Accent1 79 2" xfId="1459"/>
    <cellStyle name="20% - Accent1 79 2 2" xfId="1460"/>
    <cellStyle name="20% - Accent1 79 2 2 2" xfId="1461"/>
    <cellStyle name="20% - Accent1 79 2 3" xfId="1462"/>
    <cellStyle name="20% - Accent1 79 2 3 2" xfId="1463"/>
    <cellStyle name="20% - Accent1 79 2 4" xfId="1464"/>
    <cellStyle name="20% - Accent1 79 2 4 2" xfId="1465"/>
    <cellStyle name="20% - Accent1 79 2 5" xfId="1466"/>
    <cellStyle name="20% - Accent1 79 3" xfId="1467"/>
    <cellStyle name="20% - Accent1 79 3 2" xfId="1468"/>
    <cellStyle name="20% - Accent1 79 4" xfId="1469"/>
    <cellStyle name="20% - Accent1 79 4 2" xfId="1470"/>
    <cellStyle name="20% - Accent1 79 5" xfId="1471"/>
    <cellStyle name="20% - Accent1 79 5 2" xfId="1472"/>
    <cellStyle name="20% - Accent1 79 6" xfId="1473"/>
    <cellStyle name="20% - Accent1 8" xfId="1474"/>
    <cellStyle name="20% - Accent1 8 2" xfId="1475"/>
    <cellStyle name="20% - Accent1 8 2 2" xfId="1476"/>
    <cellStyle name="20% - Accent1 8 2 2 2" xfId="1477"/>
    <cellStyle name="20% - Accent1 8 2 3" xfId="1478"/>
    <cellStyle name="20% - Accent1 8 2 3 2" xfId="1479"/>
    <cellStyle name="20% - Accent1 8 2 4" xfId="1480"/>
    <cellStyle name="20% - Accent1 8 2 4 2" xfId="1481"/>
    <cellStyle name="20% - Accent1 8 2 5" xfId="1482"/>
    <cellStyle name="20% - Accent1 8 3" xfId="1483"/>
    <cellStyle name="20% - Accent1 8 3 2" xfId="1484"/>
    <cellStyle name="20% - Accent1 8 4" xfId="1485"/>
    <cellStyle name="20% - Accent1 8 4 2" xfId="1486"/>
    <cellStyle name="20% - Accent1 8 5" xfId="1487"/>
    <cellStyle name="20% - Accent1 8 5 2" xfId="1488"/>
    <cellStyle name="20% - Accent1 8 6" xfId="1489"/>
    <cellStyle name="20% - Accent1 80" xfId="1490"/>
    <cellStyle name="20% - Accent1 80 2" xfId="1491"/>
    <cellStyle name="20% - Accent1 80 2 2" xfId="1492"/>
    <cellStyle name="20% - Accent1 80 2 2 2" xfId="1493"/>
    <cellStyle name="20% - Accent1 80 2 3" xfId="1494"/>
    <cellStyle name="20% - Accent1 80 2 3 2" xfId="1495"/>
    <cellStyle name="20% - Accent1 80 2 4" xfId="1496"/>
    <cellStyle name="20% - Accent1 80 2 4 2" xfId="1497"/>
    <cellStyle name="20% - Accent1 80 2 5" xfId="1498"/>
    <cellStyle name="20% - Accent1 80 3" xfId="1499"/>
    <cellStyle name="20% - Accent1 80 3 2" xfId="1500"/>
    <cellStyle name="20% - Accent1 80 4" xfId="1501"/>
    <cellStyle name="20% - Accent1 80 4 2" xfId="1502"/>
    <cellStyle name="20% - Accent1 80 5" xfId="1503"/>
    <cellStyle name="20% - Accent1 80 5 2" xfId="1504"/>
    <cellStyle name="20% - Accent1 80 6" xfId="1505"/>
    <cellStyle name="20% - Accent1 81" xfId="1506"/>
    <cellStyle name="20% - Accent1 81 2" xfId="1507"/>
    <cellStyle name="20% - Accent1 81 2 2" xfId="1508"/>
    <cellStyle name="20% - Accent1 81 2 2 2" xfId="1509"/>
    <cellStyle name="20% - Accent1 81 2 3" xfId="1510"/>
    <cellStyle name="20% - Accent1 81 2 3 2" xfId="1511"/>
    <cellStyle name="20% - Accent1 81 2 4" xfId="1512"/>
    <cellStyle name="20% - Accent1 81 2 4 2" xfId="1513"/>
    <cellStyle name="20% - Accent1 81 2 5" xfId="1514"/>
    <cellStyle name="20% - Accent1 81 3" xfId="1515"/>
    <cellStyle name="20% - Accent1 81 3 2" xfId="1516"/>
    <cellStyle name="20% - Accent1 81 4" xfId="1517"/>
    <cellStyle name="20% - Accent1 81 4 2" xfId="1518"/>
    <cellStyle name="20% - Accent1 81 5" xfId="1519"/>
    <cellStyle name="20% - Accent1 81 5 2" xfId="1520"/>
    <cellStyle name="20% - Accent1 81 6" xfId="1521"/>
    <cellStyle name="20% - Accent1 82" xfId="1522"/>
    <cellStyle name="20% - Accent1 82 2" xfId="1523"/>
    <cellStyle name="20% - Accent1 82 2 2" xfId="1524"/>
    <cellStyle name="20% - Accent1 82 2 2 2" xfId="1525"/>
    <cellStyle name="20% - Accent1 82 2 3" xfId="1526"/>
    <cellStyle name="20% - Accent1 82 2 3 2" xfId="1527"/>
    <cellStyle name="20% - Accent1 82 2 4" xfId="1528"/>
    <cellStyle name="20% - Accent1 82 2 4 2" xfId="1529"/>
    <cellStyle name="20% - Accent1 82 2 5" xfId="1530"/>
    <cellStyle name="20% - Accent1 82 3" xfId="1531"/>
    <cellStyle name="20% - Accent1 82 3 2" xfId="1532"/>
    <cellStyle name="20% - Accent1 82 4" xfId="1533"/>
    <cellStyle name="20% - Accent1 82 4 2" xfId="1534"/>
    <cellStyle name="20% - Accent1 82 5" xfId="1535"/>
    <cellStyle name="20% - Accent1 82 5 2" xfId="1536"/>
    <cellStyle name="20% - Accent1 82 6" xfId="1537"/>
    <cellStyle name="20% - Accent1 83" xfId="1538"/>
    <cellStyle name="20% - Accent1 83 2" xfId="1539"/>
    <cellStyle name="20% - Accent1 83 2 2" xfId="1540"/>
    <cellStyle name="20% - Accent1 83 2 2 2" xfId="1541"/>
    <cellStyle name="20% - Accent1 83 2 3" xfId="1542"/>
    <cellStyle name="20% - Accent1 83 2 3 2" xfId="1543"/>
    <cellStyle name="20% - Accent1 83 2 4" xfId="1544"/>
    <cellStyle name="20% - Accent1 83 2 4 2" xfId="1545"/>
    <cellStyle name="20% - Accent1 83 2 5" xfId="1546"/>
    <cellStyle name="20% - Accent1 83 3" xfId="1547"/>
    <cellStyle name="20% - Accent1 83 3 2" xfId="1548"/>
    <cellStyle name="20% - Accent1 83 4" xfId="1549"/>
    <cellStyle name="20% - Accent1 83 4 2" xfId="1550"/>
    <cellStyle name="20% - Accent1 83 5" xfId="1551"/>
    <cellStyle name="20% - Accent1 83 5 2" xfId="1552"/>
    <cellStyle name="20% - Accent1 83 6" xfId="1553"/>
    <cellStyle name="20% - Accent1 84" xfId="1554"/>
    <cellStyle name="20% - Accent1 84 2" xfId="1555"/>
    <cellStyle name="20% - Accent1 84 2 2" xfId="1556"/>
    <cellStyle name="20% - Accent1 84 2 2 2" xfId="1557"/>
    <cellStyle name="20% - Accent1 84 2 3" xfId="1558"/>
    <cellStyle name="20% - Accent1 84 2 3 2" xfId="1559"/>
    <cellStyle name="20% - Accent1 84 2 4" xfId="1560"/>
    <cellStyle name="20% - Accent1 84 2 4 2" xfId="1561"/>
    <cellStyle name="20% - Accent1 84 2 5" xfId="1562"/>
    <cellStyle name="20% - Accent1 84 3" xfId="1563"/>
    <cellStyle name="20% - Accent1 84 3 2" xfId="1564"/>
    <cellStyle name="20% - Accent1 84 4" xfId="1565"/>
    <cellStyle name="20% - Accent1 84 4 2" xfId="1566"/>
    <cellStyle name="20% - Accent1 84 5" xfId="1567"/>
    <cellStyle name="20% - Accent1 84 5 2" xfId="1568"/>
    <cellStyle name="20% - Accent1 84 6" xfId="1569"/>
    <cellStyle name="20% - Accent1 85" xfId="1570"/>
    <cellStyle name="20% - Accent1 85 2" xfId="1571"/>
    <cellStyle name="20% - Accent1 85 2 2" xfId="1572"/>
    <cellStyle name="20% - Accent1 85 2 2 2" xfId="1573"/>
    <cellStyle name="20% - Accent1 85 2 3" xfId="1574"/>
    <cellStyle name="20% - Accent1 85 2 3 2" xfId="1575"/>
    <cellStyle name="20% - Accent1 85 2 4" xfId="1576"/>
    <cellStyle name="20% - Accent1 85 2 4 2" xfId="1577"/>
    <cellStyle name="20% - Accent1 85 2 5" xfId="1578"/>
    <cellStyle name="20% - Accent1 85 3" xfId="1579"/>
    <cellStyle name="20% - Accent1 85 3 2" xfId="1580"/>
    <cellStyle name="20% - Accent1 85 4" xfId="1581"/>
    <cellStyle name="20% - Accent1 85 4 2" xfId="1582"/>
    <cellStyle name="20% - Accent1 85 5" xfId="1583"/>
    <cellStyle name="20% - Accent1 85 5 2" xfId="1584"/>
    <cellStyle name="20% - Accent1 85 6" xfId="1585"/>
    <cellStyle name="20% - Accent1 86" xfId="1586"/>
    <cellStyle name="20% - Accent1 86 2" xfId="1587"/>
    <cellStyle name="20% - Accent1 86 2 2" xfId="1588"/>
    <cellStyle name="20% - Accent1 86 2 2 2" xfId="1589"/>
    <cellStyle name="20% - Accent1 86 2 3" xfId="1590"/>
    <cellStyle name="20% - Accent1 86 2 3 2" xfId="1591"/>
    <cellStyle name="20% - Accent1 86 2 4" xfId="1592"/>
    <cellStyle name="20% - Accent1 86 2 4 2" xfId="1593"/>
    <cellStyle name="20% - Accent1 86 2 5" xfId="1594"/>
    <cellStyle name="20% - Accent1 86 3" xfId="1595"/>
    <cellStyle name="20% - Accent1 86 3 2" xfId="1596"/>
    <cellStyle name="20% - Accent1 86 4" xfId="1597"/>
    <cellStyle name="20% - Accent1 86 4 2" xfId="1598"/>
    <cellStyle name="20% - Accent1 86 5" xfId="1599"/>
    <cellStyle name="20% - Accent1 86 5 2" xfId="1600"/>
    <cellStyle name="20% - Accent1 86 6" xfId="1601"/>
    <cellStyle name="20% - Accent1 87" xfId="1602"/>
    <cellStyle name="20% - Accent1 87 2" xfId="1603"/>
    <cellStyle name="20% - Accent1 87 2 2" xfId="1604"/>
    <cellStyle name="20% - Accent1 87 2 2 2" xfId="1605"/>
    <cellStyle name="20% - Accent1 87 2 3" xfId="1606"/>
    <cellStyle name="20% - Accent1 87 2 3 2" xfId="1607"/>
    <cellStyle name="20% - Accent1 87 2 4" xfId="1608"/>
    <cellStyle name="20% - Accent1 87 2 4 2" xfId="1609"/>
    <cellStyle name="20% - Accent1 87 2 5" xfId="1610"/>
    <cellStyle name="20% - Accent1 87 3" xfId="1611"/>
    <cellStyle name="20% - Accent1 87 3 2" xfId="1612"/>
    <cellStyle name="20% - Accent1 87 4" xfId="1613"/>
    <cellStyle name="20% - Accent1 87 4 2" xfId="1614"/>
    <cellStyle name="20% - Accent1 87 5" xfId="1615"/>
    <cellStyle name="20% - Accent1 87 5 2" xfId="1616"/>
    <cellStyle name="20% - Accent1 87 6" xfId="1617"/>
    <cellStyle name="20% - Accent1 88" xfId="1618"/>
    <cellStyle name="20% - Accent1 88 2" xfId="1619"/>
    <cellStyle name="20% - Accent1 88 2 2" xfId="1620"/>
    <cellStyle name="20% - Accent1 88 2 2 2" xfId="1621"/>
    <cellStyle name="20% - Accent1 88 2 3" xfId="1622"/>
    <cellStyle name="20% - Accent1 88 2 3 2" xfId="1623"/>
    <cellStyle name="20% - Accent1 88 2 4" xfId="1624"/>
    <cellStyle name="20% - Accent1 88 2 4 2" xfId="1625"/>
    <cellStyle name="20% - Accent1 88 2 5" xfId="1626"/>
    <cellStyle name="20% - Accent1 88 3" xfId="1627"/>
    <cellStyle name="20% - Accent1 88 3 2" xfId="1628"/>
    <cellStyle name="20% - Accent1 88 4" xfId="1629"/>
    <cellStyle name="20% - Accent1 88 4 2" xfId="1630"/>
    <cellStyle name="20% - Accent1 88 5" xfId="1631"/>
    <cellStyle name="20% - Accent1 88 5 2" xfId="1632"/>
    <cellStyle name="20% - Accent1 88 6" xfId="1633"/>
    <cellStyle name="20% - Accent1 89" xfId="1634"/>
    <cellStyle name="20% - Accent1 89 2" xfId="1635"/>
    <cellStyle name="20% - Accent1 89 2 2" xfId="1636"/>
    <cellStyle name="20% - Accent1 89 2 2 2" xfId="1637"/>
    <cellStyle name="20% - Accent1 89 2 3" xfId="1638"/>
    <cellStyle name="20% - Accent1 89 2 3 2" xfId="1639"/>
    <cellStyle name="20% - Accent1 89 2 4" xfId="1640"/>
    <cellStyle name="20% - Accent1 89 2 4 2" xfId="1641"/>
    <cellStyle name="20% - Accent1 89 2 5" xfId="1642"/>
    <cellStyle name="20% - Accent1 89 3" xfId="1643"/>
    <cellStyle name="20% - Accent1 89 3 2" xfId="1644"/>
    <cellStyle name="20% - Accent1 89 4" xfId="1645"/>
    <cellStyle name="20% - Accent1 89 4 2" xfId="1646"/>
    <cellStyle name="20% - Accent1 89 5" xfId="1647"/>
    <cellStyle name="20% - Accent1 89 5 2" xfId="1648"/>
    <cellStyle name="20% - Accent1 89 6" xfId="1649"/>
    <cellStyle name="20% - Accent1 9" xfId="1650"/>
    <cellStyle name="20% - Accent1 9 2" xfId="1651"/>
    <cellStyle name="20% - Accent1 9 2 2" xfId="1652"/>
    <cellStyle name="20% - Accent1 9 2 2 2" xfId="1653"/>
    <cellStyle name="20% - Accent1 9 2 3" xfId="1654"/>
    <cellStyle name="20% - Accent1 9 2 3 2" xfId="1655"/>
    <cellStyle name="20% - Accent1 9 2 4" xfId="1656"/>
    <cellStyle name="20% - Accent1 9 2 4 2" xfId="1657"/>
    <cellStyle name="20% - Accent1 9 2 5" xfId="1658"/>
    <cellStyle name="20% - Accent1 9 3" xfId="1659"/>
    <cellStyle name="20% - Accent1 9 3 2" xfId="1660"/>
    <cellStyle name="20% - Accent1 9 4" xfId="1661"/>
    <cellStyle name="20% - Accent1 9 4 2" xfId="1662"/>
    <cellStyle name="20% - Accent1 9 5" xfId="1663"/>
    <cellStyle name="20% - Accent1 9 5 2" xfId="1664"/>
    <cellStyle name="20% - Accent1 9 6" xfId="1665"/>
    <cellStyle name="20% - Accent1 90" xfId="1666"/>
    <cellStyle name="20% - Accent1 90 2" xfId="1667"/>
    <cellStyle name="20% - Accent1 90 2 2" xfId="1668"/>
    <cellStyle name="20% - Accent1 90 2 2 2" xfId="1669"/>
    <cellStyle name="20% - Accent1 90 2 3" xfId="1670"/>
    <cellStyle name="20% - Accent1 90 2 3 2" xfId="1671"/>
    <cellStyle name="20% - Accent1 90 2 4" xfId="1672"/>
    <cellStyle name="20% - Accent1 90 2 4 2" xfId="1673"/>
    <cellStyle name="20% - Accent1 90 2 5" xfId="1674"/>
    <cellStyle name="20% - Accent1 90 3" xfId="1675"/>
    <cellStyle name="20% - Accent1 90 3 2" xfId="1676"/>
    <cellStyle name="20% - Accent1 90 4" xfId="1677"/>
    <cellStyle name="20% - Accent1 90 4 2" xfId="1678"/>
    <cellStyle name="20% - Accent1 90 5" xfId="1679"/>
    <cellStyle name="20% - Accent1 90 5 2" xfId="1680"/>
    <cellStyle name="20% - Accent1 90 6" xfId="1681"/>
    <cellStyle name="20% - Accent1 91" xfId="1682"/>
    <cellStyle name="20% - Accent1 91 2" xfId="1683"/>
    <cellStyle name="20% - Accent1 91 2 2" xfId="1684"/>
    <cellStyle name="20% - Accent1 91 2 2 2" xfId="1685"/>
    <cellStyle name="20% - Accent1 91 2 3" xfId="1686"/>
    <cellStyle name="20% - Accent1 91 2 3 2" xfId="1687"/>
    <cellStyle name="20% - Accent1 91 2 4" xfId="1688"/>
    <cellStyle name="20% - Accent1 91 2 4 2" xfId="1689"/>
    <cellStyle name="20% - Accent1 91 2 5" xfId="1690"/>
    <cellStyle name="20% - Accent1 91 3" xfId="1691"/>
    <cellStyle name="20% - Accent1 91 3 2" xfId="1692"/>
    <cellStyle name="20% - Accent1 91 4" xfId="1693"/>
    <cellStyle name="20% - Accent1 91 4 2" xfId="1694"/>
    <cellStyle name="20% - Accent1 91 5" xfId="1695"/>
    <cellStyle name="20% - Accent1 91 5 2" xfId="1696"/>
    <cellStyle name="20% - Accent1 91 6" xfId="1697"/>
    <cellStyle name="20% - Accent1 92" xfId="1698"/>
    <cellStyle name="20% - Accent1 92 2" xfId="1699"/>
    <cellStyle name="20% - Accent1 92 2 2" xfId="1700"/>
    <cellStyle name="20% - Accent1 92 2 2 2" xfId="1701"/>
    <cellStyle name="20% - Accent1 92 2 3" xfId="1702"/>
    <cellStyle name="20% - Accent1 92 2 3 2" xfId="1703"/>
    <cellStyle name="20% - Accent1 92 2 4" xfId="1704"/>
    <cellStyle name="20% - Accent1 92 2 4 2" xfId="1705"/>
    <cellStyle name="20% - Accent1 92 2 5" xfId="1706"/>
    <cellStyle name="20% - Accent1 92 3" xfId="1707"/>
    <cellStyle name="20% - Accent1 92 3 2" xfId="1708"/>
    <cellStyle name="20% - Accent1 92 4" xfId="1709"/>
    <cellStyle name="20% - Accent1 92 4 2" xfId="1710"/>
    <cellStyle name="20% - Accent1 92 5" xfId="1711"/>
    <cellStyle name="20% - Accent1 92 5 2" xfId="1712"/>
    <cellStyle name="20% - Accent1 92 6" xfId="1713"/>
    <cellStyle name="20% - Accent1 93" xfId="1714"/>
    <cellStyle name="20% - Accent1 93 2" xfId="1715"/>
    <cellStyle name="20% - Accent1 93 2 2" xfId="1716"/>
    <cellStyle name="20% - Accent1 93 2 2 2" xfId="1717"/>
    <cellStyle name="20% - Accent1 93 2 3" xfId="1718"/>
    <cellStyle name="20% - Accent1 93 2 3 2" xfId="1719"/>
    <cellStyle name="20% - Accent1 93 2 4" xfId="1720"/>
    <cellStyle name="20% - Accent1 93 2 4 2" xfId="1721"/>
    <cellStyle name="20% - Accent1 93 2 5" xfId="1722"/>
    <cellStyle name="20% - Accent1 93 3" xfId="1723"/>
    <cellStyle name="20% - Accent1 93 3 2" xfId="1724"/>
    <cellStyle name="20% - Accent1 93 4" xfId="1725"/>
    <cellStyle name="20% - Accent1 93 4 2" xfId="1726"/>
    <cellStyle name="20% - Accent1 93 5" xfId="1727"/>
    <cellStyle name="20% - Accent1 93 5 2" xfId="1728"/>
    <cellStyle name="20% - Accent1 93 6" xfId="1729"/>
    <cellStyle name="20% - Accent1 94" xfId="1730"/>
    <cellStyle name="20% - Accent1 94 2" xfId="1731"/>
    <cellStyle name="20% - Accent1 94 2 2" xfId="1732"/>
    <cellStyle name="20% - Accent1 94 2 2 2" xfId="1733"/>
    <cellStyle name="20% - Accent1 94 2 3" xfId="1734"/>
    <cellStyle name="20% - Accent1 94 2 3 2" xfId="1735"/>
    <cellStyle name="20% - Accent1 94 2 4" xfId="1736"/>
    <cellStyle name="20% - Accent1 94 2 4 2" xfId="1737"/>
    <cellStyle name="20% - Accent1 94 2 5" xfId="1738"/>
    <cellStyle name="20% - Accent1 94 3" xfId="1739"/>
    <cellStyle name="20% - Accent1 94 3 2" xfId="1740"/>
    <cellStyle name="20% - Accent1 94 4" xfId="1741"/>
    <cellStyle name="20% - Accent1 94 4 2" xfId="1742"/>
    <cellStyle name="20% - Accent1 94 5" xfId="1743"/>
    <cellStyle name="20% - Accent1 94 5 2" xfId="1744"/>
    <cellStyle name="20% - Accent1 94 6" xfId="1745"/>
    <cellStyle name="20% - Accent1 95" xfId="1746"/>
    <cellStyle name="20% - Accent1 95 2" xfId="1747"/>
    <cellStyle name="20% - Accent1 95 2 2" xfId="1748"/>
    <cellStyle name="20% - Accent1 95 2 2 2" xfId="1749"/>
    <cellStyle name="20% - Accent1 95 2 3" xfId="1750"/>
    <cellStyle name="20% - Accent1 95 2 3 2" xfId="1751"/>
    <cellStyle name="20% - Accent1 95 2 4" xfId="1752"/>
    <cellStyle name="20% - Accent1 95 2 4 2" xfId="1753"/>
    <cellStyle name="20% - Accent1 95 2 5" xfId="1754"/>
    <cellStyle name="20% - Accent1 95 3" xfId="1755"/>
    <cellStyle name="20% - Accent1 95 3 2" xfId="1756"/>
    <cellStyle name="20% - Accent1 95 4" xfId="1757"/>
    <cellStyle name="20% - Accent1 95 4 2" xfId="1758"/>
    <cellStyle name="20% - Accent1 95 5" xfId="1759"/>
    <cellStyle name="20% - Accent1 95 5 2" xfId="1760"/>
    <cellStyle name="20% - Accent1 95 6" xfId="1761"/>
    <cellStyle name="20% - Accent1 96" xfId="1762"/>
    <cellStyle name="20% - Accent1 96 2" xfId="1763"/>
    <cellStyle name="20% - Accent1 96 2 2" xfId="1764"/>
    <cellStyle name="20% - Accent1 96 2 2 2" xfId="1765"/>
    <cellStyle name="20% - Accent1 96 2 3" xfId="1766"/>
    <cellStyle name="20% - Accent1 96 2 3 2" xfId="1767"/>
    <cellStyle name="20% - Accent1 96 2 4" xfId="1768"/>
    <cellStyle name="20% - Accent1 96 2 4 2" xfId="1769"/>
    <cellStyle name="20% - Accent1 96 2 5" xfId="1770"/>
    <cellStyle name="20% - Accent1 96 3" xfId="1771"/>
    <cellStyle name="20% - Accent1 96 3 2" xfId="1772"/>
    <cellStyle name="20% - Accent1 96 4" xfId="1773"/>
    <cellStyle name="20% - Accent1 96 4 2" xfId="1774"/>
    <cellStyle name="20% - Accent1 96 5" xfId="1775"/>
    <cellStyle name="20% - Accent1 96 5 2" xfId="1776"/>
    <cellStyle name="20% - Accent1 96 6" xfId="1777"/>
    <cellStyle name="20% - Accent1 97" xfId="1778"/>
    <cellStyle name="20% - Accent1 97 2" xfId="1779"/>
    <cellStyle name="20% - Accent1 97 2 2" xfId="1780"/>
    <cellStyle name="20% - Accent1 97 2 2 2" xfId="1781"/>
    <cellStyle name="20% - Accent1 97 2 3" xfId="1782"/>
    <cellStyle name="20% - Accent1 97 2 3 2" xfId="1783"/>
    <cellStyle name="20% - Accent1 97 2 4" xfId="1784"/>
    <cellStyle name="20% - Accent1 97 2 4 2" xfId="1785"/>
    <cellStyle name="20% - Accent1 97 2 5" xfId="1786"/>
    <cellStyle name="20% - Accent1 97 3" xfId="1787"/>
    <cellStyle name="20% - Accent1 97 3 2" xfId="1788"/>
    <cellStyle name="20% - Accent1 97 4" xfId="1789"/>
    <cellStyle name="20% - Accent1 97 4 2" xfId="1790"/>
    <cellStyle name="20% - Accent1 97 5" xfId="1791"/>
    <cellStyle name="20% - Accent1 97 5 2" xfId="1792"/>
    <cellStyle name="20% - Accent1 97 6" xfId="1793"/>
    <cellStyle name="20% - Accent1 98" xfId="1794"/>
    <cellStyle name="20% - Accent1 98 2" xfId="1795"/>
    <cellStyle name="20% - Accent1 98 2 2" xfId="1796"/>
    <cellStyle name="20% - Accent1 98 2 2 2" xfId="1797"/>
    <cellStyle name="20% - Accent1 98 2 3" xfId="1798"/>
    <cellStyle name="20% - Accent1 98 2 3 2" xfId="1799"/>
    <cellStyle name="20% - Accent1 98 2 4" xfId="1800"/>
    <cellStyle name="20% - Accent1 98 2 4 2" xfId="1801"/>
    <cellStyle name="20% - Accent1 98 2 5" xfId="1802"/>
    <cellStyle name="20% - Accent1 98 3" xfId="1803"/>
    <cellStyle name="20% - Accent1 98 3 2" xfId="1804"/>
    <cellStyle name="20% - Accent1 98 4" xfId="1805"/>
    <cellStyle name="20% - Accent1 98 4 2" xfId="1806"/>
    <cellStyle name="20% - Accent1 98 5" xfId="1807"/>
    <cellStyle name="20% - Accent1 98 5 2" xfId="1808"/>
    <cellStyle name="20% - Accent1 98 6" xfId="1809"/>
    <cellStyle name="20% - Accent1 99" xfId="1810"/>
    <cellStyle name="20% - Accent1 99 2" xfId="1811"/>
    <cellStyle name="20% - Accent1 99 2 2" xfId="1812"/>
    <cellStyle name="20% - Accent1 99 2 2 2" xfId="1813"/>
    <cellStyle name="20% - Accent1 99 2 3" xfId="1814"/>
    <cellStyle name="20% - Accent1 99 2 3 2" xfId="1815"/>
    <cellStyle name="20% - Accent1 99 2 4" xfId="1816"/>
    <cellStyle name="20% - Accent1 99 2 4 2" xfId="1817"/>
    <cellStyle name="20% - Accent1 99 2 5" xfId="1818"/>
    <cellStyle name="20% - Accent1 99 3" xfId="1819"/>
    <cellStyle name="20% - Accent1 99 3 2" xfId="1820"/>
    <cellStyle name="20% - Accent1 99 4" xfId="1821"/>
    <cellStyle name="20% - Accent1 99 4 2" xfId="1822"/>
    <cellStyle name="20% - Accent1 99 5" xfId="1823"/>
    <cellStyle name="20% - Accent1 99 5 2" xfId="1824"/>
    <cellStyle name="20% - Accent1 99 6" xfId="1825"/>
    <cellStyle name="20% - Accent2 10" xfId="1826"/>
    <cellStyle name="20% - Accent2 10 2" xfId="1827"/>
    <cellStyle name="20% - Accent2 10 2 2" xfId="1828"/>
    <cellStyle name="20% - Accent2 10 2 2 2" xfId="1829"/>
    <cellStyle name="20% - Accent2 10 2 3" xfId="1830"/>
    <cellStyle name="20% - Accent2 10 2 3 2" xfId="1831"/>
    <cellStyle name="20% - Accent2 10 2 4" xfId="1832"/>
    <cellStyle name="20% - Accent2 10 2 4 2" xfId="1833"/>
    <cellStyle name="20% - Accent2 10 2 5" xfId="1834"/>
    <cellStyle name="20% - Accent2 10 3" xfId="1835"/>
    <cellStyle name="20% - Accent2 10 3 2" xfId="1836"/>
    <cellStyle name="20% - Accent2 10 4" xfId="1837"/>
    <cellStyle name="20% - Accent2 10 4 2" xfId="1838"/>
    <cellStyle name="20% - Accent2 10 5" xfId="1839"/>
    <cellStyle name="20% - Accent2 10 5 2" xfId="1840"/>
    <cellStyle name="20% - Accent2 10 6" xfId="1841"/>
    <cellStyle name="20% - Accent2 100" xfId="1842"/>
    <cellStyle name="20% - Accent2 100 2" xfId="1843"/>
    <cellStyle name="20% - Accent2 100 2 2" xfId="1844"/>
    <cellStyle name="20% - Accent2 100 2 2 2" xfId="1845"/>
    <cellStyle name="20% - Accent2 100 2 3" xfId="1846"/>
    <cellStyle name="20% - Accent2 100 2 3 2" xfId="1847"/>
    <cellStyle name="20% - Accent2 100 2 4" xfId="1848"/>
    <cellStyle name="20% - Accent2 100 2 4 2" xfId="1849"/>
    <cellStyle name="20% - Accent2 100 2 5" xfId="1850"/>
    <cellStyle name="20% - Accent2 100 3" xfId="1851"/>
    <cellStyle name="20% - Accent2 100 3 2" xfId="1852"/>
    <cellStyle name="20% - Accent2 100 4" xfId="1853"/>
    <cellStyle name="20% - Accent2 100 4 2" xfId="1854"/>
    <cellStyle name="20% - Accent2 100 5" xfId="1855"/>
    <cellStyle name="20% - Accent2 100 5 2" xfId="1856"/>
    <cellStyle name="20% - Accent2 100 6" xfId="1857"/>
    <cellStyle name="20% - Accent2 101" xfId="1858"/>
    <cellStyle name="20% - Accent2 101 2" xfId="1859"/>
    <cellStyle name="20% - Accent2 101 2 2" xfId="1860"/>
    <cellStyle name="20% - Accent2 101 2 2 2" xfId="1861"/>
    <cellStyle name="20% - Accent2 101 2 3" xfId="1862"/>
    <cellStyle name="20% - Accent2 101 2 3 2" xfId="1863"/>
    <cellStyle name="20% - Accent2 101 2 4" xfId="1864"/>
    <cellStyle name="20% - Accent2 101 2 4 2" xfId="1865"/>
    <cellStyle name="20% - Accent2 101 2 5" xfId="1866"/>
    <cellStyle name="20% - Accent2 101 3" xfId="1867"/>
    <cellStyle name="20% - Accent2 101 3 2" xfId="1868"/>
    <cellStyle name="20% - Accent2 101 4" xfId="1869"/>
    <cellStyle name="20% - Accent2 101 4 2" xfId="1870"/>
    <cellStyle name="20% - Accent2 101 5" xfId="1871"/>
    <cellStyle name="20% - Accent2 101 5 2" xfId="1872"/>
    <cellStyle name="20% - Accent2 101 6" xfId="1873"/>
    <cellStyle name="20% - Accent2 102" xfId="1874"/>
    <cellStyle name="20% - Accent2 102 2" xfId="1875"/>
    <cellStyle name="20% - Accent2 102 2 2" xfId="1876"/>
    <cellStyle name="20% - Accent2 102 3" xfId="1877"/>
    <cellStyle name="20% - Accent2 102 3 2" xfId="1878"/>
    <cellStyle name="20% - Accent2 102 4" xfId="1879"/>
    <cellStyle name="20% - Accent2 102 4 2" xfId="1880"/>
    <cellStyle name="20% - Accent2 102 5" xfId="1881"/>
    <cellStyle name="20% - Accent2 103" xfId="1882"/>
    <cellStyle name="20% - Accent2 103 2" xfId="1883"/>
    <cellStyle name="20% - Accent2 103 2 2" xfId="1884"/>
    <cellStyle name="20% - Accent2 103 3" xfId="1885"/>
    <cellStyle name="20% - Accent2 103 3 2" xfId="1886"/>
    <cellStyle name="20% - Accent2 103 4" xfId="1887"/>
    <cellStyle name="20% - Accent2 103 4 2" xfId="1888"/>
    <cellStyle name="20% - Accent2 103 5" xfId="1889"/>
    <cellStyle name="20% - Accent2 104" xfId="1890"/>
    <cellStyle name="20% - Accent2 104 2" xfId="1891"/>
    <cellStyle name="20% - Accent2 104 2 2" xfId="1892"/>
    <cellStyle name="20% - Accent2 104 3" xfId="1893"/>
    <cellStyle name="20% - Accent2 104 3 2" xfId="1894"/>
    <cellStyle name="20% - Accent2 104 4" xfId="1895"/>
    <cellStyle name="20% - Accent2 104 4 2" xfId="1896"/>
    <cellStyle name="20% - Accent2 104 5" xfId="1897"/>
    <cellStyle name="20% - Accent2 105" xfId="1898"/>
    <cellStyle name="20% - Accent2 105 2" xfId="1899"/>
    <cellStyle name="20% - Accent2 105 2 2" xfId="1900"/>
    <cellStyle name="20% - Accent2 105 3" xfId="1901"/>
    <cellStyle name="20% - Accent2 105 3 2" xfId="1902"/>
    <cellStyle name="20% - Accent2 105 4" xfId="1903"/>
    <cellStyle name="20% - Accent2 105 4 2" xfId="1904"/>
    <cellStyle name="20% - Accent2 105 5" xfId="1905"/>
    <cellStyle name="20% - Accent2 106" xfId="1906"/>
    <cellStyle name="20% - Accent2 106 2" xfId="1907"/>
    <cellStyle name="20% - Accent2 106 2 2" xfId="1908"/>
    <cellStyle name="20% - Accent2 106 3" xfId="1909"/>
    <cellStyle name="20% - Accent2 106 3 2" xfId="1910"/>
    <cellStyle name="20% - Accent2 106 4" xfId="1911"/>
    <cellStyle name="20% - Accent2 106 4 2" xfId="1912"/>
    <cellStyle name="20% - Accent2 106 5" xfId="1913"/>
    <cellStyle name="20% - Accent2 107" xfId="1914"/>
    <cellStyle name="20% - Accent2 107 2" xfId="1915"/>
    <cellStyle name="20% - Accent2 107 2 2" xfId="1916"/>
    <cellStyle name="20% - Accent2 107 3" xfId="1917"/>
    <cellStyle name="20% - Accent2 107 3 2" xfId="1918"/>
    <cellStyle name="20% - Accent2 107 4" xfId="1919"/>
    <cellStyle name="20% - Accent2 107 4 2" xfId="1920"/>
    <cellStyle name="20% - Accent2 107 5" xfId="1921"/>
    <cellStyle name="20% - Accent2 108" xfId="1922"/>
    <cellStyle name="20% - Accent2 108 2" xfId="1923"/>
    <cellStyle name="20% - Accent2 108 2 2" xfId="1924"/>
    <cellStyle name="20% - Accent2 108 3" xfId="1925"/>
    <cellStyle name="20% - Accent2 108 3 2" xfId="1926"/>
    <cellStyle name="20% - Accent2 108 4" xfId="1927"/>
    <cellStyle name="20% - Accent2 108 4 2" xfId="1928"/>
    <cellStyle name="20% - Accent2 108 5" xfId="1929"/>
    <cellStyle name="20% - Accent2 109" xfId="1930"/>
    <cellStyle name="20% - Accent2 109 2" xfId="1931"/>
    <cellStyle name="20% - Accent2 109 2 2" xfId="1932"/>
    <cellStyle name="20% - Accent2 109 3" xfId="1933"/>
    <cellStyle name="20% - Accent2 109 3 2" xfId="1934"/>
    <cellStyle name="20% - Accent2 109 4" xfId="1935"/>
    <cellStyle name="20% - Accent2 109 4 2" xfId="1936"/>
    <cellStyle name="20% - Accent2 109 5" xfId="1937"/>
    <cellStyle name="20% - Accent2 11" xfId="1938"/>
    <cellStyle name="20% - Accent2 11 2" xfId="1939"/>
    <cellStyle name="20% - Accent2 11 2 2" xfId="1940"/>
    <cellStyle name="20% - Accent2 11 2 2 2" xfId="1941"/>
    <cellStyle name="20% - Accent2 11 2 3" xfId="1942"/>
    <cellStyle name="20% - Accent2 11 2 3 2" xfId="1943"/>
    <cellStyle name="20% - Accent2 11 2 4" xfId="1944"/>
    <cellStyle name="20% - Accent2 11 2 4 2" xfId="1945"/>
    <cellStyle name="20% - Accent2 11 2 5" xfId="1946"/>
    <cellStyle name="20% - Accent2 11 3" xfId="1947"/>
    <cellStyle name="20% - Accent2 11 3 2" xfId="1948"/>
    <cellStyle name="20% - Accent2 11 4" xfId="1949"/>
    <cellStyle name="20% - Accent2 11 4 2" xfId="1950"/>
    <cellStyle name="20% - Accent2 11 5" xfId="1951"/>
    <cellStyle name="20% - Accent2 11 5 2" xfId="1952"/>
    <cellStyle name="20% - Accent2 11 6" xfId="1953"/>
    <cellStyle name="20% - Accent2 110" xfId="1954"/>
    <cellStyle name="20% - Accent2 110 2" xfId="1955"/>
    <cellStyle name="20% - Accent2 110 2 2" xfId="1956"/>
    <cellStyle name="20% - Accent2 110 3" xfId="1957"/>
    <cellStyle name="20% - Accent2 110 3 2" xfId="1958"/>
    <cellStyle name="20% - Accent2 110 4" xfId="1959"/>
    <cellStyle name="20% - Accent2 110 4 2" xfId="1960"/>
    <cellStyle name="20% - Accent2 110 5" xfId="1961"/>
    <cellStyle name="20% - Accent2 111" xfId="1962"/>
    <cellStyle name="20% - Accent2 111 2" xfId="1963"/>
    <cellStyle name="20% - Accent2 111 2 2" xfId="1964"/>
    <cellStyle name="20% - Accent2 111 3" xfId="1965"/>
    <cellStyle name="20% - Accent2 111 3 2" xfId="1966"/>
    <cellStyle name="20% - Accent2 111 4" xfId="1967"/>
    <cellStyle name="20% - Accent2 111 4 2" xfId="1968"/>
    <cellStyle name="20% - Accent2 111 5" xfId="1969"/>
    <cellStyle name="20% - Accent2 112" xfId="1970"/>
    <cellStyle name="20% - Accent2 112 2" xfId="1971"/>
    <cellStyle name="20% - Accent2 112 2 2" xfId="1972"/>
    <cellStyle name="20% - Accent2 112 3" xfId="1973"/>
    <cellStyle name="20% - Accent2 112 3 2" xfId="1974"/>
    <cellStyle name="20% - Accent2 112 4" xfId="1975"/>
    <cellStyle name="20% - Accent2 112 4 2" xfId="1976"/>
    <cellStyle name="20% - Accent2 112 5" xfId="1977"/>
    <cellStyle name="20% - Accent2 113" xfId="1978"/>
    <cellStyle name="20% - Accent2 113 2" xfId="1979"/>
    <cellStyle name="20% - Accent2 113 2 2" xfId="1980"/>
    <cellStyle name="20% - Accent2 113 3" xfId="1981"/>
    <cellStyle name="20% - Accent2 113 3 2" xfId="1982"/>
    <cellStyle name="20% - Accent2 113 4" xfId="1983"/>
    <cellStyle name="20% - Accent2 113 4 2" xfId="1984"/>
    <cellStyle name="20% - Accent2 113 5" xfId="1985"/>
    <cellStyle name="20% - Accent2 114" xfId="1986"/>
    <cellStyle name="20% - Accent2 114 2" xfId="1987"/>
    <cellStyle name="20% - Accent2 114 2 2" xfId="1988"/>
    <cellStyle name="20% - Accent2 114 3" xfId="1989"/>
    <cellStyle name="20% - Accent2 114 3 2" xfId="1990"/>
    <cellStyle name="20% - Accent2 114 4" xfId="1991"/>
    <cellStyle name="20% - Accent2 114 4 2" xfId="1992"/>
    <cellStyle name="20% - Accent2 114 5" xfId="1993"/>
    <cellStyle name="20% - Accent2 115" xfId="1994"/>
    <cellStyle name="20% - Accent2 115 2" xfId="1995"/>
    <cellStyle name="20% - Accent2 115 2 2" xfId="1996"/>
    <cellStyle name="20% - Accent2 115 3" xfId="1997"/>
    <cellStyle name="20% - Accent2 115 3 2" xfId="1998"/>
    <cellStyle name="20% - Accent2 115 4" xfId="1999"/>
    <cellStyle name="20% - Accent2 115 4 2" xfId="2000"/>
    <cellStyle name="20% - Accent2 115 5" xfId="2001"/>
    <cellStyle name="20% - Accent2 116" xfId="2002"/>
    <cellStyle name="20% - Accent2 116 2" xfId="2003"/>
    <cellStyle name="20% - Accent2 116 2 2" xfId="2004"/>
    <cellStyle name="20% - Accent2 116 3" xfId="2005"/>
    <cellStyle name="20% - Accent2 116 3 2" xfId="2006"/>
    <cellStyle name="20% - Accent2 116 4" xfId="2007"/>
    <cellStyle name="20% - Accent2 116 4 2" xfId="2008"/>
    <cellStyle name="20% - Accent2 116 5" xfId="2009"/>
    <cellStyle name="20% - Accent2 117" xfId="2010"/>
    <cellStyle name="20% - Accent2 117 2" xfId="2011"/>
    <cellStyle name="20% - Accent2 117 2 2" xfId="2012"/>
    <cellStyle name="20% - Accent2 117 3" xfId="2013"/>
    <cellStyle name="20% - Accent2 117 3 2" xfId="2014"/>
    <cellStyle name="20% - Accent2 117 4" xfId="2015"/>
    <cellStyle name="20% - Accent2 117 4 2" xfId="2016"/>
    <cellStyle name="20% - Accent2 117 5" xfId="2017"/>
    <cellStyle name="20% - Accent2 118" xfId="2018"/>
    <cellStyle name="20% - Accent2 118 2" xfId="2019"/>
    <cellStyle name="20% - Accent2 118 2 2" xfId="2020"/>
    <cellStyle name="20% - Accent2 118 3" xfId="2021"/>
    <cellStyle name="20% - Accent2 118 3 2" xfId="2022"/>
    <cellStyle name="20% - Accent2 118 4" xfId="2023"/>
    <cellStyle name="20% - Accent2 118 4 2" xfId="2024"/>
    <cellStyle name="20% - Accent2 118 5" xfId="2025"/>
    <cellStyle name="20% - Accent2 119" xfId="2026"/>
    <cellStyle name="20% - Accent2 119 2" xfId="2027"/>
    <cellStyle name="20% - Accent2 119 2 2" xfId="2028"/>
    <cellStyle name="20% - Accent2 119 3" xfId="2029"/>
    <cellStyle name="20% - Accent2 119 3 2" xfId="2030"/>
    <cellStyle name="20% - Accent2 119 4" xfId="2031"/>
    <cellStyle name="20% - Accent2 119 4 2" xfId="2032"/>
    <cellStyle name="20% - Accent2 119 5" xfId="2033"/>
    <cellStyle name="20% - Accent2 12" xfId="2034"/>
    <cellStyle name="20% - Accent2 12 2" xfId="2035"/>
    <cellStyle name="20% - Accent2 12 2 2" xfId="2036"/>
    <cellStyle name="20% - Accent2 12 2 2 2" xfId="2037"/>
    <cellStyle name="20% - Accent2 12 2 3" xfId="2038"/>
    <cellStyle name="20% - Accent2 12 2 3 2" xfId="2039"/>
    <cellStyle name="20% - Accent2 12 2 4" xfId="2040"/>
    <cellStyle name="20% - Accent2 12 2 4 2" xfId="2041"/>
    <cellStyle name="20% - Accent2 12 2 5" xfId="2042"/>
    <cellStyle name="20% - Accent2 12 3" xfId="2043"/>
    <cellStyle name="20% - Accent2 12 3 2" xfId="2044"/>
    <cellStyle name="20% - Accent2 12 4" xfId="2045"/>
    <cellStyle name="20% - Accent2 12 4 2" xfId="2046"/>
    <cellStyle name="20% - Accent2 12 5" xfId="2047"/>
    <cellStyle name="20% - Accent2 12 5 2" xfId="2048"/>
    <cellStyle name="20% - Accent2 12 6" xfId="2049"/>
    <cellStyle name="20% - Accent2 120" xfId="2050"/>
    <cellStyle name="20% - Accent2 120 2" xfId="2051"/>
    <cellStyle name="20% - Accent2 121" xfId="2052"/>
    <cellStyle name="20% - Accent2 121 2" xfId="2053"/>
    <cellStyle name="20% - Accent2 122" xfId="2054"/>
    <cellStyle name="20% - Accent2 122 2" xfId="2055"/>
    <cellStyle name="20% - Accent2 123" xfId="2056"/>
    <cellStyle name="20% - Accent2 123 2" xfId="2057"/>
    <cellStyle name="20% - Accent2 124" xfId="2058"/>
    <cellStyle name="20% - Accent2 124 2" xfId="2059"/>
    <cellStyle name="20% - Accent2 125" xfId="2060"/>
    <cellStyle name="20% - Accent2 125 2" xfId="2061"/>
    <cellStyle name="20% - Accent2 126" xfId="2062"/>
    <cellStyle name="20% - Accent2 126 2" xfId="2063"/>
    <cellStyle name="20% - Accent2 127" xfId="2064"/>
    <cellStyle name="20% - Accent2 127 2" xfId="2065"/>
    <cellStyle name="20% - Accent2 128" xfId="2066"/>
    <cellStyle name="20% - Accent2 128 2" xfId="2067"/>
    <cellStyle name="20% - Accent2 129" xfId="2068"/>
    <cellStyle name="20% - Accent2 129 2" xfId="2069"/>
    <cellStyle name="20% - Accent2 13" xfId="2070"/>
    <cellStyle name="20% - Accent2 13 2" xfId="2071"/>
    <cellStyle name="20% - Accent2 13 2 2" xfId="2072"/>
    <cellStyle name="20% - Accent2 13 2 2 2" xfId="2073"/>
    <cellStyle name="20% - Accent2 13 2 3" xfId="2074"/>
    <cellStyle name="20% - Accent2 13 2 3 2" xfId="2075"/>
    <cellStyle name="20% - Accent2 13 2 4" xfId="2076"/>
    <cellStyle name="20% - Accent2 13 2 4 2" xfId="2077"/>
    <cellStyle name="20% - Accent2 13 2 5" xfId="2078"/>
    <cellStyle name="20% - Accent2 13 3" xfId="2079"/>
    <cellStyle name="20% - Accent2 13 3 2" xfId="2080"/>
    <cellStyle name="20% - Accent2 13 4" xfId="2081"/>
    <cellStyle name="20% - Accent2 13 4 2" xfId="2082"/>
    <cellStyle name="20% - Accent2 13 5" xfId="2083"/>
    <cellStyle name="20% - Accent2 13 5 2" xfId="2084"/>
    <cellStyle name="20% - Accent2 13 6" xfId="2085"/>
    <cellStyle name="20% - Accent2 130" xfId="2086"/>
    <cellStyle name="20% - Accent2 14" xfId="2087"/>
    <cellStyle name="20% - Accent2 14 2" xfId="2088"/>
    <cellStyle name="20% - Accent2 14 2 2" xfId="2089"/>
    <cellStyle name="20% - Accent2 14 2 2 2" xfId="2090"/>
    <cellStyle name="20% - Accent2 14 2 3" xfId="2091"/>
    <cellStyle name="20% - Accent2 14 2 3 2" xfId="2092"/>
    <cellStyle name="20% - Accent2 14 2 4" xfId="2093"/>
    <cellStyle name="20% - Accent2 14 2 4 2" xfId="2094"/>
    <cellStyle name="20% - Accent2 14 2 5" xfId="2095"/>
    <cellStyle name="20% - Accent2 14 3" xfId="2096"/>
    <cellStyle name="20% - Accent2 14 3 2" xfId="2097"/>
    <cellStyle name="20% - Accent2 14 4" xfId="2098"/>
    <cellStyle name="20% - Accent2 14 4 2" xfId="2099"/>
    <cellStyle name="20% - Accent2 14 5" xfId="2100"/>
    <cellStyle name="20% - Accent2 14 5 2" xfId="2101"/>
    <cellStyle name="20% - Accent2 14 6" xfId="2102"/>
    <cellStyle name="20% - Accent2 15" xfId="2103"/>
    <cellStyle name="20% - Accent2 15 2" xfId="2104"/>
    <cellStyle name="20% - Accent2 15 2 2" xfId="2105"/>
    <cellStyle name="20% - Accent2 15 2 2 2" xfId="2106"/>
    <cellStyle name="20% - Accent2 15 2 3" xfId="2107"/>
    <cellStyle name="20% - Accent2 15 2 3 2" xfId="2108"/>
    <cellStyle name="20% - Accent2 15 2 4" xfId="2109"/>
    <cellStyle name="20% - Accent2 15 2 4 2" xfId="2110"/>
    <cellStyle name="20% - Accent2 15 2 5" xfId="2111"/>
    <cellStyle name="20% - Accent2 15 3" xfId="2112"/>
    <cellStyle name="20% - Accent2 15 3 2" xfId="2113"/>
    <cellStyle name="20% - Accent2 15 4" xfId="2114"/>
    <cellStyle name="20% - Accent2 15 4 2" xfId="2115"/>
    <cellStyle name="20% - Accent2 15 5" xfId="2116"/>
    <cellStyle name="20% - Accent2 15 5 2" xfId="2117"/>
    <cellStyle name="20% - Accent2 15 6" xfId="2118"/>
    <cellStyle name="20% - Accent2 16" xfId="2119"/>
    <cellStyle name="20% - Accent2 16 2" xfId="2120"/>
    <cellStyle name="20% - Accent2 16 2 2" xfId="2121"/>
    <cellStyle name="20% - Accent2 16 2 2 2" xfId="2122"/>
    <cellStyle name="20% - Accent2 16 2 3" xfId="2123"/>
    <cellStyle name="20% - Accent2 16 2 3 2" xfId="2124"/>
    <cellStyle name="20% - Accent2 16 2 4" xfId="2125"/>
    <cellStyle name="20% - Accent2 16 2 4 2" xfId="2126"/>
    <cellStyle name="20% - Accent2 16 2 5" xfId="2127"/>
    <cellStyle name="20% - Accent2 16 3" xfId="2128"/>
    <cellStyle name="20% - Accent2 16 3 2" xfId="2129"/>
    <cellStyle name="20% - Accent2 16 4" xfId="2130"/>
    <cellStyle name="20% - Accent2 16 4 2" xfId="2131"/>
    <cellStyle name="20% - Accent2 16 5" xfId="2132"/>
    <cellStyle name="20% - Accent2 16 5 2" xfId="2133"/>
    <cellStyle name="20% - Accent2 16 6" xfId="2134"/>
    <cellStyle name="20% - Accent2 17" xfId="2135"/>
    <cellStyle name="20% - Accent2 17 2" xfId="2136"/>
    <cellStyle name="20% - Accent2 17 2 2" xfId="2137"/>
    <cellStyle name="20% - Accent2 17 2 2 2" xfId="2138"/>
    <cellStyle name="20% - Accent2 17 2 3" xfId="2139"/>
    <cellStyle name="20% - Accent2 17 2 3 2" xfId="2140"/>
    <cellStyle name="20% - Accent2 17 2 4" xfId="2141"/>
    <cellStyle name="20% - Accent2 17 2 4 2" xfId="2142"/>
    <cellStyle name="20% - Accent2 17 2 5" xfId="2143"/>
    <cellStyle name="20% - Accent2 17 3" xfId="2144"/>
    <cellStyle name="20% - Accent2 17 3 2" xfId="2145"/>
    <cellStyle name="20% - Accent2 17 4" xfId="2146"/>
    <cellStyle name="20% - Accent2 17 4 2" xfId="2147"/>
    <cellStyle name="20% - Accent2 17 5" xfId="2148"/>
    <cellStyle name="20% - Accent2 17 5 2" xfId="2149"/>
    <cellStyle name="20% - Accent2 17 6" xfId="2150"/>
    <cellStyle name="20% - Accent2 18" xfId="2151"/>
    <cellStyle name="20% - Accent2 18 2" xfId="2152"/>
    <cellStyle name="20% - Accent2 18 2 2" xfId="2153"/>
    <cellStyle name="20% - Accent2 18 2 2 2" xfId="2154"/>
    <cellStyle name="20% - Accent2 18 2 3" xfId="2155"/>
    <cellStyle name="20% - Accent2 18 2 3 2" xfId="2156"/>
    <cellStyle name="20% - Accent2 18 2 4" xfId="2157"/>
    <cellStyle name="20% - Accent2 18 2 4 2" xfId="2158"/>
    <cellStyle name="20% - Accent2 18 2 5" xfId="2159"/>
    <cellStyle name="20% - Accent2 18 3" xfId="2160"/>
    <cellStyle name="20% - Accent2 18 3 2" xfId="2161"/>
    <cellStyle name="20% - Accent2 18 4" xfId="2162"/>
    <cellStyle name="20% - Accent2 18 4 2" xfId="2163"/>
    <cellStyle name="20% - Accent2 18 5" xfId="2164"/>
    <cellStyle name="20% - Accent2 18 5 2" xfId="2165"/>
    <cellStyle name="20% - Accent2 18 6" xfId="2166"/>
    <cellStyle name="20% - Accent2 19" xfId="2167"/>
    <cellStyle name="20% - Accent2 19 2" xfId="2168"/>
    <cellStyle name="20% - Accent2 19 2 2" xfId="2169"/>
    <cellStyle name="20% - Accent2 19 2 2 2" xfId="2170"/>
    <cellStyle name="20% - Accent2 19 2 3" xfId="2171"/>
    <cellStyle name="20% - Accent2 19 2 3 2" xfId="2172"/>
    <cellStyle name="20% - Accent2 19 2 4" xfId="2173"/>
    <cellStyle name="20% - Accent2 19 2 4 2" xfId="2174"/>
    <cellStyle name="20% - Accent2 19 2 5" xfId="2175"/>
    <cellStyle name="20% - Accent2 19 3" xfId="2176"/>
    <cellStyle name="20% - Accent2 19 3 2" xfId="2177"/>
    <cellStyle name="20% - Accent2 19 4" xfId="2178"/>
    <cellStyle name="20% - Accent2 19 4 2" xfId="2179"/>
    <cellStyle name="20% - Accent2 19 5" xfId="2180"/>
    <cellStyle name="20% - Accent2 19 5 2" xfId="2181"/>
    <cellStyle name="20% - Accent2 19 6" xfId="2182"/>
    <cellStyle name="20% - Accent2 2" xfId="2183"/>
    <cellStyle name="20% - Accent2 2 2" xfId="2184"/>
    <cellStyle name="20% - Accent2 2 2 2" xfId="2185"/>
    <cellStyle name="20% - Accent2 2 2 2 2" xfId="2186"/>
    <cellStyle name="20% - Accent2 2 2 3" xfId="2187"/>
    <cellStyle name="20% - Accent2 2 2 3 2" xfId="2188"/>
    <cellStyle name="20% - Accent2 2 2 4" xfId="2189"/>
    <cellStyle name="20% - Accent2 2 2 4 2" xfId="2190"/>
    <cellStyle name="20% - Accent2 2 2 5" xfId="2191"/>
    <cellStyle name="20% - Accent2 2 3" xfId="2192"/>
    <cellStyle name="20% - Accent2 2 3 2" xfId="2193"/>
    <cellStyle name="20% - Accent2 2 3 2 2" xfId="2194"/>
    <cellStyle name="20% - Accent2 2 3 3" xfId="2195"/>
    <cellStyle name="20% - Accent2 2 4" xfId="2196"/>
    <cellStyle name="20% - Accent2 2 4 2" xfId="2197"/>
    <cellStyle name="20% - Accent2 2 4 2 2" xfId="2198"/>
    <cellStyle name="20% - Accent2 2 4 3" xfId="2199"/>
    <cellStyle name="20% - Accent2 2 5" xfId="2200"/>
    <cellStyle name="20% - Accent2 2 5 2" xfId="2201"/>
    <cellStyle name="20% - Accent2 2 5 2 2" xfId="2202"/>
    <cellStyle name="20% - Accent2 2 5 3" xfId="2203"/>
    <cellStyle name="20% - Accent2 2 6" xfId="2204"/>
    <cellStyle name="20% - Accent2 2 6 2" xfId="2205"/>
    <cellStyle name="20% - Accent2 2 6 2 2" xfId="2206"/>
    <cellStyle name="20% - Accent2 2 6 3" xfId="2207"/>
    <cellStyle name="20% - Accent2 2 7" xfId="2208"/>
    <cellStyle name="20% - Accent2 2 7 2" xfId="2209"/>
    <cellStyle name="20% - Accent2 2 7 2 2" xfId="2210"/>
    <cellStyle name="20% - Accent2 2 7 3" xfId="2211"/>
    <cellStyle name="20% - Accent2 2 8" xfId="2212"/>
    <cellStyle name="20% - Accent2 2 8 2" xfId="2213"/>
    <cellStyle name="20% - Accent2 2 9" xfId="2214"/>
    <cellStyle name="20% - Accent2 20" xfId="2215"/>
    <cellStyle name="20% - Accent2 20 2" xfId="2216"/>
    <cellStyle name="20% - Accent2 20 2 2" xfId="2217"/>
    <cellStyle name="20% - Accent2 20 2 2 2" xfId="2218"/>
    <cellStyle name="20% - Accent2 20 2 3" xfId="2219"/>
    <cellStyle name="20% - Accent2 20 2 3 2" xfId="2220"/>
    <cellStyle name="20% - Accent2 20 2 4" xfId="2221"/>
    <cellStyle name="20% - Accent2 20 2 4 2" xfId="2222"/>
    <cellStyle name="20% - Accent2 20 2 5" xfId="2223"/>
    <cellStyle name="20% - Accent2 20 3" xfId="2224"/>
    <cellStyle name="20% - Accent2 20 3 2" xfId="2225"/>
    <cellStyle name="20% - Accent2 20 4" xfId="2226"/>
    <cellStyle name="20% - Accent2 20 4 2" xfId="2227"/>
    <cellStyle name="20% - Accent2 20 5" xfId="2228"/>
    <cellStyle name="20% - Accent2 20 5 2" xfId="2229"/>
    <cellStyle name="20% - Accent2 20 6" xfId="2230"/>
    <cellStyle name="20% - Accent2 21" xfId="2231"/>
    <cellStyle name="20% - Accent2 21 2" xfId="2232"/>
    <cellStyle name="20% - Accent2 21 2 2" xfId="2233"/>
    <cellStyle name="20% - Accent2 21 2 2 2" xfId="2234"/>
    <cellStyle name="20% - Accent2 21 2 3" xfId="2235"/>
    <cellStyle name="20% - Accent2 21 2 3 2" xfId="2236"/>
    <cellStyle name="20% - Accent2 21 2 4" xfId="2237"/>
    <cellStyle name="20% - Accent2 21 2 4 2" xfId="2238"/>
    <cellStyle name="20% - Accent2 21 2 5" xfId="2239"/>
    <cellStyle name="20% - Accent2 21 3" xfId="2240"/>
    <cellStyle name="20% - Accent2 21 3 2" xfId="2241"/>
    <cellStyle name="20% - Accent2 21 4" xfId="2242"/>
    <cellStyle name="20% - Accent2 21 4 2" xfId="2243"/>
    <cellStyle name="20% - Accent2 21 5" xfId="2244"/>
    <cellStyle name="20% - Accent2 21 5 2" xfId="2245"/>
    <cellStyle name="20% - Accent2 21 6" xfId="2246"/>
    <cellStyle name="20% - Accent2 22" xfId="2247"/>
    <cellStyle name="20% - Accent2 22 2" xfId="2248"/>
    <cellStyle name="20% - Accent2 22 2 2" xfId="2249"/>
    <cellStyle name="20% - Accent2 22 2 2 2" xfId="2250"/>
    <cellStyle name="20% - Accent2 22 2 3" xfId="2251"/>
    <cellStyle name="20% - Accent2 22 2 3 2" xfId="2252"/>
    <cellStyle name="20% - Accent2 22 2 4" xfId="2253"/>
    <cellStyle name="20% - Accent2 22 2 4 2" xfId="2254"/>
    <cellStyle name="20% - Accent2 22 2 5" xfId="2255"/>
    <cellStyle name="20% - Accent2 22 3" xfId="2256"/>
    <cellStyle name="20% - Accent2 22 3 2" xfId="2257"/>
    <cellStyle name="20% - Accent2 22 4" xfId="2258"/>
    <cellStyle name="20% - Accent2 22 4 2" xfId="2259"/>
    <cellStyle name="20% - Accent2 22 5" xfId="2260"/>
    <cellStyle name="20% - Accent2 22 5 2" xfId="2261"/>
    <cellStyle name="20% - Accent2 22 6" xfId="2262"/>
    <cellStyle name="20% - Accent2 23" xfId="2263"/>
    <cellStyle name="20% - Accent2 23 2" xfId="2264"/>
    <cellStyle name="20% - Accent2 23 2 2" xfId="2265"/>
    <cellStyle name="20% - Accent2 23 2 2 2" xfId="2266"/>
    <cellStyle name="20% - Accent2 23 2 3" xfId="2267"/>
    <cellStyle name="20% - Accent2 23 2 3 2" xfId="2268"/>
    <cellStyle name="20% - Accent2 23 2 4" xfId="2269"/>
    <cellStyle name="20% - Accent2 23 2 4 2" xfId="2270"/>
    <cellStyle name="20% - Accent2 23 2 5" xfId="2271"/>
    <cellStyle name="20% - Accent2 23 3" xfId="2272"/>
    <cellStyle name="20% - Accent2 23 3 2" xfId="2273"/>
    <cellStyle name="20% - Accent2 23 4" xfId="2274"/>
    <cellStyle name="20% - Accent2 23 4 2" xfId="2275"/>
    <cellStyle name="20% - Accent2 23 5" xfId="2276"/>
    <cellStyle name="20% - Accent2 23 5 2" xfId="2277"/>
    <cellStyle name="20% - Accent2 23 6" xfId="2278"/>
    <cellStyle name="20% - Accent2 24" xfId="2279"/>
    <cellStyle name="20% - Accent2 24 2" xfId="2280"/>
    <cellStyle name="20% - Accent2 24 2 2" xfId="2281"/>
    <cellStyle name="20% - Accent2 24 2 2 2" xfId="2282"/>
    <cellStyle name="20% - Accent2 24 2 3" xfId="2283"/>
    <cellStyle name="20% - Accent2 24 2 3 2" xfId="2284"/>
    <cellStyle name="20% - Accent2 24 2 4" xfId="2285"/>
    <cellStyle name="20% - Accent2 24 2 4 2" xfId="2286"/>
    <cellStyle name="20% - Accent2 24 2 5" xfId="2287"/>
    <cellStyle name="20% - Accent2 24 3" xfId="2288"/>
    <cellStyle name="20% - Accent2 24 3 2" xfId="2289"/>
    <cellStyle name="20% - Accent2 24 4" xfId="2290"/>
    <cellStyle name="20% - Accent2 24 4 2" xfId="2291"/>
    <cellStyle name="20% - Accent2 24 5" xfId="2292"/>
    <cellStyle name="20% - Accent2 24 5 2" xfId="2293"/>
    <cellStyle name="20% - Accent2 24 6" xfId="2294"/>
    <cellStyle name="20% - Accent2 25" xfId="2295"/>
    <cellStyle name="20% - Accent2 25 2" xfId="2296"/>
    <cellStyle name="20% - Accent2 25 2 2" xfId="2297"/>
    <cellStyle name="20% - Accent2 25 2 2 2" xfId="2298"/>
    <cellStyle name="20% - Accent2 25 2 3" xfId="2299"/>
    <cellStyle name="20% - Accent2 25 2 3 2" xfId="2300"/>
    <cellStyle name="20% - Accent2 25 2 4" xfId="2301"/>
    <cellStyle name="20% - Accent2 25 2 4 2" xfId="2302"/>
    <cellStyle name="20% - Accent2 25 2 5" xfId="2303"/>
    <cellStyle name="20% - Accent2 25 3" xfId="2304"/>
    <cellStyle name="20% - Accent2 25 3 2" xfId="2305"/>
    <cellStyle name="20% - Accent2 25 4" xfId="2306"/>
    <cellStyle name="20% - Accent2 25 4 2" xfId="2307"/>
    <cellStyle name="20% - Accent2 25 5" xfId="2308"/>
    <cellStyle name="20% - Accent2 25 5 2" xfId="2309"/>
    <cellStyle name="20% - Accent2 25 6" xfId="2310"/>
    <cellStyle name="20% - Accent2 26" xfId="2311"/>
    <cellStyle name="20% - Accent2 26 2" xfId="2312"/>
    <cellStyle name="20% - Accent2 26 2 2" xfId="2313"/>
    <cellStyle name="20% - Accent2 26 2 2 2" xfId="2314"/>
    <cellStyle name="20% - Accent2 26 2 3" xfId="2315"/>
    <cellStyle name="20% - Accent2 26 2 3 2" xfId="2316"/>
    <cellStyle name="20% - Accent2 26 2 4" xfId="2317"/>
    <cellStyle name="20% - Accent2 26 2 4 2" xfId="2318"/>
    <cellStyle name="20% - Accent2 26 2 5" xfId="2319"/>
    <cellStyle name="20% - Accent2 26 3" xfId="2320"/>
    <cellStyle name="20% - Accent2 26 3 2" xfId="2321"/>
    <cellStyle name="20% - Accent2 26 4" xfId="2322"/>
    <cellStyle name="20% - Accent2 26 4 2" xfId="2323"/>
    <cellStyle name="20% - Accent2 26 5" xfId="2324"/>
    <cellStyle name="20% - Accent2 26 5 2" xfId="2325"/>
    <cellStyle name="20% - Accent2 26 6" xfId="2326"/>
    <cellStyle name="20% - Accent2 27" xfId="2327"/>
    <cellStyle name="20% - Accent2 27 2" xfId="2328"/>
    <cellStyle name="20% - Accent2 27 2 2" xfId="2329"/>
    <cellStyle name="20% - Accent2 27 2 2 2" xfId="2330"/>
    <cellStyle name="20% - Accent2 27 2 3" xfId="2331"/>
    <cellStyle name="20% - Accent2 27 2 3 2" xfId="2332"/>
    <cellStyle name="20% - Accent2 27 2 4" xfId="2333"/>
    <cellStyle name="20% - Accent2 27 2 4 2" xfId="2334"/>
    <cellStyle name="20% - Accent2 27 2 5" xfId="2335"/>
    <cellStyle name="20% - Accent2 27 3" xfId="2336"/>
    <cellStyle name="20% - Accent2 27 3 2" xfId="2337"/>
    <cellStyle name="20% - Accent2 27 4" xfId="2338"/>
    <cellStyle name="20% - Accent2 27 4 2" xfId="2339"/>
    <cellStyle name="20% - Accent2 27 5" xfId="2340"/>
    <cellStyle name="20% - Accent2 27 5 2" xfId="2341"/>
    <cellStyle name="20% - Accent2 27 6" xfId="2342"/>
    <cellStyle name="20% - Accent2 28" xfId="2343"/>
    <cellStyle name="20% - Accent2 28 2" xfId="2344"/>
    <cellStyle name="20% - Accent2 28 2 2" xfId="2345"/>
    <cellStyle name="20% - Accent2 28 2 2 2" xfId="2346"/>
    <cellStyle name="20% - Accent2 28 2 3" xfId="2347"/>
    <cellStyle name="20% - Accent2 28 2 3 2" xfId="2348"/>
    <cellStyle name="20% - Accent2 28 2 4" xfId="2349"/>
    <cellStyle name="20% - Accent2 28 2 4 2" xfId="2350"/>
    <cellStyle name="20% - Accent2 28 2 5" xfId="2351"/>
    <cellStyle name="20% - Accent2 28 3" xfId="2352"/>
    <cellStyle name="20% - Accent2 28 3 2" xfId="2353"/>
    <cellStyle name="20% - Accent2 28 4" xfId="2354"/>
    <cellStyle name="20% - Accent2 28 4 2" xfId="2355"/>
    <cellStyle name="20% - Accent2 28 5" xfId="2356"/>
    <cellStyle name="20% - Accent2 28 5 2" xfId="2357"/>
    <cellStyle name="20% - Accent2 28 6" xfId="2358"/>
    <cellStyle name="20% - Accent2 29" xfId="2359"/>
    <cellStyle name="20% - Accent2 29 2" xfId="2360"/>
    <cellStyle name="20% - Accent2 29 2 2" xfId="2361"/>
    <cellStyle name="20% - Accent2 29 2 2 2" xfId="2362"/>
    <cellStyle name="20% - Accent2 29 2 3" xfId="2363"/>
    <cellStyle name="20% - Accent2 29 2 3 2" xfId="2364"/>
    <cellStyle name="20% - Accent2 29 2 4" xfId="2365"/>
    <cellStyle name="20% - Accent2 29 2 4 2" xfId="2366"/>
    <cellStyle name="20% - Accent2 29 2 5" xfId="2367"/>
    <cellStyle name="20% - Accent2 29 3" xfId="2368"/>
    <cellStyle name="20% - Accent2 29 3 2" xfId="2369"/>
    <cellStyle name="20% - Accent2 29 4" xfId="2370"/>
    <cellStyle name="20% - Accent2 29 4 2" xfId="2371"/>
    <cellStyle name="20% - Accent2 29 5" xfId="2372"/>
    <cellStyle name="20% - Accent2 29 5 2" xfId="2373"/>
    <cellStyle name="20% - Accent2 29 6" xfId="2374"/>
    <cellStyle name="20% - Accent2 3" xfId="2375"/>
    <cellStyle name="20% - Accent2 3 2" xfId="2376"/>
    <cellStyle name="20% - Accent2 3 2 2" xfId="2377"/>
    <cellStyle name="20% - Accent2 3 2 2 2" xfId="2378"/>
    <cellStyle name="20% - Accent2 3 2 3" xfId="2379"/>
    <cellStyle name="20% - Accent2 3 2 3 2" xfId="2380"/>
    <cellStyle name="20% - Accent2 3 2 4" xfId="2381"/>
    <cellStyle name="20% - Accent2 3 2 4 2" xfId="2382"/>
    <cellStyle name="20% - Accent2 3 2 5" xfId="2383"/>
    <cellStyle name="20% - Accent2 3 3" xfId="2384"/>
    <cellStyle name="20% - Accent2 3 3 2" xfId="2385"/>
    <cellStyle name="20% - Accent2 3 4" xfId="2386"/>
    <cellStyle name="20% - Accent2 3 4 2" xfId="2387"/>
    <cellStyle name="20% - Accent2 3 5" xfId="2388"/>
    <cellStyle name="20% - Accent2 3 5 2" xfId="2389"/>
    <cellStyle name="20% - Accent2 3 6" xfId="2390"/>
    <cellStyle name="20% - Accent2 30" xfId="2391"/>
    <cellStyle name="20% - Accent2 30 2" xfId="2392"/>
    <cellStyle name="20% - Accent2 30 2 2" xfId="2393"/>
    <cellStyle name="20% - Accent2 30 2 2 2" xfId="2394"/>
    <cellStyle name="20% - Accent2 30 2 3" xfId="2395"/>
    <cellStyle name="20% - Accent2 30 2 3 2" xfId="2396"/>
    <cellStyle name="20% - Accent2 30 2 4" xfId="2397"/>
    <cellStyle name="20% - Accent2 30 2 4 2" xfId="2398"/>
    <cellStyle name="20% - Accent2 30 2 5" xfId="2399"/>
    <cellStyle name="20% - Accent2 30 3" xfId="2400"/>
    <cellStyle name="20% - Accent2 30 3 2" xfId="2401"/>
    <cellStyle name="20% - Accent2 30 4" xfId="2402"/>
    <cellStyle name="20% - Accent2 30 4 2" xfId="2403"/>
    <cellStyle name="20% - Accent2 30 5" xfId="2404"/>
    <cellStyle name="20% - Accent2 30 5 2" xfId="2405"/>
    <cellStyle name="20% - Accent2 30 6" xfId="2406"/>
    <cellStyle name="20% - Accent2 31" xfId="2407"/>
    <cellStyle name="20% - Accent2 31 2" xfId="2408"/>
    <cellStyle name="20% - Accent2 31 2 2" xfId="2409"/>
    <cellStyle name="20% - Accent2 31 2 2 2" xfId="2410"/>
    <cellStyle name="20% - Accent2 31 2 3" xfId="2411"/>
    <cellStyle name="20% - Accent2 31 2 3 2" xfId="2412"/>
    <cellStyle name="20% - Accent2 31 2 4" xfId="2413"/>
    <cellStyle name="20% - Accent2 31 2 4 2" xfId="2414"/>
    <cellStyle name="20% - Accent2 31 2 5" xfId="2415"/>
    <cellStyle name="20% - Accent2 31 3" xfId="2416"/>
    <cellStyle name="20% - Accent2 31 3 2" xfId="2417"/>
    <cellStyle name="20% - Accent2 31 4" xfId="2418"/>
    <cellStyle name="20% - Accent2 31 4 2" xfId="2419"/>
    <cellStyle name="20% - Accent2 31 5" xfId="2420"/>
    <cellStyle name="20% - Accent2 31 5 2" xfId="2421"/>
    <cellStyle name="20% - Accent2 31 6" xfId="2422"/>
    <cellStyle name="20% - Accent2 32" xfId="2423"/>
    <cellStyle name="20% - Accent2 32 2" xfId="2424"/>
    <cellStyle name="20% - Accent2 32 2 2" xfId="2425"/>
    <cellStyle name="20% - Accent2 32 2 2 2" xfId="2426"/>
    <cellStyle name="20% - Accent2 32 2 3" xfId="2427"/>
    <cellStyle name="20% - Accent2 32 2 3 2" xfId="2428"/>
    <cellStyle name="20% - Accent2 32 2 4" xfId="2429"/>
    <cellStyle name="20% - Accent2 32 2 4 2" xfId="2430"/>
    <cellStyle name="20% - Accent2 32 2 5" xfId="2431"/>
    <cellStyle name="20% - Accent2 32 3" xfId="2432"/>
    <cellStyle name="20% - Accent2 32 3 2" xfId="2433"/>
    <cellStyle name="20% - Accent2 32 4" xfId="2434"/>
    <cellStyle name="20% - Accent2 32 4 2" xfId="2435"/>
    <cellStyle name="20% - Accent2 32 5" xfId="2436"/>
    <cellStyle name="20% - Accent2 32 5 2" xfId="2437"/>
    <cellStyle name="20% - Accent2 32 6" xfId="2438"/>
    <cellStyle name="20% - Accent2 33" xfId="2439"/>
    <cellStyle name="20% - Accent2 33 2" xfId="2440"/>
    <cellStyle name="20% - Accent2 33 2 2" xfId="2441"/>
    <cellStyle name="20% - Accent2 33 2 2 2" xfId="2442"/>
    <cellStyle name="20% - Accent2 33 2 3" xfId="2443"/>
    <cellStyle name="20% - Accent2 33 2 3 2" xfId="2444"/>
    <cellStyle name="20% - Accent2 33 2 4" xfId="2445"/>
    <cellStyle name="20% - Accent2 33 2 4 2" xfId="2446"/>
    <cellStyle name="20% - Accent2 33 2 5" xfId="2447"/>
    <cellStyle name="20% - Accent2 33 3" xfId="2448"/>
    <cellStyle name="20% - Accent2 33 3 2" xfId="2449"/>
    <cellStyle name="20% - Accent2 33 4" xfId="2450"/>
    <cellStyle name="20% - Accent2 33 4 2" xfId="2451"/>
    <cellStyle name="20% - Accent2 33 5" xfId="2452"/>
    <cellStyle name="20% - Accent2 33 5 2" xfId="2453"/>
    <cellStyle name="20% - Accent2 33 6" xfId="2454"/>
    <cellStyle name="20% - Accent2 34" xfId="2455"/>
    <cellStyle name="20% - Accent2 34 2" xfId="2456"/>
    <cellStyle name="20% - Accent2 34 2 2" xfId="2457"/>
    <cellStyle name="20% - Accent2 34 2 2 2" xfId="2458"/>
    <cellStyle name="20% - Accent2 34 2 3" xfId="2459"/>
    <cellStyle name="20% - Accent2 34 2 3 2" xfId="2460"/>
    <cellStyle name="20% - Accent2 34 2 4" xfId="2461"/>
    <cellStyle name="20% - Accent2 34 2 4 2" xfId="2462"/>
    <cellStyle name="20% - Accent2 34 2 5" xfId="2463"/>
    <cellStyle name="20% - Accent2 34 3" xfId="2464"/>
    <cellStyle name="20% - Accent2 34 3 2" xfId="2465"/>
    <cellStyle name="20% - Accent2 34 4" xfId="2466"/>
    <cellStyle name="20% - Accent2 34 4 2" xfId="2467"/>
    <cellStyle name="20% - Accent2 34 5" xfId="2468"/>
    <cellStyle name="20% - Accent2 34 5 2" xfId="2469"/>
    <cellStyle name="20% - Accent2 34 6" xfId="2470"/>
    <cellStyle name="20% - Accent2 35" xfId="2471"/>
    <cellStyle name="20% - Accent2 35 2" xfId="2472"/>
    <cellStyle name="20% - Accent2 35 2 2" xfId="2473"/>
    <cellStyle name="20% - Accent2 35 2 2 2" xfId="2474"/>
    <cellStyle name="20% - Accent2 35 2 3" xfId="2475"/>
    <cellStyle name="20% - Accent2 35 2 3 2" xfId="2476"/>
    <cellStyle name="20% - Accent2 35 2 4" xfId="2477"/>
    <cellStyle name="20% - Accent2 35 2 4 2" xfId="2478"/>
    <cellStyle name="20% - Accent2 35 2 5" xfId="2479"/>
    <cellStyle name="20% - Accent2 35 3" xfId="2480"/>
    <cellStyle name="20% - Accent2 35 3 2" xfId="2481"/>
    <cellStyle name="20% - Accent2 35 4" xfId="2482"/>
    <cellStyle name="20% - Accent2 35 4 2" xfId="2483"/>
    <cellStyle name="20% - Accent2 35 5" xfId="2484"/>
    <cellStyle name="20% - Accent2 35 5 2" xfId="2485"/>
    <cellStyle name="20% - Accent2 35 6" xfId="2486"/>
    <cellStyle name="20% - Accent2 36" xfId="2487"/>
    <cellStyle name="20% - Accent2 36 2" xfId="2488"/>
    <cellStyle name="20% - Accent2 36 2 2" xfId="2489"/>
    <cellStyle name="20% - Accent2 36 2 2 2" xfId="2490"/>
    <cellStyle name="20% - Accent2 36 2 3" xfId="2491"/>
    <cellStyle name="20% - Accent2 36 2 3 2" xfId="2492"/>
    <cellStyle name="20% - Accent2 36 2 4" xfId="2493"/>
    <cellStyle name="20% - Accent2 36 2 4 2" xfId="2494"/>
    <cellStyle name="20% - Accent2 36 2 5" xfId="2495"/>
    <cellStyle name="20% - Accent2 36 3" xfId="2496"/>
    <cellStyle name="20% - Accent2 36 3 2" xfId="2497"/>
    <cellStyle name="20% - Accent2 36 4" xfId="2498"/>
    <cellStyle name="20% - Accent2 36 4 2" xfId="2499"/>
    <cellStyle name="20% - Accent2 36 5" xfId="2500"/>
    <cellStyle name="20% - Accent2 36 5 2" xfId="2501"/>
    <cellStyle name="20% - Accent2 36 6" xfId="2502"/>
    <cellStyle name="20% - Accent2 37" xfId="2503"/>
    <cellStyle name="20% - Accent2 37 2" xfId="2504"/>
    <cellStyle name="20% - Accent2 37 2 2" xfId="2505"/>
    <cellStyle name="20% - Accent2 37 2 2 2" xfId="2506"/>
    <cellStyle name="20% - Accent2 37 2 3" xfId="2507"/>
    <cellStyle name="20% - Accent2 37 2 3 2" xfId="2508"/>
    <cellStyle name="20% - Accent2 37 2 4" xfId="2509"/>
    <cellStyle name="20% - Accent2 37 2 4 2" xfId="2510"/>
    <cellStyle name="20% - Accent2 37 2 5" xfId="2511"/>
    <cellStyle name="20% - Accent2 37 3" xfId="2512"/>
    <cellStyle name="20% - Accent2 37 3 2" xfId="2513"/>
    <cellStyle name="20% - Accent2 37 4" xfId="2514"/>
    <cellStyle name="20% - Accent2 37 4 2" xfId="2515"/>
    <cellStyle name="20% - Accent2 37 5" xfId="2516"/>
    <cellStyle name="20% - Accent2 37 5 2" xfId="2517"/>
    <cellStyle name="20% - Accent2 37 6" xfId="2518"/>
    <cellStyle name="20% - Accent2 38" xfId="2519"/>
    <cellStyle name="20% - Accent2 38 2" xfId="2520"/>
    <cellStyle name="20% - Accent2 38 2 2" xfId="2521"/>
    <cellStyle name="20% - Accent2 38 2 2 2" xfId="2522"/>
    <cellStyle name="20% - Accent2 38 2 3" xfId="2523"/>
    <cellStyle name="20% - Accent2 38 2 3 2" xfId="2524"/>
    <cellStyle name="20% - Accent2 38 2 4" xfId="2525"/>
    <cellStyle name="20% - Accent2 38 2 4 2" xfId="2526"/>
    <cellStyle name="20% - Accent2 38 2 5" xfId="2527"/>
    <cellStyle name="20% - Accent2 38 3" xfId="2528"/>
    <cellStyle name="20% - Accent2 38 3 2" xfId="2529"/>
    <cellStyle name="20% - Accent2 38 4" xfId="2530"/>
    <cellStyle name="20% - Accent2 38 4 2" xfId="2531"/>
    <cellStyle name="20% - Accent2 38 5" xfId="2532"/>
    <cellStyle name="20% - Accent2 38 5 2" xfId="2533"/>
    <cellStyle name="20% - Accent2 38 6" xfId="2534"/>
    <cellStyle name="20% - Accent2 39" xfId="2535"/>
    <cellStyle name="20% - Accent2 39 2" xfId="2536"/>
    <cellStyle name="20% - Accent2 39 2 2" xfId="2537"/>
    <cellStyle name="20% - Accent2 39 2 2 2" xfId="2538"/>
    <cellStyle name="20% - Accent2 39 2 3" xfId="2539"/>
    <cellStyle name="20% - Accent2 39 2 3 2" xfId="2540"/>
    <cellStyle name="20% - Accent2 39 2 4" xfId="2541"/>
    <cellStyle name="20% - Accent2 39 2 4 2" xfId="2542"/>
    <cellStyle name="20% - Accent2 39 2 5" xfId="2543"/>
    <cellStyle name="20% - Accent2 39 3" xfId="2544"/>
    <cellStyle name="20% - Accent2 39 3 2" xfId="2545"/>
    <cellStyle name="20% - Accent2 39 4" xfId="2546"/>
    <cellStyle name="20% - Accent2 39 4 2" xfId="2547"/>
    <cellStyle name="20% - Accent2 39 5" xfId="2548"/>
    <cellStyle name="20% - Accent2 39 5 2" xfId="2549"/>
    <cellStyle name="20% - Accent2 39 6" xfId="2550"/>
    <cellStyle name="20% - Accent2 4" xfId="2551"/>
    <cellStyle name="20% - Accent2 4 2" xfId="2552"/>
    <cellStyle name="20% - Accent2 4 2 2" xfId="2553"/>
    <cellStyle name="20% - Accent2 4 2 2 2" xfId="2554"/>
    <cellStyle name="20% - Accent2 4 2 3" xfId="2555"/>
    <cellStyle name="20% - Accent2 4 2 3 2" xfId="2556"/>
    <cellStyle name="20% - Accent2 4 2 4" xfId="2557"/>
    <cellStyle name="20% - Accent2 4 2 4 2" xfId="2558"/>
    <cellStyle name="20% - Accent2 4 2 5" xfId="2559"/>
    <cellStyle name="20% - Accent2 4 3" xfId="2560"/>
    <cellStyle name="20% - Accent2 4 3 2" xfId="2561"/>
    <cellStyle name="20% - Accent2 4 4" xfId="2562"/>
    <cellStyle name="20% - Accent2 4 4 2" xfId="2563"/>
    <cellStyle name="20% - Accent2 4 5" xfId="2564"/>
    <cellStyle name="20% - Accent2 4 5 2" xfId="2565"/>
    <cellStyle name="20% - Accent2 4 6" xfId="2566"/>
    <cellStyle name="20% - Accent2 40" xfId="2567"/>
    <cellStyle name="20% - Accent2 40 2" xfId="2568"/>
    <cellStyle name="20% - Accent2 40 2 2" xfId="2569"/>
    <cellStyle name="20% - Accent2 40 2 2 2" xfId="2570"/>
    <cellStyle name="20% - Accent2 40 2 3" xfId="2571"/>
    <cellStyle name="20% - Accent2 40 2 3 2" xfId="2572"/>
    <cellStyle name="20% - Accent2 40 2 4" xfId="2573"/>
    <cellStyle name="20% - Accent2 40 2 4 2" xfId="2574"/>
    <cellStyle name="20% - Accent2 40 2 5" xfId="2575"/>
    <cellStyle name="20% - Accent2 40 3" xfId="2576"/>
    <cellStyle name="20% - Accent2 40 3 2" xfId="2577"/>
    <cellStyle name="20% - Accent2 40 4" xfId="2578"/>
    <cellStyle name="20% - Accent2 40 4 2" xfId="2579"/>
    <cellStyle name="20% - Accent2 40 5" xfId="2580"/>
    <cellStyle name="20% - Accent2 40 5 2" xfId="2581"/>
    <cellStyle name="20% - Accent2 40 6" xfId="2582"/>
    <cellStyle name="20% - Accent2 41" xfId="2583"/>
    <cellStyle name="20% - Accent2 41 2" xfId="2584"/>
    <cellStyle name="20% - Accent2 41 2 2" xfId="2585"/>
    <cellStyle name="20% - Accent2 41 2 2 2" xfId="2586"/>
    <cellStyle name="20% - Accent2 41 2 3" xfId="2587"/>
    <cellStyle name="20% - Accent2 41 2 3 2" xfId="2588"/>
    <cellStyle name="20% - Accent2 41 2 4" xfId="2589"/>
    <cellStyle name="20% - Accent2 41 2 4 2" xfId="2590"/>
    <cellStyle name="20% - Accent2 41 2 5" xfId="2591"/>
    <cellStyle name="20% - Accent2 41 3" xfId="2592"/>
    <cellStyle name="20% - Accent2 41 3 2" xfId="2593"/>
    <cellStyle name="20% - Accent2 41 4" xfId="2594"/>
    <cellStyle name="20% - Accent2 41 4 2" xfId="2595"/>
    <cellStyle name="20% - Accent2 41 5" xfId="2596"/>
    <cellStyle name="20% - Accent2 41 5 2" xfId="2597"/>
    <cellStyle name="20% - Accent2 41 6" xfId="2598"/>
    <cellStyle name="20% - Accent2 42" xfId="2599"/>
    <cellStyle name="20% - Accent2 42 2" xfId="2600"/>
    <cellStyle name="20% - Accent2 42 2 2" xfId="2601"/>
    <cellStyle name="20% - Accent2 42 2 2 2" xfId="2602"/>
    <cellStyle name="20% - Accent2 42 2 3" xfId="2603"/>
    <cellStyle name="20% - Accent2 42 2 3 2" xfId="2604"/>
    <cellStyle name="20% - Accent2 42 2 4" xfId="2605"/>
    <cellStyle name="20% - Accent2 42 2 4 2" xfId="2606"/>
    <cellStyle name="20% - Accent2 42 2 5" xfId="2607"/>
    <cellStyle name="20% - Accent2 42 3" xfId="2608"/>
    <cellStyle name="20% - Accent2 42 3 2" xfId="2609"/>
    <cellStyle name="20% - Accent2 42 4" xfId="2610"/>
    <cellStyle name="20% - Accent2 42 4 2" xfId="2611"/>
    <cellStyle name="20% - Accent2 42 5" xfId="2612"/>
    <cellStyle name="20% - Accent2 42 5 2" xfId="2613"/>
    <cellStyle name="20% - Accent2 42 6" xfId="2614"/>
    <cellStyle name="20% - Accent2 43" xfId="2615"/>
    <cellStyle name="20% - Accent2 43 2" xfId="2616"/>
    <cellStyle name="20% - Accent2 43 2 2" xfId="2617"/>
    <cellStyle name="20% - Accent2 43 2 2 2" xfId="2618"/>
    <cellStyle name="20% - Accent2 43 2 3" xfId="2619"/>
    <cellStyle name="20% - Accent2 43 2 3 2" xfId="2620"/>
    <cellStyle name="20% - Accent2 43 2 4" xfId="2621"/>
    <cellStyle name="20% - Accent2 43 2 4 2" xfId="2622"/>
    <cellStyle name="20% - Accent2 43 2 5" xfId="2623"/>
    <cellStyle name="20% - Accent2 43 3" xfId="2624"/>
    <cellStyle name="20% - Accent2 43 3 2" xfId="2625"/>
    <cellStyle name="20% - Accent2 43 4" xfId="2626"/>
    <cellStyle name="20% - Accent2 43 4 2" xfId="2627"/>
    <cellStyle name="20% - Accent2 43 5" xfId="2628"/>
    <cellStyle name="20% - Accent2 43 5 2" xfId="2629"/>
    <cellStyle name="20% - Accent2 43 6" xfId="2630"/>
    <cellStyle name="20% - Accent2 44" xfId="2631"/>
    <cellStyle name="20% - Accent2 44 2" xfId="2632"/>
    <cellStyle name="20% - Accent2 44 2 2" xfId="2633"/>
    <cellStyle name="20% - Accent2 44 2 2 2" xfId="2634"/>
    <cellStyle name="20% - Accent2 44 2 3" xfId="2635"/>
    <cellStyle name="20% - Accent2 44 2 3 2" xfId="2636"/>
    <cellStyle name="20% - Accent2 44 2 4" xfId="2637"/>
    <cellStyle name="20% - Accent2 44 2 4 2" xfId="2638"/>
    <cellStyle name="20% - Accent2 44 2 5" xfId="2639"/>
    <cellStyle name="20% - Accent2 44 3" xfId="2640"/>
    <cellStyle name="20% - Accent2 44 3 2" xfId="2641"/>
    <cellStyle name="20% - Accent2 44 4" xfId="2642"/>
    <cellStyle name="20% - Accent2 44 4 2" xfId="2643"/>
    <cellStyle name="20% - Accent2 44 5" xfId="2644"/>
    <cellStyle name="20% - Accent2 44 5 2" xfId="2645"/>
    <cellStyle name="20% - Accent2 44 6" xfId="2646"/>
    <cellStyle name="20% - Accent2 45" xfId="2647"/>
    <cellStyle name="20% - Accent2 45 2" xfId="2648"/>
    <cellStyle name="20% - Accent2 45 2 2" xfId="2649"/>
    <cellStyle name="20% - Accent2 45 2 2 2" xfId="2650"/>
    <cellStyle name="20% - Accent2 45 2 3" xfId="2651"/>
    <cellStyle name="20% - Accent2 45 2 3 2" xfId="2652"/>
    <cellStyle name="20% - Accent2 45 2 4" xfId="2653"/>
    <cellStyle name="20% - Accent2 45 2 4 2" xfId="2654"/>
    <cellStyle name="20% - Accent2 45 2 5" xfId="2655"/>
    <cellStyle name="20% - Accent2 45 3" xfId="2656"/>
    <cellStyle name="20% - Accent2 45 3 2" xfId="2657"/>
    <cellStyle name="20% - Accent2 45 4" xfId="2658"/>
    <cellStyle name="20% - Accent2 45 4 2" xfId="2659"/>
    <cellStyle name="20% - Accent2 45 5" xfId="2660"/>
    <cellStyle name="20% - Accent2 45 5 2" xfId="2661"/>
    <cellStyle name="20% - Accent2 45 6" xfId="2662"/>
    <cellStyle name="20% - Accent2 46" xfId="2663"/>
    <cellStyle name="20% - Accent2 46 2" xfId="2664"/>
    <cellStyle name="20% - Accent2 46 2 2" xfId="2665"/>
    <cellStyle name="20% - Accent2 46 2 2 2" xfId="2666"/>
    <cellStyle name="20% - Accent2 46 2 3" xfId="2667"/>
    <cellStyle name="20% - Accent2 46 2 3 2" xfId="2668"/>
    <cellStyle name="20% - Accent2 46 2 4" xfId="2669"/>
    <cellStyle name="20% - Accent2 46 2 4 2" xfId="2670"/>
    <cellStyle name="20% - Accent2 46 2 5" xfId="2671"/>
    <cellStyle name="20% - Accent2 46 3" xfId="2672"/>
    <cellStyle name="20% - Accent2 46 3 2" xfId="2673"/>
    <cellStyle name="20% - Accent2 46 4" xfId="2674"/>
    <cellStyle name="20% - Accent2 46 4 2" xfId="2675"/>
    <cellStyle name="20% - Accent2 46 5" xfId="2676"/>
    <cellStyle name="20% - Accent2 46 5 2" xfId="2677"/>
    <cellStyle name="20% - Accent2 46 6" xfId="2678"/>
    <cellStyle name="20% - Accent2 47" xfId="2679"/>
    <cellStyle name="20% - Accent2 47 2" xfId="2680"/>
    <cellStyle name="20% - Accent2 47 2 2" xfId="2681"/>
    <cellStyle name="20% - Accent2 47 2 2 2" xfId="2682"/>
    <cellStyle name="20% - Accent2 47 2 3" xfId="2683"/>
    <cellStyle name="20% - Accent2 47 2 3 2" xfId="2684"/>
    <cellStyle name="20% - Accent2 47 2 4" xfId="2685"/>
    <cellStyle name="20% - Accent2 47 2 4 2" xfId="2686"/>
    <cellStyle name="20% - Accent2 47 2 5" xfId="2687"/>
    <cellStyle name="20% - Accent2 47 3" xfId="2688"/>
    <cellStyle name="20% - Accent2 47 3 2" xfId="2689"/>
    <cellStyle name="20% - Accent2 47 4" xfId="2690"/>
    <cellStyle name="20% - Accent2 47 4 2" xfId="2691"/>
    <cellStyle name="20% - Accent2 47 5" xfId="2692"/>
    <cellStyle name="20% - Accent2 47 5 2" xfId="2693"/>
    <cellStyle name="20% - Accent2 47 6" xfId="2694"/>
    <cellStyle name="20% - Accent2 48" xfId="2695"/>
    <cellStyle name="20% - Accent2 48 2" xfId="2696"/>
    <cellStyle name="20% - Accent2 48 2 2" xfId="2697"/>
    <cellStyle name="20% - Accent2 48 2 2 2" xfId="2698"/>
    <cellStyle name="20% - Accent2 48 2 3" xfId="2699"/>
    <cellStyle name="20% - Accent2 48 2 3 2" xfId="2700"/>
    <cellStyle name="20% - Accent2 48 2 4" xfId="2701"/>
    <cellStyle name="20% - Accent2 48 2 4 2" xfId="2702"/>
    <cellStyle name="20% - Accent2 48 2 5" xfId="2703"/>
    <cellStyle name="20% - Accent2 48 3" xfId="2704"/>
    <cellStyle name="20% - Accent2 48 3 2" xfId="2705"/>
    <cellStyle name="20% - Accent2 48 4" xfId="2706"/>
    <cellStyle name="20% - Accent2 48 4 2" xfId="2707"/>
    <cellStyle name="20% - Accent2 48 5" xfId="2708"/>
    <cellStyle name="20% - Accent2 48 5 2" xfId="2709"/>
    <cellStyle name="20% - Accent2 48 6" xfId="2710"/>
    <cellStyle name="20% - Accent2 49" xfId="2711"/>
    <cellStyle name="20% - Accent2 49 2" xfId="2712"/>
    <cellStyle name="20% - Accent2 49 2 2" xfId="2713"/>
    <cellStyle name="20% - Accent2 49 2 2 2" xfId="2714"/>
    <cellStyle name="20% - Accent2 49 2 3" xfId="2715"/>
    <cellStyle name="20% - Accent2 49 2 3 2" xfId="2716"/>
    <cellStyle name="20% - Accent2 49 2 4" xfId="2717"/>
    <cellStyle name="20% - Accent2 49 2 4 2" xfId="2718"/>
    <cellStyle name="20% - Accent2 49 2 5" xfId="2719"/>
    <cellStyle name="20% - Accent2 49 3" xfId="2720"/>
    <cellStyle name="20% - Accent2 49 3 2" xfId="2721"/>
    <cellStyle name="20% - Accent2 49 4" xfId="2722"/>
    <cellStyle name="20% - Accent2 49 4 2" xfId="2723"/>
    <cellStyle name="20% - Accent2 49 5" xfId="2724"/>
    <cellStyle name="20% - Accent2 49 5 2" xfId="2725"/>
    <cellStyle name="20% - Accent2 49 6" xfId="2726"/>
    <cellStyle name="20% - Accent2 5" xfId="2727"/>
    <cellStyle name="20% - Accent2 5 2" xfId="2728"/>
    <cellStyle name="20% - Accent2 5 2 2" xfId="2729"/>
    <cellStyle name="20% - Accent2 5 2 2 2" xfId="2730"/>
    <cellStyle name="20% - Accent2 5 2 3" xfId="2731"/>
    <cellStyle name="20% - Accent2 5 2 3 2" xfId="2732"/>
    <cellStyle name="20% - Accent2 5 2 4" xfId="2733"/>
    <cellStyle name="20% - Accent2 5 2 4 2" xfId="2734"/>
    <cellStyle name="20% - Accent2 5 2 5" xfId="2735"/>
    <cellStyle name="20% - Accent2 5 3" xfId="2736"/>
    <cellStyle name="20% - Accent2 5 3 2" xfId="2737"/>
    <cellStyle name="20% - Accent2 5 4" xfId="2738"/>
    <cellStyle name="20% - Accent2 5 4 2" xfId="2739"/>
    <cellStyle name="20% - Accent2 5 5" xfId="2740"/>
    <cellStyle name="20% - Accent2 5 5 2" xfId="2741"/>
    <cellStyle name="20% - Accent2 5 6" xfId="2742"/>
    <cellStyle name="20% - Accent2 50" xfId="2743"/>
    <cellStyle name="20% - Accent2 50 2" xfId="2744"/>
    <cellStyle name="20% - Accent2 50 2 2" xfId="2745"/>
    <cellStyle name="20% - Accent2 50 2 2 2" xfId="2746"/>
    <cellStyle name="20% - Accent2 50 2 3" xfId="2747"/>
    <cellStyle name="20% - Accent2 50 2 3 2" xfId="2748"/>
    <cellStyle name="20% - Accent2 50 2 4" xfId="2749"/>
    <cellStyle name="20% - Accent2 50 2 4 2" xfId="2750"/>
    <cellStyle name="20% - Accent2 50 2 5" xfId="2751"/>
    <cellStyle name="20% - Accent2 50 3" xfId="2752"/>
    <cellStyle name="20% - Accent2 50 3 2" xfId="2753"/>
    <cellStyle name="20% - Accent2 50 4" xfId="2754"/>
    <cellStyle name="20% - Accent2 50 4 2" xfId="2755"/>
    <cellStyle name="20% - Accent2 50 5" xfId="2756"/>
    <cellStyle name="20% - Accent2 50 5 2" xfId="2757"/>
    <cellStyle name="20% - Accent2 50 6" xfId="2758"/>
    <cellStyle name="20% - Accent2 51" xfId="2759"/>
    <cellStyle name="20% - Accent2 51 2" xfId="2760"/>
    <cellStyle name="20% - Accent2 51 2 2" xfId="2761"/>
    <cellStyle name="20% - Accent2 51 2 2 2" xfId="2762"/>
    <cellStyle name="20% - Accent2 51 2 3" xfId="2763"/>
    <cellStyle name="20% - Accent2 51 2 3 2" xfId="2764"/>
    <cellStyle name="20% - Accent2 51 2 4" xfId="2765"/>
    <cellStyle name="20% - Accent2 51 2 4 2" xfId="2766"/>
    <cellStyle name="20% - Accent2 51 2 5" xfId="2767"/>
    <cellStyle name="20% - Accent2 51 3" xfId="2768"/>
    <cellStyle name="20% - Accent2 51 3 2" xfId="2769"/>
    <cellStyle name="20% - Accent2 51 4" xfId="2770"/>
    <cellStyle name="20% - Accent2 51 4 2" xfId="2771"/>
    <cellStyle name="20% - Accent2 51 5" xfId="2772"/>
    <cellStyle name="20% - Accent2 51 5 2" xfId="2773"/>
    <cellStyle name="20% - Accent2 51 6" xfId="2774"/>
    <cellStyle name="20% - Accent2 52" xfId="2775"/>
    <cellStyle name="20% - Accent2 52 2" xfId="2776"/>
    <cellStyle name="20% - Accent2 52 2 2" xfId="2777"/>
    <cellStyle name="20% - Accent2 52 2 2 2" xfId="2778"/>
    <cellStyle name="20% - Accent2 52 2 3" xfId="2779"/>
    <cellStyle name="20% - Accent2 52 2 3 2" xfId="2780"/>
    <cellStyle name="20% - Accent2 52 2 4" xfId="2781"/>
    <cellStyle name="20% - Accent2 52 2 4 2" xfId="2782"/>
    <cellStyle name="20% - Accent2 52 2 5" xfId="2783"/>
    <cellStyle name="20% - Accent2 52 3" xfId="2784"/>
    <cellStyle name="20% - Accent2 52 3 2" xfId="2785"/>
    <cellStyle name="20% - Accent2 52 4" xfId="2786"/>
    <cellStyle name="20% - Accent2 52 4 2" xfId="2787"/>
    <cellStyle name="20% - Accent2 52 5" xfId="2788"/>
    <cellStyle name="20% - Accent2 52 5 2" xfId="2789"/>
    <cellStyle name="20% - Accent2 52 6" xfId="2790"/>
    <cellStyle name="20% - Accent2 53" xfId="2791"/>
    <cellStyle name="20% - Accent2 53 2" xfId="2792"/>
    <cellStyle name="20% - Accent2 53 2 2" xfId="2793"/>
    <cellStyle name="20% - Accent2 53 2 2 2" xfId="2794"/>
    <cellStyle name="20% - Accent2 53 2 3" xfId="2795"/>
    <cellStyle name="20% - Accent2 53 2 3 2" xfId="2796"/>
    <cellStyle name="20% - Accent2 53 2 4" xfId="2797"/>
    <cellStyle name="20% - Accent2 53 2 4 2" xfId="2798"/>
    <cellStyle name="20% - Accent2 53 2 5" xfId="2799"/>
    <cellStyle name="20% - Accent2 53 3" xfId="2800"/>
    <cellStyle name="20% - Accent2 53 3 2" xfId="2801"/>
    <cellStyle name="20% - Accent2 53 4" xfId="2802"/>
    <cellStyle name="20% - Accent2 53 4 2" xfId="2803"/>
    <cellStyle name="20% - Accent2 53 5" xfId="2804"/>
    <cellStyle name="20% - Accent2 53 5 2" xfId="2805"/>
    <cellStyle name="20% - Accent2 53 6" xfId="2806"/>
    <cellStyle name="20% - Accent2 54" xfId="2807"/>
    <cellStyle name="20% - Accent2 54 2" xfId="2808"/>
    <cellStyle name="20% - Accent2 54 2 2" xfId="2809"/>
    <cellStyle name="20% - Accent2 54 2 2 2" xfId="2810"/>
    <cellStyle name="20% - Accent2 54 2 3" xfId="2811"/>
    <cellStyle name="20% - Accent2 54 2 3 2" xfId="2812"/>
    <cellStyle name="20% - Accent2 54 2 4" xfId="2813"/>
    <cellStyle name="20% - Accent2 54 2 4 2" xfId="2814"/>
    <cellStyle name="20% - Accent2 54 2 5" xfId="2815"/>
    <cellStyle name="20% - Accent2 54 3" xfId="2816"/>
    <cellStyle name="20% - Accent2 54 3 2" xfId="2817"/>
    <cellStyle name="20% - Accent2 54 4" xfId="2818"/>
    <cellStyle name="20% - Accent2 54 4 2" xfId="2819"/>
    <cellStyle name="20% - Accent2 54 5" xfId="2820"/>
    <cellStyle name="20% - Accent2 54 5 2" xfId="2821"/>
    <cellStyle name="20% - Accent2 54 6" xfId="2822"/>
    <cellStyle name="20% - Accent2 55" xfId="2823"/>
    <cellStyle name="20% - Accent2 55 2" xfId="2824"/>
    <cellStyle name="20% - Accent2 55 2 2" xfId="2825"/>
    <cellStyle name="20% - Accent2 55 2 2 2" xfId="2826"/>
    <cellStyle name="20% - Accent2 55 2 3" xfId="2827"/>
    <cellStyle name="20% - Accent2 55 2 3 2" xfId="2828"/>
    <cellStyle name="20% - Accent2 55 2 4" xfId="2829"/>
    <cellStyle name="20% - Accent2 55 2 4 2" xfId="2830"/>
    <cellStyle name="20% - Accent2 55 2 5" xfId="2831"/>
    <cellStyle name="20% - Accent2 55 3" xfId="2832"/>
    <cellStyle name="20% - Accent2 55 3 2" xfId="2833"/>
    <cellStyle name="20% - Accent2 55 4" xfId="2834"/>
    <cellStyle name="20% - Accent2 55 4 2" xfId="2835"/>
    <cellStyle name="20% - Accent2 55 5" xfId="2836"/>
    <cellStyle name="20% - Accent2 55 5 2" xfId="2837"/>
    <cellStyle name="20% - Accent2 55 6" xfId="2838"/>
    <cellStyle name="20% - Accent2 56" xfId="2839"/>
    <cellStyle name="20% - Accent2 56 2" xfId="2840"/>
    <cellStyle name="20% - Accent2 56 2 2" xfId="2841"/>
    <cellStyle name="20% - Accent2 56 2 2 2" xfId="2842"/>
    <cellStyle name="20% - Accent2 56 2 3" xfId="2843"/>
    <cellStyle name="20% - Accent2 56 2 3 2" xfId="2844"/>
    <cellStyle name="20% - Accent2 56 2 4" xfId="2845"/>
    <cellStyle name="20% - Accent2 56 2 4 2" xfId="2846"/>
    <cellStyle name="20% - Accent2 56 2 5" xfId="2847"/>
    <cellStyle name="20% - Accent2 56 3" xfId="2848"/>
    <cellStyle name="20% - Accent2 56 3 2" xfId="2849"/>
    <cellStyle name="20% - Accent2 56 4" xfId="2850"/>
    <cellStyle name="20% - Accent2 56 4 2" xfId="2851"/>
    <cellStyle name="20% - Accent2 56 5" xfId="2852"/>
    <cellStyle name="20% - Accent2 56 5 2" xfId="2853"/>
    <cellStyle name="20% - Accent2 56 6" xfId="2854"/>
    <cellStyle name="20% - Accent2 57" xfId="2855"/>
    <cellStyle name="20% - Accent2 57 2" xfId="2856"/>
    <cellStyle name="20% - Accent2 57 2 2" xfId="2857"/>
    <cellStyle name="20% - Accent2 57 2 2 2" xfId="2858"/>
    <cellStyle name="20% - Accent2 57 2 3" xfId="2859"/>
    <cellStyle name="20% - Accent2 57 2 3 2" xfId="2860"/>
    <cellStyle name="20% - Accent2 57 2 4" xfId="2861"/>
    <cellStyle name="20% - Accent2 57 2 4 2" xfId="2862"/>
    <cellStyle name="20% - Accent2 57 2 5" xfId="2863"/>
    <cellStyle name="20% - Accent2 57 3" xfId="2864"/>
    <cellStyle name="20% - Accent2 57 3 2" xfId="2865"/>
    <cellStyle name="20% - Accent2 57 4" xfId="2866"/>
    <cellStyle name="20% - Accent2 57 4 2" xfId="2867"/>
    <cellStyle name="20% - Accent2 57 5" xfId="2868"/>
    <cellStyle name="20% - Accent2 57 5 2" xfId="2869"/>
    <cellStyle name="20% - Accent2 57 6" xfId="2870"/>
    <cellStyle name="20% - Accent2 58" xfId="2871"/>
    <cellStyle name="20% - Accent2 58 2" xfId="2872"/>
    <cellStyle name="20% - Accent2 58 2 2" xfId="2873"/>
    <cellStyle name="20% - Accent2 58 2 2 2" xfId="2874"/>
    <cellStyle name="20% - Accent2 58 2 3" xfId="2875"/>
    <cellStyle name="20% - Accent2 58 2 3 2" xfId="2876"/>
    <cellStyle name="20% - Accent2 58 2 4" xfId="2877"/>
    <cellStyle name="20% - Accent2 58 2 4 2" xfId="2878"/>
    <cellStyle name="20% - Accent2 58 2 5" xfId="2879"/>
    <cellStyle name="20% - Accent2 58 3" xfId="2880"/>
    <cellStyle name="20% - Accent2 58 3 2" xfId="2881"/>
    <cellStyle name="20% - Accent2 58 4" xfId="2882"/>
    <cellStyle name="20% - Accent2 58 4 2" xfId="2883"/>
    <cellStyle name="20% - Accent2 58 5" xfId="2884"/>
    <cellStyle name="20% - Accent2 58 5 2" xfId="2885"/>
    <cellStyle name="20% - Accent2 58 6" xfId="2886"/>
    <cellStyle name="20% - Accent2 59" xfId="2887"/>
    <cellStyle name="20% - Accent2 59 2" xfId="2888"/>
    <cellStyle name="20% - Accent2 59 2 2" xfId="2889"/>
    <cellStyle name="20% - Accent2 59 2 2 2" xfId="2890"/>
    <cellStyle name="20% - Accent2 59 2 3" xfId="2891"/>
    <cellStyle name="20% - Accent2 59 2 3 2" xfId="2892"/>
    <cellStyle name="20% - Accent2 59 2 4" xfId="2893"/>
    <cellStyle name="20% - Accent2 59 2 4 2" xfId="2894"/>
    <cellStyle name="20% - Accent2 59 2 5" xfId="2895"/>
    <cellStyle name="20% - Accent2 59 3" xfId="2896"/>
    <cellStyle name="20% - Accent2 59 3 2" xfId="2897"/>
    <cellStyle name="20% - Accent2 59 4" xfId="2898"/>
    <cellStyle name="20% - Accent2 59 4 2" xfId="2899"/>
    <cellStyle name="20% - Accent2 59 5" xfId="2900"/>
    <cellStyle name="20% - Accent2 59 5 2" xfId="2901"/>
    <cellStyle name="20% - Accent2 59 6" xfId="2902"/>
    <cellStyle name="20% - Accent2 6" xfId="2903"/>
    <cellStyle name="20% - Accent2 6 2" xfId="2904"/>
    <cellStyle name="20% - Accent2 6 2 2" xfId="2905"/>
    <cellStyle name="20% - Accent2 6 2 2 2" xfId="2906"/>
    <cellStyle name="20% - Accent2 6 2 3" xfId="2907"/>
    <cellStyle name="20% - Accent2 6 2 3 2" xfId="2908"/>
    <cellStyle name="20% - Accent2 6 2 4" xfId="2909"/>
    <cellStyle name="20% - Accent2 6 2 4 2" xfId="2910"/>
    <cellStyle name="20% - Accent2 6 2 5" xfId="2911"/>
    <cellStyle name="20% - Accent2 6 3" xfId="2912"/>
    <cellStyle name="20% - Accent2 6 3 2" xfId="2913"/>
    <cellStyle name="20% - Accent2 6 4" xfId="2914"/>
    <cellStyle name="20% - Accent2 6 4 2" xfId="2915"/>
    <cellStyle name="20% - Accent2 6 5" xfId="2916"/>
    <cellStyle name="20% - Accent2 6 5 2" xfId="2917"/>
    <cellStyle name="20% - Accent2 6 6" xfId="2918"/>
    <cellStyle name="20% - Accent2 60" xfId="2919"/>
    <cellStyle name="20% - Accent2 60 2" xfId="2920"/>
    <cellStyle name="20% - Accent2 60 2 2" xfId="2921"/>
    <cellStyle name="20% - Accent2 60 2 2 2" xfId="2922"/>
    <cellStyle name="20% - Accent2 60 2 3" xfId="2923"/>
    <cellStyle name="20% - Accent2 60 2 3 2" xfId="2924"/>
    <cellStyle name="20% - Accent2 60 2 4" xfId="2925"/>
    <cellStyle name="20% - Accent2 60 2 4 2" xfId="2926"/>
    <cellStyle name="20% - Accent2 60 2 5" xfId="2927"/>
    <cellStyle name="20% - Accent2 60 3" xfId="2928"/>
    <cellStyle name="20% - Accent2 60 3 2" xfId="2929"/>
    <cellStyle name="20% - Accent2 60 4" xfId="2930"/>
    <cellStyle name="20% - Accent2 60 4 2" xfId="2931"/>
    <cellStyle name="20% - Accent2 60 5" xfId="2932"/>
    <cellStyle name="20% - Accent2 60 5 2" xfId="2933"/>
    <cellStyle name="20% - Accent2 60 6" xfId="2934"/>
    <cellStyle name="20% - Accent2 61" xfId="2935"/>
    <cellStyle name="20% - Accent2 61 2" xfId="2936"/>
    <cellStyle name="20% - Accent2 61 2 2" xfId="2937"/>
    <cellStyle name="20% - Accent2 61 2 2 2" xfId="2938"/>
    <cellStyle name="20% - Accent2 61 2 3" xfId="2939"/>
    <cellStyle name="20% - Accent2 61 2 3 2" xfId="2940"/>
    <cellStyle name="20% - Accent2 61 2 4" xfId="2941"/>
    <cellStyle name="20% - Accent2 61 2 4 2" xfId="2942"/>
    <cellStyle name="20% - Accent2 61 2 5" xfId="2943"/>
    <cellStyle name="20% - Accent2 61 3" xfId="2944"/>
    <cellStyle name="20% - Accent2 61 3 2" xfId="2945"/>
    <cellStyle name="20% - Accent2 61 4" xfId="2946"/>
    <cellStyle name="20% - Accent2 61 4 2" xfId="2947"/>
    <cellStyle name="20% - Accent2 61 5" xfId="2948"/>
    <cellStyle name="20% - Accent2 61 5 2" xfId="2949"/>
    <cellStyle name="20% - Accent2 61 6" xfId="2950"/>
    <cellStyle name="20% - Accent2 62" xfId="2951"/>
    <cellStyle name="20% - Accent2 62 2" xfId="2952"/>
    <cellStyle name="20% - Accent2 62 2 2" xfId="2953"/>
    <cellStyle name="20% - Accent2 62 2 2 2" xfId="2954"/>
    <cellStyle name="20% - Accent2 62 2 3" xfId="2955"/>
    <cellStyle name="20% - Accent2 62 2 3 2" xfId="2956"/>
    <cellStyle name="20% - Accent2 62 2 4" xfId="2957"/>
    <cellStyle name="20% - Accent2 62 2 4 2" xfId="2958"/>
    <cellStyle name="20% - Accent2 62 2 5" xfId="2959"/>
    <cellStyle name="20% - Accent2 62 3" xfId="2960"/>
    <cellStyle name="20% - Accent2 62 3 2" xfId="2961"/>
    <cellStyle name="20% - Accent2 62 4" xfId="2962"/>
    <cellStyle name="20% - Accent2 62 4 2" xfId="2963"/>
    <cellStyle name="20% - Accent2 62 5" xfId="2964"/>
    <cellStyle name="20% - Accent2 62 5 2" xfId="2965"/>
    <cellStyle name="20% - Accent2 62 6" xfId="2966"/>
    <cellStyle name="20% - Accent2 63" xfId="2967"/>
    <cellStyle name="20% - Accent2 63 2" xfId="2968"/>
    <cellStyle name="20% - Accent2 63 2 2" xfId="2969"/>
    <cellStyle name="20% - Accent2 63 2 2 2" xfId="2970"/>
    <cellStyle name="20% - Accent2 63 2 3" xfId="2971"/>
    <cellStyle name="20% - Accent2 63 2 3 2" xfId="2972"/>
    <cellStyle name="20% - Accent2 63 2 4" xfId="2973"/>
    <cellStyle name="20% - Accent2 63 2 4 2" xfId="2974"/>
    <cellStyle name="20% - Accent2 63 2 5" xfId="2975"/>
    <cellStyle name="20% - Accent2 63 3" xfId="2976"/>
    <cellStyle name="20% - Accent2 63 3 2" xfId="2977"/>
    <cellStyle name="20% - Accent2 63 4" xfId="2978"/>
    <cellStyle name="20% - Accent2 63 4 2" xfId="2979"/>
    <cellStyle name="20% - Accent2 63 5" xfId="2980"/>
    <cellStyle name="20% - Accent2 63 5 2" xfId="2981"/>
    <cellStyle name="20% - Accent2 63 6" xfId="2982"/>
    <cellStyle name="20% - Accent2 64" xfId="2983"/>
    <cellStyle name="20% - Accent2 64 2" xfId="2984"/>
    <cellStyle name="20% - Accent2 64 2 2" xfId="2985"/>
    <cellStyle name="20% - Accent2 64 2 2 2" xfId="2986"/>
    <cellStyle name="20% - Accent2 64 2 3" xfId="2987"/>
    <cellStyle name="20% - Accent2 64 2 3 2" xfId="2988"/>
    <cellStyle name="20% - Accent2 64 2 4" xfId="2989"/>
    <cellStyle name="20% - Accent2 64 2 4 2" xfId="2990"/>
    <cellStyle name="20% - Accent2 64 2 5" xfId="2991"/>
    <cellStyle name="20% - Accent2 64 3" xfId="2992"/>
    <cellStyle name="20% - Accent2 64 3 2" xfId="2993"/>
    <cellStyle name="20% - Accent2 64 4" xfId="2994"/>
    <cellStyle name="20% - Accent2 64 4 2" xfId="2995"/>
    <cellStyle name="20% - Accent2 64 5" xfId="2996"/>
    <cellStyle name="20% - Accent2 64 5 2" xfId="2997"/>
    <cellStyle name="20% - Accent2 64 6" xfId="2998"/>
    <cellStyle name="20% - Accent2 65" xfId="2999"/>
    <cellStyle name="20% - Accent2 65 2" xfId="3000"/>
    <cellStyle name="20% - Accent2 65 2 2" xfId="3001"/>
    <cellStyle name="20% - Accent2 65 2 2 2" xfId="3002"/>
    <cellStyle name="20% - Accent2 65 2 3" xfId="3003"/>
    <cellStyle name="20% - Accent2 65 2 3 2" xfId="3004"/>
    <cellStyle name="20% - Accent2 65 2 4" xfId="3005"/>
    <cellStyle name="20% - Accent2 65 2 4 2" xfId="3006"/>
    <cellStyle name="20% - Accent2 65 2 5" xfId="3007"/>
    <cellStyle name="20% - Accent2 65 3" xfId="3008"/>
    <cellStyle name="20% - Accent2 65 3 2" xfId="3009"/>
    <cellStyle name="20% - Accent2 65 4" xfId="3010"/>
    <cellStyle name="20% - Accent2 65 4 2" xfId="3011"/>
    <cellStyle name="20% - Accent2 65 5" xfId="3012"/>
    <cellStyle name="20% - Accent2 65 5 2" xfId="3013"/>
    <cellStyle name="20% - Accent2 65 6" xfId="3014"/>
    <cellStyle name="20% - Accent2 66" xfId="3015"/>
    <cellStyle name="20% - Accent2 66 2" xfId="3016"/>
    <cellStyle name="20% - Accent2 66 2 2" xfId="3017"/>
    <cellStyle name="20% - Accent2 66 2 2 2" xfId="3018"/>
    <cellStyle name="20% - Accent2 66 2 3" xfId="3019"/>
    <cellStyle name="20% - Accent2 66 2 3 2" xfId="3020"/>
    <cellStyle name="20% - Accent2 66 2 4" xfId="3021"/>
    <cellStyle name="20% - Accent2 66 2 4 2" xfId="3022"/>
    <cellStyle name="20% - Accent2 66 2 5" xfId="3023"/>
    <cellStyle name="20% - Accent2 66 3" xfId="3024"/>
    <cellStyle name="20% - Accent2 66 3 2" xfId="3025"/>
    <cellStyle name="20% - Accent2 66 4" xfId="3026"/>
    <cellStyle name="20% - Accent2 66 4 2" xfId="3027"/>
    <cellStyle name="20% - Accent2 66 5" xfId="3028"/>
    <cellStyle name="20% - Accent2 66 5 2" xfId="3029"/>
    <cellStyle name="20% - Accent2 66 6" xfId="3030"/>
    <cellStyle name="20% - Accent2 67" xfId="3031"/>
    <cellStyle name="20% - Accent2 67 2" xfId="3032"/>
    <cellStyle name="20% - Accent2 67 2 2" xfId="3033"/>
    <cellStyle name="20% - Accent2 67 2 2 2" xfId="3034"/>
    <cellStyle name="20% - Accent2 67 2 3" xfId="3035"/>
    <cellStyle name="20% - Accent2 67 2 3 2" xfId="3036"/>
    <cellStyle name="20% - Accent2 67 2 4" xfId="3037"/>
    <cellStyle name="20% - Accent2 67 2 4 2" xfId="3038"/>
    <cellStyle name="20% - Accent2 67 2 5" xfId="3039"/>
    <cellStyle name="20% - Accent2 67 3" xfId="3040"/>
    <cellStyle name="20% - Accent2 67 3 2" xfId="3041"/>
    <cellStyle name="20% - Accent2 67 4" xfId="3042"/>
    <cellStyle name="20% - Accent2 67 4 2" xfId="3043"/>
    <cellStyle name="20% - Accent2 67 5" xfId="3044"/>
    <cellStyle name="20% - Accent2 67 5 2" xfId="3045"/>
    <cellStyle name="20% - Accent2 67 6" xfId="3046"/>
    <cellStyle name="20% - Accent2 68" xfId="3047"/>
    <cellStyle name="20% - Accent2 68 2" xfId="3048"/>
    <cellStyle name="20% - Accent2 68 2 2" xfId="3049"/>
    <cellStyle name="20% - Accent2 68 2 2 2" xfId="3050"/>
    <cellStyle name="20% - Accent2 68 2 3" xfId="3051"/>
    <cellStyle name="20% - Accent2 68 2 3 2" xfId="3052"/>
    <cellStyle name="20% - Accent2 68 2 4" xfId="3053"/>
    <cellStyle name="20% - Accent2 68 2 4 2" xfId="3054"/>
    <cellStyle name="20% - Accent2 68 2 5" xfId="3055"/>
    <cellStyle name="20% - Accent2 68 3" xfId="3056"/>
    <cellStyle name="20% - Accent2 68 3 2" xfId="3057"/>
    <cellStyle name="20% - Accent2 68 4" xfId="3058"/>
    <cellStyle name="20% - Accent2 68 4 2" xfId="3059"/>
    <cellStyle name="20% - Accent2 68 5" xfId="3060"/>
    <cellStyle name="20% - Accent2 68 5 2" xfId="3061"/>
    <cellStyle name="20% - Accent2 68 6" xfId="3062"/>
    <cellStyle name="20% - Accent2 69" xfId="3063"/>
    <cellStyle name="20% - Accent2 69 2" xfId="3064"/>
    <cellStyle name="20% - Accent2 69 2 2" xfId="3065"/>
    <cellStyle name="20% - Accent2 69 2 2 2" xfId="3066"/>
    <cellStyle name="20% - Accent2 69 2 3" xfId="3067"/>
    <cellStyle name="20% - Accent2 69 2 3 2" xfId="3068"/>
    <cellStyle name="20% - Accent2 69 2 4" xfId="3069"/>
    <cellStyle name="20% - Accent2 69 2 4 2" xfId="3070"/>
    <cellStyle name="20% - Accent2 69 2 5" xfId="3071"/>
    <cellStyle name="20% - Accent2 69 3" xfId="3072"/>
    <cellStyle name="20% - Accent2 69 3 2" xfId="3073"/>
    <cellStyle name="20% - Accent2 69 4" xfId="3074"/>
    <cellStyle name="20% - Accent2 69 4 2" xfId="3075"/>
    <cellStyle name="20% - Accent2 69 5" xfId="3076"/>
    <cellStyle name="20% - Accent2 69 5 2" xfId="3077"/>
    <cellStyle name="20% - Accent2 69 6" xfId="3078"/>
    <cellStyle name="20% - Accent2 7" xfId="3079"/>
    <cellStyle name="20% - Accent2 7 2" xfId="3080"/>
    <cellStyle name="20% - Accent2 7 2 2" xfId="3081"/>
    <cellStyle name="20% - Accent2 7 2 2 2" xfId="3082"/>
    <cellStyle name="20% - Accent2 7 2 3" xfId="3083"/>
    <cellStyle name="20% - Accent2 7 2 3 2" xfId="3084"/>
    <cellStyle name="20% - Accent2 7 2 4" xfId="3085"/>
    <cellStyle name="20% - Accent2 7 2 4 2" xfId="3086"/>
    <cellStyle name="20% - Accent2 7 2 5" xfId="3087"/>
    <cellStyle name="20% - Accent2 7 3" xfId="3088"/>
    <cellStyle name="20% - Accent2 7 3 2" xfId="3089"/>
    <cellStyle name="20% - Accent2 7 4" xfId="3090"/>
    <cellStyle name="20% - Accent2 7 4 2" xfId="3091"/>
    <cellStyle name="20% - Accent2 7 5" xfId="3092"/>
    <cellStyle name="20% - Accent2 7 5 2" xfId="3093"/>
    <cellStyle name="20% - Accent2 7 6" xfId="3094"/>
    <cellStyle name="20% - Accent2 70" xfId="3095"/>
    <cellStyle name="20% - Accent2 70 2" xfId="3096"/>
    <cellStyle name="20% - Accent2 70 2 2" xfId="3097"/>
    <cellStyle name="20% - Accent2 70 2 2 2" xfId="3098"/>
    <cellStyle name="20% - Accent2 70 2 3" xfId="3099"/>
    <cellStyle name="20% - Accent2 70 2 3 2" xfId="3100"/>
    <cellStyle name="20% - Accent2 70 2 4" xfId="3101"/>
    <cellStyle name="20% - Accent2 70 2 4 2" xfId="3102"/>
    <cellStyle name="20% - Accent2 70 2 5" xfId="3103"/>
    <cellStyle name="20% - Accent2 70 3" xfId="3104"/>
    <cellStyle name="20% - Accent2 70 3 2" xfId="3105"/>
    <cellStyle name="20% - Accent2 70 4" xfId="3106"/>
    <cellStyle name="20% - Accent2 70 4 2" xfId="3107"/>
    <cellStyle name="20% - Accent2 70 5" xfId="3108"/>
    <cellStyle name="20% - Accent2 70 5 2" xfId="3109"/>
    <cellStyle name="20% - Accent2 70 6" xfId="3110"/>
    <cellStyle name="20% - Accent2 71" xfId="3111"/>
    <cellStyle name="20% - Accent2 71 2" xfId="3112"/>
    <cellStyle name="20% - Accent2 71 2 2" xfId="3113"/>
    <cellStyle name="20% - Accent2 71 2 2 2" xfId="3114"/>
    <cellStyle name="20% - Accent2 71 2 3" xfId="3115"/>
    <cellStyle name="20% - Accent2 71 2 3 2" xfId="3116"/>
    <cellStyle name="20% - Accent2 71 2 4" xfId="3117"/>
    <cellStyle name="20% - Accent2 71 2 4 2" xfId="3118"/>
    <cellStyle name="20% - Accent2 71 2 5" xfId="3119"/>
    <cellStyle name="20% - Accent2 71 3" xfId="3120"/>
    <cellStyle name="20% - Accent2 71 3 2" xfId="3121"/>
    <cellStyle name="20% - Accent2 71 4" xfId="3122"/>
    <cellStyle name="20% - Accent2 71 4 2" xfId="3123"/>
    <cellStyle name="20% - Accent2 71 5" xfId="3124"/>
    <cellStyle name="20% - Accent2 71 5 2" xfId="3125"/>
    <cellStyle name="20% - Accent2 71 6" xfId="3126"/>
    <cellStyle name="20% - Accent2 72" xfId="3127"/>
    <cellStyle name="20% - Accent2 72 2" xfId="3128"/>
    <cellStyle name="20% - Accent2 72 2 2" xfId="3129"/>
    <cellStyle name="20% - Accent2 72 2 2 2" xfId="3130"/>
    <cellStyle name="20% - Accent2 72 2 3" xfId="3131"/>
    <cellStyle name="20% - Accent2 72 2 3 2" xfId="3132"/>
    <cellStyle name="20% - Accent2 72 2 4" xfId="3133"/>
    <cellStyle name="20% - Accent2 72 2 4 2" xfId="3134"/>
    <cellStyle name="20% - Accent2 72 2 5" xfId="3135"/>
    <cellStyle name="20% - Accent2 72 3" xfId="3136"/>
    <cellStyle name="20% - Accent2 72 3 2" xfId="3137"/>
    <cellStyle name="20% - Accent2 72 4" xfId="3138"/>
    <cellStyle name="20% - Accent2 72 4 2" xfId="3139"/>
    <cellStyle name="20% - Accent2 72 5" xfId="3140"/>
    <cellStyle name="20% - Accent2 72 5 2" xfId="3141"/>
    <cellStyle name="20% - Accent2 72 6" xfId="3142"/>
    <cellStyle name="20% - Accent2 73" xfId="3143"/>
    <cellStyle name="20% - Accent2 73 2" xfId="3144"/>
    <cellStyle name="20% - Accent2 73 2 2" xfId="3145"/>
    <cellStyle name="20% - Accent2 73 2 2 2" xfId="3146"/>
    <cellStyle name="20% - Accent2 73 2 3" xfId="3147"/>
    <cellStyle name="20% - Accent2 73 2 3 2" xfId="3148"/>
    <cellStyle name="20% - Accent2 73 2 4" xfId="3149"/>
    <cellStyle name="20% - Accent2 73 2 4 2" xfId="3150"/>
    <cellStyle name="20% - Accent2 73 2 5" xfId="3151"/>
    <cellStyle name="20% - Accent2 73 3" xfId="3152"/>
    <cellStyle name="20% - Accent2 73 3 2" xfId="3153"/>
    <cellStyle name="20% - Accent2 73 4" xfId="3154"/>
    <cellStyle name="20% - Accent2 73 4 2" xfId="3155"/>
    <cellStyle name="20% - Accent2 73 5" xfId="3156"/>
    <cellStyle name="20% - Accent2 73 5 2" xfId="3157"/>
    <cellStyle name="20% - Accent2 73 6" xfId="3158"/>
    <cellStyle name="20% - Accent2 74" xfId="3159"/>
    <cellStyle name="20% - Accent2 74 2" xfId="3160"/>
    <cellStyle name="20% - Accent2 74 2 2" xfId="3161"/>
    <cellStyle name="20% - Accent2 74 2 2 2" xfId="3162"/>
    <cellStyle name="20% - Accent2 74 2 3" xfId="3163"/>
    <cellStyle name="20% - Accent2 74 2 3 2" xfId="3164"/>
    <cellStyle name="20% - Accent2 74 2 4" xfId="3165"/>
    <cellStyle name="20% - Accent2 74 2 4 2" xfId="3166"/>
    <cellStyle name="20% - Accent2 74 2 5" xfId="3167"/>
    <cellStyle name="20% - Accent2 74 3" xfId="3168"/>
    <cellStyle name="20% - Accent2 74 3 2" xfId="3169"/>
    <cellStyle name="20% - Accent2 74 4" xfId="3170"/>
    <cellStyle name="20% - Accent2 74 4 2" xfId="3171"/>
    <cellStyle name="20% - Accent2 74 5" xfId="3172"/>
    <cellStyle name="20% - Accent2 74 5 2" xfId="3173"/>
    <cellStyle name="20% - Accent2 74 6" xfId="3174"/>
    <cellStyle name="20% - Accent2 75" xfId="3175"/>
    <cellStyle name="20% - Accent2 75 2" xfId="3176"/>
    <cellStyle name="20% - Accent2 75 2 2" xfId="3177"/>
    <cellStyle name="20% - Accent2 75 2 2 2" xfId="3178"/>
    <cellStyle name="20% - Accent2 75 2 3" xfId="3179"/>
    <cellStyle name="20% - Accent2 75 2 3 2" xfId="3180"/>
    <cellStyle name="20% - Accent2 75 2 4" xfId="3181"/>
    <cellStyle name="20% - Accent2 75 2 4 2" xfId="3182"/>
    <cellStyle name="20% - Accent2 75 2 5" xfId="3183"/>
    <cellStyle name="20% - Accent2 75 3" xfId="3184"/>
    <cellStyle name="20% - Accent2 75 3 2" xfId="3185"/>
    <cellStyle name="20% - Accent2 75 4" xfId="3186"/>
    <cellStyle name="20% - Accent2 75 4 2" xfId="3187"/>
    <cellStyle name="20% - Accent2 75 5" xfId="3188"/>
    <cellStyle name="20% - Accent2 75 5 2" xfId="3189"/>
    <cellStyle name="20% - Accent2 75 6" xfId="3190"/>
    <cellStyle name="20% - Accent2 76" xfId="3191"/>
    <cellStyle name="20% - Accent2 76 2" xfId="3192"/>
    <cellStyle name="20% - Accent2 76 2 2" xfId="3193"/>
    <cellStyle name="20% - Accent2 76 2 2 2" xfId="3194"/>
    <cellStyle name="20% - Accent2 76 2 3" xfId="3195"/>
    <cellStyle name="20% - Accent2 76 2 3 2" xfId="3196"/>
    <cellStyle name="20% - Accent2 76 2 4" xfId="3197"/>
    <cellStyle name="20% - Accent2 76 2 4 2" xfId="3198"/>
    <cellStyle name="20% - Accent2 76 2 5" xfId="3199"/>
    <cellStyle name="20% - Accent2 76 3" xfId="3200"/>
    <cellStyle name="20% - Accent2 76 3 2" xfId="3201"/>
    <cellStyle name="20% - Accent2 76 4" xfId="3202"/>
    <cellStyle name="20% - Accent2 76 4 2" xfId="3203"/>
    <cellStyle name="20% - Accent2 76 5" xfId="3204"/>
    <cellStyle name="20% - Accent2 76 5 2" xfId="3205"/>
    <cellStyle name="20% - Accent2 76 6" xfId="3206"/>
    <cellStyle name="20% - Accent2 77" xfId="3207"/>
    <cellStyle name="20% - Accent2 77 2" xfId="3208"/>
    <cellStyle name="20% - Accent2 77 2 2" xfId="3209"/>
    <cellStyle name="20% - Accent2 77 2 2 2" xfId="3210"/>
    <cellStyle name="20% - Accent2 77 2 3" xfId="3211"/>
    <cellStyle name="20% - Accent2 77 2 3 2" xfId="3212"/>
    <cellStyle name="20% - Accent2 77 2 4" xfId="3213"/>
    <cellStyle name="20% - Accent2 77 2 4 2" xfId="3214"/>
    <cellStyle name="20% - Accent2 77 2 5" xfId="3215"/>
    <cellStyle name="20% - Accent2 77 3" xfId="3216"/>
    <cellStyle name="20% - Accent2 77 3 2" xfId="3217"/>
    <cellStyle name="20% - Accent2 77 4" xfId="3218"/>
    <cellStyle name="20% - Accent2 77 4 2" xfId="3219"/>
    <cellStyle name="20% - Accent2 77 5" xfId="3220"/>
    <cellStyle name="20% - Accent2 77 5 2" xfId="3221"/>
    <cellStyle name="20% - Accent2 77 6" xfId="3222"/>
    <cellStyle name="20% - Accent2 78" xfId="3223"/>
    <cellStyle name="20% - Accent2 78 2" xfId="3224"/>
    <cellStyle name="20% - Accent2 78 2 2" xfId="3225"/>
    <cellStyle name="20% - Accent2 78 2 2 2" xfId="3226"/>
    <cellStyle name="20% - Accent2 78 2 3" xfId="3227"/>
    <cellStyle name="20% - Accent2 78 2 3 2" xfId="3228"/>
    <cellStyle name="20% - Accent2 78 2 4" xfId="3229"/>
    <cellStyle name="20% - Accent2 78 2 4 2" xfId="3230"/>
    <cellStyle name="20% - Accent2 78 2 5" xfId="3231"/>
    <cellStyle name="20% - Accent2 78 3" xfId="3232"/>
    <cellStyle name="20% - Accent2 78 3 2" xfId="3233"/>
    <cellStyle name="20% - Accent2 78 4" xfId="3234"/>
    <cellStyle name="20% - Accent2 78 4 2" xfId="3235"/>
    <cellStyle name="20% - Accent2 78 5" xfId="3236"/>
    <cellStyle name="20% - Accent2 78 5 2" xfId="3237"/>
    <cellStyle name="20% - Accent2 78 6" xfId="3238"/>
    <cellStyle name="20% - Accent2 79" xfId="3239"/>
    <cellStyle name="20% - Accent2 79 2" xfId="3240"/>
    <cellStyle name="20% - Accent2 79 2 2" xfId="3241"/>
    <cellStyle name="20% - Accent2 79 2 2 2" xfId="3242"/>
    <cellStyle name="20% - Accent2 79 2 3" xfId="3243"/>
    <cellStyle name="20% - Accent2 79 2 3 2" xfId="3244"/>
    <cellStyle name="20% - Accent2 79 2 4" xfId="3245"/>
    <cellStyle name="20% - Accent2 79 2 4 2" xfId="3246"/>
    <cellStyle name="20% - Accent2 79 2 5" xfId="3247"/>
    <cellStyle name="20% - Accent2 79 3" xfId="3248"/>
    <cellStyle name="20% - Accent2 79 3 2" xfId="3249"/>
    <cellStyle name="20% - Accent2 79 4" xfId="3250"/>
    <cellStyle name="20% - Accent2 79 4 2" xfId="3251"/>
    <cellStyle name="20% - Accent2 79 5" xfId="3252"/>
    <cellStyle name="20% - Accent2 79 5 2" xfId="3253"/>
    <cellStyle name="20% - Accent2 79 6" xfId="3254"/>
    <cellStyle name="20% - Accent2 8" xfId="3255"/>
    <cellStyle name="20% - Accent2 8 2" xfId="3256"/>
    <cellStyle name="20% - Accent2 8 2 2" xfId="3257"/>
    <cellStyle name="20% - Accent2 8 2 2 2" xfId="3258"/>
    <cellStyle name="20% - Accent2 8 2 3" xfId="3259"/>
    <cellStyle name="20% - Accent2 8 2 3 2" xfId="3260"/>
    <cellStyle name="20% - Accent2 8 2 4" xfId="3261"/>
    <cellStyle name="20% - Accent2 8 2 4 2" xfId="3262"/>
    <cellStyle name="20% - Accent2 8 2 5" xfId="3263"/>
    <cellStyle name="20% - Accent2 8 3" xfId="3264"/>
    <cellStyle name="20% - Accent2 8 3 2" xfId="3265"/>
    <cellStyle name="20% - Accent2 8 4" xfId="3266"/>
    <cellStyle name="20% - Accent2 8 4 2" xfId="3267"/>
    <cellStyle name="20% - Accent2 8 5" xfId="3268"/>
    <cellStyle name="20% - Accent2 8 5 2" xfId="3269"/>
    <cellStyle name="20% - Accent2 8 6" xfId="3270"/>
    <cellStyle name="20% - Accent2 80" xfId="3271"/>
    <cellStyle name="20% - Accent2 80 2" xfId="3272"/>
    <cellStyle name="20% - Accent2 80 2 2" xfId="3273"/>
    <cellStyle name="20% - Accent2 80 2 2 2" xfId="3274"/>
    <cellStyle name="20% - Accent2 80 2 3" xfId="3275"/>
    <cellStyle name="20% - Accent2 80 2 3 2" xfId="3276"/>
    <cellStyle name="20% - Accent2 80 2 4" xfId="3277"/>
    <cellStyle name="20% - Accent2 80 2 4 2" xfId="3278"/>
    <cellStyle name="20% - Accent2 80 2 5" xfId="3279"/>
    <cellStyle name="20% - Accent2 80 3" xfId="3280"/>
    <cellStyle name="20% - Accent2 80 3 2" xfId="3281"/>
    <cellStyle name="20% - Accent2 80 4" xfId="3282"/>
    <cellStyle name="20% - Accent2 80 4 2" xfId="3283"/>
    <cellStyle name="20% - Accent2 80 5" xfId="3284"/>
    <cellStyle name="20% - Accent2 80 5 2" xfId="3285"/>
    <cellStyle name="20% - Accent2 80 6" xfId="3286"/>
    <cellStyle name="20% - Accent2 81" xfId="3287"/>
    <cellStyle name="20% - Accent2 81 2" xfId="3288"/>
    <cellStyle name="20% - Accent2 81 2 2" xfId="3289"/>
    <cellStyle name="20% - Accent2 81 2 2 2" xfId="3290"/>
    <cellStyle name="20% - Accent2 81 2 3" xfId="3291"/>
    <cellStyle name="20% - Accent2 81 2 3 2" xfId="3292"/>
    <cellStyle name="20% - Accent2 81 2 4" xfId="3293"/>
    <cellStyle name="20% - Accent2 81 2 4 2" xfId="3294"/>
    <cellStyle name="20% - Accent2 81 2 5" xfId="3295"/>
    <cellStyle name="20% - Accent2 81 3" xfId="3296"/>
    <cellStyle name="20% - Accent2 81 3 2" xfId="3297"/>
    <cellStyle name="20% - Accent2 81 4" xfId="3298"/>
    <cellStyle name="20% - Accent2 81 4 2" xfId="3299"/>
    <cellStyle name="20% - Accent2 81 5" xfId="3300"/>
    <cellStyle name="20% - Accent2 81 5 2" xfId="3301"/>
    <cellStyle name="20% - Accent2 81 6" xfId="3302"/>
    <cellStyle name="20% - Accent2 82" xfId="3303"/>
    <cellStyle name="20% - Accent2 82 2" xfId="3304"/>
    <cellStyle name="20% - Accent2 82 2 2" xfId="3305"/>
    <cellStyle name="20% - Accent2 82 2 2 2" xfId="3306"/>
    <cellStyle name="20% - Accent2 82 2 3" xfId="3307"/>
    <cellStyle name="20% - Accent2 82 2 3 2" xfId="3308"/>
    <cellStyle name="20% - Accent2 82 2 4" xfId="3309"/>
    <cellStyle name="20% - Accent2 82 2 4 2" xfId="3310"/>
    <cellStyle name="20% - Accent2 82 2 5" xfId="3311"/>
    <cellStyle name="20% - Accent2 82 3" xfId="3312"/>
    <cellStyle name="20% - Accent2 82 3 2" xfId="3313"/>
    <cellStyle name="20% - Accent2 82 4" xfId="3314"/>
    <cellStyle name="20% - Accent2 82 4 2" xfId="3315"/>
    <cellStyle name="20% - Accent2 82 5" xfId="3316"/>
    <cellStyle name="20% - Accent2 82 5 2" xfId="3317"/>
    <cellStyle name="20% - Accent2 82 6" xfId="3318"/>
    <cellStyle name="20% - Accent2 83" xfId="3319"/>
    <cellStyle name="20% - Accent2 83 2" xfId="3320"/>
    <cellStyle name="20% - Accent2 83 2 2" xfId="3321"/>
    <cellStyle name="20% - Accent2 83 2 2 2" xfId="3322"/>
    <cellStyle name="20% - Accent2 83 2 3" xfId="3323"/>
    <cellStyle name="20% - Accent2 83 2 3 2" xfId="3324"/>
    <cellStyle name="20% - Accent2 83 2 4" xfId="3325"/>
    <cellStyle name="20% - Accent2 83 2 4 2" xfId="3326"/>
    <cellStyle name="20% - Accent2 83 2 5" xfId="3327"/>
    <cellStyle name="20% - Accent2 83 3" xfId="3328"/>
    <cellStyle name="20% - Accent2 83 3 2" xfId="3329"/>
    <cellStyle name="20% - Accent2 83 4" xfId="3330"/>
    <cellStyle name="20% - Accent2 83 4 2" xfId="3331"/>
    <cellStyle name="20% - Accent2 83 5" xfId="3332"/>
    <cellStyle name="20% - Accent2 83 5 2" xfId="3333"/>
    <cellStyle name="20% - Accent2 83 6" xfId="3334"/>
    <cellStyle name="20% - Accent2 84" xfId="3335"/>
    <cellStyle name="20% - Accent2 84 2" xfId="3336"/>
    <cellStyle name="20% - Accent2 84 2 2" xfId="3337"/>
    <cellStyle name="20% - Accent2 84 2 2 2" xfId="3338"/>
    <cellStyle name="20% - Accent2 84 2 3" xfId="3339"/>
    <cellStyle name="20% - Accent2 84 2 3 2" xfId="3340"/>
    <cellStyle name="20% - Accent2 84 2 4" xfId="3341"/>
    <cellStyle name="20% - Accent2 84 2 4 2" xfId="3342"/>
    <cellStyle name="20% - Accent2 84 2 5" xfId="3343"/>
    <cellStyle name="20% - Accent2 84 3" xfId="3344"/>
    <cellStyle name="20% - Accent2 84 3 2" xfId="3345"/>
    <cellStyle name="20% - Accent2 84 4" xfId="3346"/>
    <cellStyle name="20% - Accent2 84 4 2" xfId="3347"/>
    <cellStyle name="20% - Accent2 84 5" xfId="3348"/>
    <cellStyle name="20% - Accent2 84 5 2" xfId="3349"/>
    <cellStyle name="20% - Accent2 84 6" xfId="3350"/>
    <cellStyle name="20% - Accent2 85" xfId="3351"/>
    <cellStyle name="20% - Accent2 85 2" xfId="3352"/>
    <cellStyle name="20% - Accent2 85 2 2" xfId="3353"/>
    <cellStyle name="20% - Accent2 85 2 2 2" xfId="3354"/>
    <cellStyle name="20% - Accent2 85 2 3" xfId="3355"/>
    <cellStyle name="20% - Accent2 85 2 3 2" xfId="3356"/>
    <cellStyle name="20% - Accent2 85 2 4" xfId="3357"/>
    <cellStyle name="20% - Accent2 85 2 4 2" xfId="3358"/>
    <cellStyle name="20% - Accent2 85 2 5" xfId="3359"/>
    <cellStyle name="20% - Accent2 85 3" xfId="3360"/>
    <cellStyle name="20% - Accent2 85 3 2" xfId="3361"/>
    <cellStyle name="20% - Accent2 85 4" xfId="3362"/>
    <cellStyle name="20% - Accent2 85 4 2" xfId="3363"/>
    <cellStyle name="20% - Accent2 85 5" xfId="3364"/>
    <cellStyle name="20% - Accent2 85 5 2" xfId="3365"/>
    <cellStyle name="20% - Accent2 85 6" xfId="3366"/>
    <cellStyle name="20% - Accent2 86" xfId="3367"/>
    <cellStyle name="20% - Accent2 86 2" xfId="3368"/>
    <cellStyle name="20% - Accent2 86 2 2" xfId="3369"/>
    <cellStyle name="20% - Accent2 86 2 2 2" xfId="3370"/>
    <cellStyle name="20% - Accent2 86 2 3" xfId="3371"/>
    <cellStyle name="20% - Accent2 86 2 3 2" xfId="3372"/>
    <cellStyle name="20% - Accent2 86 2 4" xfId="3373"/>
    <cellStyle name="20% - Accent2 86 2 4 2" xfId="3374"/>
    <cellStyle name="20% - Accent2 86 2 5" xfId="3375"/>
    <cellStyle name="20% - Accent2 86 3" xfId="3376"/>
    <cellStyle name="20% - Accent2 86 3 2" xfId="3377"/>
    <cellStyle name="20% - Accent2 86 4" xfId="3378"/>
    <cellStyle name="20% - Accent2 86 4 2" xfId="3379"/>
    <cellStyle name="20% - Accent2 86 5" xfId="3380"/>
    <cellStyle name="20% - Accent2 86 5 2" xfId="3381"/>
    <cellStyle name="20% - Accent2 86 6" xfId="3382"/>
    <cellStyle name="20% - Accent2 87" xfId="3383"/>
    <cellStyle name="20% - Accent2 87 2" xfId="3384"/>
    <cellStyle name="20% - Accent2 87 2 2" xfId="3385"/>
    <cellStyle name="20% - Accent2 87 2 2 2" xfId="3386"/>
    <cellStyle name="20% - Accent2 87 2 3" xfId="3387"/>
    <cellStyle name="20% - Accent2 87 2 3 2" xfId="3388"/>
    <cellStyle name="20% - Accent2 87 2 4" xfId="3389"/>
    <cellStyle name="20% - Accent2 87 2 4 2" xfId="3390"/>
    <cellStyle name="20% - Accent2 87 2 5" xfId="3391"/>
    <cellStyle name="20% - Accent2 87 3" xfId="3392"/>
    <cellStyle name="20% - Accent2 87 3 2" xfId="3393"/>
    <cellStyle name="20% - Accent2 87 4" xfId="3394"/>
    <cellStyle name="20% - Accent2 87 4 2" xfId="3395"/>
    <cellStyle name="20% - Accent2 87 5" xfId="3396"/>
    <cellStyle name="20% - Accent2 87 5 2" xfId="3397"/>
    <cellStyle name="20% - Accent2 87 6" xfId="3398"/>
    <cellStyle name="20% - Accent2 88" xfId="3399"/>
    <cellStyle name="20% - Accent2 88 2" xfId="3400"/>
    <cellStyle name="20% - Accent2 88 2 2" xfId="3401"/>
    <cellStyle name="20% - Accent2 88 2 2 2" xfId="3402"/>
    <cellStyle name="20% - Accent2 88 2 3" xfId="3403"/>
    <cellStyle name="20% - Accent2 88 2 3 2" xfId="3404"/>
    <cellStyle name="20% - Accent2 88 2 4" xfId="3405"/>
    <cellStyle name="20% - Accent2 88 2 4 2" xfId="3406"/>
    <cellStyle name="20% - Accent2 88 2 5" xfId="3407"/>
    <cellStyle name="20% - Accent2 88 3" xfId="3408"/>
    <cellStyle name="20% - Accent2 88 3 2" xfId="3409"/>
    <cellStyle name="20% - Accent2 88 4" xfId="3410"/>
    <cellStyle name="20% - Accent2 88 4 2" xfId="3411"/>
    <cellStyle name="20% - Accent2 88 5" xfId="3412"/>
    <cellStyle name="20% - Accent2 88 5 2" xfId="3413"/>
    <cellStyle name="20% - Accent2 88 6" xfId="3414"/>
    <cellStyle name="20% - Accent2 89" xfId="3415"/>
    <cellStyle name="20% - Accent2 89 2" xfId="3416"/>
    <cellStyle name="20% - Accent2 89 2 2" xfId="3417"/>
    <cellStyle name="20% - Accent2 89 2 2 2" xfId="3418"/>
    <cellStyle name="20% - Accent2 89 2 3" xfId="3419"/>
    <cellStyle name="20% - Accent2 89 2 3 2" xfId="3420"/>
    <cellStyle name="20% - Accent2 89 2 4" xfId="3421"/>
    <cellStyle name="20% - Accent2 89 2 4 2" xfId="3422"/>
    <cellStyle name="20% - Accent2 89 2 5" xfId="3423"/>
    <cellStyle name="20% - Accent2 89 3" xfId="3424"/>
    <cellStyle name="20% - Accent2 89 3 2" xfId="3425"/>
    <cellStyle name="20% - Accent2 89 4" xfId="3426"/>
    <cellStyle name="20% - Accent2 89 4 2" xfId="3427"/>
    <cellStyle name="20% - Accent2 89 5" xfId="3428"/>
    <cellStyle name="20% - Accent2 89 5 2" xfId="3429"/>
    <cellStyle name="20% - Accent2 89 6" xfId="3430"/>
    <cellStyle name="20% - Accent2 9" xfId="3431"/>
    <cellStyle name="20% - Accent2 9 2" xfId="3432"/>
    <cellStyle name="20% - Accent2 9 2 2" xfId="3433"/>
    <cellStyle name="20% - Accent2 9 2 2 2" xfId="3434"/>
    <cellStyle name="20% - Accent2 9 2 3" xfId="3435"/>
    <cellStyle name="20% - Accent2 9 2 3 2" xfId="3436"/>
    <cellStyle name="20% - Accent2 9 2 4" xfId="3437"/>
    <cellStyle name="20% - Accent2 9 2 4 2" xfId="3438"/>
    <cellStyle name="20% - Accent2 9 2 5" xfId="3439"/>
    <cellStyle name="20% - Accent2 9 3" xfId="3440"/>
    <cellStyle name="20% - Accent2 9 3 2" xfId="3441"/>
    <cellStyle name="20% - Accent2 9 4" xfId="3442"/>
    <cellStyle name="20% - Accent2 9 4 2" xfId="3443"/>
    <cellStyle name="20% - Accent2 9 5" xfId="3444"/>
    <cellStyle name="20% - Accent2 9 5 2" xfId="3445"/>
    <cellStyle name="20% - Accent2 9 6" xfId="3446"/>
    <cellStyle name="20% - Accent2 90" xfId="3447"/>
    <cellStyle name="20% - Accent2 90 2" xfId="3448"/>
    <cellStyle name="20% - Accent2 90 2 2" xfId="3449"/>
    <cellStyle name="20% - Accent2 90 2 2 2" xfId="3450"/>
    <cellStyle name="20% - Accent2 90 2 3" xfId="3451"/>
    <cellStyle name="20% - Accent2 90 2 3 2" xfId="3452"/>
    <cellStyle name="20% - Accent2 90 2 4" xfId="3453"/>
    <cellStyle name="20% - Accent2 90 2 4 2" xfId="3454"/>
    <cellStyle name="20% - Accent2 90 2 5" xfId="3455"/>
    <cellStyle name="20% - Accent2 90 3" xfId="3456"/>
    <cellStyle name="20% - Accent2 90 3 2" xfId="3457"/>
    <cellStyle name="20% - Accent2 90 4" xfId="3458"/>
    <cellStyle name="20% - Accent2 90 4 2" xfId="3459"/>
    <cellStyle name="20% - Accent2 90 5" xfId="3460"/>
    <cellStyle name="20% - Accent2 90 5 2" xfId="3461"/>
    <cellStyle name="20% - Accent2 90 6" xfId="3462"/>
    <cellStyle name="20% - Accent2 91" xfId="3463"/>
    <cellStyle name="20% - Accent2 91 2" xfId="3464"/>
    <cellStyle name="20% - Accent2 91 2 2" xfId="3465"/>
    <cellStyle name="20% - Accent2 91 2 2 2" xfId="3466"/>
    <cellStyle name="20% - Accent2 91 2 3" xfId="3467"/>
    <cellStyle name="20% - Accent2 91 2 3 2" xfId="3468"/>
    <cellStyle name="20% - Accent2 91 2 4" xfId="3469"/>
    <cellStyle name="20% - Accent2 91 2 4 2" xfId="3470"/>
    <cellStyle name="20% - Accent2 91 2 5" xfId="3471"/>
    <cellStyle name="20% - Accent2 91 3" xfId="3472"/>
    <cellStyle name="20% - Accent2 91 3 2" xfId="3473"/>
    <cellStyle name="20% - Accent2 91 4" xfId="3474"/>
    <cellStyle name="20% - Accent2 91 4 2" xfId="3475"/>
    <cellStyle name="20% - Accent2 91 5" xfId="3476"/>
    <cellStyle name="20% - Accent2 91 5 2" xfId="3477"/>
    <cellStyle name="20% - Accent2 91 6" xfId="3478"/>
    <cellStyle name="20% - Accent2 92" xfId="3479"/>
    <cellStyle name="20% - Accent2 92 2" xfId="3480"/>
    <cellStyle name="20% - Accent2 92 2 2" xfId="3481"/>
    <cellStyle name="20% - Accent2 92 2 2 2" xfId="3482"/>
    <cellStyle name="20% - Accent2 92 2 3" xfId="3483"/>
    <cellStyle name="20% - Accent2 92 2 3 2" xfId="3484"/>
    <cellStyle name="20% - Accent2 92 2 4" xfId="3485"/>
    <cellStyle name="20% - Accent2 92 2 4 2" xfId="3486"/>
    <cellStyle name="20% - Accent2 92 2 5" xfId="3487"/>
    <cellStyle name="20% - Accent2 92 3" xfId="3488"/>
    <cellStyle name="20% - Accent2 92 3 2" xfId="3489"/>
    <cellStyle name="20% - Accent2 92 4" xfId="3490"/>
    <cellStyle name="20% - Accent2 92 4 2" xfId="3491"/>
    <cellStyle name="20% - Accent2 92 5" xfId="3492"/>
    <cellStyle name="20% - Accent2 92 5 2" xfId="3493"/>
    <cellStyle name="20% - Accent2 92 6" xfId="3494"/>
    <cellStyle name="20% - Accent2 93" xfId="3495"/>
    <cellStyle name="20% - Accent2 93 2" xfId="3496"/>
    <cellStyle name="20% - Accent2 93 2 2" xfId="3497"/>
    <cellStyle name="20% - Accent2 93 2 2 2" xfId="3498"/>
    <cellStyle name="20% - Accent2 93 2 3" xfId="3499"/>
    <cellStyle name="20% - Accent2 93 2 3 2" xfId="3500"/>
    <cellStyle name="20% - Accent2 93 2 4" xfId="3501"/>
    <cellStyle name="20% - Accent2 93 2 4 2" xfId="3502"/>
    <cellStyle name="20% - Accent2 93 2 5" xfId="3503"/>
    <cellStyle name="20% - Accent2 93 3" xfId="3504"/>
    <cellStyle name="20% - Accent2 93 3 2" xfId="3505"/>
    <cellStyle name="20% - Accent2 93 4" xfId="3506"/>
    <cellStyle name="20% - Accent2 93 4 2" xfId="3507"/>
    <cellStyle name="20% - Accent2 93 5" xfId="3508"/>
    <cellStyle name="20% - Accent2 93 5 2" xfId="3509"/>
    <cellStyle name="20% - Accent2 93 6" xfId="3510"/>
    <cellStyle name="20% - Accent2 94" xfId="3511"/>
    <cellStyle name="20% - Accent2 94 2" xfId="3512"/>
    <cellStyle name="20% - Accent2 94 2 2" xfId="3513"/>
    <cellStyle name="20% - Accent2 94 2 2 2" xfId="3514"/>
    <cellStyle name="20% - Accent2 94 2 3" xfId="3515"/>
    <cellStyle name="20% - Accent2 94 2 3 2" xfId="3516"/>
    <cellStyle name="20% - Accent2 94 2 4" xfId="3517"/>
    <cellStyle name="20% - Accent2 94 2 4 2" xfId="3518"/>
    <cellStyle name="20% - Accent2 94 2 5" xfId="3519"/>
    <cellStyle name="20% - Accent2 94 3" xfId="3520"/>
    <cellStyle name="20% - Accent2 94 3 2" xfId="3521"/>
    <cellStyle name="20% - Accent2 94 4" xfId="3522"/>
    <cellStyle name="20% - Accent2 94 4 2" xfId="3523"/>
    <cellStyle name="20% - Accent2 94 5" xfId="3524"/>
    <cellStyle name="20% - Accent2 94 5 2" xfId="3525"/>
    <cellStyle name="20% - Accent2 94 6" xfId="3526"/>
    <cellStyle name="20% - Accent2 95" xfId="3527"/>
    <cellStyle name="20% - Accent2 95 2" xfId="3528"/>
    <cellStyle name="20% - Accent2 95 2 2" xfId="3529"/>
    <cellStyle name="20% - Accent2 95 2 2 2" xfId="3530"/>
    <cellStyle name="20% - Accent2 95 2 3" xfId="3531"/>
    <cellStyle name="20% - Accent2 95 2 3 2" xfId="3532"/>
    <cellStyle name="20% - Accent2 95 2 4" xfId="3533"/>
    <cellStyle name="20% - Accent2 95 2 4 2" xfId="3534"/>
    <cellStyle name="20% - Accent2 95 2 5" xfId="3535"/>
    <cellStyle name="20% - Accent2 95 3" xfId="3536"/>
    <cellStyle name="20% - Accent2 95 3 2" xfId="3537"/>
    <cellStyle name="20% - Accent2 95 4" xfId="3538"/>
    <cellStyle name="20% - Accent2 95 4 2" xfId="3539"/>
    <cellStyle name="20% - Accent2 95 5" xfId="3540"/>
    <cellStyle name="20% - Accent2 95 5 2" xfId="3541"/>
    <cellStyle name="20% - Accent2 95 6" xfId="3542"/>
    <cellStyle name="20% - Accent2 96" xfId="3543"/>
    <cellStyle name="20% - Accent2 96 2" xfId="3544"/>
    <cellStyle name="20% - Accent2 96 2 2" xfId="3545"/>
    <cellStyle name="20% - Accent2 96 2 2 2" xfId="3546"/>
    <cellStyle name="20% - Accent2 96 2 3" xfId="3547"/>
    <cellStyle name="20% - Accent2 96 2 3 2" xfId="3548"/>
    <cellStyle name="20% - Accent2 96 2 4" xfId="3549"/>
    <cellStyle name="20% - Accent2 96 2 4 2" xfId="3550"/>
    <cellStyle name="20% - Accent2 96 2 5" xfId="3551"/>
    <cellStyle name="20% - Accent2 96 3" xfId="3552"/>
    <cellStyle name="20% - Accent2 96 3 2" xfId="3553"/>
    <cellStyle name="20% - Accent2 96 4" xfId="3554"/>
    <cellStyle name="20% - Accent2 96 4 2" xfId="3555"/>
    <cellStyle name="20% - Accent2 96 5" xfId="3556"/>
    <cellStyle name="20% - Accent2 96 5 2" xfId="3557"/>
    <cellStyle name="20% - Accent2 96 6" xfId="3558"/>
    <cellStyle name="20% - Accent2 97" xfId="3559"/>
    <cellStyle name="20% - Accent2 97 2" xfId="3560"/>
    <cellStyle name="20% - Accent2 97 2 2" xfId="3561"/>
    <cellStyle name="20% - Accent2 97 2 2 2" xfId="3562"/>
    <cellStyle name="20% - Accent2 97 2 3" xfId="3563"/>
    <cellStyle name="20% - Accent2 97 2 3 2" xfId="3564"/>
    <cellStyle name="20% - Accent2 97 2 4" xfId="3565"/>
    <cellStyle name="20% - Accent2 97 2 4 2" xfId="3566"/>
    <cellStyle name="20% - Accent2 97 2 5" xfId="3567"/>
    <cellStyle name="20% - Accent2 97 3" xfId="3568"/>
    <cellStyle name="20% - Accent2 97 3 2" xfId="3569"/>
    <cellStyle name="20% - Accent2 97 4" xfId="3570"/>
    <cellStyle name="20% - Accent2 97 4 2" xfId="3571"/>
    <cellStyle name="20% - Accent2 97 5" xfId="3572"/>
    <cellStyle name="20% - Accent2 97 5 2" xfId="3573"/>
    <cellStyle name="20% - Accent2 97 6" xfId="3574"/>
    <cellStyle name="20% - Accent2 98" xfId="3575"/>
    <cellStyle name="20% - Accent2 98 2" xfId="3576"/>
    <cellStyle name="20% - Accent2 98 2 2" xfId="3577"/>
    <cellStyle name="20% - Accent2 98 2 2 2" xfId="3578"/>
    <cellStyle name="20% - Accent2 98 2 3" xfId="3579"/>
    <cellStyle name="20% - Accent2 98 2 3 2" xfId="3580"/>
    <cellStyle name="20% - Accent2 98 2 4" xfId="3581"/>
    <cellStyle name="20% - Accent2 98 2 4 2" xfId="3582"/>
    <cellStyle name="20% - Accent2 98 2 5" xfId="3583"/>
    <cellStyle name="20% - Accent2 98 3" xfId="3584"/>
    <cellStyle name="20% - Accent2 98 3 2" xfId="3585"/>
    <cellStyle name="20% - Accent2 98 4" xfId="3586"/>
    <cellStyle name="20% - Accent2 98 4 2" xfId="3587"/>
    <cellStyle name="20% - Accent2 98 5" xfId="3588"/>
    <cellStyle name="20% - Accent2 98 5 2" xfId="3589"/>
    <cellStyle name="20% - Accent2 98 6" xfId="3590"/>
    <cellStyle name="20% - Accent2 99" xfId="3591"/>
    <cellStyle name="20% - Accent2 99 2" xfId="3592"/>
    <cellStyle name="20% - Accent2 99 2 2" xfId="3593"/>
    <cellStyle name="20% - Accent2 99 2 2 2" xfId="3594"/>
    <cellStyle name="20% - Accent2 99 2 3" xfId="3595"/>
    <cellStyle name="20% - Accent2 99 2 3 2" xfId="3596"/>
    <cellStyle name="20% - Accent2 99 2 4" xfId="3597"/>
    <cellStyle name="20% - Accent2 99 2 4 2" xfId="3598"/>
    <cellStyle name="20% - Accent2 99 2 5" xfId="3599"/>
    <cellStyle name="20% - Accent2 99 3" xfId="3600"/>
    <cellStyle name="20% - Accent2 99 3 2" xfId="3601"/>
    <cellStyle name="20% - Accent2 99 4" xfId="3602"/>
    <cellStyle name="20% - Accent2 99 4 2" xfId="3603"/>
    <cellStyle name="20% - Accent2 99 5" xfId="3604"/>
    <cellStyle name="20% - Accent2 99 5 2" xfId="3605"/>
    <cellStyle name="20% - Accent2 99 6" xfId="3606"/>
    <cellStyle name="20% - Accent3 10" xfId="3607"/>
    <cellStyle name="20% - Accent3 10 2" xfId="3608"/>
    <cellStyle name="20% - Accent3 10 2 2" xfId="3609"/>
    <cellStyle name="20% - Accent3 10 2 2 2" xfId="3610"/>
    <cellStyle name="20% - Accent3 10 2 3" xfId="3611"/>
    <cellStyle name="20% - Accent3 10 2 3 2" xfId="3612"/>
    <cellStyle name="20% - Accent3 10 2 4" xfId="3613"/>
    <cellStyle name="20% - Accent3 10 2 4 2" xfId="3614"/>
    <cellStyle name="20% - Accent3 10 2 5" xfId="3615"/>
    <cellStyle name="20% - Accent3 10 3" xfId="3616"/>
    <cellStyle name="20% - Accent3 10 3 2" xfId="3617"/>
    <cellStyle name="20% - Accent3 10 4" xfId="3618"/>
    <cellStyle name="20% - Accent3 10 4 2" xfId="3619"/>
    <cellStyle name="20% - Accent3 10 5" xfId="3620"/>
    <cellStyle name="20% - Accent3 10 5 2" xfId="3621"/>
    <cellStyle name="20% - Accent3 10 6" xfId="3622"/>
    <cellStyle name="20% - Accent3 100" xfId="3623"/>
    <cellStyle name="20% - Accent3 100 2" xfId="3624"/>
    <cellStyle name="20% - Accent3 100 2 2" xfId="3625"/>
    <cellStyle name="20% - Accent3 100 2 2 2" xfId="3626"/>
    <cellStyle name="20% - Accent3 100 2 3" xfId="3627"/>
    <cellStyle name="20% - Accent3 100 2 3 2" xfId="3628"/>
    <cellStyle name="20% - Accent3 100 2 4" xfId="3629"/>
    <cellStyle name="20% - Accent3 100 2 4 2" xfId="3630"/>
    <cellStyle name="20% - Accent3 100 2 5" xfId="3631"/>
    <cellStyle name="20% - Accent3 100 3" xfId="3632"/>
    <cellStyle name="20% - Accent3 100 3 2" xfId="3633"/>
    <cellStyle name="20% - Accent3 100 4" xfId="3634"/>
    <cellStyle name="20% - Accent3 100 4 2" xfId="3635"/>
    <cellStyle name="20% - Accent3 100 5" xfId="3636"/>
    <cellStyle name="20% - Accent3 100 5 2" xfId="3637"/>
    <cellStyle name="20% - Accent3 100 6" xfId="3638"/>
    <cellStyle name="20% - Accent3 101" xfId="3639"/>
    <cellStyle name="20% - Accent3 101 2" xfId="3640"/>
    <cellStyle name="20% - Accent3 101 2 2" xfId="3641"/>
    <cellStyle name="20% - Accent3 101 2 2 2" xfId="3642"/>
    <cellStyle name="20% - Accent3 101 2 3" xfId="3643"/>
    <cellStyle name="20% - Accent3 101 2 3 2" xfId="3644"/>
    <cellStyle name="20% - Accent3 101 2 4" xfId="3645"/>
    <cellStyle name="20% - Accent3 101 2 4 2" xfId="3646"/>
    <cellStyle name="20% - Accent3 101 2 5" xfId="3647"/>
    <cellStyle name="20% - Accent3 101 3" xfId="3648"/>
    <cellStyle name="20% - Accent3 101 3 2" xfId="3649"/>
    <cellStyle name="20% - Accent3 101 4" xfId="3650"/>
    <cellStyle name="20% - Accent3 101 4 2" xfId="3651"/>
    <cellStyle name="20% - Accent3 101 5" xfId="3652"/>
    <cellStyle name="20% - Accent3 101 5 2" xfId="3653"/>
    <cellStyle name="20% - Accent3 101 6" xfId="3654"/>
    <cellStyle name="20% - Accent3 102" xfId="3655"/>
    <cellStyle name="20% - Accent3 102 2" xfId="3656"/>
    <cellStyle name="20% - Accent3 102 2 2" xfId="3657"/>
    <cellStyle name="20% - Accent3 102 3" xfId="3658"/>
    <cellStyle name="20% - Accent3 102 3 2" xfId="3659"/>
    <cellStyle name="20% - Accent3 102 4" xfId="3660"/>
    <cellStyle name="20% - Accent3 102 4 2" xfId="3661"/>
    <cellStyle name="20% - Accent3 102 5" xfId="3662"/>
    <cellStyle name="20% - Accent3 103" xfId="3663"/>
    <cellStyle name="20% - Accent3 103 2" xfId="3664"/>
    <cellStyle name="20% - Accent3 103 2 2" xfId="3665"/>
    <cellStyle name="20% - Accent3 103 3" xfId="3666"/>
    <cellStyle name="20% - Accent3 103 3 2" xfId="3667"/>
    <cellStyle name="20% - Accent3 103 4" xfId="3668"/>
    <cellStyle name="20% - Accent3 103 4 2" xfId="3669"/>
    <cellStyle name="20% - Accent3 103 5" xfId="3670"/>
    <cellStyle name="20% - Accent3 104" xfId="3671"/>
    <cellStyle name="20% - Accent3 104 2" xfId="3672"/>
    <cellStyle name="20% - Accent3 104 2 2" xfId="3673"/>
    <cellStyle name="20% - Accent3 104 3" xfId="3674"/>
    <cellStyle name="20% - Accent3 104 3 2" xfId="3675"/>
    <cellStyle name="20% - Accent3 104 4" xfId="3676"/>
    <cellStyle name="20% - Accent3 104 4 2" xfId="3677"/>
    <cellStyle name="20% - Accent3 104 5" xfId="3678"/>
    <cellStyle name="20% - Accent3 105" xfId="3679"/>
    <cellStyle name="20% - Accent3 105 2" xfId="3680"/>
    <cellStyle name="20% - Accent3 105 2 2" xfId="3681"/>
    <cellStyle name="20% - Accent3 105 3" xfId="3682"/>
    <cellStyle name="20% - Accent3 105 3 2" xfId="3683"/>
    <cellStyle name="20% - Accent3 105 4" xfId="3684"/>
    <cellStyle name="20% - Accent3 105 4 2" xfId="3685"/>
    <cellStyle name="20% - Accent3 105 5" xfId="3686"/>
    <cellStyle name="20% - Accent3 106" xfId="3687"/>
    <cellStyle name="20% - Accent3 106 2" xfId="3688"/>
    <cellStyle name="20% - Accent3 106 2 2" xfId="3689"/>
    <cellStyle name="20% - Accent3 106 3" xfId="3690"/>
    <cellStyle name="20% - Accent3 106 3 2" xfId="3691"/>
    <cellStyle name="20% - Accent3 106 4" xfId="3692"/>
    <cellStyle name="20% - Accent3 106 4 2" xfId="3693"/>
    <cellStyle name="20% - Accent3 106 5" xfId="3694"/>
    <cellStyle name="20% - Accent3 107" xfId="3695"/>
    <cellStyle name="20% - Accent3 107 2" xfId="3696"/>
    <cellStyle name="20% - Accent3 107 2 2" xfId="3697"/>
    <cellStyle name="20% - Accent3 107 3" xfId="3698"/>
    <cellStyle name="20% - Accent3 107 3 2" xfId="3699"/>
    <cellStyle name="20% - Accent3 107 4" xfId="3700"/>
    <cellStyle name="20% - Accent3 107 4 2" xfId="3701"/>
    <cellStyle name="20% - Accent3 107 5" xfId="3702"/>
    <cellStyle name="20% - Accent3 108" xfId="3703"/>
    <cellStyle name="20% - Accent3 108 2" xfId="3704"/>
    <cellStyle name="20% - Accent3 108 2 2" xfId="3705"/>
    <cellStyle name="20% - Accent3 108 3" xfId="3706"/>
    <cellStyle name="20% - Accent3 108 3 2" xfId="3707"/>
    <cellStyle name="20% - Accent3 108 4" xfId="3708"/>
    <cellStyle name="20% - Accent3 108 4 2" xfId="3709"/>
    <cellStyle name="20% - Accent3 108 5" xfId="3710"/>
    <cellStyle name="20% - Accent3 109" xfId="3711"/>
    <cellStyle name="20% - Accent3 109 2" xfId="3712"/>
    <cellStyle name="20% - Accent3 109 2 2" xfId="3713"/>
    <cellStyle name="20% - Accent3 109 3" xfId="3714"/>
    <cellStyle name="20% - Accent3 109 3 2" xfId="3715"/>
    <cellStyle name="20% - Accent3 109 4" xfId="3716"/>
    <cellStyle name="20% - Accent3 109 4 2" xfId="3717"/>
    <cellStyle name="20% - Accent3 109 5" xfId="3718"/>
    <cellStyle name="20% - Accent3 11" xfId="3719"/>
    <cellStyle name="20% - Accent3 11 2" xfId="3720"/>
    <cellStyle name="20% - Accent3 11 2 2" xfId="3721"/>
    <cellStyle name="20% - Accent3 11 2 2 2" xfId="3722"/>
    <cellStyle name="20% - Accent3 11 2 3" xfId="3723"/>
    <cellStyle name="20% - Accent3 11 2 3 2" xfId="3724"/>
    <cellStyle name="20% - Accent3 11 2 4" xfId="3725"/>
    <cellStyle name="20% - Accent3 11 2 4 2" xfId="3726"/>
    <cellStyle name="20% - Accent3 11 2 5" xfId="3727"/>
    <cellStyle name="20% - Accent3 11 3" xfId="3728"/>
    <cellStyle name="20% - Accent3 11 3 2" xfId="3729"/>
    <cellStyle name="20% - Accent3 11 4" xfId="3730"/>
    <cellStyle name="20% - Accent3 11 4 2" xfId="3731"/>
    <cellStyle name="20% - Accent3 11 5" xfId="3732"/>
    <cellStyle name="20% - Accent3 11 5 2" xfId="3733"/>
    <cellStyle name="20% - Accent3 11 6" xfId="3734"/>
    <cellStyle name="20% - Accent3 110" xfId="3735"/>
    <cellStyle name="20% - Accent3 110 2" xfId="3736"/>
    <cellStyle name="20% - Accent3 110 2 2" xfId="3737"/>
    <cellStyle name="20% - Accent3 110 3" xfId="3738"/>
    <cellStyle name="20% - Accent3 110 3 2" xfId="3739"/>
    <cellStyle name="20% - Accent3 110 4" xfId="3740"/>
    <cellStyle name="20% - Accent3 110 4 2" xfId="3741"/>
    <cellStyle name="20% - Accent3 110 5" xfId="3742"/>
    <cellStyle name="20% - Accent3 111" xfId="3743"/>
    <cellStyle name="20% - Accent3 111 2" xfId="3744"/>
    <cellStyle name="20% - Accent3 111 2 2" xfId="3745"/>
    <cellStyle name="20% - Accent3 111 3" xfId="3746"/>
    <cellStyle name="20% - Accent3 111 3 2" xfId="3747"/>
    <cellStyle name="20% - Accent3 111 4" xfId="3748"/>
    <cellStyle name="20% - Accent3 111 4 2" xfId="3749"/>
    <cellStyle name="20% - Accent3 111 5" xfId="3750"/>
    <cellStyle name="20% - Accent3 112" xfId="3751"/>
    <cellStyle name="20% - Accent3 112 2" xfId="3752"/>
    <cellStyle name="20% - Accent3 112 2 2" xfId="3753"/>
    <cellStyle name="20% - Accent3 112 3" xfId="3754"/>
    <cellStyle name="20% - Accent3 112 3 2" xfId="3755"/>
    <cellStyle name="20% - Accent3 112 4" xfId="3756"/>
    <cellStyle name="20% - Accent3 112 4 2" xfId="3757"/>
    <cellStyle name="20% - Accent3 112 5" xfId="3758"/>
    <cellStyle name="20% - Accent3 113" xfId="3759"/>
    <cellStyle name="20% - Accent3 113 2" xfId="3760"/>
    <cellStyle name="20% - Accent3 113 2 2" xfId="3761"/>
    <cellStyle name="20% - Accent3 113 3" xfId="3762"/>
    <cellStyle name="20% - Accent3 113 3 2" xfId="3763"/>
    <cellStyle name="20% - Accent3 113 4" xfId="3764"/>
    <cellStyle name="20% - Accent3 113 4 2" xfId="3765"/>
    <cellStyle name="20% - Accent3 113 5" xfId="3766"/>
    <cellStyle name="20% - Accent3 114" xfId="3767"/>
    <cellStyle name="20% - Accent3 114 2" xfId="3768"/>
    <cellStyle name="20% - Accent3 114 2 2" xfId="3769"/>
    <cellStyle name="20% - Accent3 114 3" xfId="3770"/>
    <cellStyle name="20% - Accent3 114 3 2" xfId="3771"/>
    <cellStyle name="20% - Accent3 114 4" xfId="3772"/>
    <cellStyle name="20% - Accent3 114 4 2" xfId="3773"/>
    <cellStyle name="20% - Accent3 114 5" xfId="3774"/>
    <cellStyle name="20% - Accent3 115" xfId="3775"/>
    <cellStyle name="20% - Accent3 115 2" xfId="3776"/>
    <cellStyle name="20% - Accent3 115 2 2" xfId="3777"/>
    <cellStyle name="20% - Accent3 115 3" xfId="3778"/>
    <cellStyle name="20% - Accent3 115 3 2" xfId="3779"/>
    <cellStyle name="20% - Accent3 115 4" xfId="3780"/>
    <cellStyle name="20% - Accent3 115 4 2" xfId="3781"/>
    <cellStyle name="20% - Accent3 115 5" xfId="3782"/>
    <cellStyle name="20% - Accent3 116" xfId="3783"/>
    <cellStyle name="20% - Accent3 116 2" xfId="3784"/>
    <cellStyle name="20% - Accent3 116 2 2" xfId="3785"/>
    <cellStyle name="20% - Accent3 116 3" xfId="3786"/>
    <cellStyle name="20% - Accent3 116 3 2" xfId="3787"/>
    <cellStyle name="20% - Accent3 116 4" xfId="3788"/>
    <cellStyle name="20% - Accent3 116 4 2" xfId="3789"/>
    <cellStyle name="20% - Accent3 116 5" xfId="3790"/>
    <cellStyle name="20% - Accent3 117" xfId="3791"/>
    <cellStyle name="20% - Accent3 117 2" xfId="3792"/>
    <cellStyle name="20% - Accent3 117 2 2" xfId="3793"/>
    <cellStyle name="20% - Accent3 117 3" xfId="3794"/>
    <cellStyle name="20% - Accent3 117 3 2" xfId="3795"/>
    <cellStyle name="20% - Accent3 117 4" xfId="3796"/>
    <cellStyle name="20% - Accent3 117 4 2" xfId="3797"/>
    <cellStyle name="20% - Accent3 117 5" xfId="3798"/>
    <cellStyle name="20% - Accent3 118" xfId="3799"/>
    <cellStyle name="20% - Accent3 118 2" xfId="3800"/>
    <cellStyle name="20% - Accent3 118 2 2" xfId="3801"/>
    <cellStyle name="20% - Accent3 118 3" xfId="3802"/>
    <cellStyle name="20% - Accent3 118 3 2" xfId="3803"/>
    <cellStyle name="20% - Accent3 118 4" xfId="3804"/>
    <cellStyle name="20% - Accent3 118 4 2" xfId="3805"/>
    <cellStyle name="20% - Accent3 118 5" xfId="3806"/>
    <cellStyle name="20% - Accent3 119" xfId="3807"/>
    <cellStyle name="20% - Accent3 119 2" xfId="3808"/>
    <cellStyle name="20% - Accent3 119 2 2" xfId="3809"/>
    <cellStyle name="20% - Accent3 119 3" xfId="3810"/>
    <cellStyle name="20% - Accent3 119 3 2" xfId="3811"/>
    <cellStyle name="20% - Accent3 119 4" xfId="3812"/>
    <cellStyle name="20% - Accent3 119 4 2" xfId="3813"/>
    <cellStyle name="20% - Accent3 119 5" xfId="3814"/>
    <cellStyle name="20% - Accent3 12" xfId="3815"/>
    <cellStyle name="20% - Accent3 12 2" xfId="3816"/>
    <cellStyle name="20% - Accent3 12 2 2" xfId="3817"/>
    <cellStyle name="20% - Accent3 12 2 2 2" xfId="3818"/>
    <cellStyle name="20% - Accent3 12 2 3" xfId="3819"/>
    <cellStyle name="20% - Accent3 12 2 3 2" xfId="3820"/>
    <cellStyle name="20% - Accent3 12 2 4" xfId="3821"/>
    <cellStyle name="20% - Accent3 12 2 4 2" xfId="3822"/>
    <cellStyle name="20% - Accent3 12 2 5" xfId="3823"/>
    <cellStyle name="20% - Accent3 12 3" xfId="3824"/>
    <cellStyle name="20% - Accent3 12 3 2" xfId="3825"/>
    <cellStyle name="20% - Accent3 12 4" xfId="3826"/>
    <cellStyle name="20% - Accent3 12 4 2" xfId="3827"/>
    <cellStyle name="20% - Accent3 12 5" xfId="3828"/>
    <cellStyle name="20% - Accent3 12 5 2" xfId="3829"/>
    <cellStyle name="20% - Accent3 12 6" xfId="3830"/>
    <cellStyle name="20% - Accent3 120" xfId="3831"/>
    <cellStyle name="20% - Accent3 120 2" xfId="3832"/>
    <cellStyle name="20% - Accent3 121" xfId="3833"/>
    <cellStyle name="20% - Accent3 121 2" xfId="3834"/>
    <cellStyle name="20% - Accent3 122" xfId="3835"/>
    <cellStyle name="20% - Accent3 122 2" xfId="3836"/>
    <cellStyle name="20% - Accent3 123" xfId="3837"/>
    <cellStyle name="20% - Accent3 123 2" xfId="3838"/>
    <cellStyle name="20% - Accent3 124" xfId="3839"/>
    <cellStyle name="20% - Accent3 124 2" xfId="3840"/>
    <cellStyle name="20% - Accent3 125" xfId="3841"/>
    <cellStyle name="20% - Accent3 125 2" xfId="3842"/>
    <cellStyle name="20% - Accent3 126" xfId="3843"/>
    <cellStyle name="20% - Accent3 126 2" xfId="3844"/>
    <cellStyle name="20% - Accent3 127" xfId="3845"/>
    <cellStyle name="20% - Accent3 127 2" xfId="3846"/>
    <cellStyle name="20% - Accent3 128" xfId="3847"/>
    <cellStyle name="20% - Accent3 128 2" xfId="3848"/>
    <cellStyle name="20% - Accent3 129" xfId="3849"/>
    <cellStyle name="20% - Accent3 129 2" xfId="3850"/>
    <cellStyle name="20% - Accent3 13" xfId="3851"/>
    <cellStyle name="20% - Accent3 13 2" xfId="3852"/>
    <cellStyle name="20% - Accent3 13 2 2" xfId="3853"/>
    <cellStyle name="20% - Accent3 13 2 2 2" xfId="3854"/>
    <cellStyle name="20% - Accent3 13 2 3" xfId="3855"/>
    <cellStyle name="20% - Accent3 13 2 3 2" xfId="3856"/>
    <cellStyle name="20% - Accent3 13 2 4" xfId="3857"/>
    <cellStyle name="20% - Accent3 13 2 4 2" xfId="3858"/>
    <cellStyle name="20% - Accent3 13 2 5" xfId="3859"/>
    <cellStyle name="20% - Accent3 13 3" xfId="3860"/>
    <cellStyle name="20% - Accent3 13 3 2" xfId="3861"/>
    <cellStyle name="20% - Accent3 13 4" xfId="3862"/>
    <cellStyle name="20% - Accent3 13 4 2" xfId="3863"/>
    <cellStyle name="20% - Accent3 13 5" xfId="3864"/>
    <cellStyle name="20% - Accent3 13 5 2" xfId="3865"/>
    <cellStyle name="20% - Accent3 13 6" xfId="3866"/>
    <cellStyle name="20% - Accent3 130" xfId="3867"/>
    <cellStyle name="20% - Accent3 14" xfId="3868"/>
    <cellStyle name="20% - Accent3 14 2" xfId="3869"/>
    <cellStyle name="20% - Accent3 14 2 2" xfId="3870"/>
    <cellStyle name="20% - Accent3 14 2 2 2" xfId="3871"/>
    <cellStyle name="20% - Accent3 14 2 3" xfId="3872"/>
    <cellStyle name="20% - Accent3 14 2 3 2" xfId="3873"/>
    <cellStyle name="20% - Accent3 14 2 4" xfId="3874"/>
    <cellStyle name="20% - Accent3 14 2 4 2" xfId="3875"/>
    <cellStyle name="20% - Accent3 14 2 5" xfId="3876"/>
    <cellStyle name="20% - Accent3 14 3" xfId="3877"/>
    <cellStyle name="20% - Accent3 14 3 2" xfId="3878"/>
    <cellStyle name="20% - Accent3 14 4" xfId="3879"/>
    <cellStyle name="20% - Accent3 14 4 2" xfId="3880"/>
    <cellStyle name="20% - Accent3 14 5" xfId="3881"/>
    <cellStyle name="20% - Accent3 14 5 2" xfId="3882"/>
    <cellStyle name="20% - Accent3 14 6" xfId="3883"/>
    <cellStyle name="20% - Accent3 15" xfId="3884"/>
    <cellStyle name="20% - Accent3 15 2" xfId="3885"/>
    <cellStyle name="20% - Accent3 15 2 2" xfId="3886"/>
    <cellStyle name="20% - Accent3 15 2 2 2" xfId="3887"/>
    <cellStyle name="20% - Accent3 15 2 3" xfId="3888"/>
    <cellStyle name="20% - Accent3 15 2 3 2" xfId="3889"/>
    <cellStyle name="20% - Accent3 15 2 4" xfId="3890"/>
    <cellStyle name="20% - Accent3 15 2 4 2" xfId="3891"/>
    <cellStyle name="20% - Accent3 15 2 5" xfId="3892"/>
    <cellStyle name="20% - Accent3 15 3" xfId="3893"/>
    <cellStyle name="20% - Accent3 15 3 2" xfId="3894"/>
    <cellStyle name="20% - Accent3 15 4" xfId="3895"/>
    <cellStyle name="20% - Accent3 15 4 2" xfId="3896"/>
    <cellStyle name="20% - Accent3 15 5" xfId="3897"/>
    <cellStyle name="20% - Accent3 15 5 2" xfId="3898"/>
    <cellStyle name="20% - Accent3 15 6" xfId="3899"/>
    <cellStyle name="20% - Accent3 16" xfId="3900"/>
    <cellStyle name="20% - Accent3 16 2" xfId="3901"/>
    <cellStyle name="20% - Accent3 16 2 2" xfId="3902"/>
    <cellStyle name="20% - Accent3 16 2 2 2" xfId="3903"/>
    <cellStyle name="20% - Accent3 16 2 3" xfId="3904"/>
    <cellStyle name="20% - Accent3 16 2 3 2" xfId="3905"/>
    <cellStyle name="20% - Accent3 16 2 4" xfId="3906"/>
    <cellStyle name="20% - Accent3 16 2 4 2" xfId="3907"/>
    <cellStyle name="20% - Accent3 16 2 5" xfId="3908"/>
    <cellStyle name="20% - Accent3 16 3" xfId="3909"/>
    <cellStyle name="20% - Accent3 16 3 2" xfId="3910"/>
    <cellStyle name="20% - Accent3 16 4" xfId="3911"/>
    <cellStyle name="20% - Accent3 16 4 2" xfId="3912"/>
    <cellStyle name="20% - Accent3 16 5" xfId="3913"/>
    <cellStyle name="20% - Accent3 16 5 2" xfId="3914"/>
    <cellStyle name="20% - Accent3 16 6" xfId="3915"/>
    <cellStyle name="20% - Accent3 17" xfId="3916"/>
    <cellStyle name="20% - Accent3 17 2" xfId="3917"/>
    <cellStyle name="20% - Accent3 17 2 2" xfId="3918"/>
    <cellStyle name="20% - Accent3 17 2 2 2" xfId="3919"/>
    <cellStyle name="20% - Accent3 17 2 3" xfId="3920"/>
    <cellStyle name="20% - Accent3 17 2 3 2" xfId="3921"/>
    <cellStyle name="20% - Accent3 17 2 4" xfId="3922"/>
    <cellStyle name="20% - Accent3 17 2 4 2" xfId="3923"/>
    <cellStyle name="20% - Accent3 17 2 5" xfId="3924"/>
    <cellStyle name="20% - Accent3 17 3" xfId="3925"/>
    <cellStyle name="20% - Accent3 17 3 2" xfId="3926"/>
    <cellStyle name="20% - Accent3 17 4" xfId="3927"/>
    <cellStyle name="20% - Accent3 17 4 2" xfId="3928"/>
    <cellStyle name="20% - Accent3 17 5" xfId="3929"/>
    <cellStyle name="20% - Accent3 17 5 2" xfId="3930"/>
    <cellStyle name="20% - Accent3 17 6" xfId="3931"/>
    <cellStyle name="20% - Accent3 18" xfId="3932"/>
    <cellStyle name="20% - Accent3 18 2" xfId="3933"/>
    <cellStyle name="20% - Accent3 18 2 2" xfId="3934"/>
    <cellStyle name="20% - Accent3 18 2 2 2" xfId="3935"/>
    <cellStyle name="20% - Accent3 18 2 3" xfId="3936"/>
    <cellStyle name="20% - Accent3 18 2 3 2" xfId="3937"/>
    <cellStyle name="20% - Accent3 18 2 4" xfId="3938"/>
    <cellStyle name="20% - Accent3 18 2 4 2" xfId="3939"/>
    <cellStyle name="20% - Accent3 18 2 5" xfId="3940"/>
    <cellStyle name="20% - Accent3 18 3" xfId="3941"/>
    <cellStyle name="20% - Accent3 18 3 2" xfId="3942"/>
    <cellStyle name="20% - Accent3 18 4" xfId="3943"/>
    <cellStyle name="20% - Accent3 18 4 2" xfId="3944"/>
    <cellStyle name="20% - Accent3 18 5" xfId="3945"/>
    <cellStyle name="20% - Accent3 18 5 2" xfId="3946"/>
    <cellStyle name="20% - Accent3 18 6" xfId="3947"/>
    <cellStyle name="20% - Accent3 19" xfId="3948"/>
    <cellStyle name="20% - Accent3 19 2" xfId="3949"/>
    <cellStyle name="20% - Accent3 19 2 2" xfId="3950"/>
    <cellStyle name="20% - Accent3 19 2 2 2" xfId="3951"/>
    <cellStyle name="20% - Accent3 19 2 3" xfId="3952"/>
    <cellStyle name="20% - Accent3 19 2 3 2" xfId="3953"/>
    <cellStyle name="20% - Accent3 19 2 4" xfId="3954"/>
    <cellStyle name="20% - Accent3 19 2 4 2" xfId="3955"/>
    <cellStyle name="20% - Accent3 19 2 5" xfId="3956"/>
    <cellStyle name="20% - Accent3 19 3" xfId="3957"/>
    <cellStyle name="20% - Accent3 19 3 2" xfId="3958"/>
    <cellStyle name="20% - Accent3 19 4" xfId="3959"/>
    <cellStyle name="20% - Accent3 19 4 2" xfId="3960"/>
    <cellStyle name="20% - Accent3 19 5" xfId="3961"/>
    <cellStyle name="20% - Accent3 19 5 2" xfId="3962"/>
    <cellStyle name="20% - Accent3 19 6" xfId="3963"/>
    <cellStyle name="20% - Accent3 2" xfId="3964"/>
    <cellStyle name="20% - Accent3 2 2" xfId="3965"/>
    <cellStyle name="20% - Accent3 2 2 2" xfId="3966"/>
    <cellStyle name="20% - Accent3 2 2 2 2" xfId="3967"/>
    <cellStyle name="20% - Accent3 2 2 3" xfId="3968"/>
    <cellStyle name="20% - Accent3 2 2 3 2" xfId="3969"/>
    <cellStyle name="20% - Accent3 2 2 4" xfId="3970"/>
    <cellStyle name="20% - Accent3 2 2 4 2" xfId="3971"/>
    <cellStyle name="20% - Accent3 2 2 5" xfId="3972"/>
    <cellStyle name="20% - Accent3 2 3" xfId="3973"/>
    <cellStyle name="20% - Accent3 2 3 2" xfId="3974"/>
    <cellStyle name="20% - Accent3 2 3 2 2" xfId="3975"/>
    <cellStyle name="20% - Accent3 2 3 3" xfId="3976"/>
    <cellStyle name="20% - Accent3 2 4" xfId="3977"/>
    <cellStyle name="20% - Accent3 2 4 2" xfId="3978"/>
    <cellStyle name="20% - Accent3 2 4 2 2" xfId="3979"/>
    <cellStyle name="20% - Accent3 2 4 3" xfId="3980"/>
    <cellStyle name="20% - Accent3 2 5" xfId="3981"/>
    <cellStyle name="20% - Accent3 2 5 2" xfId="3982"/>
    <cellStyle name="20% - Accent3 2 5 2 2" xfId="3983"/>
    <cellStyle name="20% - Accent3 2 5 3" xfId="3984"/>
    <cellStyle name="20% - Accent3 2 6" xfId="3985"/>
    <cellStyle name="20% - Accent3 2 6 2" xfId="3986"/>
    <cellStyle name="20% - Accent3 2 6 2 2" xfId="3987"/>
    <cellStyle name="20% - Accent3 2 6 3" xfId="3988"/>
    <cellStyle name="20% - Accent3 2 7" xfId="3989"/>
    <cellStyle name="20% - Accent3 2 7 2" xfId="3990"/>
    <cellStyle name="20% - Accent3 2 7 2 2" xfId="3991"/>
    <cellStyle name="20% - Accent3 2 7 3" xfId="3992"/>
    <cellStyle name="20% - Accent3 2 8" xfId="3993"/>
    <cellStyle name="20% - Accent3 2 8 2" xfId="3994"/>
    <cellStyle name="20% - Accent3 2 9" xfId="3995"/>
    <cellStyle name="20% - Accent3 20" xfId="3996"/>
    <cellStyle name="20% - Accent3 20 2" xfId="3997"/>
    <cellStyle name="20% - Accent3 20 2 2" xfId="3998"/>
    <cellStyle name="20% - Accent3 20 2 2 2" xfId="3999"/>
    <cellStyle name="20% - Accent3 20 2 3" xfId="4000"/>
    <cellStyle name="20% - Accent3 20 2 3 2" xfId="4001"/>
    <cellStyle name="20% - Accent3 20 2 4" xfId="4002"/>
    <cellStyle name="20% - Accent3 20 2 4 2" xfId="4003"/>
    <cellStyle name="20% - Accent3 20 2 5" xfId="4004"/>
    <cellStyle name="20% - Accent3 20 3" xfId="4005"/>
    <cellStyle name="20% - Accent3 20 3 2" xfId="4006"/>
    <cellStyle name="20% - Accent3 20 4" xfId="4007"/>
    <cellStyle name="20% - Accent3 20 4 2" xfId="4008"/>
    <cellStyle name="20% - Accent3 20 5" xfId="4009"/>
    <cellStyle name="20% - Accent3 20 5 2" xfId="4010"/>
    <cellStyle name="20% - Accent3 20 6" xfId="4011"/>
    <cellStyle name="20% - Accent3 21" xfId="4012"/>
    <cellStyle name="20% - Accent3 21 2" xfId="4013"/>
    <cellStyle name="20% - Accent3 21 2 2" xfId="4014"/>
    <cellStyle name="20% - Accent3 21 2 2 2" xfId="4015"/>
    <cellStyle name="20% - Accent3 21 2 3" xfId="4016"/>
    <cellStyle name="20% - Accent3 21 2 3 2" xfId="4017"/>
    <cellStyle name="20% - Accent3 21 2 4" xfId="4018"/>
    <cellStyle name="20% - Accent3 21 2 4 2" xfId="4019"/>
    <cellStyle name="20% - Accent3 21 2 5" xfId="4020"/>
    <cellStyle name="20% - Accent3 21 3" xfId="4021"/>
    <cellStyle name="20% - Accent3 21 3 2" xfId="4022"/>
    <cellStyle name="20% - Accent3 21 4" xfId="4023"/>
    <cellStyle name="20% - Accent3 21 4 2" xfId="4024"/>
    <cellStyle name="20% - Accent3 21 5" xfId="4025"/>
    <cellStyle name="20% - Accent3 21 5 2" xfId="4026"/>
    <cellStyle name="20% - Accent3 21 6" xfId="4027"/>
    <cellStyle name="20% - Accent3 22" xfId="4028"/>
    <cellStyle name="20% - Accent3 22 2" xfId="4029"/>
    <cellStyle name="20% - Accent3 22 2 2" xfId="4030"/>
    <cellStyle name="20% - Accent3 22 2 2 2" xfId="4031"/>
    <cellStyle name="20% - Accent3 22 2 3" xfId="4032"/>
    <cellStyle name="20% - Accent3 22 2 3 2" xfId="4033"/>
    <cellStyle name="20% - Accent3 22 2 4" xfId="4034"/>
    <cellStyle name="20% - Accent3 22 2 4 2" xfId="4035"/>
    <cellStyle name="20% - Accent3 22 2 5" xfId="4036"/>
    <cellStyle name="20% - Accent3 22 3" xfId="4037"/>
    <cellStyle name="20% - Accent3 22 3 2" xfId="4038"/>
    <cellStyle name="20% - Accent3 22 4" xfId="4039"/>
    <cellStyle name="20% - Accent3 22 4 2" xfId="4040"/>
    <cellStyle name="20% - Accent3 22 5" xfId="4041"/>
    <cellStyle name="20% - Accent3 22 5 2" xfId="4042"/>
    <cellStyle name="20% - Accent3 22 6" xfId="4043"/>
    <cellStyle name="20% - Accent3 23" xfId="4044"/>
    <cellStyle name="20% - Accent3 23 2" xfId="4045"/>
    <cellStyle name="20% - Accent3 23 2 2" xfId="4046"/>
    <cellStyle name="20% - Accent3 23 2 2 2" xfId="4047"/>
    <cellStyle name="20% - Accent3 23 2 3" xfId="4048"/>
    <cellStyle name="20% - Accent3 23 2 3 2" xfId="4049"/>
    <cellStyle name="20% - Accent3 23 2 4" xfId="4050"/>
    <cellStyle name="20% - Accent3 23 2 4 2" xfId="4051"/>
    <cellStyle name="20% - Accent3 23 2 5" xfId="4052"/>
    <cellStyle name="20% - Accent3 23 3" xfId="4053"/>
    <cellStyle name="20% - Accent3 23 3 2" xfId="4054"/>
    <cellStyle name="20% - Accent3 23 4" xfId="4055"/>
    <cellStyle name="20% - Accent3 23 4 2" xfId="4056"/>
    <cellStyle name="20% - Accent3 23 5" xfId="4057"/>
    <cellStyle name="20% - Accent3 23 5 2" xfId="4058"/>
    <cellStyle name="20% - Accent3 23 6" xfId="4059"/>
    <cellStyle name="20% - Accent3 24" xfId="4060"/>
    <cellStyle name="20% - Accent3 24 2" xfId="4061"/>
    <cellStyle name="20% - Accent3 24 2 2" xfId="4062"/>
    <cellStyle name="20% - Accent3 24 2 2 2" xfId="4063"/>
    <cellStyle name="20% - Accent3 24 2 3" xfId="4064"/>
    <cellStyle name="20% - Accent3 24 2 3 2" xfId="4065"/>
    <cellStyle name="20% - Accent3 24 2 4" xfId="4066"/>
    <cellStyle name="20% - Accent3 24 2 4 2" xfId="4067"/>
    <cellStyle name="20% - Accent3 24 2 5" xfId="4068"/>
    <cellStyle name="20% - Accent3 24 3" xfId="4069"/>
    <cellStyle name="20% - Accent3 24 3 2" xfId="4070"/>
    <cellStyle name="20% - Accent3 24 4" xfId="4071"/>
    <cellStyle name="20% - Accent3 24 4 2" xfId="4072"/>
    <cellStyle name="20% - Accent3 24 5" xfId="4073"/>
    <cellStyle name="20% - Accent3 24 5 2" xfId="4074"/>
    <cellStyle name="20% - Accent3 24 6" xfId="4075"/>
    <cellStyle name="20% - Accent3 25" xfId="4076"/>
    <cellStyle name="20% - Accent3 25 2" xfId="4077"/>
    <cellStyle name="20% - Accent3 25 2 2" xfId="4078"/>
    <cellStyle name="20% - Accent3 25 2 2 2" xfId="4079"/>
    <cellStyle name="20% - Accent3 25 2 3" xfId="4080"/>
    <cellStyle name="20% - Accent3 25 2 3 2" xfId="4081"/>
    <cellStyle name="20% - Accent3 25 2 4" xfId="4082"/>
    <cellStyle name="20% - Accent3 25 2 4 2" xfId="4083"/>
    <cellStyle name="20% - Accent3 25 2 5" xfId="4084"/>
    <cellStyle name="20% - Accent3 25 3" xfId="4085"/>
    <cellStyle name="20% - Accent3 25 3 2" xfId="4086"/>
    <cellStyle name="20% - Accent3 25 4" xfId="4087"/>
    <cellStyle name="20% - Accent3 25 4 2" xfId="4088"/>
    <cellStyle name="20% - Accent3 25 5" xfId="4089"/>
    <cellStyle name="20% - Accent3 25 5 2" xfId="4090"/>
    <cellStyle name="20% - Accent3 25 6" xfId="4091"/>
    <cellStyle name="20% - Accent3 26" xfId="4092"/>
    <cellStyle name="20% - Accent3 26 2" xfId="4093"/>
    <cellStyle name="20% - Accent3 26 2 2" xfId="4094"/>
    <cellStyle name="20% - Accent3 26 2 2 2" xfId="4095"/>
    <cellStyle name="20% - Accent3 26 2 3" xfId="4096"/>
    <cellStyle name="20% - Accent3 26 2 3 2" xfId="4097"/>
    <cellStyle name="20% - Accent3 26 2 4" xfId="4098"/>
    <cellStyle name="20% - Accent3 26 2 4 2" xfId="4099"/>
    <cellStyle name="20% - Accent3 26 2 5" xfId="4100"/>
    <cellStyle name="20% - Accent3 26 3" xfId="4101"/>
    <cellStyle name="20% - Accent3 26 3 2" xfId="4102"/>
    <cellStyle name="20% - Accent3 26 4" xfId="4103"/>
    <cellStyle name="20% - Accent3 26 4 2" xfId="4104"/>
    <cellStyle name="20% - Accent3 26 5" xfId="4105"/>
    <cellStyle name="20% - Accent3 26 5 2" xfId="4106"/>
    <cellStyle name="20% - Accent3 26 6" xfId="4107"/>
    <cellStyle name="20% - Accent3 27" xfId="4108"/>
    <cellStyle name="20% - Accent3 27 2" xfId="4109"/>
    <cellStyle name="20% - Accent3 27 2 2" xfId="4110"/>
    <cellStyle name="20% - Accent3 27 2 2 2" xfId="4111"/>
    <cellStyle name="20% - Accent3 27 2 3" xfId="4112"/>
    <cellStyle name="20% - Accent3 27 2 3 2" xfId="4113"/>
    <cellStyle name="20% - Accent3 27 2 4" xfId="4114"/>
    <cellStyle name="20% - Accent3 27 2 4 2" xfId="4115"/>
    <cellStyle name="20% - Accent3 27 2 5" xfId="4116"/>
    <cellStyle name="20% - Accent3 27 3" xfId="4117"/>
    <cellStyle name="20% - Accent3 27 3 2" xfId="4118"/>
    <cellStyle name="20% - Accent3 27 4" xfId="4119"/>
    <cellStyle name="20% - Accent3 27 4 2" xfId="4120"/>
    <cellStyle name="20% - Accent3 27 5" xfId="4121"/>
    <cellStyle name="20% - Accent3 27 5 2" xfId="4122"/>
    <cellStyle name="20% - Accent3 27 6" xfId="4123"/>
    <cellStyle name="20% - Accent3 28" xfId="4124"/>
    <cellStyle name="20% - Accent3 28 2" xfId="4125"/>
    <cellStyle name="20% - Accent3 28 2 2" xfId="4126"/>
    <cellStyle name="20% - Accent3 28 2 2 2" xfId="4127"/>
    <cellStyle name="20% - Accent3 28 2 3" xfId="4128"/>
    <cellStyle name="20% - Accent3 28 2 3 2" xfId="4129"/>
    <cellStyle name="20% - Accent3 28 2 4" xfId="4130"/>
    <cellStyle name="20% - Accent3 28 2 4 2" xfId="4131"/>
    <cellStyle name="20% - Accent3 28 2 5" xfId="4132"/>
    <cellStyle name="20% - Accent3 28 3" xfId="4133"/>
    <cellStyle name="20% - Accent3 28 3 2" xfId="4134"/>
    <cellStyle name="20% - Accent3 28 4" xfId="4135"/>
    <cellStyle name="20% - Accent3 28 4 2" xfId="4136"/>
    <cellStyle name="20% - Accent3 28 5" xfId="4137"/>
    <cellStyle name="20% - Accent3 28 5 2" xfId="4138"/>
    <cellStyle name="20% - Accent3 28 6" xfId="4139"/>
    <cellStyle name="20% - Accent3 29" xfId="4140"/>
    <cellStyle name="20% - Accent3 29 2" xfId="4141"/>
    <cellStyle name="20% - Accent3 29 2 2" xfId="4142"/>
    <cellStyle name="20% - Accent3 29 2 2 2" xfId="4143"/>
    <cellStyle name="20% - Accent3 29 2 3" xfId="4144"/>
    <cellStyle name="20% - Accent3 29 2 3 2" xfId="4145"/>
    <cellStyle name="20% - Accent3 29 2 4" xfId="4146"/>
    <cellStyle name="20% - Accent3 29 2 4 2" xfId="4147"/>
    <cellStyle name="20% - Accent3 29 2 5" xfId="4148"/>
    <cellStyle name="20% - Accent3 29 3" xfId="4149"/>
    <cellStyle name="20% - Accent3 29 3 2" xfId="4150"/>
    <cellStyle name="20% - Accent3 29 4" xfId="4151"/>
    <cellStyle name="20% - Accent3 29 4 2" xfId="4152"/>
    <cellStyle name="20% - Accent3 29 5" xfId="4153"/>
    <cellStyle name="20% - Accent3 29 5 2" xfId="4154"/>
    <cellStyle name="20% - Accent3 29 6" xfId="4155"/>
    <cellStyle name="20% - Accent3 3" xfId="4156"/>
    <cellStyle name="20% - Accent3 3 2" xfId="4157"/>
    <cellStyle name="20% - Accent3 3 2 2" xfId="4158"/>
    <cellStyle name="20% - Accent3 3 2 2 2" xfId="4159"/>
    <cellStyle name="20% - Accent3 3 2 3" xfId="4160"/>
    <cellStyle name="20% - Accent3 3 2 3 2" xfId="4161"/>
    <cellStyle name="20% - Accent3 3 2 4" xfId="4162"/>
    <cellStyle name="20% - Accent3 3 2 4 2" xfId="4163"/>
    <cellStyle name="20% - Accent3 3 2 5" xfId="4164"/>
    <cellStyle name="20% - Accent3 3 3" xfId="4165"/>
    <cellStyle name="20% - Accent3 3 3 2" xfId="4166"/>
    <cellStyle name="20% - Accent3 3 4" xfId="4167"/>
    <cellStyle name="20% - Accent3 3 4 2" xfId="4168"/>
    <cellStyle name="20% - Accent3 3 5" xfId="4169"/>
    <cellStyle name="20% - Accent3 3 5 2" xfId="4170"/>
    <cellStyle name="20% - Accent3 3 6" xfId="4171"/>
    <cellStyle name="20% - Accent3 30" xfId="4172"/>
    <cellStyle name="20% - Accent3 30 2" xfId="4173"/>
    <cellStyle name="20% - Accent3 30 2 2" xfId="4174"/>
    <cellStyle name="20% - Accent3 30 2 2 2" xfId="4175"/>
    <cellStyle name="20% - Accent3 30 2 3" xfId="4176"/>
    <cellStyle name="20% - Accent3 30 2 3 2" xfId="4177"/>
    <cellStyle name="20% - Accent3 30 2 4" xfId="4178"/>
    <cellStyle name="20% - Accent3 30 2 4 2" xfId="4179"/>
    <cellStyle name="20% - Accent3 30 2 5" xfId="4180"/>
    <cellStyle name="20% - Accent3 30 3" xfId="4181"/>
    <cellStyle name="20% - Accent3 30 3 2" xfId="4182"/>
    <cellStyle name="20% - Accent3 30 4" xfId="4183"/>
    <cellStyle name="20% - Accent3 30 4 2" xfId="4184"/>
    <cellStyle name="20% - Accent3 30 5" xfId="4185"/>
    <cellStyle name="20% - Accent3 30 5 2" xfId="4186"/>
    <cellStyle name="20% - Accent3 30 6" xfId="4187"/>
    <cellStyle name="20% - Accent3 31" xfId="4188"/>
    <cellStyle name="20% - Accent3 31 2" xfId="4189"/>
    <cellStyle name="20% - Accent3 31 2 2" xfId="4190"/>
    <cellStyle name="20% - Accent3 31 2 2 2" xfId="4191"/>
    <cellStyle name="20% - Accent3 31 2 3" xfId="4192"/>
    <cellStyle name="20% - Accent3 31 2 3 2" xfId="4193"/>
    <cellStyle name="20% - Accent3 31 2 4" xfId="4194"/>
    <cellStyle name="20% - Accent3 31 2 4 2" xfId="4195"/>
    <cellStyle name="20% - Accent3 31 2 5" xfId="4196"/>
    <cellStyle name="20% - Accent3 31 3" xfId="4197"/>
    <cellStyle name="20% - Accent3 31 3 2" xfId="4198"/>
    <cellStyle name="20% - Accent3 31 4" xfId="4199"/>
    <cellStyle name="20% - Accent3 31 4 2" xfId="4200"/>
    <cellStyle name="20% - Accent3 31 5" xfId="4201"/>
    <cellStyle name="20% - Accent3 31 5 2" xfId="4202"/>
    <cellStyle name="20% - Accent3 31 6" xfId="4203"/>
    <cellStyle name="20% - Accent3 32" xfId="4204"/>
    <cellStyle name="20% - Accent3 32 2" xfId="4205"/>
    <cellStyle name="20% - Accent3 32 2 2" xfId="4206"/>
    <cellStyle name="20% - Accent3 32 2 2 2" xfId="4207"/>
    <cellStyle name="20% - Accent3 32 2 3" xfId="4208"/>
    <cellStyle name="20% - Accent3 32 2 3 2" xfId="4209"/>
    <cellStyle name="20% - Accent3 32 2 4" xfId="4210"/>
    <cellStyle name="20% - Accent3 32 2 4 2" xfId="4211"/>
    <cellStyle name="20% - Accent3 32 2 5" xfId="4212"/>
    <cellStyle name="20% - Accent3 32 3" xfId="4213"/>
    <cellStyle name="20% - Accent3 32 3 2" xfId="4214"/>
    <cellStyle name="20% - Accent3 32 4" xfId="4215"/>
    <cellStyle name="20% - Accent3 32 4 2" xfId="4216"/>
    <cellStyle name="20% - Accent3 32 5" xfId="4217"/>
    <cellStyle name="20% - Accent3 32 5 2" xfId="4218"/>
    <cellStyle name="20% - Accent3 32 6" xfId="4219"/>
    <cellStyle name="20% - Accent3 33" xfId="4220"/>
    <cellStyle name="20% - Accent3 33 2" xfId="4221"/>
    <cellStyle name="20% - Accent3 33 2 2" xfId="4222"/>
    <cellStyle name="20% - Accent3 33 2 2 2" xfId="4223"/>
    <cellStyle name="20% - Accent3 33 2 3" xfId="4224"/>
    <cellStyle name="20% - Accent3 33 2 3 2" xfId="4225"/>
    <cellStyle name="20% - Accent3 33 2 4" xfId="4226"/>
    <cellStyle name="20% - Accent3 33 2 4 2" xfId="4227"/>
    <cellStyle name="20% - Accent3 33 2 5" xfId="4228"/>
    <cellStyle name="20% - Accent3 33 3" xfId="4229"/>
    <cellStyle name="20% - Accent3 33 3 2" xfId="4230"/>
    <cellStyle name="20% - Accent3 33 4" xfId="4231"/>
    <cellStyle name="20% - Accent3 33 4 2" xfId="4232"/>
    <cellStyle name="20% - Accent3 33 5" xfId="4233"/>
    <cellStyle name="20% - Accent3 33 5 2" xfId="4234"/>
    <cellStyle name="20% - Accent3 33 6" xfId="4235"/>
    <cellStyle name="20% - Accent3 34" xfId="4236"/>
    <cellStyle name="20% - Accent3 34 2" xfId="4237"/>
    <cellStyle name="20% - Accent3 34 2 2" xfId="4238"/>
    <cellStyle name="20% - Accent3 34 2 2 2" xfId="4239"/>
    <cellStyle name="20% - Accent3 34 2 3" xfId="4240"/>
    <cellStyle name="20% - Accent3 34 2 3 2" xfId="4241"/>
    <cellStyle name="20% - Accent3 34 2 4" xfId="4242"/>
    <cellStyle name="20% - Accent3 34 2 4 2" xfId="4243"/>
    <cellStyle name="20% - Accent3 34 2 5" xfId="4244"/>
    <cellStyle name="20% - Accent3 34 3" xfId="4245"/>
    <cellStyle name="20% - Accent3 34 3 2" xfId="4246"/>
    <cellStyle name="20% - Accent3 34 4" xfId="4247"/>
    <cellStyle name="20% - Accent3 34 4 2" xfId="4248"/>
    <cellStyle name="20% - Accent3 34 5" xfId="4249"/>
    <cellStyle name="20% - Accent3 34 5 2" xfId="4250"/>
    <cellStyle name="20% - Accent3 34 6" xfId="4251"/>
    <cellStyle name="20% - Accent3 35" xfId="4252"/>
    <cellStyle name="20% - Accent3 35 2" xfId="4253"/>
    <cellStyle name="20% - Accent3 35 2 2" xfId="4254"/>
    <cellStyle name="20% - Accent3 35 2 2 2" xfId="4255"/>
    <cellStyle name="20% - Accent3 35 2 3" xfId="4256"/>
    <cellStyle name="20% - Accent3 35 2 3 2" xfId="4257"/>
    <cellStyle name="20% - Accent3 35 2 4" xfId="4258"/>
    <cellStyle name="20% - Accent3 35 2 4 2" xfId="4259"/>
    <cellStyle name="20% - Accent3 35 2 5" xfId="4260"/>
    <cellStyle name="20% - Accent3 35 3" xfId="4261"/>
    <cellStyle name="20% - Accent3 35 3 2" xfId="4262"/>
    <cellStyle name="20% - Accent3 35 4" xfId="4263"/>
    <cellStyle name="20% - Accent3 35 4 2" xfId="4264"/>
    <cellStyle name="20% - Accent3 35 5" xfId="4265"/>
    <cellStyle name="20% - Accent3 35 5 2" xfId="4266"/>
    <cellStyle name="20% - Accent3 35 6" xfId="4267"/>
    <cellStyle name="20% - Accent3 36" xfId="4268"/>
    <cellStyle name="20% - Accent3 36 2" xfId="4269"/>
    <cellStyle name="20% - Accent3 36 2 2" xfId="4270"/>
    <cellStyle name="20% - Accent3 36 2 2 2" xfId="4271"/>
    <cellStyle name="20% - Accent3 36 2 3" xfId="4272"/>
    <cellStyle name="20% - Accent3 36 2 3 2" xfId="4273"/>
    <cellStyle name="20% - Accent3 36 2 4" xfId="4274"/>
    <cellStyle name="20% - Accent3 36 2 4 2" xfId="4275"/>
    <cellStyle name="20% - Accent3 36 2 5" xfId="4276"/>
    <cellStyle name="20% - Accent3 36 3" xfId="4277"/>
    <cellStyle name="20% - Accent3 36 3 2" xfId="4278"/>
    <cellStyle name="20% - Accent3 36 4" xfId="4279"/>
    <cellStyle name="20% - Accent3 36 4 2" xfId="4280"/>
    <cellStyle name="20% - Accent3 36 5" xfId="4281"/>
    <cellStyle name="20% - Accent3 36 5 2" xfId="4282"/>
    <cellStyle name="20% - Accent3 36 6" xfId="4283"/>
    <cellStyle name="20% - Accent3 37" xfId="4284"/>
    <cellStyle name="20% - Accent3 37 2" xfId="4285"/>
    <cellStyle name="20% - Accent3 37 2 2" xfId="4286"/>
    <cellStyle name="20% - Accent3 37 2 2 2" xfId="4287"/>
    <cellStyle name="20% - Accent3 37 2 3" xfId="4288"/>
    <cellStyle name="20% - Accent3 37 2 3 2" xfId="4289"/>
    <cellStyle name="20% - Accent3 37 2 4" xfId="4290"/>
    <cellStyle name="20% - Accent3 37 2 4 2" xfId="4291"/>
    <cellStyle name="20% - Accent3 37 2 5" xfId="4292"/>
    <cellStyle name="20% - Accent3 37 3" xfId="4293"/>
    <cellStyle name="20% - Accent3 37 3 2" xfId="4294"/>
    <cellStyle name="20% - Accent3 37 4" xfId="4295"/>
    <cellStyle name="20% - Accent3 37 4 2" xfId="4296"/>
    <cellStyle name="20% - Accent3 37 5" xfId="4297"/>
    <cellStyle name="20% - Accent3 37 5 2" xfId="4298"/>
    <cellStyle name="20% - Accent3 37 6" xfId="4299"/>
    <cellStyle name="20% - Accent3 38" xfId="4300"/>
    <cellStyle name="20% - Accent3 38 2" xfId="4301"/>
    <cellStyle name="20% - Accent3 38 2 2" xfId="4302"/>
    <cellStyle name="20% - Accent3 38 2 2 2" xfId="4303"/>
    <cellStyle name="20% - Accent3 38 2 3" xfId="4304"/>
    <cellStyle name="20% - Accent3 38 2 3 2" xfId="4305"/>
    <cellStyle name="20% - Accent3 38 2 4" xfId="4306"/>
    <cellStyle name="20% - Accent3 38 2 4 2" xfId="4307"/>
    <cellStyle name="20% - Accent3 38 2 5" xfId="4308"/>
    <cellStyle name="20% - Accent3 38 3" xfId="4309"/>
    <cellStyle name="20% - Accent3 38 3 2" xfId="4310"/>
    <cellStyle name="20% - Accent3 38 4" xfId="4311"/>
    <cellStyle name="20% - Accent3 38 4 2" xfId="4312"/>
    <cellStyle name="20% - Accent3 38 5" xfId="4313"/>
    <cellStyle name="20% - Accent3 38 5 2" xfId="4314"/>
    <cellStyle name="20% - Accent3 38 6" xfId="4315"/>
    <cellStyle name="20% - Accent3 39" xfId="4316"/>
    <cellStyle name="20% - Accent3 39 2" xfId="4317"/>
    <cellStyle name="20% - Accent3 39 2 2" xfId="4318"/>
    <cellStyle name="20% - Accent3 39 2 2 2" xfId="4319"/>
    <cellStyle name="20% - Accent3 39 2 3" xfId="4320"/>
    <cellStyle name="20% - Accent3 39 2 3 2" xfId="4321"/>
    <cellStyle name="20% - Accent3 39 2 4" xfId="4322"/>
    <cellStyle name="20% - Accent3 39 2 4 2" xfId="4323"/>
    <cellStyle name="20% - Accent3 39 2 5" xfId="4324"/>
    <cellStyle name="20% - Accent3 39 3" xfId="4325"/>
    <cellStyle name="20% - Accent3 39 3 2" xfId="4326"/>
    <cellStyle name="20% - Accent3 39 4" xfId="4327"/>
    <cellStyle name="20% - Accent3 39 4 2" xfId="4328"/>
    <cellStyle name="20% - Accent3 39 5" xfId="4329"/>
    <cellStyle name="20% - Accent3 39 5 2" xfId="4330"/>
    <cellStyle name="20% - Accent3 39 6" xfId="4331"/>
    <cellStyle name="20% - Accent3 4" xfId="4332"/>
    <cellStyle name="20% - Accent3 4 2" xfId="4333"/>
    <cellStyle name="20% - Accent3 4 2 2" xfId="4334"/>
    <cellStyle name="20% - Accent3 4 2 2 2" xfId="4335"/>
    <cellStyle name="20% - Accent3 4 2 3" xfId="4336"/>
    <cellStyle name="20% - Accent3 4 2 3 2" xfId="4337"/>
    <cellStyle name="20% - Accent3 4 2 4" xfId="4338"/>
    <cellStyle name="20% - Accent3 4 2 4 2" xfId="4339"/>
    <cellStyle name="20% - Accent3 4 2 5" xfId="4340"/>
    <cellStyle name="20% - Accent3 4 3" xfId="4341"/>
    <cellStyle name="20% - Accent3 4 3 2" xfId="4342"/>
    <cellStyle name="20% - Accent3 4 4" xfId="4343"/>
    <cellStyle name="20% - Accent3 4 4 2" xfId="4344"/>
    <cellStyle name="20% - Accent3 4 5" xfId="4345"/>
    <cellStyle name="20% - Accent3 4 5 2" xfId="4346"/>
    <cellStyle name="20% - Accent3 4 6" xfId="4347"/>
    <cellStyle name="20% - Accent3 40" xfId="4348"/>
    <cellStyle name="20% - Accent3 40 2" xfId="4349"/>
    <cellStyle name="20% - Accent3 40 2 2" xfId="4350"/>
    <cellStyle name="20% - Accent3 40 2 2 2" xfId="4351"/>
    <cellStyle name="20% - Accent3 40 2 3" xfId="4352"/>
    <cellStyle name="20% - Accent3 40 2 3 2" xfId="4353"/>
    <cellStyle name="20% - Accent3 40 2 4" xfId="4354"/>
    <cellStyle name="20% - Accent3 40 2 4 2" xfId="4355"/>
    <cellStyle name="20% - Accent3 40 2 5" xfId="4356"/>
    <cellStyle name="20% - Accent3 40 3" xfId="4357"/>
    <cellStyle name="20% - Accent3 40 3 2" xfId="4358"/>
    <cellStyle name="20% - Accent3 40 4" xfId="4359"/>
    <cellStyle name="20% - Accent3 40 4 2" xfId="4360"/>
    <cellStyle name="20% - Accent3 40 5" xfId="4361"/>
    <cellStyle name="20% - Accent3 40 5 2" xfId="4362"/>
    <cellStyle name="20% - Accent3 40 6" xfId="4363"/>
    <cellStyle name="20% - Accent3 41" xfId="4364"/>
    <cellStyle name="20% - Accent3 41 2" xfId="4365"/>
    <cellStyle name="20% - Accent3 41 2 2" xfId="4366"/>
    <cellStyle name="20% - Accent3 41 2 2 2" xfId="4367"/>
    <cellStyle name="20% - Accent3 41 2 3" xfId="4368"/>
    <cellStyle name="20% - Accent3 41 2 3 2" xfId="4369"/>
    <cellStyle name="20% - Accent3 41 2 4" xfId="4370"/>
    <cellStyle name="20% - Accent3 41 2 4 2" xfId="4371"/>
    <cellStyle name="20% - Accent3 41 2 5" xfId="4372"/>
    <cellStyle name="20% - Accent3 41 3" xfId="4373"/>
    <cellStyle name="20% - Accent3 41 3 2" xfId="4374"/>
    <cellStyle name="20% - Accent3 41 4" xfId="4375"/>
    <cellStyle name="20% - Accent3 41 4 2" xfId="4376"/>
    <cellStyle name="20% - Accent3 41 5" xfId="4377"/>
    <cellStyle name="20% - Accent3 41 5 2" xfId="4378"/>
    <cellStyle name="20% - Accent3 41 6" xfId="4379"/>
    <cellStyle name="20% - Accent3 42" xfId="4380"/>
    <cellStyle name="20% - Accent3 42 2" xfId="4381"/>
    <cellStyle name="20% - Accent3 42 2 2" xfId="4382"/>
    <cellStyle name="20% - Accent3 42 2 2 2" xfId="4383"/>
    <cellStyle name="20% - Accent3 42 2 3" xfId="4384"/>
    <cellStyle name="20% - Accent3 42 2 3 2" xfId="4385"/>
    <cellStyle name="20% - Accent3 42 2 4" xfId="4386"/>
    <cellStyle name="20% - Accent3 42 2 4 2" xfId="4387"/>
    <cellStyle name="20% - Accent3 42 2 5" xfId="4388"/>
    <cellStyle name="20% - Accent3 42 3" xfId="4389"/>
    <cellStyle name="20% - Accent3 42 3 2" xfId="4390"/>
    <cellStyle name="20% - Accent3 42 4" xfId="4391"/>
    <cellStyle name="20% - Accent3 42 4 2" xfId="4392"/>
    <cellStyle name="20% - Accent3 42 5" xfId="4393"/>
    <cellStyle name="20% - Accent3 42 5 2" xfId="4394"/>
    <cellStyle name="20% - Accent3 42 6" xfId="4395"/>
    <cellStyle name="20% - Accent3 43" xfId="4396"/>
    <cellStyle name="20% - Accent3 43 2" xfId="4397"/>
    <cellStyle name="20% - Accent3 43 2 2" xfId="4398"/>
    <cellStyle name="20% - Accent3 43 2 2 2" xfId="4399"/>
    <cellStyle name="20% - Accent3 43 2 3" xfId="4400"/>
    <cellStyle name="20% - Accent3 43 2 3 2" xfId="4401"/>
    <cellStyle name="20% - Accent3 43 2 4" xfId="4402"/>
    <cellStyle name="20% - Accent3 43 2 4 2" xfId="4403"/>
    <cellStyle name="20% - Accent3 43 2 5" xfId="4404"/>
    <cellStyle name="20% - Accent3 43 3" xfId="4405"/>
    <cellStyle name="20% - Accent3 43 3 2" xfId="4406"/>
    <cellStyle name="20% - Accent3 43 4" xfId="4407"/>
    <cellStyle name="20% - Accent3 43 4 2" xfId="4408"/>
    <cellStyle name="20% - Accent3 43 5" xfId="4409"/>
    <cellStyle name="20% - Accent3 43 5 2" xfId="4410"/>
    <cellStyle name="20% - Accent3 43 6" xfId="4411"/>
    <cellStyle name="20% - Accent3 44" xfId="4412"/>
    <cellStyle name="20% - Accent3 44 2" xfId="4413"/>
    <cellStyle name="20% - Accent3 44 2 2" xfId="4414"/>
    <cellStyle name="20% - Accent3 44 2 2 2" xfId="4415"/>
    <cellStyle name="20% - Accent3 44 2 3" xfId="4416"/>
    <cellStyle name="20% - Accent3 44 2 3 2" xfId="4417"/>
    <cellStyle name="20% - Accent3 44 2 4" xfId="4418"/>
    <cellStyle name="20% - Accent3 44 2 4 2" xfId="4419"/>
    <cellStyle name="20% - Accent3 44 2 5" xfId="4420"/>
    <cellStyle name="20% - Accent3 44 3" xfId="4421"/>
    <cellStyle name="20% - Accent3 44 3 2" xfId="4422"/>
    <cellStyle name="20% - Accent3 44 4" xfId="4423"/>
    <cellStyle name="20% - Accent3 44 4 2" xfId="4424"/>
    <cellStyle name="20% - Accent3 44 5" xfId="4425"/>
    <cellStyle name="20% - Accent3 44 5 2" xfId="4426"/>
    <cellStyle name="20% - Accent3 44 6" xfId="4427"/>
    <cellStyle name="20% - Accent3 45" xfId="4428"/>
    <cellStyle name="20% - Accent3 45 2" xfId="4429"/>
    <cellStyle name="20% - Accent3 45 2 2" xfId="4430"/>
    <cellStyle name="20% - Accent3 45 2 2 2" xfId="4431"/>
    <cellStyle name="20% - Accent3 45 2 3" xfId="4432"/>
    <cellStyle name="20% - Accent3 45 2 3 2" xfId="4433"/>
    <cellStyle name="20% - Accent3 45 2 4" xfId="4434"/>
    <cellStyle name="20% - Accent3 45 2 4 2" xfId="4435"/>
    <cellStyle name="20% - Accent3 45 2 5" xfId="4436"/>
    <cellStyle name="20% - Accent3 45 3" xfId="4437"/>
    <cellStyle name="20% - Accent3 45 3 2" xfId="4438"/>
    <cellStyle name="20% - Accent3 45 4" xfId="4439"/>
    <cellStyle name="20% - Accent3 45 4 2" xfId="4440"/>
    <cellStyle name="20% - Accent3 45 5" xfId="4441"/>
    <cellStyle name="20% - Accent3 45 5 2" xfId="4442"/>
    <cellStyle name="20% - Accent3 45 6" xfId="4443"/>
    <cellStyle name="20% - Accent3 46" xfId="4444"/>
    <cellStyle name="20% - Accent3 46 2" xfId="4445"/>
    <cellStyle name="20% - Accent3 46 2 2" xfId="4446"/>
    <cellStyle name="20% - Accent3 46 2 2 2" xfId="4447"/>
    <cellStyle name="20% - Accent3 46 2 3" xfId="4448"/>
    <cellStyle name="20% - Accent3 46 2 3 2" xfId="4449"/>
    <cellStyle name="20% - Accent3 46 2 4" xfId="4450"/>
    <cellStyle name="20% - Accent3 46 2 4 2" xfId="4451"/>
    <cellStyle name="20% - Accent3 46 2 5" xfId="4452"/>
    <cellStyle name="20% - Accent3 46 3" xfId="4453"/>
    <cellStyle name="20% - Accent3 46 3 2" xfId="4454"/>
    <cellStyle name="20% - Accent3 46 4" xfId="4455"/>
    <cellStyle name="20% - Accent3 46 4 2" xfId="4456"/>
    <cellStyle name="20% - Accent3 46 5" xfId="4457"/>
    <cellStyle name="20% - Accent3 46 5 2" xfId="4458"/>
    <cellStyle name="20% - Accent3 46 6" xfId="4459"/>
    <cellStyle name="20% - Accent3 47" xfId="4460"/>
    <cellStyle name="20% - Accent3 47 2" xfId="4461"/>
    <cellStyle name="20% - Accent3 47 2 2" xfId="4462"/>
    <cellStyle name="20% - Accent3 47 2 2 2" xfId="4463"/>
    <cellStyle name="20% - Accent3 47 2 3" xfId="4464"/>
    <cellStyle name="20% - Accent3 47 2 3 2" xfId="4465"/>
    <cellStyle name="20% - Accent3 47 2 4" xfId="4466"/>
    <cellStyle name="20% - Accent3 47 2 4 2" xfId="4467"/>
    <cellStyle name="20% - Accent3 47 2 5" xfId="4468"/>
    <cellStyle name="20% - Accent3 47 3" xfId="4469"/>
    <cellStyle name="20% - Accent3 47 3 2" xfId="4470"/>
    <cellStyle name="20% - Accent3 47 4" xfId="4471"/>
    <cellStyle name="20% - Accent3 47 4 2" xfId="4472"/>
    <cellStyle name="20% - Accent3 47 5" xfId="4473"/>
    <cellStyle name="20% - Accent3 47 5 2" xfId="4474"/>
    <cellStyle name="20% - Accent3 47 6" xfId="4475"/>
    <cellStyle name="20% - Accent3 48" xfId="4476"/>
    <cellStyle name="20% - Accent3 48 2" xfId="4477"/>
    <cellStyle name="20% - Accent3 48 2 2" xfId="4478"/>
    <cellStyle name="20% - Accent3 48 2 2 2" xfId="4479"/>
    <cellStyle name="20% - Accent3 48 2 3" xfId="4480"/>
    <cellStyle name="20% - Accent3 48 2 3 2" xfId="4481"/>
    <cellStyle name="20% - Accent3 48 2 4" xfId="4482"/>
    <cellStyle name="20% - Accent3 48 2 4 2" xfId="4483"/>
    <cellStyle name="20% - Accent3 48 2 5" xfId="4484"/>
    <cellStyle name="20% - Accent3 48 3" xfId="4485"/>
    <cellStyle name="20% - Accent3 48 3 2" xfId="4486"/>
    <cellStyle name="20% - Accent3 48 4" xfId="4487"/>
    <cellStyle name="20% - Accent3 48 4 2" xfId="4488"/>
    <cellStyle name="20% - Accent3 48 5" xfId="4489"/>
    <cellStyle name="20% - Accent3 48 5 2" xfId="4490"/>
    <cellStyle name="20% - Accent3 48 6" xfId="4491"/>
    <cellStyle name="20% - Accent3 49" xfId="4492"/>
    <cellStyle name="20% - Accent3 49 2" xfId="4493"/>
    <cellStyle name="20% - Accent3 49 2 2" xfId="4494"/>
    <cellStyle name="20% - Accent3 49 2 2 2" xfId="4495"/>
    <cellStyle name="20% - Accent3 49 2 3" xfId="4496"/>
    <cellStyle name="20% - Accent3 49 2 3 2" xfId="4497"/>
    <cellStyle name="20% - Accent3 49 2 4" xfId="4498"/>
    <cellStyle name="20% - Accent3 49 2 4 2" xfId="4499"/>
    <cellStyle name="20% - Accent3 49 2 5" xfId="4500"/>
    <cellStyle name="20% - Accent3 49 3" xfId="4501"/>
    <cellStyle name="20% - Accent3 49 3 2" xfId="4502"/>
    <cellStyle name="20% - Accent3 49 4" xfId="4503"/>
    <cellStyle name="20% - Accent3 49 4 2" xfId="4504"/>
    <cellStyle name="20% - Accent3 49 5" xfId="4505"/>
    <cellStyle name="20% - Accent3 49 5 2" xfId="4506"/>
    <cellStyle name="20% - Accent3 49 6" xfId="4507"/>
    <cellStyle name="20% - Accent3 5" xfId="4508"/>
    <cellStyle name="20% - Accent3 5 2" xfId="4509"/>
    <cellStyle name="20% - Accent3 5 2 2" xfId="4510"/>
    <cellStyle name="20% - Accent3 5 2 2 2" xfId="4511"/>
    <cellStyle name="20% - Accent3 5 2 3" xfId="4512"/>
    <cellStyle name="20% - Accent3 5 2 3 2" xfId="4513"/>
    <cellStyle name="20% - Accent3 5 2 4" xfId="4514"/>
    <cellStyle name="20% - Accent3 5 2 4 2" xfId="4515"/>
    <cellStyle name="20% - Accent3 5 2 5" xfId="4516"/>
    <cellStyle name="20% - Accent3 5 3" xfId="4517"/>
    <cellStyle name="20% - Accent3 5 3 2" xfId="4518"/>
    <cellStyle name="20% - Accent3 5 4" xfId="4519"/>
    <cellStyle name="20% - Accent3 5 4 2" xfId="4520"/>
    <cellStyle name="20% - Accent3 5 5" xfId="4521"/>
    <cellStyle name="20% - Accent3 5 5 2" xfId="4522"/>
    <cellStyle name="20% - Accent3 5 6" xfId="4523"/>
    <cellStyle name="20% - Accent3 50" xfId="4524"/>
    <cellStyle name="20% - Accent3 50 2" xfId="4525"/>
    <cellStyle name="20% - Accent3 50 2 2" xfId="4526"/>
    <cellStyle name="20% - Accent3 50 2 2 2" xfId="4527"/>
    <cellStyle name="20% - Accent3 50 2 3" xfId="4528"/>
    <cellStyle name="20% - Accent3 50 2 3 2" xfId="4529"/>
    <cellStyle name="20% - Accent3 50 2 4" xfId="4530"/>
    <cellStyle name="20% - Accent3 50 2 4 2" xfId="4531"/>
    <cellStyle name="20% - Accent3 50 2 5" xfId="4532"/>
    <cellStyle name="20% - Accent3 50 3" xfId="4533"/>
    <cellStyle name="20% - Accent3 50 3 2" xfId="4534"/>
    <cellStyle name="20% - Accent3 50 4" xfId="4535"/>
    <cellStyle name="20% - Accent3 50 4 2" xfId="4536"/>
    <cellStyle name="20% - Accent3 50 5" xfId="4537"/>
    <cellStyle name="20% - Accent3 50 5 2" xfId="4538"/>
    <cellStyle name="20% - Accent3 50 6" xfId="4539"/>
    <cellStyle name="20% - Accent3 51" xfId="4540"/>
    <cellStyle name="20% - Accent3 51 2" xfId="4541"/>
    <cellStyle name="20% - Accent3 51 2 2" xfId="4542"/>
    <cellStyle name="20% - Accent3 51 2 2 2" xfId="4543"/>
    <cellStyle name="20% - Accent3 51 2 3" xfId="4544"/>
    <cellStyle name="20% - Accent3 51 2 3 2" xfId="4545"/>
    <cellStyle name="20% - Accent3 51 2 4" xfId="4546"/>
    <cellStyle name="20% - Accent3 51 2 4 2" xfId="4547"/>
    <cellStyle name="20% - Accent3 51 2 5" xfId="4548"/>
    <cellStyle name="20% - Accent3 51 3" xfId="4549"/>
    <cellStyle name="20% - Accent3 51 3 2" xfId="4550"/>
    <cellStyle name="20% - Accent3 51 4" xfId="4551"/>
    <cellStyle name="20% - Accent3 51 4 2" xfId="4552"/>
    <cellStyle name="20% - Accent3 51 5" xfId="4553"/>
    <cellStyle name="20% - Accent3 51 5 2" xfId="4554"/>
    <cellStyle name="20% - Accent3 51 6" xfId="4555"/>
    <cellStyle name="20% - Accent3 52" xfId="4556"/>
    <cellStyle name="20% - Accent3 52 2" xfId="4557"/>
    <cellStyle name="20% - Accent3 52 2 2" xfId="4558"/>
    <cellStyle name="20% - Accent3 52 2 2 2" xfId="4559"/>
    <cellStyle name="20% - Accent3 52 2 3" xfId="4560"/>
    <cellStyle name="20% - Accent3 52 2 3 2" xfId="4561"/>
    <cellStyle name="20% - Accent3 52 2 4" xfId="4562"/>
    <cellStyle name="20% - Accent3 52 2 4 2" xfId="4563"/>
    <cellStyle name="20% - Accent3 52 2 5" xfId="4564"/>
    <cellStyle name="20% - Accent3 52 3" xfId="4565"/>
    <cellStyle name="20% - Accent3 52 3 2" xfId="4566"/>
    <cellStyle name="20% - Accent3 52 4" xfId="4567"/>
    <cellStyle name="20% - Accent3 52 4 2" xfId="4568"/>
    <cellStyle name="20% - Accent3 52 5" xfId="4569"/>
    <cellStyle name="20% - Accent3 52 5 2" xfId="4570"/>
    <cellStyle name="20% - Accent3 52 6" xfId="4571"/>
    <cellStyle name="20% - Accent3 53" xfId="4572"/>
    <cellStyle name="20% - Accent3 53 2" xfId="4573"/>
    <cellStyle name="20% - Accent3 53 2 2" xfId="4574"/>
    <cellStyle name="20% - Accent3 53 2 2 2" xfId="4575"/>
    <cellStyle name="20% - Accent3 53 2 3" xfId="4576"/>
    <cellStyle name="20% - Accent3 53 2 3 2" xfId="4577"/>
    <cellStyle name="20% - Accent3 53 2 4" xfId="4578"/>
    <cellStyle name="20% - Accent3 53 2 4 2" xfId="4579"/>
    <cellStyle name="20% - Accent3 53 2 5" xfId="4580"/>
    <cellStyle name="20% - Accent3 53 3" xfId="4581"/>
    <cellStyle name="20% - Accent3 53 3 2" xfId="4582"/>
    <cellStyle name="20% - Accent3 53 4" xfId="4583"/>
    <cellStyle name="20% - Accent3 53 4 2" xfId="4584"/>
    <cellStyle name="20% - Accent3 53 5" xfId="4585"/>
    <cellStyle name="20% - Accent3 53 5 2" xfId="4586"/>
    <cellStyle name="20% - Accent3 53 6" xfId="4587"/>
    <cellStyle name="20% - Accent3 54" xfId="4588"/>
    <cellStyle name="20% - Accent3 54 2" xfId="4589"/>
    <cellStyle name="20% - Accent3 54 2 2" xfId="4590"/>
    <cellStyle name="20% - Accent3 54 2 2 2" xfId="4591"/>
    <cellStyle name="20% - Accent3 54 2 3" xfId="4592"/>
    <cellStyle name="20% - Accent3 54 2 3 2" xfId="4593"/>
    <cellStyle name="20% - Accent3 54 2 4" xfId="4594"/>
    <cellStyle name="20% - Accent3 54 2 4 2" xfId="4595"/>
    <cellStyle name="20% - Accent3 54 2 5" xfId="4596"/>
    <cellStyle name="20% - Accent3 54 3" xfId="4597"/>
    <cellStyle name="20% - Accent3 54 3 2" xfId="4598"/>
    <cellStyle name="20% - Accent3 54 4" xfId="4599"/>
    <cellStyle name="20% - Accent3 54 4 2" xfId="4600"/>
    <cellStyle name="20% - Accent3 54 5" xfId="4601"/>
    <cellStyle name="20% - Accent3 54 5 2" xfId="4602"/>
    <cellStyle name="20% - Accent3 54 6" xfId="4603"/>
    <cellStyle name="20% - Accent3 55" xfId="4604"/>
    <cellStyle name="20% - Accent3 55 2" xfId="4605"/>
    <cellStyle name="20% - Accent3 55 2 2" xfId="4606"/>
    <cellStyle name="20% - Accent3 55 2 2 2" xfId="4607"/>
    <cellStyle name="20% - Accent3 55 2 3" xfId="4608"/>
    <cellStyle name="20% - Accent3 55 2 3 2" xfId="4609"/>
    <cellStyle name="20% - Accent3 55 2 4" xfId="4610"/>
    <cellStyle name="20% - Accent3 55 2 4 2" xfId="4611"/>
    <cellStyle name="20% - Accent3 55 2 5" xfId="4612"/>
    <cellStyle name="20% - Accent3 55 3" xfId="4613"/>
    <cellStyle name="20% - Accent3 55 3 2" xfId="4614"/>
    <cellStyle name="20% - Accent3 55 4" xfId="4615"/>
    <cellStyle name="20% - Accent3 55 4 2" xfId="4616"/>
    <cellStyle name="20% - Accent3 55 5" xfId="4617"/>
    <cellStyle name="20% - Accent3 55 5 2" xfId="4618"/>
    <cellStyle name="20% - Accent3 55 6" xfId="4619"/>
    <cellStyle name="20% - Accent3 56" xfId="4620"/>
    <cellStyle name="20% - Accent3 56 2" xfId="4621"/>
    <cellStyle name="20% - Accent3 56 2 2" xfId="4622"/>
    <cellStyle name="20% - Accent3 56 2 2 2" xfId="4623"/>
    <cellStyle name="20% - Accent3 56 2 3" xfId="4624"/>
    <cellStyle name="20% - Accent3 56 2 3 2" xfId="4625"/>
    <cellStyle name="20% - Accent3 56 2 4" xfId="4626"/>
    <cellStyle name="20% - Accent3 56 2 4 2" xfId="4627"/>
    <cellStyle name="20% - Accent3 56 2 5" xfId="4628"/>
    <cellStyle name="20% - Accent3 56 3" xfId="4629"/>
    <cellStyle name="20% - Accent3 56 3 2" xfId="4630"/>
    <cellStyle name="20% - Accent3 56 4" xfId="4631"/>
    <cellStyle name="20% - Accent3 56 4 2" xfId="4632"/>
    <cellStyle name="20% - Accent3 56 5" xfId="4633"/>
    <cellStyle name="20% - Accent3 56 5 2" xfId="4634"/>
    <cellStyle name="20% - Accent3 56 6" xfId="4635"/>
    <cellStyle name="20% - Accent3 57" xfId="4636"/>
    <cellStyle name="20% - Accent3 57 2" xfId="4637"/>
    <cellStyle name="20% - Accent3 57 2 2" xfId="4638"/>
    <cellStyle name="20% - Accent3 57 2 2 2" xfId="4639"/>
    <cellStyle name="20% - Accent3 57 2 3" xfId="4640"/>
    <cellStyle name="20% - Accent3 57 2 3 2" xfId="4641"/>
    <cellStyle name="20% - Accent3 57 2 4" xfId="4642"/>
    <cellStyle name="20% - Accent3 57 2 4 2" xfId="4643"/>
    <cellStyle name="20% - Accent3 57 2 5" xfId="4644"/>
    <cellStyle name="20% - Accent3 57 3" xfId="4645"/>
    <cellStyle name="20% - Accent3 57 3 2" xfId="4646"/>
    <cellStyle name="20% - Accent3 57 4" xfId="4647"/>
    <cellStyle name="20% - Accent3 57 4 2" xfId="4648"/>
    <cellStyle name="20% - Accent3 57 5" xfId="4649"/>
    <cellStyle name="20% - Accent3 57 5 2" xfId="4650"/>
    <cellStyle name="20% - Accent3 57 6" xfId="4651"/>
    <cellStyle name="20% - Accent3 58" xfId="4652"/>
    <cellStyle name="20% - Accent3 58 2" xfId="4653"/>
    <cellStyle name="20% - Accent3 58 2 2" xfId="4654"/>
    <cellStyle name="20% - Accent3 58 2 2 2" xfId="4655"/>
    <cellStyle name="20% - Accent3 58 2 3" xfId="4656"/>
    <cellStyle name="20% - Accent3 58 2 3 2" xfId="4657"/>
    <cellStyle name="20% - Accent3 58 2 4" xfId="4658"/>
    <cellStyle name="20% - Accent3 58 2 4 2" xfId="4659"/>
    <cellStyle name="20% - Accent3 58 2 5" xfId="4660"/>
    <cellStyle name="20% - Accent3 58 3" xfId="4661"/>
    <cellStyle name="20% - Accent3 58 3 2" xfId="4662"/>
    <cellStyle name="20% - Accent3 58 4" xfId="4663"/>
    <cellStyle name="20% - Accent3 58 4 2" xfId="4664"/>
    <cellStyle name="20% - Accent3 58 5" xfId="4665"/>
    <cellStyle name="20% - Accent3 58 5 2" xfId="4666"/>
    <cellStyle name="20% - Accent3 58 6" xfId="4667"/>
    <cellStyle name="20% - Accent3 59" xfId="4668"/>
    <cellStyle name="20% - Accent3 59 2" xfId="4669"/>
    <cellStyle name="20% - Accent3 59 2 2" xfId="4670"/>
    <cellStyle name="20% - Accent3 59 2 2 2" xfId="4671"/>
    <cellStyle name="20% - Accent3 59 2 3" xfId="4672"/>
    <cellStyle name="20% - Accent3 59 2 3 2" xfId="4673"/>
    <cellStyle name="20% - Accent3 59 2 4" xfId="4674"/>
    <cellStyle name="20% - Accent3 59 2 4 2" xfId="4675"/>
    <cellStyle name="20% - Accent3 59 2 5" xfId="4676"/>
    <cellStyle name="20% - Accent3 59 3" xfId="4677"/>
    <cellStyle name="20% - Accent3 59 3 2" xfId="4678"/>
    <cellStyle name="20% - Accent3 59 4" xfId="4679"/>
    <cellStyle name="20% - Accent3 59 4 2" xfId="4680"/>
    <cellStyle name="20% - Accent3 59 5" xfId="4681"/>
    <cellStyle name="20% - Accent3 59 5 2" xfId="4682"/>
    <cellStyle name="20% - Accent3 59 6" xfId="4683"/>
    <cellStyle name="20% - Accent3 6" xfId="4684"/>
    <cellStyle name="20% - Accent3 6 2" xfId="4685"/>
    <cellStyle name="20% - Accent3 6 2 2" xfId="4686"/>
    <cellStyle name="20% - Accent3 6 2 2 2" xfId="4687"/>
    <cellStyle name="20% - Accent3 6 2 3" xfId="4688"/>
    <cellStyle name="20% - Accent3 6 2 3 2" xfId="4689"/>
    <cellStyle name="20% - Accent3 6 2 4" xfId="4690"/>
    <cellStyle name="20% - Accent3 6 2 4 2" xfId="4691"/>
    <cellStyle name="20% - Accent3 6 2 5" xfId="4692"/>
    <cellStyle name="20% - Accent3 6 3" xfId="4693"/>
    <cellStyle name="20% - Accent3 6 3 2" xfId="4694"/>
    <cellStyle name="20% - Accent3 6 4" xfId="4695"/>
    <cellStyle name="20% - Accent3 6 4 2" xfId="4696"/>
    <cellStyle name="20% - Accent3 6 5" xfId="4697"/>
    <cellStyle name="20% - Accent3 6 5 2" xfId="4698"/>
    <cellStyle name="20% - Accent3 6 6" xfId="4699"/>
    <cellStyle name="20% - Accent3 60" xfId="4700"/>
    <cellStyle name="20% - Accent3 60 2" xfId="4701"/>
    <cellStyle name="20% - Accent3 60 2 2" xfId="4702"/>
    <cellStyle name="20% - Accent3 60 2 2 2" xfId="4703"/>
    <cellStyle name="20% - Accent3 60 2 3" xfId="4704"/>
    <cellStyle name="20% - Accent3 60 2 3 2" xfId="4705"/>
    <cellStyle name="20% - Accent3 60 2 4" xfId="4706"/>
    <cellStyle name="20% - Accent3 60 2 4 2" xfId="4707"/>
    <cellStyle name="20% - Accent3 60 2 5" xfId="4708"/>
    <cellStyle name="20% - Accent3 60 3" xfId="4709"/>
    <cellStyle name="20% - Accent3 60 3 2" xfId="4710"/>
    <cellStyle name="20% - Accent3 60 4" xfId="4711"/>
    <cellStyle name="20% - Accent3 60 4 2" xfId="4712"/>
    <cellStyle name="20% - Accent3 60 5" xfId="4713"/>
    <cellStyle name="20% - Accent3 60 5 2" xfId="4714"/>
    <cellStyle name="20% - Accent3 60 6" xfId="4715"/>
    <cellStyle name="20% - Accent3 61" xfId="4716"/>
    <cellStyle name="20% - Accent3 61 2" xfId="4717"/>
    <cellStyle name="20% - Accent3 61 2 2" xfId="4718"/>
    <cellStyle name="20% - Accent3 61 2 2 2" xfId="4719"/>
    <cellStyle name="20% - Accent3 61 2 3" xfId="4720"/>
    <cellStyle name="20% - Accent3 61 2 3 2" xfId="4721"/>
    <cellStyle name="20% - Accent3 61 2 4" xfId="4722"/>
    <cellStyle name="20% - Accent3 61 2 4 2" xfId="4723"/>
    <cellStyle name="20% - Accent3 61 2 5" xfId="4724"/>
    <cellStyle name="20% - Accent3 61 3" xfId="4725"/>
    <cellStyle name="20% - Accent3 61 3 2" xfId="4726"/>
    <cellStyle name="20% - Accent3 61 4" xfId="4727"/>
    <cellStyle name="20% - Accent3 61 4 2" xfId="4728"/>
    <cellStyle name="20% - Accent3 61 5" xfId="4729"/>
    <cellStyle name="20% - Accent3 61 5 2" xfId="4730"/>
    <cellStyle name="20% - Accent3 61 6" xfId="4731"/>
    <cellStyle name="20% - Accent3 62" xfId="4732"/>
    <cellStyle name="20% - Accent3 62 2" xfId="4733"/>
    <cellStyle name="20% - Accent3 62 2 2" xfId="4734"/>
    <cellStyle name="20% - Accent3 62 2 2 2" xfId="4735"/>
    <cellStyle name="20% - Accent3 62 2 3" xfId="4736"/>
    <cellStyle name="20% - Accent3 62 2 3 2" xfId="4737"/>
    <cellStyle name="20% - Accent3 62 2 4" xfId="4738"/>
    <cellStyle name="20% - Accent3 62 2 4 2" xfId="4739"/>
    <cellStyle name="20% - Accent3 62 2 5" xfId="4740"/>
    <cellStyle name="20% - Accent3 62 3" xfId="4741"/>
    <cellStyle name="20% - Accent3 62 3 2" xfId="4742"/>
    <cellStyle name="20% - Accent3 62 4" xfId="4743"/>
    <cellStyle name="20% - Accent3 62 4 2" xfId="4744"/>
    <cellStyle name="20% - Accent3 62 5" xfId="4745"/>
    <cellStyle name="20% - Accent3 62 5 2" xfId="4746"/>
    <cellStyle name="20% - Accent3 62 6" xfId="4747"/>
    <cellStyle name="20% - Accent3 63" xfId="4748"/>
    <cellStyle name="20% - Accent3 63 2" xfId="4749"/>
    <cellStyle name="20% - Accent3 63 2 2" xfId="4750"/>
    <cellStyle name="20% - Accent3 63 2 2 2" xfId="4751"/>
    <cellStyle name="20% - Accent3 63 2 3" xfId="4752"/>
    <cellStyle name="20% - Accent3 63 2 3 2" xfId="4753"/>
    <cellStyle name="20% - Accent3 63 2 4" xfId="4754"/>
    <cellStyle name="20% - Accent3 63 2 4 2" xfId="4755"/>
    <cellStyle name="20% - Accent3 63 2 5" xfId="4756"/>
    <cellStyle name="20% - Accent3 63 3" xfId="4757"/>
    <cellStyle name="20% - Accent3 63 3 2" xfId="4758"/>
    <cellStyle name="20% - Accent3 63 4" xfId="4759"/>
    <cellStyle name="20% - Accent3 63 4 2" xfId="4760"/>
    <cellStyle name="20% - Accent3 63 5" xfId="4761"/>
    <cellStyle name="20% - Accent3 63 5 2" xfId="4762"/>
    <cellStyle name="20% - Accent3 63 6" xfId="4763"/>
    <cellStyle name="20% - Accent3 64" xfId="4764"/>
    <cellStyle name="20% - Accent3 64 2" xfId="4765"/>
    <cellStyle name="20% - Accent3 64 2 2" xfId="4766"/>
    <cellStyle name="20% - Accent3 64 2 2 2" xfId="4767"/>
    <cellStyle name="20% - Accent3 64 2 3" xfId="4768"/>
    <cellStyle name="20% - Accent3 64 2 3 2" xfId="4769"/>
    <cellStyle name="20% - Accent3 64 2 4" xfId="4770"/>
    <cellStyle name="20% - Accent3 64 2 4 2" xfId="4771"/>
    <cellStyle name="20% - Accent3 64 2 5" xfId="4772"/>
    <cellStyle name="20% - Accent3 64 3" xfId="4773"/>
    <cellStyle name="20% - Accent3 64 3 2" xfId="4774"/>
    <cellStyle name="20% - Accent3 64 4" xfId="4775"/>
    <cellStyle name="20% - Accent3 64 4 2" xfId="4776"/>
    <cellStyle name="20% - Accent3 64 5" xfId="4777"/>
    <cellStyle name="20% - Accent3 64 5 2" xfId="4778"/>
    <cellStyle name="20% - Accent3 64 6" xfId="4779"/>
    <cellStyle name="20% - Accent3 65" xfId="4780"/>
    <cellStyle name="20% - Accent3 65 2" xfId="4781"/>
    <cellStyle name="20% - Accent3 65 2 2" xfId="4782"/>
    <cellStyle name="20% - Accent3 65 2 2 2" xfId="4783"/>
    <cellStyle name="20% - Accent3 65 2 3" xfId="4784"/>
    <cellStyle name="20% - Accent3 65 2 3 2" xfId="4785"/>
    <cellStyle name="20% - Accent3 65 2 4" xfId="4786"/>
    <cellStyle name="20% - Accent3 65 2 4 2" xfId="4787"/>
    <cellStyle name="20% - Accent3 65 2 5" xfId="4788"/>
    <cellStyle name="20% - Accent3 65 3" xfId="4789"/>
    <cellStyle name="20% - Accent3 65 3 2" xfId="4790"/>
    <cellStyle name="20% - Accent3 65 4" xfId="4791"/>
    <cellStyle name="20% - Accent3 65 4 2" xfId="4792"/>
    <cellStyle name="20% - Accent3 65 5" xfId="4793"/>
    <cellStyle name="20% - Accent3 65 5 2" xfId="4794"/>
    <cellStyle name="20% - Accent3 65 6" xfId="4795"/>
    <cellStyle name="20% - Accent3 66" xfId="4796"/>
    <cellStyle name="20% - Accent3 66 2" xfId="4797"/>
    <cellStyle name="20% - Accent3 66 2 2" xfId="4798"/>
    <cellStyle name="20% - Accent3 66 2 2 2" xfId="4799"/>
    <cellStyle name="20% - Accent3 66 2 3" xfId="4800"/>
    <cellStyle name="20% - Accent3 66 2 3 2" xfId="4801"/>
    <cellStyle name="20% - Accent3 66 2 4" xfId="4802"/>
    <cellStyle name="20% - Accent3 66 2 4 2" xfId="4803"/>
    <cellStyle name="20% - Accent3 66 2 5" xfId="4804"/>
    <cellStyle name="20% - Accent3 66 3" xfId="4805"/>
    <cellStyle name="20% - Accent3 66 3 2" xfId="4806"/>
    <cellStyle name="20% - Accent3 66 4" xfId="4807"/>
    <cellStyle name="20% - Accent3 66 4 2" xfId="4808"/>
    <cellStyle name="20% - Accent3 66 5" xfId="4809"/>
    <cellStyle name="20% - Accent3 66 5 2" xfId="4810"/>
    <cellStyle name="20% - Accent3 66 6" xfId="4811"/>
    <cellStyle name="20% - Accent3 67" xfId="4812"/>
    <cellStyle name="20% - Accent3 67 2" xfId="4813"/>
    <cellStyle name="20% - Accent3 67 2 2" xfId="4814"/>
    <cellStyle name="20% - Accent3 67 2 2 2" xfId="4815"/>
    <cellStyle name="20% - Accent3 67 2 3" xfId="4816"/>
    <cellStyle name="20% - Accent3 67 2 3 2" xfId="4817"/>
    <cellStyle name="20% - Accent3 67 2 4" xfId="4818"/>
    <cellStyle name="20% - Accent3 67 2 4 2" xfId="4819"/>
    <cellStyle name="20% - Accent3 67 2 5" xfId="4820"/>
    <cellStyle name="20% - Accent3 67 3" xfId="4821"/>
    <cellStyle name="20% - Accent3 67 3 2" xfId="4822"/>
    <cellStyle name="20% - Accent3 67 4" xfId="4823"/>
    <cellStyle name="20% - Accent3 67 4 2" xfId="4824"/>
    <cellStyle name="20% - Accent3 67 5" xfId="4825"/>
    <cellStyle name="20% - Accent3 67 5 2" xfId="4826"/>
    <cellStyle name="20% - Accent3 67 6" xfId="4827"/>
    <cellStyle name="20% - Accent3 68" xfId="4828"/>
    <cellStyle name="20% - Accent3 68 2" xfId="4829"/>
    <cellStyle name="20% - Accent3 68 2 2" xfId="4830"/>
    <cellStyle name="20% - Accent3 68 2 2 2" xfId="4831"/>
    <cellStyle name="20% - Accent3 68 2 3" xfId="4832"/>
    <cellStyle name="20% - Accent3 68 2 3 2" xfId="4833"/>
    <cellStyle name="20% - Accent3 68 2 4" xfId="4834"/>
    <cellStyle name="20% - Accent3 68 2 4 2" xfId="4835"/>
    <cellStyle name="20% - Accent3 68 2 5" xfId="4836"/>
    <cellStyle name="20% - Accent3 68 3" xfId="4837"/>
    <cellStyle name="20% - Accent3 68 3 2" xfId="4838"/>
    <cellStyle name="20% - Accent3 68 4" xfId="4839"/>
    <cellStyle name="20% - Accent3 68 4 2" xfId="4840"/>
    <cellStyle name="20% - Accent3 68 5" xfId="4841"/>
    <cellStyle name="20% - Accent3 68 5 2" xfId="4842"/>
    <cellStyle name="20% - Accent3 68 6" xfId="4843"/>
    <cellStyle name="20% - Accent3 69" xfId="4844"/>
    <cellStyle name="20% - Accent3 69 2" xfId="4845"/>
    <cellStyle name="20% - Accent3 69 2 2" xfId="4846"/>
    <cellStyle name="20% - Accent3 69 2 2 2" xfId="4847"/>
    <cellStyle name="20% - Accent3 69 2 3" xfId="4848"/>
    <cellStyle name="20% - Accent3 69 2 3 2" xfId="4849"/>
    <cellStyle name="20% - Accent3 69 2 4" xfId="4850"/>
    <cellStyle name="20% - Accent3 69 2 4 2" xfId="4851"/>
    <cellStyle name="20% - Accent3 69 2 5" xfId="4852"/>
    <cellStyle name="20% - Accent3 69 3" xfId="4853"/>
    <cellStyle name="20% - Accent3 69 3 2" xfId="4854"/>
    <cellStyle name="20% - Accent3 69 4" xfId="4855"/>
    <cellStyle name="20% - Accent3 69 4 2" xfId="4856"/>
    <cellStyle name="20% - Accent3 69 5" xfId="4857"/>
    <cellStyle name="20% - Accent3 69 5 2" xfId="4858"/>
    <cellStyle name="20% - Accent3 69 6" xfId="4859"/>
    <cellStyle name="20% - Accent3 7" xfId="4860"/>
    <cellStyle name="20% - Accent3 7 2" xfId="4861"/>
    <cellStyle name="20% - Accent3 7 2 2" xfId="4862"/>
    <cellStyle name="20% - Accent3 7 2 2 2" xfId="4863"/>
    <cellStyle name="20% - Accent3 7 2 3" xfId="4864"/>
    <cellStyle name="20% - Accent3 7 2 3 2" xfId="4865"/>
    <cellStyle name="20% - Accent3 7 2 4" xfId="4866"/>
    <cellStyle name="20% - Accent3 7 2 4 2" xfId="4867"/>
    <cellStyle name="20% - Accent3 7 2 5" xfId="4868"/>
    <cellStyle name="20% - Accent3 7 3" xfId="4869"/>
    <cellStyle name="20% - Accent3 7 3 2" xfId="4870"/>
    <cellStyle name="20% - Accent3 7 4" xfId="4871"/>
    <cellStyle name="20% - Accent3 7 4 2" xfId="4872"/>
    <cellStyle name="20% - Accent3 7 5" xfId="4873"/>
    <cellStyle name="20% - Accent3 7 5 2" xfId="4874"/>
    <cellStyle name="20% - Accent3 7 6" xfId="4875"/>
    <cellStyle name="20% - Accent3 70" xfId="4876"/>
    <cellStyle name="20% - Accent3 70 2" xfId="4877"/>
    <cellStyle name="20% - Accent3 70 2 2" xfId="4878"/>
    <cellStyle name="20% - Accent3 70 2 2 2" xfId="4879"/>
    <cellStyle name="20% - Accent3 70 2 3" xfId="4880"/>
    <cellStyle name="20% - Accent3 70 2 3 2" xfId="4881"/>
    <cellStyle name="20% - Accent3 70 2 4" xfId="4882"/>
    <cellStyle name="20% - Accent3 70 2 4 2" xfId="4883"/>
    <cellStyle name="20% - Accent3 70 2 5" xfId="4884"/>
    <cellStyle name="20% - Accent3 70 3" xfId="4885"/>
    <cellStyle name="20% - Accent3 70 3 2" xfId="4886"/>
    <cellStyle name="20% - Accent3 70 4" xfId="4887"/>
    <cellStyle name="20% - Accent3 70 4 2" xfId="4888"/>
    <cellStyle name="20% - Accent3 70 5" xfId="4889"/>
    <cellStyle name="20% - Accent3 70 5 2" xfId="4890"/>
    <cellStyle name="20% - Accent3 70 6" xfId="4891"/>
    <cellStyle name="20% - Accent3 71" xfId="4892"/>
    <cellStyle name="20% - Accent3 71 2" xfId="4893"/>
    <cellStyle name="20% - Accent3 71 2 2" xfId="4894"/>
    <cellStyle name="20% - Accent3 71 2 2 2" xfId="4895"/>
    <cellStyle name="20% - Accent3 71 2 3" xfId="4896"/>
    <cellStyle name="20% - Accent3 71 2 3 2" xfId="4897"/>
    <cellStyle name="20% - Accent3 71 2 4" xfId="4898"/>
    <cellStyle name="20% - Accent3 71 2 4 2" xfId="4899"/>
    <cellStyle name="20% - Accent3 71 2 5" xfId="4900"/>
    <cellStyle name="20% - Accent3 71 3" xfId="4901"/>
    <cellStyle name="20% - Accent3 71 3 2" xfId="4902"/>
    <cellStyle name="20% - Accent3 71 4" xfId="4903"/>
    <cellStyle name="20% - Accent3 71 4 2" xfId="4904"/>
    <cellStyle name="20% - Accent3 71 5" xfId="4905"/>
    <cellStyle name="20% - Accent3 71 5 2" xfId="4906"/>
    <cellStyle name="20% - Accent3 71 6" xfId="4907"/>
    <cellStyle name="20% - Accent3 72" xfId="4908"/>
    <cellStyle name="20% - Accent3 72 2" xfId="4909"/>
    <cellStyle name="20% - Accent3 72 2 2" xfId="4910"/>
    <cellStyle name="20% - Accent3 72 2 2 2" xfId="4911"/>
    <cellStyle name="20% - Accent3 72 2 3" xfId="4912"/>
    <cellStyle name="20% - Accent3 72 2 3 2" xfId="4913"/>
    <cellStyle name="20% - Accent3 72 2 4" xfId="4914"/>
    <cellStyle name="20% - Accent3 72 2 4 2" xfId="4915"/>
    <cellStyle name="20% - Accent3 72 2 5" xfId="4916"/>
    <cellStyle name="20% - Accent3 72 3" xfId="4917"/>
    <cellStyle name="20% - Accent3 72 3 2" xfId="4918"/>
    <cellStyle name="20% - Accent3 72 4" xfId="4919"/>
    <cellStyle name="20% - Accent3 72 4 2" xfId="4920"/>
    <cellStyle name="20% - Accent3 72 5" xfId="4921"/>
    <cellStyle name="20% - Accent3 72 5 2" xfId="4922"/>
    <cellStyle name="20% - Accent3 72 6" xfId="4923"/>
    <cellStyle name="20% - Accent3 73" xfId="4924"/>
    <cellStyle name="20% - Accent3 73 2" xfId="4925"/>
    <cellStyle name="20% - Accent3 73 2 2" xfId="4926"/>
    <cellStyle name="20% - Accent3 73 2 2 2" xfId="4927"/>
    <cellStyle name="20% - Accent3 73 2 3" xfId="4928"/>
    <cellStyle name="20% - Accent3 73 2 3 2" xfId="4929"/>
    <cellStyle name="20% - Accent3 73 2 4" xfId="4930"/>
    <cellStyle name="20% - Accent3 73 2 4 2" xfId="4931"/>
    <cellStyle name="20% - Accent3 73 2 5" xfId="4932"/>
    <cellStyle name="20% - Accent3 73 3" xfId="4933"/>
    <cellStyle name="20% - Accent3 73 3 2" xfId="4934"/>
    <cellStyle name="20% - Accent3 73 4" xfId="4935"/>
    <cellStyle name="20% - Accent3 73 4 2" xfId="4936"/>
    <cellStyle name="20% - Accent3 73 5" xfId="4937"/>
    <cellStyle name="20% - Accent3 73 5 2" xfId="4938"/>
    <cellStyle name="20% - Accent3 73 6" xfId="4939"/>
    <cellStyle name="20% - Accent3 74" xfId="4940"/>
    <cellStyle name="20% - Accent3 74 2" xfId="4941"/>
    <cellStyle name="20% - Accent3 74 2 2" xfId="4942"/>
    <cellStyle name="20% - Accent3 74 2 2 2" xfId="4943"/>
    <cellStyle name="20% - Accent3 74 2 3" xfId="4944"/>
    <cellStyle name="20% - Accent3 74 2 3 2" xfId="4945"/>
    <cellStyle name="20% - Accent3 74 2 4" xfId="4946"/>
    <cellStyle name="20% - Accent3 74 2 4 2" xfId="4947"/>
    <cellStyle name="20% - Accent3 74 2 5" xfId="4948"/>
    <cellStyle name="20% - Accent3 74 3" xfId="4949"/>
    <cellStyle name="20% - Accent3 74 3 2" xfId="4950"/>
    <cellStyle name="20% - Accent3 74 4" xfId="4951"/>
    <cellStyle name="20% - Accent3 74 4 2" xfId="4952"/>
    <cellStyle name="20% - Accent3 74 5" xfId="4953"/>
    <cellStyle name="20% - Accent3 74 5 2" xfId="4954"/>
    <cellStyle name="20% - Accent3 74 6" xfId="4955"/>
    <cellStyle name="20% - Accent3 75" xfId="4956"/>
    <cellStyle name="20% - Accent3 75 2" xfId="4957"/>
    <cellStyle name="20% - Accent3 75 2 2" xfId="4958"/>
    <cellStyle name="20% - Accent3 75 2 2 2" xfId="4959"/>
    <cellStyle name="20% - Accent3 75 2 3" xfId="4960"/>
    <cellStyle name="20% - Accent3 75 2 3 2" xfId="4961"/>
    <cellStyle name="20% - Accent3 75 2 4" xfId="4962"/>
    <cellStyle name="20% - Accent3 75 2 4 2" xfId="4963"/>
    <cellStyle name="20% - Accent3 75 2 5" xfId="4964"/>
    <cellStyle name="20% - Accent3 75 3" xfId="4965"/>
    <cellStyle name="20% - Accent3 75 3 2" xfId="4966"/>
    <cellStyle name="20% - Accent3 75 4" xfId="4967"/>
    <cellStyle name="20% - Accent3 75 4 2" xfId="4968"/>
    <cellStyle name="20% - Accent3 75 5" xfId="4969"/>
    <cellStyle name="20% - Accent3 75 5 2" xfId="4970"/>
    <cellStyle name="20% - Accent3 75 6" xfId="4971"/>
    <cellStyle name="20% - Accent3 76" xfId="4972"/>
    <cellStyle name="20% - Accent3 76 2" xfId="4973"/>
    <cellStyle name="20% - Accent3 76 2 2" xfId="4974"/>
    <cellStyle name="20% - Accent3 76 2 2 2" xfId="4975"/>
    <cellStyle name="20% - Accent3 76 2 3" xfId="4976"/>
    <cellStyle name="20% - Accent3 76 2 3 2" xfId="4977"/>
    <cellStyle name="20% - Accent3 76 2 4" xfId="4978"/>
    <cellStyle name="20% - Accent3 76 2 4 2" xfId="4979"/>
    <cellStyle name="20% - Accent3 76 2 5" xfId="4980"/>
    <cellStyle name="20% - Accent3 76 3" xfId="4981"/>
    <cellStyle name="20% - Accent3 76 3 2" xfId="4982"/>
    <cellStyle name="20% - Accent3 76 4" xfId="4983"/>
    <cellStyle name="20% - Accent3 76 4 2" xfId="4984"/>
    <cellStyle name="20% - Accent3 76 5" xfId="4985"/>
    <cellStyle name="20% - Accent3 76 5 2" xfId="4986"/>
    <cellStyle name="20% - Accent3 76 6" xfId="4987"/>
    <cellStyle name="20% - Accent3 77" xfId="4988"/>
    <cellStyle name="20% - Accent3 77 2" xfId="4989"/>
    <cellStyle name="20% - Accent3 77 2 2" xfId="4990"/>
    <cellStyle name="20% - Accent3 77 2 2 2" xfId="4991"/>
    <cellStyle name="20% - Accent3 77 2 3" xfId="4992"/>
    <cellStyle name="20% - Accent3 77 2 3 2" xfId="4993"/>
    <cellStyle name="20% - Accent3 77 2 4" xfId="4994"/>
    <cellStyle name="20% - Accent3 77 2 4 2" xfId="4995"/>
    <cellStyle name="20% - Accent3 77 2 5" xfId="4996"/>
    <cellStyle name="20% - Accent3 77 3" xfId="4997"/>
    <cellStyle name="20% - Accent3 77 3 2" xfId="4998"/>
    <cellStyle name="20% - Accent3 77 4" xfId="4999"/>
    <cellStyle name="20% - Accent3 77 4 2" xfId="5000"/>
    <cellStyle name="20% - Accent3 77 5" xfId="5001"/>
    <cellStyle name="20% - Accent3 77 5 2" xfId="5002"/>
    <cellStyle name="20% - Accent3 77 6" xfId="5003"/>
    <cellStyle name="20% - Accent3 78" xfId="5004"/>
    <cellStyle name="20% - Accent3 78 2" xfId="5005"/>
    <cellStyle name="20% - Accent3 78 2 2" xfId="5006"/>
    <cellStyle name="20% - Accent3 78 2 2 2" xfId="5007"/>
    <cellStyle name="20% - Accent3 78 2 3" xfId="5008"/>
    <cellStyle name="20% - Accent3 78 2 3 2" xfId="5009"/>
    <cellStyle name="20% - Accent3 78 2 4" xfId="5010"/>
    <cellStyle name="20% - Accent3 78 2 4 2" xfId="5011"/>
    <cellStyle name="20% - Accent3 78 2 5" xfId="5012"/>
    <cellStyle name="20% - Accent3 78 3" xfId="5013"/>
    <cellStyle name="20% - Accent3 78 3 2" xfId="5014"/>
    <cellStyle name="20% - Accent3 78 4" xfId="5015"/>
    <cellStyle name="20% - Accent3 78 4 2" xfId="5016"/>
    <cellStyle name="20% - Accent3 78 5" xfId="5017"/>
    <cellStyle name="20% - Accent3 78 5 2" xfId="5018"/>
    <cellStyle name="20% - Accent3 78 6" xfId="5019"/>
    <cellStyle name="20% - Accent3 79" xfId="5020"/>
    <cellStyle name="20% - Accent3 79 2" xfId="5021"/>
    <cellStyle name="20% - Accent3 79 2 2" xfId="5022"/>
    <cellStyle name="20% - Accent3 79 2 2 2" xfId="5023"/>
    <cellStyle name="20% - Accent3 79 2 3" xfId="5024"/>
    <cellStyle name="20% - Accent3 79 2 3 2" xfId="5025"/>
    <cellStyle name="20% - Accent3 79 2 4" xfId="5026"/>
    <cellStyle name="20% - Accent3 79 2 4 2" xfId="5027"/>
    <cellStyle name="20% - Accent3 79 2 5" xfId="5028"/>
    <cellStyle name="20% - Accent3 79 3" xfId="5029"/>
    <cellStyle name="20% - Accent3 79 3 2" xfId="5030"/>
    <cellStyle name="20% - Accent3 79 4" xfId="5031"/>
    <cellStyle name="20% - Accent3 79 4 2" xfId="5032"/>
    <cellStyle name="20% - Accent3 79 5" xfId="5033"/>
    <cellStyle name="20% - Accent3 79 5 2" xfId="5034"/>
    <cellStyle name="20% - Accent3 79 6" xfId="5035"/>
    <cellStyle name="20% - Accent3 8" xfId="5036"/>
    <cellStyle name="20% - Accent3 8 2" xfId="5037"/>
    <cellStyle name="20% - Accent3 8 2 2" xfId="5038"/>
    <cellStyle name="20% - Accent3 8 2 2 2" xfId="5039"/>
    <cellStyle name="20% - Accent3 8 2 3" xfId="5040"/>
    <cellStyle name="20% - Accent3 8 2 3 2" xfId="5041"/>
    <cellStyle name="20% - Accent3 8 2 4" xfId="5042"/>
    <cellStyle name="20% - Accent3 8 2 4 2" xfId="5043"/>
    <cellStyle name="20% - Accent3 8 2 5" xfId="5044"/>
    <cellStyle name="20% - Accent3 8 3" xfId="5045"/>
    <cellStyle name="20% - Accent3 8 3 2" xfId="5046"/>
    <cellStyle name="20% - Accent3 8 4" xfId="5047"/>
    <cellStyle name="20% - Accent3 8 4 2" xfId="5048"/>
    <cellStyle name="20% - Accent3 8 5" xfId="5049"/>
    <cellStyle name="20% - Accent3 8 5 2" xfId="5050"/>
    <cellStyle name="20% - Accent3 8 6" xfId="5051"/>
    <cellStyle name="20% - Accent3 80" xfId="5052"/>
    <cellStyle name="20% - Accent3 80 2" xfId="5053"/>
    <cellStyle name="20% - Accent3 80 2 2" xfId="5054"/>
    <cellStyle name="20% - Accent3 80 2 2 2" xfId="5055"/>
    <cellStyle name="20% - Accent3 80 2 3" xfId="5056"/>
    <cellStyle name="20% - Accent3 80 2 3 2" xfId="5057"/>
    <cellStyle name="20% - Accent3 80 2 4" xfId="5058"/>
    <cellStyle name="20% - Accent3 80 2 4 2" xfId="5059"/>
    <cellStyle name="20% - Accent3 80 2 5" xfId="5060"/>
    <cellStyle name="20% - Accent3 80 3" xfId="5061"/>
    <cellStyle name="20% - Accent3 80 3 2" xfId="5062"/>
    <cellStyle name="20% - Accent3 80 4" xfId="5063"/>
    <cellStyle name="20% - Accent3 80 4 2" xfId="5064"/>
    <cellStyle name="20% - Accent3 80 5" xfId="5065"/>
    <cellStyle name="20% - Accent3 80 5 2" xfId="5066"/>
    <cellStyle name="20% - Accent3 80 6" xfId="5067"/>
    <cellStyle name="20% - Accent3 81" xfId="5068"/>
    <cellStyle name="20% - Accent3 81 2" xfId="5069"/>
    <cellStyle name="20% - Accent3 81 2 2" xfId="5070"/>
    <cellStyle name="20% - Accent3 81 2 2 2" xfId="5071"/>
    <cellStyle name="20% - Accent3 81 2 3" xfId="5072"/>
    <cellStyle name="20% - Accent3 81 2 3 2" xfId="5073"/>
    <cellStyle name="20% - Accent3 81 2 4" xfId="5074"/>
    <cellStyle name="20% - Accent3 81 2 4 2" xfId="5075"/>
    <cellStyle name="20% - Accent3 81 2 5" xfId="5076"/>
    <cellStyle name="20% - Accent3 81 3" xfId="5077"/>
    <cellStyle name="20% - Accent3 81 3 2" xfId="5078"/>
    <cellStyle name="20% - Accent3 81 4" xfId="5079"/>
    <cellStyle name="20% - Accent3 81 4 2" xfId="5080"/>
    <cellStyle name="20% - Accent3 81 5" xfId="5081"/>
    <cellStyle name="20% - Accent3 81 5 2" xfId="5082"/>
    <cellStyle name="20% - Accent3 81 6" xfId="5083"/>
    <cellStyle name="20% - Accent3 82" xfId="5084"/>
    <cellStyle name="20% - Accent3 82 2" xfId="5085"/>
    <cellStyle name="20% - Accent3 82 2 2" xfId="5086"/>
    <cellStyle name="20% - Accent3 82 2 2 2" xfId="5087"/>
    <cellStyle name="20% - Accent3 82 2 3" xfId="5088"/>
    <cellStyle name="20% - Accent3 82 2 3 2" xfId="5089"/>
    <cellStyle name="20% - Accent3 82 2 4" xfId="5090"/>
    <cellStyle name="20% - Accent3 82 2 4 2" xfId="5091"/>
    <cellStyle name="20% - Accent3 82 2 5" xfId="5092"/>
    <cellStyle name="20% - Accent3 82 3" xfId="5093"/>
    <cellStyle name="20% - Accent3 82 3 2" xfId="5094"/>
    <cellStyle name="20% - Accent3 82 4" xfId="5095"/>
    <cellStyle name="20% - Accent3 82 4 2" xfId="5096"/>
    <cellStyle name="20% - Accent3 82 5" xfId="5097"/>
    <cellStyle name="20% - Accent3 82 5 2" xfId="5098"/>
    <cellStyle name="20% - Accent3 82 6" xfId="5099"/>
    <cellStyle name="20% - Accent3 83" xfId="5100"/>
    <cellStyle name="20% - Accent3 83 2" xfId="5101"/>
    <cellStyle name="20% - Accent3 83 2 2" xfId="5102"/>
    <cellStyle name="20% - Accent3 83 2 2 2" xfId="5103"/>
    <cellStyle name="20% - Accent3 83 2 3" xfId="5104"/>
    <cellStyle name="20% - Accent3 83 2 3 2" xfId="5105"/>
    <cellStyle name="20% - Accent3 83 2 4" xfId="5106"/>
    <cellStyle name="20% - Accent3 83 2 4 2" xfId="5107"/>
    <cellStyle name="20% - Accent3 83 2 5" xfId="5108"/>
    <cellStyle name="20% - Accent3 83 3" xfId="5109"/>
    <cellStyle name="20% - Accent3 83 3 2" xfId="5110"/>
    <cellStyle name="20% - Accent3 83 4" xfId="5111"/>
    <cellStyle name="20% - Accent3 83 4 2" xfId="5112"/>
    <cellStyle name="20% - Accent3 83 5" xfId="5113"/>
    <cellStyle name="20% - Accent3 83 5 2" xfId="5114"/>
    <cellStyle name="20% - Accent3 83 6" xfId="5115"/>
    <cellStyle name="20% - Accent3 84" xfId="5116"/>
    <cellStyle name="20% - Accent3 84 2" xfId="5117"/>
    <cellStyle name="20% - Accent3 84 2 2" xfId="5118"/>
    <cellStyle name="20% - Accent3 84 2 2 2" xfId="5119"/>
    <cellStyle name="20% - Accent3 84 2 3" xfId="5120"/>
    <cellStyle name="20% - Accent3 84 2 3 2" xfId="5121"/>
    <cellStyle name="20% - Accent3 84 2 4" xfId="5122"/>
    <cellStyle name="20% - Accent3 84 2 4 2" xfId="5123"/>
    <cellStyle name="20% - Accent3 84 2 5" xfId="5124"/>
    <cellStyle name="20% - Accent3 84 3" xfId="5125"/>
    <cellStyle name="20% - Accent3 84 3 2" xfId="5126"/>
    <cellStyle name="20% - Accent3 84 4" xfId="5127"/>
    <cellStyle name="20% - Accent3 84 4 2" xfId="5128"/>
    <cellStyle name="20% - Accent3 84 5" xfId="5129"/>
    <cellStyle name="20% - Accent3 84 5 2" xfId="5130"/>
    <cellStyle name="20% - Accent3 84 6" xfId="5131"/>
    <cellStyle name="20% - Accent3 85" xfId="5132"/>
    <cellStyle name="20% - Accent3 85 2" xfId="5133"/>
    <cellStyle name="20% - Accent3 85 2 2" xfId="5134"/>
    <cellStyle name="20% - Accent3 85 2 2 2" xfId="5135"/>
    <cellStyle name="20% - Accent3 85 2 3" xfId="5136"/>
    <cellStyle name="20% - Accent3 85 2 3 2" xfId="5137"/>
    <cellStyle name="20% - Accent3 85 2 4" xfId="5138"/>
    <cellStyle name="20% - Accent3 85 2 4 2" xfId="5139"/>
    <cellStyle name="20% - Accent3 85 2 5" xfId="5140"/>
    <cellStyle name="20% - Accent3 85 3" xfId="5141"/>
    <cellStyle name="20% - Accent3 85 3 2" xfId="5142"/>
    <cellStyle name="20% - Accent3 85 4" xfId="5143"/>
    <cellStyle name="20% - Accent3 85 4 2" xfId="5144"/>
    <cellStyle name="20% - Accent3 85 5" xfId="5145"/>
    <cellStyle name="20% - Accent3 85 5 2" xfId="5146"/>
    <cellStyle name="20% - Accent3 85 6" xfId="5147"/>
    <cellStyle name="20% - Accent3 86" xfId="5148"/>
    <cellStyle name="20% - Accent3 86 2" xfId="5149"/>
    <cellStyle name="20% - Accent3 86 2 2" xfId="5150"/>
    <cellStyle name="20% - Accent3 86 2 2 2" xfId="5151"/>
    <cellStyle name="20% - Accent3 86 2 3" xfId="5152"/>
    <cellStyle name="20% - Accent3 86 2 3 2" xfId="5153"/>
    <cellStyle name="20% - Accent3 86 2 4" xfId="5154"/>
    <cellStyle name="20% - Accent3 86 2 4 2" xfId="5155"/>
    <cellStyle name="20% - Accent3 86 2 5" xfId="5156"/>
    <cellStyle name="20% - Accent3 86 3" xfId="5157"/>
    <cellStyle name="20% - Accent3 86 3 2" xfId="5158"/>
    <cellStyle name="20% - Accent3 86 4" xfId="5159"/>
    <cellStyle name="20% - Accent3 86 4 2" xfId="5160"/>
    <cellStyle name="20% - Accent3 86 5" xfId="5161"/>
    <cellStyle name="20% - Accent3 86 5 2" xfId="5162"/>
    <cellStyle name="20% - Accent3 86 6" xfId="5163"/>
    <cellStyle name="20% - Accent3 87" xfId="5164"/>
    <cellStyle name="20% - Accent3 87 2" xfId="5165"/>
    <cellStyle name="20% - Accent3 87 2 2" xfId="5166"/>
    <cellStyle name="20% - Accent3 87 2 2 2" xfId="5167"/>
    <cellStyle name="20% - Accent3 87 2 3" xfId="5168"/>
    <cellStyle name="20% - Accent3 87 2 3 2" xfId="5169"/>
    <cellStyle name="20% - Accent3 87 2 4" xfId="5170"/>
    <cellStyle name="20% - Accent3 87 2 4 2" xfId="5171"/>
    <cellStyle name="20% - Accent3 87 2 5" xfId="5172"/>
    <cellStyle name="20% - Accent3 87 3" xfId="5173"/>
    <cellStyle name="20% - Accent3 87 3 2" xfId="5174"/>
    <cellStyle name="20% - Accent3 87 4" xfId="5175"/>
    <cellStyle name="20% - Accent3 87 4 2" xfId="5176"/>
    <cellStyle name="20% - Accent3 87 5" xfId="5177"/>
    <cellStyle name="20% - Accent3 87 5 2" xfId="5178"/>
    <cellStyle name="20% - Accent3 87 6" xfId="5179"/>
    <cellStyle name="20% - Accent3 88" xfId="5180"/>
    <cellStyle name="20% - Accent3 88 2" xfId="5181"/>
    <cellStyle name="20% - Accent3 88 2 2" xfId="5182"/>
    <cellStyle name="20% - Accent3 88 2 2 2" xfId="5183"/>
    <cellStyle name="20% - Accent3 88 2 3" xfId="5184"/>
    <cellStyle name="20% - Accent3 88 2 3 2" xfId="5185"/>
    <cellStyle name="20% - Accent3 88 2 4" xfId="5186"/>
    <cellStyle name="20% - Accent3 88 2 4 2" xfId="5187"/>
    <cellStyle name="20% - Accent3 88 2 5" xfId="5188"/>
    <cellStyle name="20% - Accent3 88 3" xfId="5189"/>
    <cellStyle name="20% - Accent3 88 3 2" xfId="5190"/>
    <cellStyle name="20% - Accent3 88 4" xfId="5191"/>
    <cellStyle name="20% - Accent3 88 4 2" xfId="5192"/>
    <cellStyle name="20% - Accent3 88 5" xfId="5193"/>
    <cellStyle name="20% - Accent3 88 5 2" xfId="5194"/>
    <cellStyle name="20% - Accent3 88 6" xfId="5195"/>
    <cellStyle name="20% - Accent3 89" xfId="5196"/>
    <cellStyle name="20% - Accent3 89 2" xfId="5197"/>
    <cellStyle name="20% - Accent3 89 2 2" xfId="5198"/>
    <cellStyle name="20% - Accent3 89 2 2 2" xfId="5199"/>
    <cellStyle name="20% - Accent3 89 2 3" xfId="5200"/>
    <cellStyle name="20% - Accent3 89 2 3 2" xfId="5201"/>
    <cellStyle name="20% - Accent3 89 2 4" xfId="5202"/>
    <cellStyle name="20% - Accent3 89 2 4 2" xfId="5203"/>
    <cellStyle name="20% - Accent3 89 2 5" xfId="5204"/>
    <cellStyle name="20% - Accent3 89 3" xfId="5205"/>
    <cellStyle name="20% - Accent3 89 3 2" xfId="5206"/>
    <cellStyle name="20% - Accent3 89 4" xfId="5207"/>
    <cellStyle name="20% - Accent3 89 4 2" xfId="5208"/>
    <cellStyle name="20% - Accent3 89 5" xfId="5209"/>
    <cellStyle name="20% - Accent3 89 5 2" xfId="5210"/>
    <cellStyle name="20% - Accent3 89 6" xfId="5211"/>
    <cellStyle name="20% - Accent3 9" xfId="5212"/>
    <cellStyle name="20% - Accent3 9 2" xfId="5213"/>
    <cellStyle name="20% - Accent3 9 2 2" xfId="5214"/>
    <cellStyle name="20% - Accent3 9 2 2 2" xfId="5215"/>
    <cellStyle name="20% - Accent3 9 2 3" xfId="5216"/>
    <cellStyle name="20% - Accent3 9 2 3 2" xfId="5217"/>
    <cellStyle name="20% - Accent3 9 2 4" xfId="5218"/>
    <cellStyle name="20% - Accent3 9 2 4 2" xfId="5219"/>
    <cellStyle name="20% - Accent3 9 2 5" xfId="5220"/>
    <cellStyle name="20% - Accent3 9 3" xfId="5221"/>
    <cellStyle name="20% - Accent3 9 3 2" xfId="5222"/>
    <cellStyle name="20% - Accent3 9 4" xfId="5223"/>
    <cellStyle name="20% - Accent3 9 4 2" xfId="5224"/>
    <cellStyle name="20% - Accent3 9 5" xfId="5225"/>
    <cellStyle name="20% - Accent3 9 5 2" xfId="5226"/>
    <cellStyle name="20% - Accent3 9 6" xfId="5227"/>
    <cellStyle name="20% - Accent3 90" xfId="5228"/>
    <cellStyle name="20% - Accent3 90 2" xfId="5229"/>
    <cellStyle name="20% - Accent3 90 2 2" xfId="5230"/>
    <cellStyle name="20% - Accent3 90 2 2 2" xfId="5231"/>
    <cellStyle name="20% - Accent3 90 2 3" xfId="5232"/>
    <cellStyle name="20% - Accent3 90 2 3 2" xfId="5233"/>
    <cellStyle name="20% - Accent3 90 2 4" xfId="5234"/>
    <cellStyle name="20% - Accent3 90 2 4 2" xfId="5235"/>
    <cellStyle name="20% - Accent3 90 2 5" xfId="5236"/>
    <cellStyle name="20% - Accent3 90 3" xfId="5237"/>
    <cellStyle name="20% - Accent3 90 3 2" xfId="5238"/>
    <cellStyle name="20% - Accent3 90 4" xfId="5239"/>
    <cellStyle name="20% - Accent3 90 4 2" xfId="5240"/>
    <cellStyle name="20% - Accent3 90 5" xfId="5241"/>
    <cellStyle name="20% - Accent3 90 5 2" xfId="5242"/>
    <cellStyle name="20% - Accent3 90 6" xfId="5243"/>
    <cellStyle name="20% - Accent3 91" xfId="5244"/>
    <cellStyle name="20% - Accent3 91 2" xfId="5245"/>
    <cellStyle name="20% - Accent3 91 2 2" xfId="5246"/>
    <cellStyle name="20% - Accent3 91 2 2 2" xfId="5247"/>
    <cellStyle name="20% - Accent3 91 2 3" xfId="5248"/>
    <cellStyle name="20% - Accent3 91 2 3 2" xfId="5249"/>
    <cellStyle name="20% - Accent3 91 2 4" xfId="5250"/>
    <cellStyle name="20% - Accent3 91 2 4 2" xfId="5251"/>
    <cellStyle name="20% - Accent3 91 2 5" xfId="5252"/>
    <cellStyle name="20% - Accent3 91 3" xfId="5253"/>
    <cellStyle name="20% - Accent3 91 3 2" xfId="5254"/>
    <cellStyle name="20% - Accent3 91 4" xfId="5255"/>
    <cellStyle name="20% - Accent3 91 4 2" xfId="5256"/>
    <cellStyle name="20% - Accent3 91 5" xfId="5257"/>
    <cellStyle name="20% - Accent3 91 5 2" xfId="5258"/>
    <cellStyle name="20% - Accent3 91 6" xfId="5259"/>
    <cellStyle name="20% - Accent3 92" xfId="5260"/>
    <cellStyle name="20% - Accent3 92 2" xfId="5261"/>
    <cellStyle name="20% - Accent3 92 2 2" xfId="5262"/>
    <cellStyle name="20% - Accent3 92 2 2 2" xfId="5263"/>
    <cellStyle name="20% - Accent3 92 2 3" xfId="5264"/>
    <cellStyle name="20% - Accent3 92 2 3 2" xfId="5265"/>
    <cellStyle name="20% - Accent3 92 2 4" xfId="5266"/>
    <cellStyle name="20% - Accent3 92 2 4 2" xfId="5267"/>
    <cellStyle name="20% - Accent3 92 2 5" xfId="5268"/>
    <cellStyle name="20% - Accent3 92 3" xfId="5269"/>
    <cellStyle name="20% - Accent3 92 3 2" xfId="5270"/>
    <cellStyle name="20% - Accent3 92 4" xfId="5271"/>
    <cellStyle name="20% - Accent3 92 4 2" xfId="5272"/>
    <cellStyle name="20% - Accent3 92 5" xfId="5273"/>
    <cellStyle name="20% - Accent3 92 5 2" xfId="5274"/>
    <cellStyle name="20% - Accent3 92 6" xfId="5275"/>
    <cellStyle name="20% - Accent3 93" xfId="5276"/>
    <cellStyle name="20% - Accent3 93 2" xfId="5277"/>
    <cellStyle name="20% - Accent3 93 2 2" xfId="5278"/>
    <cellStyle name="20% - Accent3 93 2 2 2" xfId="5279"/>
    <cellStyle name="20% - Accent3 93 2 3" xfId="5280"/>
    <cellStyle name="20% - Accent3 93 2 3 2" xfId="5281"/>
    <cellStyle name="20% - Accent3 93 2 4" xfId="5282"/>
    <cellStyle name="20% - Accent3 93 2 4 2" xfId="5283"/>
    <cellStyle name="20% - Accent3 93 2 5" xfId="5284"/>
    <cellStyle name="20% - Accent3 93 3" xfId="5285"/>
    <cellStyle name="20% - Accent3 93 3 2" xfId="5286"/>
    <cellStyle name="20% - Accent3 93 4" xfId="5287"/>
    <cellStyle name="20% - Accent3 93 4 2" xfId="5288"/>
    <cellStyle name="20% - Accent3 93 5" xfId="5289"/>
    <cellStyle name="20% - Accent3 93 5 2" xfId="5290"/>
    <cellStyle name="20% - Accent3 93 6" xfId="5291"/>
    <cellStyle name="20% - Accent3 94" xfId="5292"/>
    <cellStyle name="20% - Accent3 94 2" xfId="5293"/>
    <cellStyle name="20% - Accent3 94 2 2" xfId="5294"/>
    <cellStyle name="20% - Accent3 94 2 2 2" xfId="5295"/>
    <cellStyle name="20% - Accent3 94 2 3" xfId="5296"/>
    <cellStyle name="20% - Accent3 94 2 3 2" xfId="5297"/>
    <cellStyle name="20% - Accent3 94 2 4" xfId="5298"/>
    <cellStyle name="20% - Accent3 94 2 4 2" xfId="5299"/>
    <cellStyle name="20% - Accent3 94 2 5" xfId="5300"/>
    <cellStyle name="20% - Accent3 94 3" xfId="5301"/>
    <cellStyle name="20% - Accent3 94 3 2" xfId="5302"/>
    <cellStyle name="20% - Accent3 94 4" xfId="5303"/>
    <cellStyle name="20% - Accent3 94 4 2" xfId="5304"/>
    <cellStyle name="20% - Accent3 94 5" xfId="5305"/>
    <cellStyle name="20% - Accent3 94 5 2" xfId="5306"/>
    <cellStyle name="20% - Accent3 94 6" xfId="5307"/>
    <cellStyle name="20% - Accent3 95" xfId="5308"/>
    <cellStyle name="20% - Accent3 95 2" xfId="5309"/>
    <cellStyle name="20% - Accent3 95 2 2" xfId="5310"/>
    <cellStyle name="20% - Accent3 95 2 2 2" xfId="5311"/>
    <cellStyle name="20% - Accent3 95 2 3" xfId="5312"/>
    <cellStyle name="20% - Accent3 95 2 3 2" xfId="5313"/>
    <cellStyle name="20% - Accent3 95 2 4" xfId="5314"/>
    <cellStyle name="20% - Accent3 95 2 4 2" xfId="5315"/>
    <cellStyle name="20% - Accent3 95 2 5" xfId="5316"/>
    <cellStyle name="20% - Accent3 95 3" xfId="5317"/>
    <cellStyle name="20% - Accent3 95 3 2" xfId="5318"/>
    <cellStyle name="20% - Accent3 95 4" xfId="5319"/>
    <cellStyle name="20% - Accent3 95 4 2" xfId="5320"/>
    <cellStyle name="20% - Accent3 95 5" xfId="5321"/>
    <cellStyle name="20% - Accent3 95 5 2" xfId="5322"/>
    <cellStyle name="20% - Accent3 95 6" xfId="5323"/>
    <cellStyle name="20% - Accent3 96" xfId="5324"/>
    <cellStyle name="20% - Accent3 96 2" xfId="5325"/>
    <cellStyle name="20% - Accent3 96 2 2" xfId="5326"/>
    <cellStyle name="20% - Accent3 96 2 2 2" xfId="5327"/>
    <cellStyle name="20% - Accent3 96 2 3" xfId="5328"/>
    <cellStyle name="20% - Accent3 96 2 3 2" xfId="5329"/>
    <cellStyle name="20% - Accent3 96 2 4" xfId="5330"/>
    <cellStyle name="20% - Accent3 96 2 4 2" xfId="5331"/>
    <cellStyle name="20% - Accent3 96 2 5" xfId="5332"/>
    <cellStyle name="20% - Accent3 96 3" xfId="5333"/>
    <cellStyle name="20% - Accent3 96 3 2" xfId="5334"/>
    <cellStyle name="20% - Accent3 96 4" xfId="5335"/>
    <cellStyle name="20% - Accent3 96 4 2" xfId="5336"/>
    <cellStyle name="20% - Accent3 96 5" xfId="5337"/>
    <cellStyle name="20% - Accent3 96 5 2" xfId="5338"/>
    <cellStyle name="20% - Accent3 96 6" xfId="5339"/>
    <cellStyle name="20% - Accent3 97" xfId="5340"/>
    <cellStyle name="20% - Accent3 97 2" xfId="5341"/>
    <cellStyle name="20% - Accent3 97 2 2" xfId="5342"/>
    <cellStyle name="20% - Accent3 97 2 2 2" xfId="5343"/>
    <cellStyle name="20% - Accent3 97 2 3" xfId="5344"/>
    <cellStyle name="20% - Accent3 97 2 3 2" xfId="5345"/>
    <cellStyle name="20% - Accent3 97 2 4" xfId="5346"/>
    <cellStyle name="20% - Accent3 97 2 4 2" xfId="5347"/>
    <cellStyle name="20% - Accent3 97 2 5" xfId="5348"/>
    <cellStyle name="20% - Accent3 97 3" xfId="5349"/>
    <cellStyle name="20% - Accent3 97 3 2" xfId="5350"/>
    <cellStyle name="20% - Accent3 97 4" xfId="5351"/>
    <cellStyle name="20% - Accent3 97 4 2" xfId="5352"/>
    <cellStyle name="20% - Accent3 97 5" xfId="5353"/>
    <cellStyle name="20% - Accent3 97 5 2" xfId="5354"/>
    <cellStyle name="20% - Accent3 97 6" xfId="5355"/>
    <cellStyle name="20% - Accent3 98" xfId="5356"/>
    <cellStyle name="20% - Accent3 98 2" xfId="5357"/>
    <cellStyle name="20% - Accent3 98 2 2" xfId="5358"/>
    <cellStyle name="20% - Accent3 98 2 2 2" xfId="5359"/>
    <cellStyle name="20% - Accent3 98 2 3" xfId="5360"/>
    <cellStyle name="20% - Accent3 98 2 3 2" xfId="5361"/>
    <cellStyle name="20% - Accent3 98 2 4" xfId="5362"/>
    <cellStyle name="20% - Accent3 98 2 4 2" xfId="5363"/>
    <cellStyle name="20% - Accent3 98 2 5" xfId="5364"/>
    <cellStyle name="20% - Accent3 98 3" xfId="5365"/>
    <cellStyle name="20% - Accent3 98 3 2" xfId="5366"/>
    <cellStyle name="20% - Accent3 98 4" xfId="5367"/>
    <cellStyle name="20% - Accent3 98 4 2" xfId="5368"/>
    <cellStyle name="20% - Accent3 98 5" xfId="5369"/>
    <cellStyle name="20% - Accent3 98 5 2" xfId="5370"/>
    <cellStyle name="20% - Accent3 98 6" xfId="5371"/>
    <cellStyle name="20% - Accent3 99" xfId="5372"/>
    <cellStyle name="20% - Accent3 99 2" xfId="5373"/>
    <cellStyle name="20% - Accent3 99 2 2" xfId="5374"/>
    <cellStyle name="20% - Accent3 99 2 2 2" xfId="5375"/>
    <cellStyle name="20% - Accent3 99 2 3" xfId="5376"/>
    <cellStyle name="20% - Accent3 99 2 3 2" xfId="5377"/>
    <cellStyle name="20% - Accent3 99 2 4" xfId="5378"/>
    <cellStyle name="20% - Accent3 99 2 4 2" xfId="5379"/>
    <cellStyle name="20% - Accent3 99 2 5" xfId="5380"/>
    <cellStyle name="20% - Accent3 99 3" xfId="5381"/>
    <cellStyle name="20% - Accent3 99 3 2" xfId="5382"/>
    <cellStyle name="20% - Accent3 99 4" xfId="5383"/>
    <cellStyle name="20% - Accent3 99 4 2" xfId="5384"/>
    <cellStyle name="20% - Accent3 99 5" xfId="5385"/>
    <cellStyle name="20% - Accent3 99 5 2" xfId="5386"/>
    <cellStyle name="20% - Accent3 99 6" xfId="5387"/>
    <cellStyle name="20% - Accent4 10" xfId="5388"/>
    <cellStyle name="20% - Accent4 10 2" xfId="5389"/>
    <cellStyle name="20% - Accent4 10 2 2" xfId="5390"/>
    <cellStyle name="20% - Accent4 10 2 2 2" xfId="5391"/>
    <cellStyle name="20% - Accent4 10 2 3" xfId="5392"/>
    <cellStyle name="20% - Accent4 10 2 3 2" xfId="5393"/>
    <cellStyle name="20% - Accent4 10 2 4" xfId="5394"/>
    <cellStyle name="20% - Accent4 10 2 4 2" xfId="5395"/>
    <cellStyle name="20% - Accent4 10 2 5" xfId="5396"/>
    <cellStyle name="20% - Accent4 10 3" xfId="5397"/>
    <cellStyle name="20% - Accent4 10 3 2" xfId="5398"/>
    <cellStyle name="20% - Accent4 10 4" xfId="5399"/>
    <cellStyle name="20% - Accent4 10 4 2" xfId="5400"/>
    <cellStyle name="20% - Accent4 10 5" xfId="5401"/>
    <cellStyle name="20% - Accent4 10 5 2" xfId="5402"/>
    <cellStyle name="20% - Accent4 10 6" xfId="5403"/>
    <cellStyle name="20% - Accent4 100" xfId="5404"/>
    <cellStyle name="20% - Accent4 100 2" xfId="5405"/>
    <cellStyle name="20% - Accent4 100 2 2" xfId="5406"/>
    <cellStyle name="20% - Accent4 100 2 2 2" xfId="5407"/>
    <cellStyle name="20% - Accent4 100 2 3" xfId="5408"/>
    <cellStyle name="20% - Accent4 100 2 3 2" xfId="5409"/>
    <cellStyle name="20% - Accent4 100 2 4" xfId="5410"/>
    <cellStyle name="20% - Accent4 100 2 4 2" xfId="5411"/>
    <cellStyle name="20% - Accent4 100 2 5" xfId="5412"/>
    <cellStyle name="20% - Accent4 100 3" xfId="5413"/>
    <cellStyle name="20% - Accent4 100 3 2" xfId="5414"/>
    <cellStyle name="20% - Accent4 100 4" xfId="5415"/>
    <cellStyle name="20% - Accent4 100 4 2" xfId="5416"/>
    <cellStyle name="20% - Accent4 100 5" xfId="5417"/>
    <cellStyle name="20% - Accent4 100 5 2" xfId="5418"/>
    <cellStyle name="20% - Accent4 100 6" xfId="5419"/>
    <cellStyle name="20% - Accent4 101" xfId="5420"/>
    <cellStyle name="20% - Accent4 101 2" xfId="5421"/>
    <cellStyle name="20% - Accent4 101 2 2" xfId="5422"/>
    <cellStyle name="20% - Accent4 101 2 2 2" xfId="5423"/>
    <cellStyle name="20% - Accent4 101 2 3" xfId="5424"/>
    <cellStyle name="20% - Accent4 101 2 3 2" xfId="5425"/>
    <cellStyle name="20% - Accent4 101 2 4" xfId="5426"/>
    <cellStyle name="20% - Accent4 101 2 4 2" xfId="5427"/>
    <cellStyle name="20% - Accent4 101 2 5" xfId="5428"/>
    <cellStyle name="20% - Accent4 101 3" xfId="5429"/>
    <cellStyle name="20% - Accent4 101 3 2" xfId="5430"/>
    <cellStyle name="20% - Accent4 101 4" xfId="5431"/>
    <cellStyle name="20% - Accent4 101 4 2" xfId="5432"/>
    <cellStyle name="20% - Accent4 101 5" xfId="5433"/>
    <cellStyle name="20% - Accent4 101 5 2" xfId="5434"/>
    <cellStyle name="20% - Accent4 101 6" xfId="5435"/>
    <cellStyle name="20% - Accent4 102" xfId="5436"/>
    <cellStyle name="20% - Accent4 102 2" xfId="5437"/>
    <cellStyle name="20% - Accent4 102 2 2" xfId="5438"/>
    <cellStyle name="20% - Accent4 102 3" xfId="5439"/>
    <cellStyle name="20% - Accent4 102 3 2" xfId="5440"/>
    <cellStyle name="20% - Accent4 102 4" xfId="5441"/>
    <cellStyle name="20% - Accent4 102 4 2" xfId="5442"/>
    <cellStyle name="20% - Accent4 102 5" xfId="5443"/>
    <cellStyle name="20% - Accent4 103" xfId="5444"/>
    <cellStyle name="20% - Accent4 103 2" xfId="5445"/>
    <cellStyle name="20% - Accent4 103 2 2" xfId="5446"/>
    <cellStyle name="20% - Accent4 103 3" xfId="5447"/>
    <cellStyle name="20% - Accent4 103 3 2" xfId="5448"/>
    <cellStyle name="20% - Accent4 103 4" xfId="5449"/>
    <cellStyle name="20% - Accent4 103 4 2" xfId="5450"/>
    <cellStyle name="20% - Accent4 103 5" xfId="5451"/>
    <cellStyle name="20% - Accent4 104" xfId="5452"/>
    <cellStyle name="20% - Accent4 104 2" xfId="5453"/>
    <cellStyle name="20% - Accent4 104 2 2" xfId="5454"/>
    <cellStyle name="20% - Accent4 104 3" xfId="5455"/>
    <cellStyle name="20% - Accent4 104 3 2" xfId="5456"/>
    <cellStyle name="20% - Accent4 104 4" xfId="5457"/>
    <cellStyle name="20% - Accent4 104 4 2" xfId="5458"/>
    <cellStyle name="20% - Accent4 104 5" xfId="5459"/>
    <cellStyle name="20% - Accent4 105" xfId="5460"/>
    <cellStyle name="20% - Accent4 105 2" xfId="5461"/>
    <cellStyle name="20% - Accent4 105 2 2" xfId="5462"/>
    <cellStyle name="20% - Accent4 105 3" xfId="5463"/>
    <cellStyle name="20% - Accent4 105 3 2" xfId="5464"/>
    <cellStyle name="20% - Accent4 105 4" xfId="5465"/>
    <cellStyle name="20% - Accent4 105 4 2" xfId="5466"/>
    <cellStyle name="20% - Accent4 105 5" xfId="5467"/>
    <cellStyle name="20% - Accent4 106" xfId="5468"/>
    <cellStyle name="20% - Accent4 106 2" xfId="5469"/>
    <cellStyle name="20% - Accent4 106 2 2" xfId="5470"/>
    <cellStyle name="20% - Accent4 106 3" xfId="5471"/>
    <cellStyle name="20% - Accent4 106 3 2" xfId="5472"/>
    <cellStyle name="20% - Accent4 106 4" xfId="5473"/>
    <cellStyle name="20% - Accent4 106 4 2" xfId="5474"/>
    <cellStyle name="20% - Accent4 106 5" xfId="5475"/>
    <cellStyle name="20% - Accent4 107" xfId="5476"/>
    <cellStyle name="20% - Accent4 107 2" xfId="5477"/>
    <cellStyle name="20% - Accent4 107 2 2" xfId="5478"/>
    <cellStyle name="20% - Accent4 107 3" xfId="5479"/>
    <cellStyle name="20% - Accent4 107 3 2" xfId="5480"/>
    <cellStyle name="20% - Accent4 107 4" xfId="5481"/>
    <cellStyle name="20% - Accent4 107 4 2" xfId="5482"/>
    <cellStyle name="20% - Accent4 107 5" xfId="5483"/>
    <cellStyle name="20% - Accent4 108" xfId="5484"/>
    <cellStyle name="20% - Accent4 108 2" xfId="5485"/>
    <cellStyle name="20% - Accent4 108 2 2" xfId="5486"/>
    <cellStyle name="20% - Accent4 108 3" xfId="5487"/>
    <cellStyle name="20% - Accent4 108 3 2" xfId="5488"/>
    <cellStyle name="20% - Accent4 108 4" xfId="5489"/>
    <cellStyle name="20% - Accent4 108 4 2" xfId="5490"/>
    <cellStyle name="20% - Accent4 108 5" xfId="5491"/>
    <cellStyle name="20% - Accent4 109" xfId="5492"/>
    <cellStyle name="20% - Accent4 109 2" xfId="5493"/>
    <cellStyle name="20% - Accent4 109 2 2" xfId="5494"/>
    <cellStyle name="20% - Accent4 109 3" xfId="5495"/>
    <cellStyle name="20% - Accent4 109 3 2" xfId="5496"/>
    <cellStyle name="20% - Accent4 109 4" xfId="5497"/>
    <cellStyle name="20% - Accent4 109 4 2" xfId="5498"/>
    <cellStyle name="20% - Accent4 109 5" xfId="5499"/>
    <cellStyle name="20% - Accent4 11" xfId="5500"/>
    <cellStyle name="20% - Accent4 11 2" xfId="5501"/>
    <cellStyle name="20% - Accent4 11 2 2" xfId="5502"/>
    <cellStyle name="20% - Accent4 11 2 2 2" xfId="5503"/>
    <cellStyle name="20% - Accent4 11 2 3" xfId="5504"/>
    <cellStyle name="20% - Accent4 11 2 3 2" xfId="5505"/>
    <cellStyle name="20% - Accent4 11 2 4" xfId="5506"/>
    <cellStyle name="20% - Accent4 11 2 4 2" xfId="5507"/>
    <cellStyle name="20% - Accent4 11 2 5" xfId="5508"/>
    <cellStyle name="20% - Accent4 11 3" xfId="5509"/>
    <cellStyle name="20% - Accent4 11 3 2" xfId="5510"/>
    <cellStyle name="20% - Accent4 11 4" xfId="5511"/>
    <cellStyle name="20% - Accent4 11 4 2" xfId="5512"/>
    <cellStyle name="20% - Accent4 11 5" xfId="5513"/>
    <cellStyle name="20% - Accent4 11 5 2" xfId="5514"/>
    <cellStyle name="20% - Accent4 11 6" xfId="5515"/>
    <cellStyle name="20% - Accent4 110" xfId="5516"/>
    <cellStyle name="20% - Accent4 110 2" xfId="5517"/>
    <cellStyle name="20% - Accent4 110 2 2" xfId="5518"/>
    <cellStyle name="20% - Accent4 110 3" xfId="5519"/>
    <cellStyle name="20% - Accent4 110 3 2" xfId="5520"/>
    <cellStyle name="20% - Accent4 110 4" xfId="5521"/>
    <cellStyle name="20% - Accent4 110 4 2" xfId="5522"/>
    <cellStyle name="20% - Accent4 110 5" xfId="5523"/>
    <cellStyle name="20% - Accent4 111" xfId="5524"/>
    <cellStyle name="20% - Accent4 111 2" xfId="5525"/>
    <cellStyle name="20% - Accent4 111 2 2" xfId="5526"/>
    <cellStyle name="20% - Accent4 111 3" xfId="5527"/>
    <cellStyle name="20% - Accent4 111 3 2" xfId="5528"/>
    <cellStyle name="20% - Accent4 111 4" xfId="5529"/>
    <cellStyle name="20% - Accent4 111 4 2" xfId="5530"/>
    <cellStyle name="20% - Accent4 111 5" xfId="5531"/>
    <cellStyle name="20% - Accent4 112" xfId="5532"/>
    <cellStyle name="20% - Accent4 112 2" xfId="5533"/>
    <cellStyle name="20% - Accent4 112 2 2" xfId="5534"/>
    <cellStyle name="20% - Accent4 112 3" xfId="5535"/>
    <cellStyle name="20% - Accent4 112 3 2" xfId="5536"/>
    <cellStyle name="20% - Accent4 112 4" xfId="5537"/>
    <cellStyle name="20% - Accent4 112 4 2" xfId="5538"/>
    <cellStyle name="20% - Accent4 112 5" xfId="5539"/>
    <cellStyle name="20% - Accent4 113" xfId="5540"/>
    <cellStyle name="20% - Accent4 113 2" xfId="5541"/>
    <cellStyle name="20% - Accent4 113 2 2" xfId="5542"/>
    <cellStyle name="20% - Accent4 113 3" xfId="5543"/>
    <cellStyle name="20% - Accent4 113 3 2" xfId="5544"/>
    <cellStyle name="20% - Accent4 113 4" xfId="5545"/>
    <cellStyle name="20% - Accent4 113 4 2" xfId="5546"/>
    <cellStyle name="20% - Accent4 113 5" xfId="5547"/>
    <cellStyle name="20% - Accent4 114" xfId="5548"/>
    <cellStyle name="20% - Accent4 114 2" xfId="5549"/>
    <cellStyle name="20% - Accent4 114 2 2" xfId="5550"/>
    <cellStyle name="20% - Accent4 114 3" xfId="5551"/>
    <cellStyle name="20% - Accent4 114 3 2" xfId="5552"/>
    <cellStyle name="20% - Accent4 114 4" xfId="5553"/>
    <cellStyle name="20% - Accent4 114 4 2" xfId="5554"/>
    <cellStyle name="20% - Accent4 114 5" xfId="5555"/>
    <cellStyle name="20% - Accent4 115" xfId="5556"/>
    <cellStyle name="20% - Accent4 115 2" xfId="5557"/>
    <cellStyle name="20% - Accent4 115 2 2" xfId="5558"/>
    <cellStyle name="20% - Accent4 115 3" xfId="5559"/>
    <cellStyle name="20% - Accent4 115 3 2" xfId="5560"/>
    <cellStyle name="20% - Accent4 115 4" xfId="5561"/>
    <cellStyle name="20% - Accent4 115 4 2" xfId="5562"/>
    <cellStyle name="20% - Accent4 115 5" xfId="5563"/>
    <cellStyle name="20% - Accent4 116" xfId="5564"/>
    <cellStyle name="20% - Accent4 116 2" xfId="5565"/>
    <cellStyle name="20% - Accent4 116 2 2" xfId="5566"/>
    <cellStyle name="20% - Accent4 116 3" xfId="5567"/>
    <cellStyle name="20% - Accent4 116 3 2" xfId="5568"/>
    <cellStyle name="20% - Accent4 116 4" xfId="5569"/>
    <cellStyle name="20% - Accent4 116 4 2" xfId="5570"/>
    <cellStyle name="20% - Accent4 116 5" xfId="5571"/>
    <cellStyle name="20% - Accent4 117" xfId="5572"/>
    <cellStyle name="20% - Accent4 117 2" xfId="5573"/>
    <cellStyle name="20% - Accent4 117 2 2" xfId="5574"/>
    <cellStyle name="20% - Accent4 117 3" xfId="5575"/>
    <cellStyle name="20% - Accent4 117 3 2" xfId="5576"/>
    <cellStyle name="20% - Accent4 117 4" xfId="5577"/>
    <cellStyle name="20% - Accent4 117 4 2" xfId="5578"/>
    <cellStyle name="20% - Accent4 117 5" xfId="5579"/>
    <cellStyle name="20% - Accent4 118" xfId="5580"/>
    <cellStyle name="20% - Accent4 118 2" xfId="5581"/>
    <cellStyle name="20% - Accent4 118 2 2" xfId="5582"/>
    <cellStyle name="20% - Accent4 118 3" xfId="5583"/>
    <cellStyle name="20% - Accent4 118 3 2" xfId="5584"/>
    <cellStyle name="20% - Accent4 118 4" xfId="5585"/>
    <cellStyle name="20% - Accent4 118 4 2" xfId="5586"/>
    <cellStyle name="20% - Accent4 118 5" xfId="5587"/>
    <cellStyle name="20% - Accent4 119" xfId="5588"/>
    <cellStyle name="20% - Accent4 119 2" xfId="5589"/>
    <cellStyle name="20% - Accent4 119 2 2" xfId="5590"/>
    <cellStyle name="20% - Accent4 119 3" xfId="5591"/>
    <cellStyle name="20% - Accent4 119 3 2" xfId="5592"/>
    <cellStyle name="20% - Accent4 119 4" xfId="5593"/>
    <cellStyle name="20% - Accent4 119 4 2" xfId="5594"/>
    <cellStyle name="20% - Accent4 119 5" xfId="5595"/>
    <cellStyle name="20% - Accent4 12" xfId="5596"/>
    <cellStyle name="20% - Accent4 12 2" xfId="5597"/>
    <cellStyle name="20% - Accent4 12 2 2" xfId="5598"/>
    <cellStyle name="20% - Accent4 12 2 2 2" xfId="5599"/>
    <cellStyle name="20% - Accent4 12 2 3" xfId="5600"/>
    <cellStyle name="20% - Accent4 12 2 3 2" xfId="5601"/>
    <cellStyle name="20% - Accent4 12 2 4" xfId="5602"/>
    <cellStyle name="20% - Accent4 12 2 4 2" xfId="5603"/>
    <cellStyle name="20% - Accent4 12 2 5" xfId="5604"/>
    <cellStyle name="20% - Accent4 12 3" xfId="5605"/>
    <cellStyle name="20% - Accent4 12 3 2" xfId="5606"/>
    <cellStyle name="20% - Accent4 12 4" xfId="5607"/>
    <cellStyle name="20% - Accent4 12 4 2" xfId="5608"/>
    <cellStyle name="20% - Accent4 12 5" xfId="5609"/>
    <cellStyle name="20% - Accent4 12 5 2" xfId="5610"/>
    <cellStyle name="20% - Accent4 12 6" xfId="5611"/>
    <cellStyle name="20% - Accent4 120" xfId="5612"/>
    <cellStyle name="20% - Accent4 120 2" xfId="5613"/>
    <cellStyle name="20% - Accent4 121" xfId="5614"/>
    <cellStyle name="20% - Accent4 121 2" xfId="5615"/>
    <cellStyle name="20% - Accent4 122" xfId="5616"/>
    <cellStyle name="20% - Accent4 122 2" xfId="5617"/>
    <cellStyle name="20% - Accent4 123" xfId="5618"/>
    <cellStyle name="20% - Accent4 123 2" xfId="5619"/>
    <cellStyle name="20% - Accent4 124" xfId="5620"/>
    <cellStyle name="20% - Accent4 124 2" xfId="5621"/>
    <cellStyle name="20% - Accent4 125" xfId="5622"/>
    <cellStyle name="20% - Accent4 125 2" xfId="5623"/>
    <cellStyle name="20% - Accent4 126" xfId="5624"/>
    <cellStyle name="20% - Accent4 126 2" xfId="5625"/>
    <cellStyle name="20% - Accent4 127" xfId="5626"/>
    <cellStyle name="20% - Accent4 127 2" xfId="5627"/>
    <cellStyle name="20% - Accent4 128" xfId="5628"/>
    <cellStyle name="20% - Accent4 128 2" xfId="5629"/>
    <cellStyle name="20% - Accent4 129" xfId="5630"/>
    <cellStyle name="20% - Accent4 129 2" xfId="5631"/>
    <cellStyle name="20% - Accent4 13" xfId="5632"/>
    <cellStyle name="20% - Accent4 13 2" xfId="5633"/>
    <cellStyle name="20% - Accent4 13 2 2" xfId="5634"/>
    <cellStyle name="20% - Accent4 13 2 2 2" xfId="5635"/>
    <cellStyle name="20% - Accent4 13 2 3" xfId="5636"/>
    <cellStyle name="20% - Accent4 13 2 3 2" xfId="5637"/>
    <cellStyle name="20% - Accent4 13 2 4" xfId="5638"/>
    <cellStyle name="20% - Accent4 13 2 4 2" xfId="5639"/>
    <cellStyle name="20% - Accent4 13 2 5" xfId="5640"/>
    <cellStyle name="20% - Accent4 13 3" xfId="5641"/>
    <cellStyle name="20% - Accent4 13 3 2" xfId="5642"/>
    <cellStyle name="20% - Accent4 13 4" xfId="5643"/>
    <cellStyle name="20% - Accent4 13 4 2" xfId="5644"/>
    <cellStyle name="20% - Accent4 13 5" xfId="5645"/>
    <cellStyle name="20% - Accent4 13 5 2" xfId="5646"/>
    <cellStyle name="20% - Accent4 13 6" xfId="5647"/>
    <cellStyle name="20% - Accent4 130" xfId="5648"/>
    <cellStyle name="20% - Accent4 14" xfId="5649"/>
    <cellStyle name="20% - Accent4 14 2" xfId="5650"/>
    <cellStyle name="20% - Accent4 14 2 2" xfId="5651"/>
    <cellStyle name="20% - Accent4 14 2 2 2" xfId="5652"/>
    <cellStyle name="20% - Accent4 14 2 3" xfId="5653"/>
    <cellStyle name="20% - Accent4 14 2 3 2" xfId="5654"/>
    <cellStyle name="20% - Accent4 14 2 4" xfId="5655"/>
    <cellStyle name="20% - Accent4 14 2 4 2" xfId="5656"/>
    <cellStyle name="20% - Accent4 14 2 5" xfId="5657"/>
    <cellStyle name="20% - Accent4 14 3" xfId="5658"/>
    <cellStyle name="20% - Accent4 14 3 2" xfId="5659"/>
    <cellStyle name="20% - Accent4 14 4" xfId="5660"/>
    <cellStyle name="20% - Accent4 14 4 2" xfId="5661"/>
    <cellStyle name="20% - Accent4 14 5" xfId="5662"/>
    <cellStyle name="20% - Accent4 14 5 2" xfId="5663"/>
    <cellStyle name="20% - Accent4 14 6" xfId="5664"/>
    <cellStyle name="20% - Accent4 15" xfId="5665"/>
    <cellStyle name="20% - Accent4 15 2" xfId="5666"/>
    <cellStyle name="20% - Accent4 15 2 2" xfId="5667"/>
    <cellStyle name="20% - Accent4 15 2 2 2" xfId="5668"/>
    <cellStyle name="20% - Accent4 15 2 3" xfId="5669"/>
    <cellStyle name="20% - Accent4 15 2 3 2" xfId="5670"/>
    <cellStyle name="20% - Accent4 15 2 4" xfId="5671"/>
    <cellStyle name="20% - Accent4 15 2 4 2" xfId="5672"/>
    <cellStyle name="20% - Accent4 15 2 5" xfId="5673"/>
    <cellStyle name="20% - Accent4 15 3" xfId="5674"/>
    <cellStyle name="20% - Accent4 15 3 2" xfId="5675"/>
    <cellStyle name="20% - Accent4 15 4" xfId="5676"/>
    <cellStyle name="20% - Accent4 15 4 2" xfId="5677"/>
    <cellStyle name="20% - Accent4 15 5" xfId="5678"/>
    <cellStyle name="20% - Accent4 15 5 2" xfId="5679"/>
    <cellStyle name="20% - Accent4 15 6" xfId="5680"/>
    <cellStyle name="20% - Accent4 16" xfId="5681"/>
    <cellStyle name="20% - Accent4 16 2" xfId="5682"/>
    <cellStyle name="20% - Accent4 16 2 2" xfId="5683"/>
    <cellStyle name="20% - Accent4 16 2 2 2" xfId="5684"/>
    <cellStyle name="20% - Accent4 16 2 3" xfId="5685"/>
    <cellStyle name="20% - Accent4 16 2 3 2" xfId="5686"/>
    <cellStyle name="20% - Accent4 16 2 4" xfId="5687"/>
    <cellStyle name="20% - Accent4 16 2 4 2" xfId="5688"/>
    <cellStyle name="20% - Accent4 16 2 5" xfId="5689"/>
    <cellStyle name="20% - Accent4 16 3" xfId="5690"/>
    <cellStyle name="20% - Accent4 16 3 2" xfId="5691"/>
    <cellStyle name="20% - Accent4 16 4" xfId="5692"/>
    <cellStyle name="20% - Accent4 16 4 2" xfId="5693"/>
    <cellStyle name="20% - Accent4 16 5" xfId="5694"/>
    <cellStyle name="20% - Accent4 16 5 2" xfId="5695"/>
    <cellStyle name="20% - Accent4 16 6" xfId="5696"/>
    <cellStyle name="20% - Accent4 17" xfId="5697"/>
    <cellStyle name="20% - Accent4 17 2" xfId="5698"/>
    <cellStyle name="20% - Accent4 17 2 2" xfId="5699"/>
    <cellStyle name="20% - Accent4 17 2 2 2" xfId="5700"/>
    <cellStyle name="20% - Accent4 17 2 3" xfId="5701"/>
    <cellStyle name="20% - Accent4 17 2 3 2" xfId="5702"/>
    <cellStyle name="20% - Accent4 17 2 4" xfId="5703"/>
    <cellStyle name="20% - Accent4 17 2 4 2" xfId="5704"/>
    <cellStyle name="20% - Accent4 17 2 5" xfId="5705"/>
    <cellStyle name="20% - Accent4 17 3" xfId="5706"/>
    <cellStyle name="20% - Accent4 17 3 2" xfId="5707"/>
    <cellStyle name="20% - Accent4 17 4" xfId="5708"/>
    <cellStyle name="20% - Accent4 17 4 2" xfId="5709"/>
    <cellStyle name="20% - Accent4 17 5" xfId="5710"/>
    <cellStyle name="20% - Accent4 17 5 2" xfId="5711"/>
    <cellStyle name="20% - Accent4 17 6" xfId="5712"/>
    <cellStyle name="20% - Accent4 18" xfId="5713"/>
    <cellStyle name="20% - Accent4 18 2" xfId="5714"/>
    <cellStyle name="20% - Accent4 18 2 2" xfId="5715"/>
    <cellStyle name="20% - Accent4 18 2 2 2" xfId="5716"/>
    <cellStyle name="20% - Accent4 18 2 3" xfId="5717"/>
    <cellStyle name="20% - Accent4 18 2 3 2" xfId="5718"/>
    <cellStyle name="20% - Accent4 18 2 4" xfId="5719"/>
    <cellStyle name="20% - Accent4 18 2 4 2" xfId="5720"/>
    <cellStyle name="20% - Accent4 18 2 5" xfId="5721"/>
    <cellStyle name="20% - Accent4 18 3" xfId="5722"/>
    <cellStyle name="20% - Accent4 18 3 2" xfId="5723"/>
    <cellStyle name="20% - Accent4 18 4" xfId="5724"/>
    <cellStyle name="20% - Accent4 18 4 2" xfId="5725"/>
    <cellStyle name="20% - Accent4 18 5" xfId="5726"/>
    <cellStyle name="20% - Accent4 18 5 2" xfId="5727"/>
    <cellStyle name="20% - Accent4 18 6" xfId="5728"/>
    <cellStyle name="20% - Accent4 19" xfId="5729"/>
    <cellStyle name="20% - Accent4 19 2" xfId="5730"/>
    <cellStyle name="20% - Accent4 19 2 2" xfId="5731"/>
    <cellStyle name="20% - Accent4 19 2 2 2" xfId="5732"/>
    <cellStyle name="20% - Accent4 19 2 3" xfId="5733"/>
    <cellStyle name="20% - Accent4 19 2 3 2" xfId="5734"/>
    <cellStyle name="20% - Accent4 19 2 4" xfId="5735"/>
    <cellStyle name="20% - Accent4 19 2 4 2" xfId="5736"/>
    <cellStyle name="20% - Accent4 19 2 5" xfId="5737"/>
    <cellStyle name="20% - Accent4 19 3" xfId="5738"/>
    <cellStyle name="20% - Accent4 19 3 2" xfId="5739"/>
    <cellStyle name="20% - Accent4 19 4" xfId="5740"/>
    <cellStyle name="20% - Accent4 19 4 2" xfId="5741"/>
    <cellStyle name="20% - Accent4 19 5" xfId="5742"/>
    <cellStyle name="20% - Accent4 19 5 2" xfId="5743"/>
    <cellStyle name="20% - Accent4 19 6" xfId="5744"/>
    <cellStyle name="20% - Accent4 2" xfId="5745"/>
    <cellStyle name="20% - Accent4 2 2" xfId="5746"/>
    <cellStyle name="20% - Accent4 2 2 2" xfId="5747"/>
    <cellStyle name="20% - Accent4 2 2 2 2" xfId="5748"/>
    <cellStyle name="20% - Accent4 2 2 3" xfId="5749"/>
    <cellStyle name="20% - Accent4 2 2 3 2" xfId="5750"/>
    <cellStyle name="20% - Accent4 2 2 4" xfId="5751"/>
    <cellStyle name="20% - Accent4 2 2 4 2" xfId="5752"/>
    <cellStyle name="20% - Accent4 2 2 5" xfId="5753"/>
    <cellStyle name="20% - Accent4 2 3" xfId="5754"/>
    <cellStyle name="20% - Accent4 2 3 2" xfId="5755"/>
    <cellStyle name="20% - Accent4 2 3 2 2" xfId="5756"/>
    <cellStyle name="20% - Accent4 2 3 3" xfId="5757"/>
    <cellStyle name="20% - Accent4 2 4" xfId="5758"/>
    <cellStyle name="20% - Accent4 2 4 2" xfId="5759"/>
    <cellStyle name="20% - Accent4 2 4 2 2" xfId="5760"/>
    <cellStyle name="20% - Accent4 2 4 3" xfId="5761"/>
    <cellStyle name="20% - Accent4 2 5" xfId="5762"/>
    <cellStyle name="20% - Accent4 2 5 2" xfId="5763"/>
    <cellStyle name="20% - Accent4 2 5 2 2" xfId="5764"/>
    <cellStyle name="20% - Accent4 2 5 3" xfId="5765"/>
    <cellStyle name="20% - Accent4 2 6" xfId="5766"/>
    <cellStyle name="20% - Accent4 2 6 2" xfId="5767"/>
    <cellStyle name="20% - Accent4 2 6 2 2" xfId="5768"/>
    <cellStyle name="20% - Accent4 2 6 3" xfId="5769"/>
    <cellStyle name="20% - Accent4 2 7" xfId="5770"/>
    <cellStyle name="20% - Accent4 2 7 2" xfId="5771"/>
    <cellStyle name="20% - Accent4 2 7 2 2" xfId="5772"/>
    <cellStyle name="20% - Accent4 2 7 3" xfId="5773"/>
    <cellStyle name="20% - Accent4 2 8" xfId="5774"/>
    <cellStyle name="20% - Accent4 2 8 2" xfId="5775"/>
    <cellStyle name="20% - Accent4 2 9" xfId="5776"/>
    <cellStyle name="20% - Accent4 20" xfId="5777"/>
    <cellStyle name="20% - Accent4 20 2" xfId="5778"/>
    <cellStyle name="20% - Accent4 20 2 2" xfId="5779"/>
    <cellStyle name="20% - Accent4 20 2 2 2" xfId="5780"/>
    <cellStyle name="20% - Accent4 20 2 3" xfId="5781"/>
    <cellStyle name="20% - Accent4 20 2 3 2" xfId="5782"/>
    <cellStyle name="20% - Accent4 20 2 4" xfId="5783"/>
    <cellStyle name="20% - Accent4 20 2 4 2" xfId="5784"/>
    <cellStyle name="20% - Accent4 20 2 5" xfId="5785"/>
    <cellStyle name="20% - Accent4 20 3" xfId="5786"/>
    <cellStyle name="20% - Accent4 20 3 2" xfId="5787"/>
    <cellStyle name="20% - Accent4 20 4" xfId="5788"/>
    <cellStyle name="20% - Accent4 20 4 2" xfId="5789"/>
    <cellStyle name="20% - Accent4 20 5" xfId="5790"/>
    <cellStyle name="20% - Accent4 20 5 2" xfId="5791"/>
    <cellStyle name="20% - Accent4 20 6" xfId="5792"/>
    <cellStyle name="20% - Accent4 21" xfId="5793"/>
    <cellStyle name="20% - Accent4 21 2" xfId="5794"/>
    <cellStyle name="20% - Accent4 21 2 2" xfId="5795"/>
    <cellStyle name="20% - Accent4 21 2 2 2" xfId="5796"/>
    <cellStyle name="20% - Accent4 21 2 3" xfId="5797"/>
    <cellStyle name="20% - Accent4 21 2 3 2" xfId="5798"/>
    <cellStyle name="20% - Accent4 21 2 4" xfId="5799"/>
    <cellStyle name="20% - Accent4 21 2 4 2" xfId="5800"/>
    <cellStyle name="20% - Accent4 21 2 5" xfId="5801"/>
    <cellStyle name="20% - Accent4 21 3" xfId="5802"/>
    <cellStyle name="20% - Accent4 21 3 2" xfId="5803"/>
    <cellStyle name="20% - Accent4 21 4" xfId="5804"/>
    <cellStyle name="20% - Accent4 21 4 2" xfId="5805"/>
    <cellStyle name="20% - Accent4 21 5" xfId="5806"/>
    <cellStyle name="20% - Accent4 21 5 2" xfId="5807"/>
    <cellStyle name="20% - Accent4 21 6" xfId="5808"/>
    <cellStyle name="20% - Accent4 22" xfId="5809"/>
    <cellStyle name="20% - Accent4 22 2" xfId="5810"/>
    <cellStyle name="20% - Accent4 22 2 2" xfId="5811"/>
    <cellStyle name="20% - Accent4 22 2 2 2" xfId="5812"/>
    <cellStyle name="20% - Accent4 22 2 3" xfId="5813"/>
    <cellStyle name="20% - Accent4 22 2 3 2" xfId="5814"/>
    <cellStyle name="20% - Accent4 22 2 4" xfId="5815"/>
    <cellStyle name="20% - Accent4 22 2 4 2" xfId="5816"/>
    <cellStyle name="20% - Accent4 22 2 5" xfId="5817"/>
    <cellStyle name="20% - Accent4 22 3" xfId="5818"/>
    <cellStyle name="20% - Accent4 22 3 2" xfId="5819"/>
    <cellStyle name="20% - Accent4 22 4" xfId="5820"/>
    <cellStyle name="20% - Accent4 22 4 2" xfId="5821"/>
    <cellStyle name="20% - Accent4 22 5" xfId="5822"/>
    <cellStyle name="20% - Accent4 22 5 2" xfId="5823"/>
    <cellStyle name="20% - Accent4 22 6" xfId="5824"/>
    <cellStyle name="20% - Accent4 23" xfId="5825"/>
    <cellStyle name="20% - Accent4 23 2" xfId="5826"/>
    <cellStyle name="20% - Accent4 23 2 2" xfId="5827"/>
    <cellStyle name="20% - Accent4 23 2 2 2" xfId="5828"/>
    <cellStyle name="20% - Accent4 23 2 3" xfId="5829"/>
    <cellStyle name="20% - Accent4 23 2 3 2" xfId="5830"/>
    <cellStyle name="20% - Accent4 23 2 4" xfId="5831"/>
    <cellStyle name="20% - Accent4 23 2 4 2" xfId="5832"/>
    <cellStyle name="20% - Accent4 23 2 5" xfId="5833"/>
    <cellStyle name="20% - Accent4 23 3" xfId="5834"/>
    <cellStyle name="20% - Accent4 23 3 2" xfId="5835"/>
    <cellStyle name="20% - Accent4 23 4" xfId="5836"/>
    <cellStyle name="20% - Accent4 23 4 2" xfId="5837"/>
    <cellStyle name="20% - Accent4 23 5" xfId="5838"/>
    <cellStyle name="20% - Accent4 23 5 2" xfId="5839"/>
    <cellStyle name="20% - Accent4 23 6" xfId="5840"/>
    <cellStyle name="20% - Accent4 24" xfId="5841"/>
    <cellStyle name="20% - Accent4 24 2" xfId="5842"/>
    <cellStyle name="20% - Accent4 24 2 2" xfId="5843"/>
    <cellStyle name="20% - Accent4 24 2 2 2" xfId="5844"/>
    <cellStyle name="20% - Accent4 24 2 3" xfId="5845"/>
    <cellStyle name="20% - Accent4 24 2 3 2" xfId="5846"/>
    <cellStyle name="20% - Accent4 24 2 4" xfId="5847"/>
    <cellStyle name="20% - Accent4 24 2 4 2" xfId="5848"/>
    <cellStyle name="20% - Accent4 24 2 5" xfId="5849"/>
    <cellStyle name="20% - Accent4 24 3" xfId="5850"/>
    <cellStyle name="20% - Accent4 24 3 2" xfId="5851"/>
    <cellStyle name="20% - Accent4 24 4" xfId="5852"/>
    <cellStyle name="20% - Accent4 24 4 2" xfId="5853"/>
    <cellStyle name="20% - Accent4 24 5" xfId="5854"/>
    <cellStyle name="20% - Accent4 24 5 2" xfId="5855"/>
    <cellStyle name="20% - Accent4 24 6" xfId="5856"/>
    <cellStyle name="20% - Accent4 25" xfId="5857"/>
    <cellStyle name="20% - Accent4 25 2" xfId="5858"/>
    <cellStyle name="20% - Accent4 25 2 2" xfId="5859"/>
    <cellStyle name="20% - Accent4 25 2 2 2" xfId="5860"/>
    <cellStyle name="20% - Accent4 25 2 3" xfId="5861"/>
    <cellStyle name="20% - Accent4 25 2 3 2" xfId="5862"/>
    <cellStyle name="20% - Accent4 25 2 4" xfId="5863"/>
    <cellStyle name="20% - Accent4 25 2 4 2" xfId="5864"/>
    <cellStyle name="20% - Accent4 25 2 5" xfId="5865"/>
    <cellStyle name="20% - Accent4 25 3" xfId="5866"/>
    <cellStyle name="20% - Accent4 25 3 2" xfId="5867"/>
    <cellStyle name="20% - Accent4 25 4" xfId="5868"/>
    <cellStyle name="20% - Accent4 25 4 2" xfId="5869"/>
    <cellStyle name="20% - Accent4 25 5" xfId="5870"/>
    <cellStyle name="20% - Accent4 25 5 2" xfId="5871"/>
    <cellStyle name="20% - Accent4 25 6" xfId="5872"/>
    <cellStyle name="20% - Accent4 26" xfId="5873"/>
    <cellStyle name="20% - Accent4 26 2" xfId="5874"/>
    <cellStyle name="20% - Accent4 26 2 2" xfId="5875"/>
    <cellStyle name="20% - Accent4 26 2 2 2" xfId="5876"/>
    <cellStyle name="20% - Accent4 26 2 3" xfId="5877"/>
    <cellStyle name="20% - Accent4 26 2 3 2" xfId="5878"/>
    <cellStyle name="20% - Accent4 26 2 4" xfId="5879"/>
    <cellStyle name="20% - Accent4 26 2 4 2" xfId="5880"/>
    <cellStyle name="20% - Accent4 26 2 5" xfId="5881"/>
    <cellStyle name="20% - Accent4 26 3" xfId="5882"/>
    <cellStyle name="20% - Accent4 26 3 2" xfId="5883"/>
    <cellStyle name="20% - Accent4 26 4" xfId="5884"/>
    <cellStyle name="20% - Accent4 26 4 2" xfId="5885"/>
    <cellStyle name="20% - Accent4 26 5" xfId="5886"/>
    <cellStyle name="20% - Accent4 26 5 2" xfId="5887"/>
    <cellStyle name="20% - Accent4 26 6" xfId="5888"/>
    <cellStyle name="20% - Accent4 27" xfId="5889"/>
    <cellStyle name="20% - Accent4 27 2" xfId="5890"/>
    <cellStyle name="20% - Accent4 27 2 2" xfId="5891"/>
    <cellStyle name="20% - Accent4 27 2 2 2" xfId="5892"/>
    <cellStyle name="20% - Accent4 27 2 3" xfId="5893"/>
    <cellStyle name="20% - Accent4 27 2 3 2" xfId="5894"/>
    <cellStyle name="20% - Accent4 27 2 4" xfId="5895"/>
    <cellStyle name="20% - Accent4 27 2 4 2" xfId="5896"/>
    <cellStyle name="20% - Accent4 27 2 5" xfId="5897"/>
    <cellStyle name="20% - Accent4 27 3" xfId="5898"/>
    <cellStyle name="20% - Accent4 27 3 2" xfId="5899"/>
    <cellStyle name="20% - Accent4 27 4" xfId="5900"/>
    <cellStyle name="20% - Accent4 27 4 2" xfId="5901"/>
    <cellStyle name="20% - Accent4 27 5" xfId="5902"/>
    <cellStyle name="20% - Accent4 27 5 2" xfId="5903"/>
    <cellStyle name="20% - Accent4 27 6" xfId="5904"/>
    <cellStyle name="20% - Accent4 28" xfId="5905"/>
    <cellStyle name="20% - Accent4 28 2" xfId="5906"/>
    <cellStyle name="20% - Accent4 28 2 2" xfId="5907"/>
    <cellStyle name="20% - Accent4 28 2 2 2" xfId="5908"/>
    <cellStyle name="20% - Accent4 28 2 3" xfId="5909"/>
    <cellStyle name="20% - Accent4 28 2 3 2" xfId="5910"/>
    <cellStyle name="20% - Accent4 28 2 4" xfId="5911"/>
    <cellStyle name="20% - Accent4 28 2 4 2" xfId="5912"/>
    <cellStyle name="20% - Accent4 28 2 5" xfId="5913"/>
    <cellStyle name="20% - Accent4 28 3" xfId="5914"/>
    <cellStyle name="20% - Accent4 28 3 2" xfId="5915"/>
    <cellStyle name="20% - Accent4 28 4" xfId="5916"/>
    <cellStyle name="20% - Accent4 28 4 2" xfId="5917"/>
    <cellStyle name="20% - Accent4 28 5" xfId="5918"/>
    <cellStyle name="20% - Accent4 28 5 2" xfId="5919"/>
    <cellStyle name="20% - Accent4 28 6" xfId="5920"/>
    <cellStyle name="20% - Accent4 29" xfId="5921"/>
    <cellStyle name="20% - Accent4 29 2" xfId="5922"/>
    <cellStyle name="20% - Accent4 29 2 2" xfId="5923"/>
    <cellStyle name="20% - Accent4 29 2 2 2" xfId="5924"/>
    <cellStyle name="20% - Accent4 29 2 3" xfId="5925"/>
    <cellStyle name="20% - Accent4 29 2 3 2" xfId="5926"/>
    <cellStyle name="20% - Accent4 29 2 4" xfId="5927"/>
    <cellStyle name="20% - Accent4 29 2 4 2" xfId="5928"/>
    <cellStyle name="20% - Accent4 29 2 5" xfId="5929"/>
    <cellStyle name="20% - Accent4 29 3" xfId="5930"/>
    <cellStyle name="20% - Accent4 29 3 2" xfId="5931"/>
    <cellStyle name="20% - Accent4 29 4" xfId="5932"/>
    <cellStyle name="20% - Accent4 29 4 2" xfId="5933"/>
    <cellStyle name="20% - Accent4 29 5" xfId="5934"/>
    <cellStyle name="20% - Accent4 29 5 2" xfId="5935"/>
    <cellStyle name="20% - Accent4 29 6" xfId="5936"/>
    <cellStyle name="20% - Accent4 3" xfId="5937"/>
    <cellStyle name="20% - Accent4 3 2" xfId="5938"/>
    <cellStyle name="20% - Accent4 3 2 2" xfId="5939"/>
    <cellStyle name="20% - Accent4 3 2 2 2" xfId="5940"/>
    <cellStyle name="20% - Accent4 3 2 3" xfId="5941"/>
    <cellStyle name="20% - Accent4 3 2 3 2" xfId="5942"/>
    <cellStyle name="20% - Accent4 3 2 4" xfId="5943"/>
    <cellStyle name="20% - Accent4 3 2 4 2" xfId="5944"/>
    <cellStyle name="20% - Accent4 3 2 5" xfId="5945"/>
    <cellStyle name="20% - Accent4 3 3" xfId="5946"/>
    <cellStyle name="20% - Accent4 3 3 2" xfId="5947"/>
    <cellStyle name="20% - Accent4 3 4" xfId="5948"/>
    <cellStyle name="20% - Accent4 3 4 2" xfId="5949"/>
    <cellStyle name="20% - Accent4 3 5" xfId="5950"/>
    <cellStyle name="20% - Accent4 3 5 2" xfId="5951"/>
    <cellStyle name="20% - Accent4 3 6" xfId="5952"/>
    <cellStyle name="20% - Accent4 30" xfId="5953"/>
    <cellStyle name="20% - Accent4 30 2" xfId="5954"/>
    <cellStyle name="20% - Accent4 30 2 2" xfId="5955"/>
    <cellStyle name="20% - Accent4 30 2 2 2" xfId="5956"/>
    <cellStyle name="20% - Accent4 30 2 3" xfId="5957"/>
    <cellStyle name="20% - Accent4 30 2 3 2" xfId="5958"/>
    <cellStyle name="20% - Accent4 30 2 4" xfId="5959"/>
    <cellStyle name="20% - Accent4 30 2 4 2" xfId="5960"/>
    <cellStyle name="20% - Accent4 30 2 5" xfId="5961"/>
    <cellStyle name="20% - Accent4 30 3" xfId="5962"/>
    <cellStyle name="20% - Accent4 30 3 2" xfId="5963"/>
    <cellStyle name="20% - Accent4 30 4" xfId="5964"/>
    <cellStyle name="20% - Accent4 30 4 2" xfId="5965"/>
    <cellStyle name="20% - Accent4 30 5" xfId="5966"/>
    <cellStyle name="20% - Accent4 30 5 2" xfId="5967"/>
    <cellStyle name="20% - Accent4 30 6" xfId="5968"/>
    <cellStyle name="20% - Accent4 31" xfId="5969"/>
    <cellStyle name="20% - Accent4 31 2" xfId="5970"/>
    <cellStyle name="20% - Accent4 31 2 2" xfId="5971"/>
    <cellStyle name="20% - Accent4 31 2 2 2" xfId="5972"/>
    <cellStyle name="20% - Accent4 31 2 3" xfId="5973"/>
    <cellStyle name="20% - Accent4 31 2 3 2" xfId="5974"/>
    <cellStyle name="20% - Accent4 31 2 4" xfId="5975"/>
    <cellStyle name="20% - Accent4 31 2 4 2" xfId="5976"/>
    <cellStyle name="20% - Accent4 31 2 5" xfId="5977"/>
    <cellStyle name="20% - Accent4 31 3" xfId="5978"/>
    <cellStyle name="20% - Accent4 31 3 2" xfId="5979"/>
    <cellStyle name="20% - Accent4 31 4" xfId="5980"/>
    <cellStyle name="20% - Accent4 31 4 2" xfId="5981"/>
    <cellStyle name="20% - Accent4 31 5" xfId="5982"/>
    <cellStyle name="20% - Accent4 31 5 2" xfId="5983"/>
    <cellStyle name="20% - Accent4 31 6" xfId="5984"/>
    <cellStyle name="20% - Accent4 32" xfId="5985"/>
    <cellStyle name="20% - Accent4 32 2" xfId="5986"/>
    <cellStyle name="20% - Accent4 32 2 2" xfId="5987"/>
    <cellStyle name="20% - Accent4 32 2 2 2" xfId="5988"/>
    <cellStyle name="20% - Accent4 32 2 3" xfId="5989"/>
    <cellStyle name="20% - Accent4 32 2 3 2" xfId="5990"/>
    <cellStyle name="20% - Accent4 32 2 4" xfId="5991"/>
    <cellStyle name="20% - Accent4 32 2 4 2" xfId="5992"/>
    <cellStyle name="20% - Accent4 32 2 5" xfId="5993"/>
    <cellStyle name="20% - Accent4 32 3" xfId="5994"/>
    <cellStyle name="20% - Accent4 32 3 2" xfId="5995"/>
    <cellStyle name="20% - Accent4 32 4" xfId="5996"/>
    <cellStyle name="20% - Accent4 32 4 2" xfId="5997"/>
    <cellStyle name="20% - Accent4 32 5" xfId="5998"/>
    <cellStyle name="20% - Accent4 32 5 2" xfId="5999"/>
    <cellStyle name="20% - Accent4 32 6" xfId="6000"/>
    <cellStyle name="20% - Accent4 33" xfId="6001"/>
    <cellStyle name="20% - Accent4 33 2" xfId="6002"/>
    <cellStyle name="20% - Accent4 33 2 2" xfId="6003"/>
    <cellStyle name="20% - Accent4 33 2 2 2" xfId="6004"/>
    <cellStyle name="20% - Accent4 33 2 3" xfId="6005"/>
    <cellStyle name="20% - Accent4 33 2 3 2" xfId="6006"/>
    <cellStyle name="20% - Accent4 33 2 4" xfId="6007"/>
    <cellStyle name="20% - Accent4 33 2 4 2" xfId="6008"/>
    <cellStyle name="20% - Accent4 33 2 5" xfId="6009"/>
    <cellStyle name="20% - Accent4 33 3" xfId="6010"/>
    <cellStyle name="20% - Accent4 33 3 2" xfId="6011"/>
    <cellStyle name="20% - Accent4 33 4" xfId="6012"/>
    <cellStyle name="20% - Accent4 33 4 2" xfId="6013"/>
    <cellStyle name="20% - Accent4 33 5" xfId="6014"/>
    <cellStyle name="20% - Accent4 33 5 2" xfId="6015"/>
    <cellStyle name="20% - Accent4 33 6" xfId="6016"/>
    <cellStyle name="20% - Accent4 34" xfId="6017"/>
    <cellStyle name="20% - Accent4 34 2" xfId="6018"/>
    <cellStyle name="20% - Accent4 34 2 2" xfId="6019"/>
    <cellStyle name="20% - Accent4 34 2 2 2" xfId="6020"/>
    <cellStyle name="20% - Accent4 34 2 3" xfId="6021"/>
    <cellStyle name="20% - Accent4 34 2 3 2" xfId="6022"/>
    <cellStyle name="20% - Accent4 34 2 4" xfId="6023"/>
    <cellStyle name="20% - Accent4 34 2 4 2" xfId="6024"/>
    <cellStyle name="20% - Accent4 34 2 5" xfId="6025"/>
    <cellStyle name="20% - Accent4 34 3" xfId="6026"/>
    <cellStyle name="20% - Accent4 34 3 2" xfId="6027"/>
    <cellStyle name="20% - Accent4 34 4" xfId="6028"/>
    <cellStyle name="20% - Accent4 34 4 2" xfId="6029"/>
    <cellStyle name="20% - Accent4 34 5" xfId="6030"/>
    <cellStyle name="20% - Accent4 34 5 2" xfId="6031"/>
    <cellStyle name="20% - Accent4 34 6" xfId="6032"/>
    <cellStyle name="20% - Accent4 35" xfId="6033"/>
    <cellStyle name="20% - Accent4 35 2" xfId="6034"/>
    <cellStyle name="20% - Accent4 35 2 2" xfId="6035"/>
    <cellStyle name="20% - Accent4 35 2 2 2" xfId="6036"/>
    <cellStyle name="20% - Accent4 35 2 3" xfId="6037"/>
    <cellStyle name="20% - Accent4 35 2 3 2" xfId="6038"/>
    <cellStyle name="20% - Accent4 35 2 4" xfId="6039"/>
    <cellStyle name="20% - Accent4 35 2 4 2" xfId="6040"/>
    <cellStyle name="20% - Accent4 35 2 5" xfId="6041"/>
    <cellStyle name="20% - Accent4 35 3" xfId="6042"/>
    <cellStyle name="20% - Accent4 35 3 2" xfId="6043"/>
    <cellStyle name="20% - Accent4 35 4" xfId="6044"/>
    <cellStyle name="20% - Accent4 35 4 2" xfId="6045"/>
    <cellStyle name="20% - Accent4 35 5" xfId="6046"/>
    <cellStyle name="20% - Accent4 35 5 2" xfId="6047"/>
    <cellStyle name="20% - Accent4 35 6" xfId="6048"/>
    <cellStyle name="20% - Accent4 36" xfId="6049"/>
    <cellStyle name="20% - Accent4 36 2" xfId="6050"/>
    <cellStyle name="20% - Accent4 36 2 2" xfId="6051"/>
    <cellStyle name="20% - Accent4 36 2 2 2" xfId="6052"/>
    <cellStyle name="20% - Accent4 36 2 3" xfId="6053"/>
    <cellStyle name="20% - Accent4 36 2 3 2" xfId="6054"/>
    <cellStyle name="20% - Accent4 36 2 4" xfId="6055"/>
    <cellStyle name="20% - Accent4 36 2 4 2" xfId="6056"/>
    <cellStyle name="20% - Accent4 36 2 5" xfId="6057"/>
    <cellStyle name="20% - Accent4 36 3" xfId="6058"/>
    <cellStyle name="20% - Accent4 36 3 2" xfId="6059"/>
    <cellStyle name="20% - Accent4 36 4" xfId="6060"/>
    <cellStyle name="20% - Accent4 36 4 2" xfId="6061"/>
    <cellStyle name="20% - Accent4 36 5" xfId="6062"/>
    <cellStyle name="20% - Accent4 36 5 2" xfId="6063"/>
    <cellStyle name="20% - Accent4 36 6" xfId="6064"/>
    <cellStyle name="20% - Accent4 37" xfId="6065"/>
    <cellStyle name="20% - Accent4 37 2" xfId="6066"/>
    <cellStyle name="20% - Accent4 37 2 2" xfId="6067"/>
    <cellStyle name="20% - Accent4 37 2 2 2" xfId="6068"/>
    <cellStyle name="20% - Accent4 37 2 3" xfId="6069"/>
    <cellStyle name="20% - Accent4 37 2 3 2" xfId="6070"/>
    <cellStyle name="20% - Accent4 37 2 4" xfId="6071"/>
    <cellStyle name="20% - Accent4 37 2 4 2" xfId="6072"/>
    <cellStyle name="20% - Accent4 37 2 5" xfId="6073"/>
    <cellStyle name="20% - Accent4 37 3" xfId="6074"/>
    <cellStyle name="20% - Accent4 37 3 2" xfId="6075"/>
    <cellStyle name="20% - Accent4 37 4" xfId="6076"/>
    <cellStyle name="20% - Accent4 37 4 2" xfId="6077"/>
    <cellStyle name="20% - Accent4 37 5" xfId="6078"/>
    <cellStyle name="20% - Accent4 37 5 2" xfId="6079"/>
    <cellStyle name="20% - Accent4 37 6" xfId="6080"/>
    <cellStyle name="20% - Accent4 38" xfId="6081"/>
    <cellStyle name="20% - Accent4 38 2" xfId="6082"/>
    <cellStyle name="20% - Accent4 38 2 2" xfId="6083"/>
    <cellStyle name="20% - Accent4 38 2 2 2" xfId="6084"/>
    <cellStyle name="20% - Accent4 38 2 3" xfId="6085"/>
    <cellStyle name="20% - Accent4 38 2 3 2" xfId="6086"/>
    <cellStyle name="20% - Accent4 38 2 4" xfId="6087"/>
    <cellStyle name="20% - Accent4 38 2 4 2" xfId="6088"/>
    <cellStyle name="20% - Accent4 38 2 5" xfId="6089"/>
    <cellStyle name="20% - Accent4 38 3" xfId="6090"/>
    <cellStyle name="20% - Accent4 38 3 2" xfId="6091"/>
    <cellStyle name="20% - Accent4 38 4" xfId="6092"/>
    <cellStyle name="20% - Accent4 38 4 2" xfId="6093"/>
    <cellStyle name="20% - Accent4 38 5" xfId="6094"/>
    <cellStyle name="20% - Accent4 38 5 2" xfId="6095"/>
    <cellStyle name="20% - Accent4 38 6" xfId="6096"/>
    <cellStyle name="20% - Accent4 39" xfId="6097"/>
    <cellStyle name="20% - Accent4 39 2" xfId="6098"/>
    <cellStyle name="20% - Accent4 39 2 2" xfId="6099"/>
    <cellStyle name="20% - Accent4 39 2 2 2" xfId="6100"/>
    <cellStyle name="20% - Accent4 39 2 3" xfId="6101"/>
    <cellStyle name="20% - Accent4 39 2 3 2" xfId="6102"/>
    <cellStyle name="20% - Accent4 39 2 4" xfId="6103"/>
    <cellStyle name="20% - Accent4 39 2 4 2" xfId="6104"/>
    <cellStyle name="20% - Accent4 39 2 5" xfId="6105"/>
    <cellStyle name="20% - Accent4 39 3" xfId="6106"/>
    <cellStyle name="20% - Accent4 39 3 2" xfId="6107"/>
    <cellStyle name="20% - Accent4 39 4" xfId="6108"/>
    <cellStyle name="20% - Accent4 39 4 2" xfId="6109"/>
    <cellStyle name="20% - Accent4 39 5" xfId="6110"/>
    <cellStyle name="20% - Accent4 39 5 2" xfId="6111"/>
    <cellStyle name="20% - Accent4 39 6" xfId="6112"/>
    <cellStyle name="20% - Accent4 4" xfId="6113"/>
    <cellStyle name="20% - Accent4 4 2" xfId="6114"/>
    <cellStyle name="20% - Accent4 4 2 2" xfId="6115"/>
    <cellStyle name="20% - Accent4 4 2 2 2" xfId="6116"/>
    <cellStyle name="20% - Accent4 4 2 3" xfId="6117"/>
    <cellStyle name="20% - Accent4 4 2 3 2" xfId="6118"/>
    <cellStyle name="20% - Accent4 4 2 4" xfId="6119"/>
    <cellStyle name="20% - Accent4 4 2 4 2" xfId="6120"/>
    <cellStyle name="20% - Accent4 4 2 5" xfId="6121"/>
    <cellStyle name="20% - Accent4 4 3" xfId="6122"/>
    <cellStyle name="20% - Accent4 4 3 2" xfId="6123"/>
    <cellStyle name="20% - Accent4 4 4" xfId="6124"/>
    <cellStyle name="20% - Accent4 4 4 2" xfId="6125"/>
    <cellStyle name="20% - Accent4 4 5" xfId="6126"/>
    <cellStyle name="20% - Accent4 4 5 2" xfId="6127"/>
    <cellStyle name="20% - Accent4 4 6" xfId="6128"/>
    <cellStyle name="20% - Accent4 40" xfId="6129"/>
    <cellStyle name="20% - Accent4 40 2" xfId="6130"/>
    <cellStyle name="20% - Accent4 40 2 2" xfId="6131"/>
    <cellStyle name="20% - Accent4 40 2 2 2" xfId="6132"/>
    <cellStyle name="20% - Accent4 40 2 3" xfId="6133"/>
    <cellStyle name="20% - Accent4 40 2 3 2" xfId="6134"/>
    <cellStyle name="20% - Accent4 40 2 4" xfId="6135"/>
    <cellStyle name="20% - Accent4 40 2 4 2" xfId="6136"/>
    <cellStyle name="20% - Accent4 40 2 5" xfId="6137"/>
    <cellStyle name="20% - Accent4 40 3" xfId="6138"/>
    <cellStyle name="20% - Accent4 40 3 2" xfId="6139"/>
    <cellStyle name="20% - Accent4 40 4" xfId="6140"/>
    <cellStyle name="20% - Accent4 40 4 2" xfId="6141"/>
    <cellStyle name="20% - Accent4 40 5" xfId="6142"/>
    <cellStyle name="20% - Accent4 40 5 2" xfId="6143"/>
    <cellStyle name="20% - Accent4 40 6" xfId="6144"/>
    <cellStyle name="20% - Accent4 41" xfId="6145"/>
    <cellStyle name="20% - Accent4 41 2" xfId="6146"/>
    <cellStyle name="20% - Accent4 41 2 2" xfId="6147"/>
    <cellStyle name="20% - Accent4 41 2 2 2" xfId="6148"/>
    <cellStyle name="20% - Accent4 41 2 3" xfId="6149"/>
    <cellStyle name="20% - Accent4 41 2 3 2" xfId="6150"/>
    <cellStyle name="20% - Accent4 41 2 4" xfId="6151"/>
    <cellStyle name="20% - Accent4 41 2 4 2" xfId="6152"/>
    <cellStyle name="20% - Accent4 41 2 5" xfId="6153"/>
    <cellStyle name="20% - Accent4 41 3" xfId="6154"/>
    <cellStyle name="20% - Accent4 41 3 2" xfId="6155"/>
    <cellStyle name="20% - Accent4 41 4" xfId="6156"/>
    <cellStyle name="20% - Accent4 41 4 2" xfId="6157"/>
    <cellStyle name="20% - Accent4 41 5" xfId="6158"/>
    <cellStyle name="20% - Accent4 41 5 2" xfId="6159"/>
    <cellStyle name="20% - Accent4 41 6" xfId="6160"/>
    <cellStyle name="20% - Accent4 42" xfId="6161"/>
    <cellStyle name="20% - Accent4 42 2" xfId="6162"/>
    <cellStyle name="20% - Accent4 42 2 2" xfId="6163"/>
    <cellStyle name="20% - Accent4 42 2 2 2" xfId="6164"/>
    <cellStyle name="20% - Accent4 42 2 3" xfId="6165"/>
    <cellStyle name="20% - Accent4 42 2 3 2" xfId="6166"/>
    <cellStyle name="20% - Accent4 42 2 4" xfId="6167"/>
    <cellStyle name="20% - Accent4 42 2 4 2" xfId="6168"/>
    <cellStyle name="20% - Accent4 42 2 5" xfId="6169"/>
    <cellStyle name="20% - Accent4 42 3" xfId="6170"/>
    <cellStyle name="20% - Accent4 42 3 2" xfId="6171"/>
    <cellStyle name="20% - Accent4 42 4" xfId="6172"/>
    <cellStyle name="20% - Accent4 42 4 2" xfId="6173"/>
    <cellStyle name="20% - Accent4 42 5" xfId="6174"/>
    <cellStyle name="20% - Accent4 42 5 2" xfId="6175"/>
    <cellStyle name="20% - Accent4 42 6" xfId="6176"/>
    <cellStyle name="20% - Accent4 43" xfId="6177"/>
    <cellStyle name="20% - Accent4 43 2" xfId="6178"/>
    <cellStyle name="20% - Accent4 43 2 2" xfId="6179"/>
    <cellStyle name="20% - Accent4 43 2 2 2" xfId="6180"/>
    <cellStyle name="20% - Accent4 43 2 3" xfId="6181"/>
    <cellStyle name="20% - Accent4 43 2 3 2" xfId="6182"/>
    <cellStyle name="20% - Accent4 43 2 4" xfId="6183"/>
    <cellStyle name="20% - Accent4 43 2 4 2" xfId="6184"/>
    <cellStyle name="20% - Accent4 43 2 5" xfId="6185"/>
    <cellStyle name="20% - Accent4 43 3" xfId="6186"/>
    <cellStyle name="20% - Accent4 43 3 2" xfId="6187"/>
    <cellStyle name="20% - Accent4 43 4" xfId="6188"/>
    <cellStyle name="20% - Accent4 43 4 2" xfId="6189"/>
    <cellStyle name="20% - Accent4 43 5" xfId="6190"/>
    <cellStyle name="20% - Accent4 43 5 2" xfId="6191"/>
    <cellStyle name="20% - Accent4 43 6" xfId="6192"/>
    <cellStyle name="20% - Accent4 44" xfId="6193"/>
    <cellStyle name="20% - Accent4 44 2" xfId="6194"/>
    <cellStyle name="20% - Accent4 44 2 2" xfId="6195"/>
    <cellStyle name="20% - Accent4 44 2 2 2" xfId="6196"/>
    <cellStyle name="20% - Accent4 44 2 3" xfId="6197"/>
    <cellStyle name="20% - Accent4 44 2 3 2" xfId="6198"/>
    <cellStyle name="20% - Accent4 44 2 4" xfId="6199"/>
    <cellStyle name="20% - Accent4 44 2 4 2" xfId="6200"/>
    <cellStyle name="20% - Accent4 44 2 5" xfId="6201"/>
    <cellStyle name="20% - Accent4 44 3" xfId="6202"/>
    <cellStyle name="20% - Accent4 44 3 2" xfId="6203"/>
    <cellStyle name="20% - Accent4 44 4" xfId="6204"/>
    <cellStyle name="20% - Accent4 44 4 2" xfId="6205"/>
    <cellStyle name="20% - Accent4 44 5" xfId="6206"/>
    <cellStyle name="20% - Accent4 44 5 2" xfId="6207"/>
    <cellStyle name="20% - Accent4 44 6" xfId="6208"/>
    <cellStyle name="20% - Accent4 45" xfId="6209"/>
    <cellStyle name="20% - Accent4 45 2" xfId="6210"/>
    <cellStyle name="20% - Accent4 45 2 2" xfId="6211"/>
    <cellStyle name="20% - Accent4 45 2 2 2" xfId="6212"/>
    <cellStyle name="20% - Accent4 45 2 3" xfId="6213"/>
    <cellStyle name="20% - Accent4 45 2 3 2" xfId="6214"/>
    <cellStyle name="20% - Accent4 45 2 4" xfId="6215"/>
    <cellStyle name="20% - Accent4 45 2 4 2" xfId="6216"/>
    <cellStyle name="20% - Accent4 45 2 5" xfId="6217"/>
    <cellStyle name="20% - Accent4 45 3" xfId="6218"/>
    <cellStyle name="20% - Accent4 45 3 2" xfId="6219"/>
    <cellStyle name="20% - Accent4 45 4" xfId="6220"/>
    <cellStyle name="20% - Accent4 45 4 2" xfId="6221"/>
    <cellStyle name="20% - Accent4 45 5" xfId="6222"/>
    <cellStyle name="20% - Accent4 45 5 2" xfId="6223"/>
    <cellStyle name="20% - Accent4 45 6" xfId="6224"/>
    <cellStyle name="20% - Accent4 46" xfId="6225"/>
    <cellStyle name="20% - Accent4 46 2" xfId="6226"/>
    <cellStyle name="20% - Accent4 46 2 2" xfId="6227"/>
    <cellStyle name="20% - Accent4 46 2 2 2" xfId="6228"/>
    <cellStyle name="20% - Accent4 46 2 3" xfId="6229"/>
    <cellStyle name="20% - Accent4 46 2 3 2" xfId="6230"/>
    <cellStyle name="20% - Accent4 46 2 4" xfId="6231"/>
    <cellStyle name="20% - Accent4 46 2 4 2" xfId="6232"/>
    <cellStyle name="20% - Accent4 46 2 5" xfId="6233"/>
    <cellStyle name="20% - Accent4 46 3" xfId="6234"/>
    <cellStyle name="20% - Accent4 46 3 2" xfId="6235"/>
    <cellStyle name="20% - Accent4 46 4" xfId="6236"/>
    <cellStyle name="20% - Accent4 46 4 2" xfId="6237"/>
    <cellStyle name="20% - Accent4 46 5" xfId="6238"/>
    <cellStyle name="20% - Accent4 46 5 2" xfId="6239"/>
    <cellStyle name="20% - Accent4 46 6" xfId="6240"/>
    <cellStyle name="20% - Accent4 47" xfId="6241"/>
    <cellStyle name="20% - Accent4 47 2" xfId="6242"/>
    <cellStyle name="20% - Accent4 47 2 2" xfId="6243"/>
    <cellStyle name="20% - Accent4 47 2 2 2" xfId="6244"/>
    <cellStyle name="20% - Accent4 47 2 3" xfId="6245"/>
    <cellStyle name="20% - Accent4 47 2 3 2" xfId="6246"/>
    <cellStyle name="20% - Accent4 47 2 4" xfId="6247"/>
    <cellStyle name="20% - Accent4 47 2 4 2" xfId="6248"/>
    <cellStyle name="20% - Accent4 47 2 5" xfId="6249"/>
    <cellStyle name="20% - Accent4 47 3" xfId="6250"/>
    <cellStyle name="20% - Accent4 47 3 2" xfId="6251"/>
    <cellStyle name="20% - Accent4 47 4" xfId="6252"/>
    <cellStyle name="20% - Accent4 47 4 2" xfId="6253"/>
    <cellStyle name="20% - Accent4 47 5" xfId="6254"/>
    <cellStyle name="20% - Accent4 47 5 2" xfId="6255"/>
    <cellStyle name="20% - Accent4 47 6" xfId="6256"/>
    <cellStyle name="20% - Accent4 48" xfId="6257"/>
    <cellStyle name="20% - Accent4 48 2" xfId="6258"/>
    <cellStyle name="20% - Accent4 48 2 2" xfId="6259"/>
    <cellStyle name="20% - Accent4 48 2 2 2" xfId="6260"/>
    <cellStyle name="20% - Accent4 48 2 3" xfId="6261"/>
    <cellStyle name="20% - Accent4 48 2 3 2" xfId="6262"/>
    <cellStyle name="20% - Accent4 48 2 4" xfId="6263"/>
    <cellStyle name="20% - Accent4 48 2 4 2" xfId="6264"/>
    <cellStyle name="20% - Accent4 48 2 5" xfId="6265"/>
    <cellStyle name="20% - Accent4 48 3" xfId="6266"/>
    <cellStyle name="20% - Accent4 48 3 2" xfId="6267"/>
    <cellStyle name="20% - Accent4 48 4" xfId="6268"/>
    <cellStyle name="20% - Accent4 48 4 2" xfId="6269"/>
    <cellStyle name="20% - Accent4 48 5" xfId="6270"/>
    <cellStyle name="20% - Accent4 48 5 2" xfId="6271"/>
    <cellStyle name="20% - Accent4 48 6" xfId="6272"/>
    <cellStyle name="20% - Accent4 49" xfId="6273"/>
    <cellStyle name="20% - Accent4 49 2" xfId="6274"/>
    <cellStyle name="20% - Accent4 49 2 2" xfId="6275"/>
    <cellStyle name="20% - Accent4 49 2 2 2" xfId="6276"/>
    <cellStyle name="20% - Accent4 49 2 3" xfId="6277"/>
    <cellStyle name="20% - Accent4 49 2 3 2" xfId="6278"/>
    <cellStyle name="20% - Accent4 49 2 4" xfId="6279"/>
    <cellStyle name="20% - Accent4 49 2 4 2" xfId="6280"/>
    <cellStyle name="20% - Accent4 49 2 5" xfId="6281"/>
    <cellStyle name="20% - Accent4 49 3" xfId="6282"/>
    <cellStyle name="20% - Accent4 49 3 2" xfId="6283"/>
    <cellStyle name="20% - Accent4 49 4" xfId="6284"/>
    <cellStyle name="20% - Accent4 49 4 2" xfId="6285"/>
    <cellStyle name="20% - Accent4 49 5" xfId="6286"/>
    <cellStyle name="20% - Accent4 49 5 2" xfId="6287"/>
    <cellStyle name="20% - Accent4 49 6" xfId="6288"/>
    <cellStyle name="20% - Accent4 5" xfId="6289"/>
    <cellStyle name="20% - Accent4 5 2" xfId="6290"/>
    <cellStyle name="20% - Accent4 5 2 2" xfId="6291"/>
    <cellStyle name="20% - Accent4 5 2 2 2" xfId="6292"/>
    <cellStyle name="20% - Accent4 5 2 3" xfId="6293"/>
    <cellStyle name="20% - Accent4 5 2 3 2" xfId="6294"/>
    <cellStyle name="20% - Accent4 5 2 4" xfId="6295"/>
    <cellStyle name="20% - Accent4 5 2 4 2" xfId="6296"/>
    <cellStyle name="20% - Accent4 5 2 5" xfId="6297"/>
    <cellStyle name="20% - Accent4 5 3" xfId="6298"/>
    <cellStyle name="20% - Accent4 5 3 2" xfId="6299"/>
    <cellStyle name="20% - Accent4 5 4" xfId="6300"/>
    <cellStyle name="20% - Accent4 5 4 2" xfId="6301"/>
    <cellStyle name="20% - Accent4 5 5" xfId="6302"/>
    <cellStyle name="20% - Accent4 5 5 2" xfId="6303"/>
    <cellStyle name="20% - Accent4 5 6" xfId="6304"/>
    <cellStyle name="20% - Accent4 50" xfId="6305"/>
    <cellStyle name="20% - Accent4 50 2" xfId="6306"/>
    <cellStyle name="20% - Accent4 50 2 2" xfId="6307"/>
    <cellStyle name="20% - Accent4 50 2 2 2" xfId="6308"/>
    <cellStyle name="20% - Accent4 50 2 3" xfId="6309"/>
    <cellStyle name="20% - Accent4 50 2 3 2" xfId="6310"/>
    <cellStyle name="20% - Accent4 50 2 4" xfId="6311"/>
    <cellStyle name="20% - Accent4 50 2 4 2" xfId="6312"/>
    <cellStyle name="20% - Accent4 50 2 5" xfId="6313"/>
    <cellStyle name="20% - Accent4 50 3" xfId="6314"/>
    <cellStyle name="20% - Accent4 50 3 2" xfId="6315"/>
    <cellStyle name="20% - Accent4 50 4" xfId="6316"/>
    <cellStyle name="20% - Accent4 50 4 2" xfId="6317"/>
    <cellStyle name="20% - Accent4 50 5" xfId="6318"/>
    <cellStyle name="20% - Accent4 50 5 2" xfId="6319"/>
    <cellStyle name="20% - Accent4 50 6" xfId="6320"/>
    <cellStyle name="20% - Accent4 51" xfId="6321"/>
    <cellStyle name="20% - Accent4 51 2" xfId="6322"/>
    <cellStyle name="20% - Accent4 51 2 2" xfId="6323"/>
    <cellStyle name="20% - Accent4 51 2 2 2" xfId="6324"/>
    <cellStyle name="20% - Accent4 51 2 3" xfId="6325"/>
    <cellStyle name="20% - Accent4 51 2 3 2" xfId="6326"/>
    <cellStyle name="20% - Accent4 51 2 4" xfId="6327"/>
    <cellStyle name="20% - Accent4 51 2 4 2" xfId="6328"/>
    <cellStyle name="20% - Accent4 51 2 5" xfId="6329"/>
    <cellStyle name="20% - Accent4 51 3" xfId="6330"/>
    <cellStyle name="20% - Accent4 51 3 2" xfId="6331"/>
    <cellStyle name="20% - Accent4 51 4" xfId="6332"/>
    <cellStyle name="20% - Accent4 51 4 2" xfId="6333"/>
    <cellStyle name="20% - Accent4 51 5" xfId="6334"/>
    <cellStyle name="20% - Accent4 51 5 2" xfId="6335"/>
    <cellStyle name="20% - Accent4 51 6" xfId="6336"/>
    <cellStyle name="20% - Accent4 52" xfId="6337"/>
    <cellStyle name="20% - Accent4 52 2" xfId="6338"/>
    <cellStyle name="20% - Accent4 52 2 2" xfId="6339"/>
    <cellStyle name="20% - Accent4 52 2 2 2" xfId="6340"/>
    <cellStyle name="20% - Accent4 52 2 3" xfId="6341"/>
    <cellStyle name="20% - Accent4 52 2 3 2" xfId="6342"/>
    <cellStyle name="20% - Accent4 52 2 4" xfId="6343"/>
    <cellStyle name="20% - Accent4 52 2 4 2" xfId="6344"/>
    <cellStyle name="20% - Accent4 52 2 5" xfId="6345"/>
    <cellStyle name="20% - Accent4 52 3" xfId="6346"/>
    <cellStyle name="20% - Accent4 52 3 2" xfId="6347"/>
    <cellStyle name="20% - Accent4 52 4" xfId="6348"/>
    <cellStyle name="20% - Accent4 52 4 2" xfId="6349"/>
    <cellStyle name="20% - Accent4 52 5" xfId="6350"/>
    <cellStyle name="20% - Accent4 52 5 2" xfId="6351"/>
    <cellStyle name="20% - Accent4 52 6" xfId="6352"/>
    <cellStyle name="20% - Accent4 53" xfId="6353"/>
    <cellStyle name="20% - Accent4 53 2" xfId="6354"/>
    <cellStyle name="20% - Accent4 53 2 2" xfId="6355"/>
    <cellStyle name="20% - Accent4 53 2 2 2" xfId="6356"/>
    <cellStyle name="20% - Accent4 53 2 3" xfId="6357"/>
    <cellStyle name="20% - Accent4 53 2 3 2" xfId="6358"/>
    <cellStyle name="20% - Accent4 53 2 4" xfId="6359"/>
    <cellStyle name="20% - Accent4 53 2 4 2" xfId="6360"/>
    <cellStyle name="20% - Accent4 53 2 5" xfId="6361"/>
    <cellStyle name="20% - Accent4 53 3" xfId="6362"/>
    <cellStyle name="20% - Accent4 53 3 2" xfId="6363"/>
    <cellStyle name="20% - Accent4 53 4" xfId="6364"/>
    <cellStyle name="20% - Accent4 53 4 2" xfId="6365"/>
    <cellStyle name="20% - Accent4 53 5" xfId="6366"/>
    <cellStyle name="20% - Accent4 53 5 2" xfId="6367"/>
    <cellStyle name="20% - Accent4 53 6" xfId="6368"/>
    <cellStyle name="20% - Accent4 54" xfId="6369"/>
    <cellStyle name="20% - Accent4 54 2" xfId="6370"/>
    <cellStyle name="20% - Accent4 54 2 2" xfId="6371"/>
    <cellStyle name="20% - Accent4 54 2 2 2" xfId="6372"/>
    <cellStyle name="20% - Accent4 54 2 3" xfId="6373"/>
    <cellStyle name="20% - Accent4 54 2 3 2" xfId="6374"/>
    <cellStyle name="20% - Accent4 54 2 4" xfId="6375"/>
    <cellStyle name="20% - Accent4 54 2 4 2" xfId="6376"/>
    <cellStyle name="20% - Accent4 54 2 5" xfId="6377"/>
    <cellStyle name="20% - Accent4 54 3" xfId="6378"/>
    <cellStyle name="20% - Accent4 54 3 2" xfId="6379"/>
    <cellStyle name="20% - Accent4 54 4" xfId="6380"/>
    <cellStyle name="20% - Accent4 54 4 2" xfId="6381"/>
    <cellStyle name="20% - Accent4 54 5" xfId="6382"/>
    <cellStyle name="20% - Accent4 54 5 2" xfId="6383"/>
    <cellStyle name="20% - Accent4 54 6" xfId="6384"/>
    <cellStyle name="20% - Accent4 55" xfId="6385"/>
    <cellStyle name="20% - Accent4 55 2" xfId="6386"/>
    <cellStyle name="20% - Accent4 55 2 2" xfId="6387"/>
    <cellStyle name="20% - Accent4 55 2 2 2" xfId="6388"/>
    <cellStyle name="20% - Accent4 55 2 3" xfId="6389"/>
    <cellStyle name="20% - Accent4 55 2 3 2" xfId="6390"/>
    <cellStyle name="20% - Accent4 55 2 4" xfId="6391"/>
    <cellStyle name="20% - Accent4 55 2 4 2" xfId="6392"/>
    <cellStyle name="20% - Accent4 55 2 5" xfId="6393"/>
    <cellStyle name="20% - Accent4 55 3" xfId="6394"/>
    <cellStyle name="20% - Accent4 55 3 2" xfId="6395"/>
    <cellStyle name="20% - Accent4 55 4" xfId="6396"/>
    <cellStyle name="20% - Accent4 55 4 2" xfId="6397"/>
    <cellStyle name="20% - Accent4 55 5" xfId="6398"/>
    <cellStyle name="20% - Accent4 55 5 2" xfId="6399"/>
    <cellStyle name="20% - Accent4 55 6" xfId="6400"/>
    <cellStyle name="20% - Accent4 56" xfId="6401"/>
    <cellStyle name="20% - Accent4 56 2" xfId="6402"/>
    <cellStyle name="20% - Accent4 56 2 2" xfId="6403"/>
    <cellStyle name="20% - Accent4 56 2 2 2" xfId="6404"/>
    <cellStyle name="20% - Accent4 56 2 3" xfId="6405"/>
    <cellStyle name="20% - Accent4 56 2 3 2" xfId="6406"/>
    <cellStyle name="20% - Accent4 56 2 4" xfId="6407"/>
    <cellStyle name="20% - Accent4 56 2 4 2" xfId="6408"/>
    <cellStyle name="20% - Accent4 56 2 5" xfId="6409"/>
    <cellStyle name="20% - Accent4 56 3" xfId="6410"/>
    <cellStyle name="20% - Accent4 56 3 2" xfId="6411"/>
    <cellStyle name="20% - Accent4 56 4" xfId="6412"/>
    <cellStyle name="20% - Accent4 56 4 2" xfId="6413"/>
    <cellStyle name="20% - Accent4 56 5" xfId="6414"/>
    <cellStyle name="20% - Accent4 56 5 2" xfId="6415"/>
    <cellStyle name="20% - Accent4 56 6" xfId="6416"/>
    <cellStyle name="20% - Accent4 57" xfId="6417"/>
    <cellStyle name="20% - Accent4 57 2" xfId="6418"/>
    <cellStyle name="20% - Accent4 57 2 2" xfId="6419"/>
    <cellStyle name="20% - Accent4 57 2 2 2" xfId="6420"/>
    <cellStyle name="20% - Accent4 57 2 3" xfId="6421"/>
    <cellStyle name="20% - Accent4 57 2 3 2" xfId="6422"/>
    <cellStyle name="20% - Accent4 57 2 4" xfId="6423"/>
    <cellStyle name="20% - Accent4 57 2 4 2" xfId="6424"/>
    <cellStyle name="20% - Accent4 57 2 5" xfId="6425"/>
    <cellStyle name="20% - Accent4 57 3" xfId="6426"/>
    <cellStyle name="20% - Accent4 57 3 2" xfId="6427"/>
    <cellStyle name="20% - Accent4 57 4" xfId="6428"/>
    <cellStyle name="20% - Accent4 57 4 2" xfId="6429"/>
    <cellStyle name="20% - Accent4 57 5" xfId="6430"/>
    <cellStyle name="20% - Accent4 57 5 2" xfId="6431"/>
    <cellStyle name="20% - Accent4 57 6" xfId="6432"/>
    <cellStyle name="20% - Accent4 58" xfId="6433"/>
    <cellStyle name="20% - Accent4 58 2" xfId="6434"/>
    <cellStyle name="20% - Accent4 58 2 2" xfId="6435"/>
    <cellStyle name="20% - Accent4 58 2 2 2" xfId="6436"/>
    <cellStyle name="20% - Accent4 58 2 3" xfId="6437"/>
    <cellStyle name="20% - Accent4 58 2 3 2" xfId="6438"/>
    <cellStyle name="20% - Accent4 58 2 4" xfId="6439"/>
    <cellStyle name="20% - Accent4 58 2 4 2" xfId="6440"/>
    <cellStyle name="20% - Accent4 58 2 5" xfId="6441"/>
    <cellStyle name="20% - Accent4 58 3" xfId="6442"/>
    <cellStyle name="20% - Accent4 58 3 2" xfId="6443"/>
    <cellStyle name="20% - Accent4 58 4" xfId="6444"/>
    <cellStyle name="20% - Accent4 58 4 2" xfId="6445"/>
    <cellStyle name="20% - Accent4 58 5" xfId="6446"/>
    <cellStyle name="20% - Accent4 58 5 2" xfId="6447"/>
    <cellStyle name="20% - Accent4 58 6" xfId="6448"/>
    <cellStyle name="20% - Accent4 59" xfId="6449"/>
    <cellStyle name="20% - Accent4 59 2" xfId="6450"/>
    <cellStyle name="20% - Accent4 59 2 2" xfId="6451"/>
    <cellStyle name="20% - Accent4 59 2 2 2" xfId="6452"/>
    <cellStyle name="20% - Accent4 59 2 3" xfId="6453"/>
    <cellStyle name="20% - Accent4 59 2 3 2" xfId="6454"/>
    <cellStyle name="20% - Accent4 59 2 4" xfId="6455"/>
    <cellStyle name="20% - Accent4 59 2 4 2" xfId="6456"/>
    <cellStyle name="20% - Accent4 59 2 5" xfId="6457"/>
    <cellStyle name="20% - Accent4 59 3" xfId="6458"/>
    <cellStyle name="20% - Accent4 59 3 2" xfId="6459"/>
    <cellStyle name="20% - Accent4 59 4" xfId="6460"/>
    <cellStyle name="20% - Accent4 59 4 2" xfId="6461"/>
    <cellStyle name="20% - Accent4 59 5" xfId="6462"/>
    <cellStyle name="20% - Accent4 59 5 2" xfId="6463"/>
    <cellStyle name="20% - Accent4 59 6" xfId="6464"/>
    <cellStyle name="20% - Accent4 6" xfId="6465"/>
    <cellStyle name="20% - Accent4 6 2" xfId="6466"/>
    <cellStyle name="20% - Accent4 6 2 2" xfId="6467"/>
    <cellStyle name="20% - Accent4 6 2 2 2" xfId="6468"/>
    <cellStyle name="20% - Accent4 6 2 3" xfId="6469"/>
    <cellStyle name="20% - Accent4 6 2 3 2" xfId="6470"/>
    <cellStyle name="20% - Accent4 6 2 4" xfId="6471"/>
    <cellStyle name="20% - Accent4 6 2 4 2" xfId="6472"/>
    <cellStyle name="20% - Accent4 6 2 5" xfId="6473"/>
    <cellStyle name="20% - Accent4 6 3" xfId="6474"/>
    <cellStyle name="20% - Accent4 6 3 2" xfId="6475"/>
    <cellStyle name="20% - Accent4 6 4" xfId="6476"/>
    <cellStyle name="20% - Accent4 6 4 2" xfId="6477"/>
    <cellStyle name="20% - Accent4 6 5" xfId="6478"/>
    <cellStyle name="20% - Accent4 6 5 2" xfId="6479"/>
    <cellStyle name="20% - Accent4 6 6" xfId="6480"/>
    <cellStyle name="20% - Accent4 60" xfId="6481"/>
    <cellStyle name="20% - Accent4 60 2" xfId="6482"/>
    <cellStyle name="20% - Accent4 60 2 2" xfId="6483"/>
    <cellStyle name="20% - Accent4 60 2 2 2" xfId="6484"/>
    <cellStyle name="20% - Accent4 60 2 3" xfId="6485"/>
    <cellStyle name="20% - Accent4 60 2 3 2" xfId="6486"/>
    <cellStyle name="20% - Accent4 60 2 4" xfId="6487"/>
    <cellStyle name="20% - Accent4 60 2 4 2" xfId="6488"/>
    <cellStyle name="20% - Accent4 60 2 5" xfId="6489"/>
    <cellStyle name="20% - Accent4 60 3" xfId="6490"/>
    <cellStyle name="20% - Accent4 60 3 2" xfId="6491"/>
    <cellStyle name="20% - Accent4 60 4" xfId="6492"/>
    <cellStyle name="20% - Accent4 60 4 2" xfId="6493"/>
    <cellStyle name="20% - Accent4 60 5" xfId="6494"/>
    <cellStyle name="20% - Accent4 60 5 2" xfId="6495"/>
    <cellStyle name="20% - Accent4 60 6" xfId="6496"/>
    <cellStyle name="20% - Accent4 61" xfId="6497"/>
    <cellStyle name="20% - Accent4 61 2" xfId="6498"/>
    <cellStyle name="20% - Accent4 61 2 2" xfId="6499"/>
    <cellStyle name="20% - Accent4 61 2 2 2" xfId="6500"/>
    <cellStyle name="20% - Accent4 61 2 3" xfId="6501"/>
    <cellStyle name="20% - Accent4 61 2 3 2" xfId="6502"/>
    <cellStyle name="20% - Accent4 61 2 4" xfId="6503"/>
    <cellStyle name="20% - Accent4 61 2 4 2" xfId="6504"/>
    <cellStyle name="20% - Accent4 61 2 5" xfId="6505"/>
    <cellStyle name="20% - Accent4 61 3" xfId="6506"/>
    <cellStyle name="20% - Accent4 61 3 2" xfId="6507"/>
    <cellStyle name="20% - Accent4 61 4" xfId="6508"/>
    <cellStyle name="20% - Accent4 61 4 2" xfId="6509"/>
    <cellStyle name="20% - Accent4 61 5" xfId="6510"/>
    <cellStyle name="20% - Accent4 61 5 2" xfId="6511"/>
    <cellStyle name="20% - Accent4 61 6" xfId="6512"/>
    <cellStyle name="20% - Accent4 62" xfId="6513"/>
    <cellStyle name="20% - Accent4 62 2" xfId="6514"/>
    <cellStyle name="20% - Accent4 62 2 2" xfId="6515"/>
    <cellStyle name="20% - Accent4 62 2 2 2" xfId="6516"/>
    <cellStyle name="20% - Accent4 62 2 3" xfId="6517"/>
    <cellStyle name="20% - Accent4 62 2 3 2" xfId="6518"/>
    <cellStyle name="20% - Accent4 62 2 4" xfId="6519"/>
    <cellStyle name="20% - Accent4 62 2 4 2" xfId="6520"/>
    <cellStyle name="20% - Accent4 62 2 5" xfId="6521"/>
    <cellStyle name="20% - Accent4 62 3" xfId="6522"/>
    <cellStyle name="20% - Accent4 62 3 2" xfId="6523"/>
    <cellStyle name="20% - Accent4 62 4" xfId="6524"/>
    <cellStyle name="20% - Accent4 62 4 2" xfId="6525"/>
    <cellStyle name="20% - Accent4 62 5" xfId="6526"/>
    <cellStyle name="20% - Accent4 62 5 2" xfId="6527"/>
    <cellStyle name="20% - Accent4 62 6" xfId="6528"/>
    <cellStyle name="20% - Accent4 63" xfId="6529"/>
    <cellStyle name="20% - Accent4 63 2" xfId="6530"/>
    <cellStyle name="20% - Accent4 63 2 2" xfId="6531"/>
    <cellStyle name="20% - Accent4 63 2 2 2" xfId="6532"/>
    <cellStyle name="20% - Accent4 63 2 3" xfId="6533"/>
    <cellStyle name="20% - Accent4 63 2 3 2" xfId="6534"/>
    <cellStyle name="20% - Accent4 63 2 4" xfId="6535"/>
    <cellStyle name="20% - Accent4 63 2 4 2" xfId="6536"/>
    <cellStyle name="20% - Accent4 63 2 5" xfId="6537"/>
    <cellStyle name="20% - Accent4 63 3" xfId="6538"/>
    <cellStyle name="20% - Accent4 63 3 2" xfId="6539"/>
    <cellStyle name="20% - Accent4 63 4" xfId="6540"/>
    <cellStyle name="20% - Accent4 63 4 2" xfId="6541"/>
    <cellStyle name="20% - Accent4 63 5" xfId="6542"/>
    <cellStyle name="20% - Accent4 63 5 2" xfId="6543"/>
    <cellStyle name="20% - Accent4 63 6" xfId="6544"/>
    <cellStyle name="20% - Accent4 64" xfId="6545"/>
    <cellStyle name="20% - Accent4 64 2" xfId="6546"/>
    <cellStyle name="20% - Accent4 64 2 2" xfId="6547"/>
    <cellStyle name="20% - Accent4 64 2 2 2" xfId="6548"/>
    <cellStyle name="20% - Accent4 64 2 3" xfId="6549"/>
    <cellStyle name="20% - Accent4 64 2 3 2" xfId="6550"/>
    <cellStyle name="20% - Accent4 64 2 4" xfId="6551"/>
    <cellStyle name="20% - Accent4 64 2 4 2" xfId="6552"/>
    <cellStyle name="20% - Accent4 64 2 5" xfId="6553"/>
    <cellStyle name="20% - Accent4 64 3" xfId="6554"/>
    <cellStyle name="20% - Accent4 64 3 2" xfId="6555"/>
    <cellStyle name="20% - Accent4 64 4" xfId="6556"/>
    <cellStyle name="20% - Accent4 64 4 2" xfId="6557"/>
    <cellStyle name="20% - Accent4 64 5" xfId="6558"/>
    <cellStyle name="20% - Accent4 64 5 2" xfId="6559"/>
    <cellStyle name="20% - Accent4 64 6" xfId="6560"/>
    <cellStyle name="20% - Accent4 65" xfId="6561"/>
    <cellStyle name="20% - Accent4 65 2" xfId="6562"/>
    <cellStyle name="20% - Accent4 65 2 2" xfId="6563"/>
    <cellStyle name="20% - Accent4 65 2 2 2" xfId="6564"/>
    <cellStyle name="20% - Accent4 65 2 3" xfId="6565"/>
    <cellStyle name="20% - Accent4 65 2 3 2" xfId="6566"/>
    <cellStyle name="20% - Accent4 65 2 4" xfId="6567"/>
    <cellStyle name="20% - Accent4 65 2 4 2" xfId="6568"/>
    <cellStyle name="20% - Accent4 65 2 5" xfId="6569"/>
    <cellStyle name="20% - Accent4 65 3" xfId="6570"/>
    <cellStyle name="20% - Accent4 65 3 2" xfId="6571"/>
    <cellStyle name="20% - Accent4 65 4" xfId="6572"/>
    <cellStyle name="20% - Accent4 65 4 2" xfId="6573"/>
    <cellStyle name="20% - Accent4 65 5" xfId="6574"/>
    <cellStyle name="20% - Accent4 65 5 2" xfId="6575"/>
    <cellStyle name="20% - Accent4 65 6" xfId="6576"/>
    <cellStyle name="20% - Accent4 66" xfId="6577"/>
    <cellStyle name="20% - Accent4 66 2" xfId="6578"/>
    <cellStyle name="20% - Accent4 66 2 2" xfId="6579"/>
    <cellStyle name="20% - Accent4 66 2 2 2" xfId="6580"/>
    <cellStyle name="20% - Accent4 66 2 3" xfId="6581"/>
    <cellStyle name="20% - Accent4 66 2 3 2" xfId="6582"/>
    <cellStyle name="20% - Accent4 66 2 4" xfId="6583"/>
    <cellStyle name="20% - Accent4 66 2 4 2" xfId="6584"/>
    <cellStyle name="20% - Accent4 66 2 5" xfId="6585"/>
    <cellStyle name="20% - Accent4 66 3" xfId="6586"/>
    <cellStyle name="20% - Accent4 66 3 2" xfId="6587"/>
    <cellStyle name="20% - Accent4 66 4" xfId="6588"/>
    <cellStyle name="20% - Accent4 66 4 2" xfId="6589"/>
    <cellStyle name="20% - Accent4 66 5" xfId="6590"/>
    <cellStyle name="20% - Accent4 66 5 2" xfId="6591"/>
    <cellStyle name="20% - Accent4 66 6" xfId="6592"/>
    <cellStyle name="20% - Accent4 67" xfId="6593"/>
    <cellStyle name="20% - Accent4 67 2" xfId="6594"/>
    <cellStyle name="20% - Accent4 67 2 2" xfId="6595"/>
    <cellStyle name="20% - Accent4 67 2 2 2" xfId="6596"/>
    <cellStyle name="20% - Accent4 67 2 3" xfId="6597"/>
    <cellStyle name="20% - Accent4 67 2 3 2" xfId="6598"/>
    <cellStyle name="20% - Accent4 67 2 4" xfId="6599"/>
    <cellStyle name="20% - Accent4 67 2 4 2" xfId="6600"/>
    <cellStyle name="20% - Accent4 67 2 5" xfId="6601"/>
    <cellStyle name="20% - Accent4 67 3" xfId="6602"/>
    <cellStyle name="20% - Accent4 67 3 2" xfId="6603"/>
    <cellStyle name="20% - Accent4 67 4" xfId="6604"/>
    <cellStyle name="20% - Accent4 67 4 2" xfId="6605"/>
    <cellStyle name="20% - Accent4 67 5" xfId="6606"/>
    <cellStyle name="20% - Accent4 67 5 2" xfId="6607"/>
    <cellStyle name="20% - Accent4 67 6" xfId="6608"/>
    <cellStyle name="20% - Accent4 68" xfId="6609"/>
    <cellStyle name="20% - Accent4 68 2" xfId="6610"/>
    <cellStyle name="20% - Accent4 68 2 2" xfId="6611"/>
    <cellStyle name="20% - Accent4 68 2 2 2" xfId="6612"/>
    <cellStyle name="20% - Accent4 68 2 3" xfId="6613"/>
    <cellStyle name="20% - Accent4 68 2 3 2" xfId="6614"/>
    <cellStyle name="20% - Accent4 68 2 4" xfId="6615"/>
    <cellStyle name="20% - Accent4 68 2 4 2" xfId="6616"/>
    <cellStyle name="20% - Accent4 68 2 5" xfId="6617"/>
    <cellStyle name="20% - Accent4 68 3" xfId="6618"/>
    <cellStyle name="20% - Accent4 68 3 2" xfId="6619"/>
    <cellStyle name="20% - Accent4 68 4" xfId="6620"/>
    <cellStyle name="20% - Accent4 68 4 2" xfId="6621"/>
    <cellStyle name="20% - Accent4 68 5" xfId="6622"/>
    <cellStyle name="20% - Accent4 68 5 2" xfId="6623"/>
    <cellStyle name="20% - Accent4 68 6" xfId="6624"/>
    <cellStyle name="20% - Accent4 69" xfId="6625"/>
    <cellStyle name="20% - Accent4 69 2" xfId="6626"/>
    <cellStyle name="20% - Accent4 69 2 2" xfId="6627"/>
    <cellStyle name="20% - Accent4 69 2 2 2" xfId="6628"/>
    <cellStyle name="20% - Accent4 69 2 3" xfId="6629"/>
    <cellStyle name="20% - Accent4 69 2 3 2" xfId="6630"/>
    <cellStyle name="20% - Accent4 69 2 4" xfId="6631"/>
    <cellStyle name="20% - Accent4 69 2 4 2" xfId="6632"/>
    <cellStyle name="20% - Accent4 69 2 5" xfId="6633"/>
    <cellStyle name="20% - Accent4 69 3" xfId="6634"/>
    <cellStyle name="20% - Accent4 69 3 2" xfId="6635"/>
    <cellStyle name="20% - Accent4 69 4" xfId="6636"/>
    <cellStyle name="20% - Accent4 69 4 2" xfId="6637"/>
    <cellStyle name="20% - Accent4 69 5" xfId="6638"/>
    <cellStyle name="20% - Accent4 69 5 2" xfId="6639"/>
    <cellStyle name="20% - Accent4 69 6" xfId="6640"/>
    <cellStyle name="20% - Accent4 7" xfId="6641"/>
    <cellStyle name="20% - Accent4 7 2" xfId="6642"/>
    <cellStyle name="20% - Accent4 7 2 2" xfId="6643"/>
    <cellStyle name="20% - Accent4 7 2 2 2" xfId="6644"/>
    <cellStyle name="20% - Accent4 7 2 3" xfId="6645"/>
    <cellStyle name="20% - Accent4 7 2 3 2" xfId="6646"/>
    <cellStyle name="20% - Accent4 7 2 4" xfId="6647"/>
    <cellStyle name="20% - Accent4 7 2 4 2" xfId="6648"/>
    <cellStyle name="20% - Accent4 7 2 5" xfId="6649"/>
    <cellStyle name="20% - Accent4 7 3" xfId="6650"/>
    <cellStyle name="20% - Accent4 7 3 2" xfId="6651"/>
    <cellStyle name="20% - Accent4 7 4" xfId="6652"/>
    <cellStyle name="20% - Accent4 7 4 2" xfId="6653"/>
    <cellStyle name="20% - Accent4 7 5" xfId="6654"/>
    <cellStyle name="20% - Accent4 7 5 2" xfId="6655"/>
    <cellStyle name="20% - Accent4 7 6" xfId="6656"/>
    <cellStyle name="20% - Accent4 70" xfId="6657"/>
    <cellStyle name="20% - Accent4 70 2" xfId="6658"/>
    <cellStyle name="20% - Accent4 70 2 2" xfId="6659"/>
    <cellStyle name="20% - Accent4 70 2 2 2" xfId="6660"/>
    <cellStyle name="20% - Accent4 70 2 3" xfId="6661"/>
    <cellStyle name="20% - Accent4 70 2 3 2" xfId="6662"/>
    <cellStyle name="20% - Accent4 70 2 4" xfId="6663"/>
    <cellStyle name="20% - Accent4 70 2 4 2" xfId="6664"/>
    <cellStyle name="20% - Accent4 70 2 5" xfId="6665"/>
    <cellStyle name="20% - Accent4 70 3" xfId="6666"/>
    <cellStyle name="20% - Accent4 70 3 2" xfId="6667"/>
    <cellStyle name="20% - Accent4 70 4" xfId="6668"/>
    <cellStyle name="20% - Accent4 70 4 2" xfId="6669"/>
    <cellStyle name="20% - Accent4 70 5" xfId="6670"/>
    <cellStyle name="20% - Accent4 70 5 2" xfId="6671"/>
    <cellStyle name="20% - Accent4 70 6" xfId="6672"/>
    <cellStyle name="20% - Accent4 71" xfId="6673"/>
    <cellStyle name="20% - Accent4 71 2" xfId="6674"/>
    <cellStyle name="20% - Accent4 71 2 2" xfId="6675"/>
    <cellStyle name="20% - Accent4 71 2 2 2" xfId="6676"/>
    <cellStyle name="20% - Accent4 71 2 3" xfId="6677"/>
    <cellStyle name="20% - Accent4 71 2 3 2" xfId="6678"/>
    <cellStyle name="20% - Accent4 71 2 4" xfId="6679"/>
    <cellStyle name="20% - Accent4 71 2 4 2" xfId="6680"/>
    <cellStyle name="20% - Accent4 71 2 5" xfId="6681"/>
    <cellStyle name="20% - Accent4 71 3" xfId="6682"/>
    <cellStyle name="20% - Accent4 71 3 2" xfId="6683"/>
    <cellStyle name="20% - Accent4 71 4" xfId="6684"/>
    <cellStyle name="20% - Accent4 71 4 2" xfId="6685"/>
    <cellStyle name="20% - Accent4 71 5" xfId="6686"/>
    <cellStyle name="20% - Accent4 71 5 2" xfId="6687"/>
    <cellStyle name="20% - Accent4 71 6" xfId="6688"/>
    <cellStyle name="20% - Accent4 72" xfId="6689"/>
    <cellStyle name="20% - Accent4 72 2" xfId="6690"/>
    <cellStyle name="20% - Accent4 72 2 2" xfId="6691"/>
    <cellStyle name="20% - Accent4 72 2 2 2" xfId="6692"/>
    <cellStyle name="20% - Accent4 72 2 3" xfId="6693"/>
    <cellStyle name="20% - Accent4 72 2 3 2" xfId="6694"/>
    <cellStyle name="20% - Accent4 72 2 4" xfId="6695"/>
    <cellStyle name="20% - Accent4 72 2 4 2" xfId="6696"/>
    <cellStyle name="20% - Accent4 72 2 5" xfId="6697"/>
    <cellStyle name="20% - Accent4 72 3" xfId="6698"/>
    <cellStyle name="20% - Accent4 72 3 2" xfId="6699"/>
    <cellStyle name="20% - Accent4 72 4" xfId="6700"/>
    <cellStyle name="20% - Accent4 72 4 2" xfId="6701"/>
    <cellStyle name="20% - Accent4 72 5" xfId="6702"/>
    <cellStyle name="20% - Accent4 72 5 2" xfId="6703"/>
    <cellStyle name="20% - Accent4 72 6" xfId="6704"/>
    <cellStyle name="20% - Accent4 73" xfId="6705"/>
    <cellStyle name="20% - Accent4 73 2" xfId="6706"/>
    <cellStyle name="20% - Accent4 73 2 2" xfId="6707"/>
    <cellStyle name="20% - Accent4 73 2 2 2" xfId="6708"/>
    <cellStyle name="20% - Accent4 73 2 3" xfId="6709"/>
    <cellStyle name="20% - Accent4 73 2 3 2" xfId="6710"/>
    <cellStyle name="20% - Accent4 73 2 4" xfId="6711"/>
    <cellStyle name="20% - Accent4 73 2 4 2" xfId="6712"/>
    <cellStyle name="20% - Accent4 73 2 5" xfId="6713"/>
    <cellStyle name="20% - Accent4 73 3" xfId="6714"/>
    <cellStyle name="20% - Accent4 73 3 2" xfId="6715"/>
    <cellStyle name="20% - Accent4 73 4" xfId="6716"/>
    <cellStyle name="20% - Accent4 73 4 2" xfId="6717"/>
    <cellStyle name="20% - Accent4 73 5" xfId="6718"/>
    <cellStyle name="20% - Accent4 73 5 2" xfId="6719"/>
    <cellStyle name="20% - Accent4 73 6" xfId="6720"/>
    <cellStyle name="20% - Accent4 74" xfId="6721"/>
    <cellStyle name="20% - Accent4 74 2" xfId="6722"/>
    <cellStyle name="20% - Accent4 74 2 2" xfId="6723"/>
    <cellStyle name="20% - Accent4 74 2 2 2" xfId="6724"/>
    <cellStyle name="20% - Accent4 74 2 3" xfId="6725"/>
    <cellStyle name="20% - Accent4 74 2 3 2" xfId="6726"/>
    <cellStyle name="20% - Accent4 74 2 4" xfId="6727"/>
    <cellStyle name="20% - Accent4 74 2 4 2" xfId="6728"/>
    <cellStyle name="20% - Accent4 74 2 5" xfId="6729"/>
    <cellStyle name="20% - Accent4 74 3" xfId="6730"/>
    <cellStyle name="20% - Accent4 74 3 2" xfId="6731"/>
    <cellStyle name="20% - Accent4 74 4" xfId="6732"/>
    <cellStyle name="20% - Accent4 74 4 2" xfId="6733"/>
    <cellStyle name="20% - Accent4 74 5" xfId="6734"/>
    <cellStyle name="20% - Accent4 74 5 2" xfId="6735"/>
    <cellStyle name="20% - Accent4 74 6" xfId="6736"/>
    <cellStyle name="20% - Accent4 75" xfId="6737"/>
    <cellStyle name="20% - Accent4 75 2" xfId="6738"/>
    <cellStyle name="20% - Accent4 75 2 2" xfId="6739"/>
    <cellStyle name="20% - Accent4 75 2 2 2" xfId="6740"/>
    <cellStyle name="20% - Accent4 75 2 3" xfId="6741"/>
    <cellStyle name="20% - Accent4 75 2 3 2" xfId="6742"/>
    <cellStyle name="20% - Accent4 75 2 4" xfId="6743"/>
    <cellStyle name="20% - Accent4 75 2 4 2" xfId="6744"/>
    <cellStyle name="20% - Accent4 75 2 5" xfId="6745"/>
    <cellStyle name="20% - Accent4 75 3" xfId="6746"/>
    <cellStyle name="20% - Accent4 75 3 2" xfId="6747"/>
    <cellStyle name="20% - Accent4 75 4" xfId="6748"/>
    <cellStyle name="20% - Accent4 75 4 2" xfId="6749"/>
    <cellStyle name="20% - Accent4 75 5" xfId="6750"/>
    <cellStyle name="20% - Accent4 75 5 2" xfId="6751"/>
    <cellStyle name="20% - Accent4 75 6" xfId="6752"/>
    <cellStyle name="20% - Accent4 76" xfId="6753"/>
    <cellStyle name="20% - Accent4 76 2" xfId="6754"/>
    <cellStyle name="20% - Accent4 76 2 2" xfId="6755"/>
    <cellStyle name="20% - Accent4 76 2 2 2" xfId="6756"/>
    <cellStyle name="20% - Accent4 76 2 3" xfId="6757"/>
    <cellStyle name="20% - Accent4 76 2 3 2" xfId="6758"/>
    <cellStyle name="20% - Accent4 76 2 4" xfId="6759"/>
    <cellStyle name="20% - Accent4 76 2 4 2" xfId="6760"/>
    <cellStyle name="20% - Accent4 76 2 5" xfId="6761"/>
    <cellStyle name="20% - Accent4 76 3" xfId="6762"/>
    <cellStyle name="20% - Accent4 76 3 2" xfId="6763"/>
    <cellStyle name="20% - Accent4 76 4" xfId="6764"/>
    <cellStyle name="20% - Accent4 76 4 2" xfId="6765"/>
    <cellStyle name="20% - Accent4 76 5" xfId="6766"/>
    <cellStyle name="20% - Accent4 76 5 2" xfId="6767"/>
    <cellStyle name="20% - Accent4 76 6" xfId="6768"/>
    <cellStyle name="20% - Accent4 77" xfId="6769"/>
    <cellStyle name="20% - Accent4 77 2" xfId="6770"/>
    <cellStyle name="20% - Accent4 77 2 2" xfId="6771"/>
    <cellStyle name="20% - Accent4 77 2 2 2" xfId="6772"/>
    <cellStyle name="20% - Accent4 77 2 3" xfId="6773"/>
    <cellStyle name="20% - Accent4 77 2 3 2" xfId="6774"/>
    <cellStyle name="20% - Accent4 77 2 4" xfId="6775"/>
    <cellStyle name="20% - Accent4 77 2 4 2" xfId="6776"/>
    <cellStyle name="20% - Accent4 77 2 5" xfId="6777"/>
    <cellStyle name="20% - Accent4 77 3" xfId="6778"/>
    <cellStyle name="20% - Accent4 77 3 2" xfId="6779"/>
    <cellStyle name="20% - Accent4 77 4" xfId="6780"/>
    <cellStyle name="20% - Accent4 77 4 2" xfId="6781"/>
    <cellStyle name="20% - Accent4 77 5" xfId="6782"/>
    <cellStyle name="20% - Accent4 77 5 2" xfId="6783"/>
    <cellStyle name="20% - Accent4 77 6" xfId="6784"/>
    <cellStyle name="20% - Accent4 78" xfId="6785"/>
    <cellStyle name="20% - Accent4 78 2" xfId="6786"/>
    <cellStyle name="20% - Accent4 78 2 2" xfId="6787"/>
    <cellStyle name="20% - Accent4 78 2 2 2" xfId="6788"/>
    <cellStyle name="20% - Accent4 78 2 3" xfId="6789"/>
    <cellStyle name="20% - Accent4 78 2 3 2" xfId="6790"/>
    <cellStyle name="20% - Accent4 78 2 4" xfId="6791"/>
    <cellStyle name="20% - Accent4 78 2 4 2" xfId="6792"/>
    <cellStyle name="20% - Accent4 78 2 5" xfId="6793"/>
    <cellStyle name="20% - Accent4 78 3" xfId="6794"/>
    <cellStyle name="20% - Accent4 78 3 2" xfId="6795"/>
    <cellStyle name="20% - Accent4 78 4" xfId="6796"/>
    <cellStyle name="20% - Accent4 78 4 2" xfId="6797"/>
    <cellStyle name="20% - Accent4 78 5" xfId="6798"/>
    <cellStyle name="20% - Accent4 78 5 2" xfId="6799"/>
    <cellStyle name="20% - Accent4 78 6" xfId="6800"/>
    <cellStyle name="20% - Accent4 79" xfId="6801"/>
    <cellStyle name="20% - Accent4 79 2" xfId="6802"/>
    <cellStyle name="20% - Accent4 79 2 2" xfId="6803"/>
    <cellStyle name="20% - Accent4 79 2 2 2" xfId="6804"/>
    <cellStyle name="20% - Accent4 79 2 3" xfId="6805"/>
    <cellStyle name="20% - Accent4 79 2 3 2" xfId="6806"/>
    <cellStyle name="20% - Accent4 79 2 4" xfId="6807"/>
    <cellStyle name="20% - Accent4 79 2 4 2" xfId="6808"/>
    <cellStyle name="20% - Accent4 79 2 5" xfId="6809"/>
    <cellStyle name="20% - Accent4 79 3" xfId="6810"/>
    <cellStyle name="20% - Accent4 79 3 2" xfId="6811"/>
    <cellStyle name="20% - Accent4 79 4" xfId="6812"/>
    <cellStyle name="20% - Accent4 79 4 2" xfId="6813"/>
    <cellStyle name="20% - Accent4 79 5" xfId="6814"/>
    <cellStyle name="20% - Accent4 79 5 2" xfId="6815"/>
    <cellStyle name="20% - Accent4 79 6" xfId="6816"/>
    <cellStyle name="20% - Accent4 8" xfId="6817"/>
    <cellStyle name="20% - Accent4 8 2" xfId="6818"/>
    <cellStyle name="20% - Accent4 8 2 2" xfId="6819"/>
    <cellStyle name="20% - Accent4 8 2 2 2" xfId="6820"/>
    <cellStyle name="20% - Accent4 8 2 3" xfId="6821"/>
    <cellStyle name="20% - Accent4 8 2 3 2" xfId="6822"/>
    <cellStyle name="20% - Accent4 8 2 4" xfId="6823"/>
    <cellStyle name="20% - Accent4 8 2 4 2" xfId="6824"/>
    <cellStyle name="20% - Accent4 8 2 5" xfId="6825"/>
    <cellStyle name="20% - Accent4 8 3" xfId="6826"/>
    <cellStyle name="20% - Accent4 8 3 2" xfId="6827"/>
    <cellStyle name="20% - Accent4 8 4" xfId="6828"/>
    <cellStyle name="20% - Accent4 8 4 2" xfId="6829"/>
    <cellStyle name="20% - Accent4 8 5" xfId="6830"/>
    <cellStyle name="20% - Accent4 8 5 2" xfId="6831"/>
    <cellStyle name="20% - Accent4 8 6" xfId="6832"/>
    <cellStyle name="20% - Accent4 80" xfId="6833"/>
    <cellStyle name="20% - Accent4 80 2" xfId="6834"/>
    <cellStyle name="20% - Accent4 80 2 2" xfId="6835"/>
    <cellStyle name="20% - Accent4 80 2 2 2" xfId="6836"/>
    <cellStyle name="20% - Accent4 80 2 3" xfId="6837"/>
    <cellStyle name="20% - Accent4 80 2 3 2" xfId="6838"/>
    <cellStyle name="20% - Accent4 80 2 4" xfId="6839"/>
    <cellStyle name="20% - Accent4 80 2 4 2" xfId="6840"/>
    <cellStyle name="20% - Accent4 80 2 5" xfId="6841"/>
    <cellStyle name="20% - Accent4 80 3" xfId="6842"/>
    <cellStyle name="20% - Accent4 80 3 2" xfId="6843"/>
    <cellStyle name="20% - Accent4 80 4" xfId="6844"/>
    <cellStyle name="20% - Accent4 80 4 2" xfId="6845"/>
    <cellStyle name="20% - Accent4 80 5" xfId="6846"/>
    <cellStyle name="20% - Accent4 80 5 2" xfId="6847"/>
    <cellStyle name="20% - Accent4 80 6" xfId="6848"/>
    <cellStyle name="20% - Accent4 81" xfId="6849"/>
    <cellStyle name="20% - Accent4 81 2" xfId="6850"/>
    <cellStyle name="20% - Accent4 81 2 2" xfId="6851"/>
    <cellStyle name="20% - Accent4 81 2 2 2" xfId="6852"/>
    <cellStyle name="20% - Accent4 81 2 3" xfId="6853"/>
    <cellStyle name="20% - Accent4 81 2 3 2" xfId="6854"/>
    <cellStyle name="20% - Accent4 81 2 4" xfId="6855"/>
    <cellStyle name="20% - Accent4 81 2 4 2" xfId="6856"/>
    <cellStyle name="20% - Accent4 81 2 5" xfId="6857"/>
    <cellStyle name="20% - Accent4 81 3" xfId="6858"/>
    <cellStyle name="20% - Accent4 81 3 2" xfId="6859"/>
    <cellStyle name="20% - Accent4 81 4" xfId="6860"/>
    <cellStyle name="20% - Accent4 81 4 2" xfId="6861"/>
    <cellStyle name="20% - Accent4 81 5" xfId="6862"/>
    <cellStyle name="20% - Accent4 81 5 2" xfId="6863"/>
    <cellStyle name="20% - Accent4 81 6" xfId="6864"/>
    <cellStyle name="20% - Accent4 82" xfId="6865"/>
    <cellStyle name="20% - Accent4 82 2" xfId="6866"/>
    <cellStyle name="20% - Accent4 82 2 2" xfId="6867"/>
    <cellStyle name="20% - Accent4 82 2 2 2" xfId="6868"/>
    <cellStyle name="20% - Accent4 82 2 3" xfId="6869"/>
    <cellStyle name="20% - Accent4 82 2 3 2" xfId="6870"/>
    <cellStyle name="20% - Accent4 82 2 4" xfId="6871"/>
    <cellStyle name="20% - Accent4 82 2 4 2" xfId="6872"/>
    <cellStyle name="20% - Accent4 82 2 5" xfId="6873"/>
    <cellStyle name="20% - Accent4 82 3" xfId="6874"/>
    <cellStyle name="20% - Accent4 82 3 2" xfId="6875"/>
    <cellStyle name="20% - Accent4 82 4" xfId="6876"/>
    <cellStyle name="20% - Accent4 82 4 2" xfId="6877"/>
    <cellStyle name="20% - Accent4 82 5" xfId="6878"/>
    <cellStyle name="20% - Accent4 82 5 2" xfId="6879"/>
    <cellStyle name="20% - Accent4 82 6" xfId="6880"/>
    <cellStyle name="20% - Accent4 83" xfId="6881"/>
    <cellStyle name="20% - Accent4 83 2" xfId="6882"/>
    <cellStyle name="20% - Accent4 83 2 2" xfId="6883"/>
    <cellStyle name="20% - Accent4 83 2 2 2" xfId="6884"/>
    <cellStyle name="20% - Accent4 83 2 3" xfId="6885"/>
    <cellStyle name="20% - Accent4 83 2 3 2" xfId="6886"/>
    <cellStyle name="20% - Accent4 83 2 4" xfId="6887"/>
    <cellStyle name="20% - Accent4 83 2 4 2" xfId="6888"/>
    <cellStyle name="20% - Accent4 83 2 5" xfId="6889"/>
    <cellStyle name="20% - Accent4 83 3" xfId="6890"/>
    <cellStyle name="20% - Accent4 83 3 2" xfId="6891"/>
    <cellStyle name="20% - Accent4 83 4" xfId="6892"/>
    <cellStyle name="20% - Accent4 83 4 2" xfId="6893"/>
    <cellStyle name="20% - Accent4 83 5" xfId="6894"/>
    <cellStyle name="20% - Accent4 83 5 2" xfId="6895"/>
    <cellStyle name="20% - Accent4 83 6" xfId="6896"/>
    <cellStyle name="20% - Accent4 84" xfId="6897"/>
    <cellStyle name="20% - Accent4 84 2" xfId="6898"/>
    <cellStyle name="20% - Accent4 84 2 2" xfId="6899"/>
    <cellStyle name="20% - Accent4 84 2 2 2" xfId="6900"/>
    <cellStyle name="20% - Accent4 84 2 3" xfId="6901"/>
    <cellStyle name="20% - Accent4 84 2 3 2" xfId="6902"/>
    <cellStyle name="20% - Accent4 84 2 4" xfId="6903"/>
    <cellStyle name="20% - Accent4 84 2 4 2" xfId="6904"/>
    <cellStyle name="20% - Accent4 84 2 5" xfId="6905"/>
    <cellStyle name="20% - Accent4 84 3" xfId="6906"/>
    <cellStyle name="20% - Accent4 84 3 2" xfId="6907"/>
    <cellStyle name="20% - Accent4 84 4" xfId="6908"/>
    <cellStyle name="20% - Accent4 84 4 2" xfId="6909"/>
    <cellStyle name="20% - Accent4 84 5" xfId="6910"/>
    <cellStyle name="20% - Accent4 84 5 2" xfId="6911"/>
    <cellStyle name="20% - Accent4 84 6" xfId="6912"/>
    <cellStyle name="20% - Accent4 85" xfId="6913"/>
    <cellStyle name="20% - Accent4 85 2" xfId="6914"/>
    <cellStyle name="20% - Accent4 85 2 2" xfId="6915"/>
    <cellStyle name="20% - Accent4 85 2 2 2" xfId="6916"/>
    <cellStyle name="20% - Accent4 85 2 3" xfId="6917"/>
    <cellStyle name="20% - Accent4 85 2 3 2" xfId="6918"/>
    <cellStyle name="20% - Accent4 85 2 4" xfId="6919"/>
    <cellStyle name="20% - Accent4 85 2 4 2" xfId="6920"/>
    <cellStyle name="20% - Accent4 85 2 5" xfId="6921"/>
    <cellStyle name="20% - Accent4 85 3" xfId="6922"/>
    <cellStyle name="20% - Accent4 85 3 2" xfId="6923"/>
    <cellStyle name="20% - Accent4 85 4" xfId="6924"/>
    <cellStyle name="20% - Accent4 85 4 2" xfId="6925"/>
    <cellStyle name="20% - Accent4 85 5" xfId="6926"/>
    <cellStyle name="20% - Accent4 85 5 2" xfId="6927"/>
    <cellStyle name="20% - Accent4 85 6" xfId="6928"/>
    <cellStyle name="20% - Accent4 86" xfId="6929"/>
    <cellStyle name="20% - Accent4 86 2" xfId="6930"/>
    <cellStyle name="20% - Accent4 86 2 2" xfId="6931"/>
    <cellStyle name="20% - Accent4 86 2 2 2" xfId="6932"/>
    <cellStyle name="20% - Accent4 86 2 3" xfId="6933"/>
    <cellStyle name="20% - Accent4 86 2 3 2" xfId="6934"/>
    <cellStyle name="20% - Accent4 86 2 4" xfId="6935"/>
    <cellStyle name="20% - Accent4 86 2 4 2" xfId="6936"/>
    <cellStyle name="20% - Accent4 86 2 5" xfId="6937"/>
    <cellStyle name="20% - Accent4 86 3" xfId="6938"/>
    <cellStyle name="20% - Accent4 86 3 2" xfId="6939"/>
    <cellStyle name="20% - Accent4 86 4" xfId="6940"/>
    <cellStyle name="20% - Accent4 86 4 2" xfId="6941"/>
    <cellStyle name="20% - Accent4 86 5" xfId="6942"/>
    <cellStyle name="20% - Accent4 86 5 2" xfId="6943"/>
    <cellStyle name="20% - Accent4 86 6" xfId="6944"/>
    <cellStyle name="20% - Accent4 87" xfId="6945"/>
    <cellStyle name="20% - Accent4 87 2" xfId="6946"/>
    <cellStyle name="20% - Accent4 87 2 2" xfId="6947"/>
    <cellStyle name="20% - Accent4 87 2 2 2" xfId="6948"/>
    <cellStyle name="20% - Accent4 87 2 3" xfId="6949"/>
    <cellStyle name="20% - Accent4 87 2 3 2" xfId="6950"/>
    <cellStyle name="20% - Accent4 87 2 4" xfId="6951"/>
    <cellStyle name="20% - Accent4 87 2 4 2" xfId="6952"/>
    <cellStyle name="20% - Accent4 87 2 5" xfId="6953"/>
    <cellStyle name="20% - Accent4 87 3" xfId="6954"/>
    <cellStyle name="20% - Accent4 87 3 2" xfId="6955"/>
    <cellStyle name="20% - Accent4 87 4" xfId="6956"/>
    <cellStyle name="20% - Accent4 87 4 2" xfId="6957"/>
    <cellStyle name="20% - Accent4 87 5" xfId="6958"/>
    <cellStyle name="20% - Accent4 87 5 2" xfId="6959"/>
    <cellStyle name="20% - Accent4 87 6" xfId="6960"/>
    <cellStyle name="20% - Accent4 88" xfId="6961"/>
    <cellStyle name="20% - Accent4 88 2" xfId="6962"/>
    <cellStyle name="20% - Accent4 88 2 2" xfId="6963"/>
    <cellStyle name="20% - Accent4 88 2 2 2" xfId="6964"/>
    <cellStyle name="20% - Accent4 88 2 3" xfId="6965"/>
    <cellStyle name="20% - Accent4 88 2 3 2" xfId="6966"/>
    <cellStyle name="20% - Accent4 88 2 4" xfId="6967"/>
    <cellStyle name="20% - Accent4 88 2 4 2" xfId="6968"/>
    <cellStyle name="20% - Accent4 88 2 5" xfId="6969"/>
    <cellStyle name="20% - Accent4 88 3" xfId="6970"/>
    <cellStyle name="20% - Accent4 88 3 2" xfId="6971"/>
    <cellStyle name="20% - Accent4 88 4" xfId="6972"/>
    <cellStyle name="20% - Accent4 88 4 2" xfId="6973"/>
    <cellStyle name="20% - Accent4 88 5" xfId="6974"/>
    <cellStyle name="20% - Accent4 88 5 2" xfId="6975"/>
    <cellStyle name="20% - Accent4 88 6" xfId="6976"/>
    <cellStyle name="20% - Accent4 89" xfId="6977"/>
    <cellStyle name="20% - Accent4 89 2" xfId="6978"/>
    <cellStyle name="20% - Accent4 89 2 2" xfId="6979"/>
    <cellStyle name="20% - Accent4 89 2 2 2" xfId="6980"/>
    <cellStyle name="20% - Accent4 89 2 3" xfId="6981"/>
    <cellStyle name="20% - Accent4 89 2 3 2" xfId="6982"/>
    <cellStyle name="20% - Accent4 89 2 4" xfId="6983"/>
    <cellStyle name="20% - Accent4 89 2 4 2" xfId="6984"/>
    <cellStyle name="20% - Accent4 89 2 5" xfId="6985"/>
    <cellStyle name="20% - Accent4 89 3" xfId="6986"/>
    <cellStyle name="20% - Accent4 89 3 2" xfId="6987"/>
    <cellStyle name="20% - Accent4 89 4" xfId="6988"/>
    <cellStyle name="20% - Accent4 89 4 2" xfId="6989"/>
    <cellStyle name="20% - Accent4 89 5" xfId="6990"/>
    <cellStyle name="20% - Accent4 89 5 2" xfId="6991"/>
    <cellStyle name="20% - Accent4 89 6" xfId="6992"/>
    <cellStyle name="20% - Accent4 9" xfId="6993"/>
    <cellStyle name="20% - Accent4 9 2" xfId="6994"/>
    <cellStyle name="20% - Accent4 9 2 2" xfId="6995"/>
    <cellStyle name="20% - Accent4 9 2 2 2" xfId="6996"/>
    <cellStyle name="20% - Accent4 9 2 3" xfId="6997"/>
    <cellStyle name="20% - Accent4 9 2 3 2" xfId="6998"/>
    <cellStyle name="20% - Accent4 9 2 4" xfId="6999"/>
    <cellStyle name="20% - Accent4 9 2 4 2" xfId="7000"/>
    <cellStyle name="20% - Accent4 9 2 5" xfId="7001"/>
    <cellStyle name="20% - Accent4 9 3" xfId="7002"/>
    <cellStyle name="20% - Accent4 9 3 2" xfId="7003"/>
    <cellStyle name="20% - Accent4 9 4" xfId="7004"/>
    <cellStyle name="20% - Accent4 9 4 2" xfId="7005"/>
    <cellStyle name="20% - Accent4 9 5" xfId="7006"/>
    <cellStyle name="20% - Accent4 9 5 2" xfId="7007"/>
    <cellStyle name="20% - Accent4 9 6" xfId="7008"/>
    <cellStyle name="20% - Accent4 90" xfId="7009"/>
    <cellStyle name="20% - Accent4 90 2" xfId="7010"/>
    <cellStyle name="20% - Accent4 90 2 2" xfId="7011"/>
    <cellStyle name="20% - Accent4 90 2 2 2" xfId="7012"/>
    <cellStyle name="20% - Accent4 90 2 3" xfId="7013"/>
    <cellStyle name="20% - Accent4 90 2 3 2" xfId="7014"/>
    <cellStyle name="20% - Accent4 90 2 4" xfId="7015"/>
    <cellStyle name="20% - Accent4 90 2 4 2" xfId="7016"/>
    <cellStyle name="20% - Accent4 90 2 5" xfId="7017"/>
    <cellStyle name="20% - Accent4 90 3" xfId="7018"/>
    <cellStyle name="20% - Accent4 90 3 2" xfId="7019"/>
    <cellStyle name="20% - Accent4 90 4" xfId="7020"/>
    <cellStyle name="20% - Accent4 90 4 2" xfId="7021"/>
    <cellStyle name="20% - Accent4 90 5" xfId="7022"/>
    <cellStyle name="20% - Accent4 90 5 2" xfId="7023"/>
    <cellStyle name="20% - Accent4 90 6" xfId="7024"/>
    <cellStyle name="20% - Accent4 91" xfId="7025"/>
    <cellStyle name="20% - Accent4 91 2" xfId="7026"/>
    <cellStyle name="20% - Accent4 91 2 2" xfId="7027"/>
    <cellStyle name="20% - Accent4 91 2 2 2" xfId="7028"/>
    <cellStyle name="20% - Accent4 91 2 3" xfId="7029"/>
    <cellStyle name="20% - Accent4 91 2 3 2" xfId="7030"/>
    <cellStyle name="20% - Accent4 91 2 4" xfId="7031"/>
    <cellStyle name="20% - Accent4 91 2 4 2" xfId="7032"/>
    <cellStyle name="20% - Accent4 91 2 5" xfId="7033"/>
    <cellStyle name="20% - Accent4 91 3" xfId="7034"/>
    <cellStyle name="20% - Accent4 91 3 2" xfId="7035"/>
    <cellStyle name="20% - Accent4 91 4" xfId="7036"/>
    <cellStyle name="20% - Accent4 91 4 2" xfId="7037"/>
    <cellStyle name="20% - Accent4 91 5" xfId="7038"/>
    <cellStyle name="20% - Accent4 91 5 2" xfId="7039"/>
    <cellStyle name="20% - Accent4 91 6" xfId="7040"/>
    <cellStyle name="20% - Accent4 92" xfId="7041"/>
    <cellStyle name="20% - Accent4 92 2" xfId="7042"/>
    <cellStyle name="20% - Accent4 92 2 2" xfId="7043"/>
    <cellStyle name="20% - Accent4 92 2 2 2" xfId="7044"/>
    <cellStyle name="20% - Accent4 92 2 3" xfId="7045"/>
    <cellStyle name="20% - Accent4 92 2 3 2" xfId="7046"/>
    <cellStyle name="20% - Accent4 92 2 4" xfId="7047"/>
    <cellStyle name="20% - Accent4 92 2 4 2" xfId="7048"/>
    <cellStyle name="20% - Accent4 92 2 5" xfId="7049"/>
    <cellStyle name="20% - Accent4 92 3" xfId="7050"/>
    <cellStyle name="20% - Accent4 92 3 2" xfId="7051"/>
    <cellStyle name="20% - Accent4 92 4" xfId="7052"/>
    <cellStyle name="20% - Accent4 92 4 2" xfId="7053"/>
    <cellStyle name="20% - Accent4 92 5" xfId="7054"/>
    <cellStyle name="20% - Accent4 92 5 2" xfId="7055"/>
    <cellStyle name="20% - Accent4 92 6" xfId="7056"/>
    <cellStyle name="20% - Accent4 93" xfId="7057"/>
    <cellStyle name="20% - Accent4 93 2" xfId="7058"/>
    <cellStyle name="20% - Accent4 93 2 2" xfId="7059"/>
    <cellStyle name="20% - Accent4 93 2 2 2" xfId="7060"/>
    <cellStyle name="20% - Accent4 93 2 3" xfId="7061"/>
    <cellStyle name="20% - Accent4 93 2 3 2" xfId="7062"/>
    <cellStyle name="20% - Accent4 93 2 4" xfId="7063"/>
    <cellStyle name="20% - Accent4 93 2 4 2" xfId="7064"/>
    <cellStyle name="20% - Accent4 93 2 5" xfId="7065"/>
    <cellStyle name="20% - Accent4 93 3" xfId="7066"/>
    <cellStyle name="20% - Accent4 93 3 2" xfId="7067"/>
    <cellStyle name="20% - Accent4 93 4" xfId="7068"/>
    <cellStyle name="20% - Accent4 93 4 2" xfId="7069"/>
    <cellStyle name="20% - Accent4 93 5" xfId="7070"/>
    <cellStyle name="20% - Accent4 93 5 2" xfId="7071"/>
    <cellStyle name="20% - Accent4 93 6" xfId="7072"/>
    <cellStyle name="20% - Accent4 94" xfId="7073"/>
    <cellStyle name="20% - Accent4 94 2" xfId="7074"/>
    <cellStyle name="20% - Accent4 94 2 2" xfId="7075"/>
    <cellStyle name="20% - Accent4 94 2 2 2" xfId="7076"/>
    <cellStyle name="20% - Accent4 94 2 3" xfId="7077"/>
    <cellStyle name="20% - Accent4 94 2 3 2" xfId="7078"/>
    <cellStyle name="20% - Accent4 94 2 4" xfId="7079"/>
    <cellStyle name="20% - Accent4 94 2 4 2" xfId="7080"/>
    <cellStyle name="20% - Accent4 94 2 5" xfId="7081"/>
    <cellStyle name="20% - Accent4 94 3" xfId="7082"/>
    <cellStyle name="20% - Accent4 94 3 2" xfId="7083"/>
    <cellStyle name="20% - Accent4 94 4" xfId="7084"/>
    <cellStyle name="20% - Accent4 94 4 2" xfId="7085"/>
    <cellStyle name="20% - Accent4 94 5" xfId="7086"/>
    <cellStyle name="20% - Accent4 94 5 2" xfId="7087"/>
    <cellStyle name="20% - Accent4 94 6" xfId="7088"/>
    <cellStyle name="20% - Accent4 95" xfId="7089"/>
    <cellStyle name="20% - Accent4 95 2" xfId="7090"/>
    <cellStyle name="20% - Accent4 95 2 2" xfId="7091"/>
    <cellStyle name="20% - Accent4 95 2 2 2" xfId="7092"/>
    <cellStyle name="20% - Accent4 95 2 3" xfId="7093"/>
    <cellStyle name="20% - Accent4 95 2 3 2" xfId="7094"/>
    <cellStyle name="20% - Accent4 95 2 4" xfId="7095"/>
    <cellStyle name="20% - Accent4 95 2 4 2" xfId="7096"/>
    <cellStyle name="20% - Accent4 95 2 5" xfId="7097"/>
    <cellStyle name="20% - Accent4 95 3" xfId="7098"/>
    <cellStyle name="20% - Accent4 95 3 2" xfId="7099"/>
    <cellStyle name="20% - Accent4 95 4" xfId="7100"/>
    <cellStyle name="20% - Accent4 95 4 2" xfId="7101"/>
    <cellStyle name="20% - Accent4 95 5" xfId="7102"/>
    <cellStyle name="20% - Accent4 95 5 2" xfId="7103"/>
    <cellStyle name="20% - Accent4 95 6" xfId="7104"/>
    <cellStyle name="20% - Accent4 96" xfId="7105"/>
    <cellStyle name="20% - Accent4 96 2" xfId="7106"/>
    <cellStyle name="20% - Accent4 96 2 2" xfId="7107"/>
    <cellStyle name="20% - Accent4 96 2 2 2" xfId="7108"/>
    <cellStyle name="20% - Accent4 96 2 3" xfId="7109"/>
    <cellStyle name="20% - Accent4 96 2 3 2" xfId="7110"/>
    <cellStyle name="20% - Accent4 96 2 4" xfId="7111"/>
    <cellStyle name="20% - Accent4 96 2 4 2" xfId="7112"/>
    <cellStyle name="20% - Accent4 96 2 5" xfId="7113"/>
    <cellStyle name="20% - Accent4 96 3" xfId="7114"/>
    <cellStyle name="20% - Accent4 96 3 2" xfId="7115"/>
    <cellStyle name="20% - Accent4 96 4" xfId="7116"/>
    <cellStyle name="20% - Accent4 96 4 2" xfId="7117"/>
    <cellStyle name="20% - Accent4 96 5" xfId="7118"/>
    <cellStyle name="20% - Accent4 96 5 2" xfId="7119"/>
    <cellStyle name="20% - Accent4 96 6" xfId="7120"/>
    <cellStyle name="20% - Accent4 97" xfId="7121"/>
    <cellStyle name="20% - Accent4 97 2" xfId="7122"/>
    <cellStyle name="20% - Accent4 97 2 2" xfId="7123"/>
    <cellStyle name="20% - Accent4 97 2 2 2" xfId="7124"/>
    <cellStyle name="20% - Accent4 97 2 3" xfId="7125"/>
    <cellStyle name="20% - Accent4 97 2 3 2" xfId="7126"/>
    <cellStyle name="20% - Accent4 97 2 4" xfId="7127"/>
    <cellStyle name="20% - Accent4 97 2 4 2" xfId="7128"/>
    <cellStyle name="20% - Accent4 97 2 5" xfId="7129"/>
    <cellStyle name="20% - Accent4 97 3" xfId="7130"/>
    <cellStyle name="20% - Accent4 97 3 2" xfId="7131"/>
    <cellStyle name="20% - Accent4 97 4" xfId="7132"/>
    <cellStyle name="20% - Accent4 97 4 2" xfId="7133"/>
    <cellStyle name="20% - Accent4 97 5" xfId="7134"/>
    <cellStyle name="20% - Accent4 97 5 2" xfId="7135"/>
    <cellStyle name="20% - Accent4 97 6" xfId="7136"/>
    <cellStyle name="20% - Accent4 98" xfId="7137"/>
    <cellStyle name="20% - Accent4 98 2" xfId="7138"/>
    <cellStyle name="20% - Accent4 98 2 2" xfId="7139"/>
    <cellStyle name="20% - Accent4 98 2 2 2" xfId="7140"/>
    <cellStyle name="20% - Accent4 98 2 3" xfId="7141"/>
    <cellStyle name="20% - Accent4 98 2 3 2" xfId="7142"/>
    <cellStyle name="20% - Accent4 98 2 4" xfId="7143"/>
    <cellStyle name="20% - Accent4 98 2 4 2" xfId="7144"/>
    <cellStyle name="20% - Accent4 98 2 5" xfId="7145"/>
    <cellStyle name="20% - Accent4 98 3" xfId="7146"/>
    <cellStyle name="20% - Accent4 98 3 2" xfId="7147"/>
    <cellStyle name="20% - Accent4 98 4" xfId="7148"/>
    <cellStyle name="20% - Accent4 98 4 2" xfId="7149"/>
    <cellStyle name="20% - Accent4 98 5" xfId="7150"/>
    <cellStyle name="20% - Accent4 98 5 2" xfId="7151"/>
    <cellStyle name="20% - Accent4 98 6" xfId="7152"/>
    <cellStyle name="20% - Accent4 99" xfId="7153"/>
    <cellStyle name="20% - Accent4 99 2" xfId="7154"/>
    <cellStyle name="20% - Accent4 99 2 2" xfId="7155"/>
    <cellStyle name="20% - Accent4 99 2 2 2" xfId="7156"/>
    <cellStyle name="20% - Accent4 99 2 3" xfId="7157"/>
    <cellStyle name="20% - Accent4 99 2 3 2" xfId="7158"/>
    <cellStyle name="20% - Accent4 99 2 4" xfId="7159"/>
    <cellStyle name="20% - Accent4 99 2 4 2" xfId="7160"/>
    <cellStyle name="20% - Accent4 99 2 5" xfId="7161"/>
    <cellStyle name="20% - Accent4 99 3" xfId="7162"/>
    <cellStyle name="20% - Accent4 99 3 2" xfId="7163"/>
    <cellStyle name="20% - Accent4 99 4" xfId="7164"/>
    <cellStyle name="20% - Accent4 99 4 2" xfId="7165"/>
    <cellStyle name="20% - Accent4 99 5" xfId="7166"/>
    <cellStyle name="20% - Accent4 99 5 2" xfId="7167"/>
    <cellStyle name="20% - Accent4 99 6" xfId="7168"/>
    <cellStyle name="20% - Accent5 10" xfId="7169"/>
    <cellStyle name="20% - Accent5 10 2" xfId="7170"/>
    <cellStyle name="20% - Accent5 10 2 2" xfId="7171"/>
    <cellStyle name="20% - Accent5 10 2 2 2" xfId="7172"/>
    <cellStyle name="20% - Accent5 10 2 3" xfId="7173"/>
    <cellStyle name="20% - Accent5 10 2 3 2" xfId="7174"/>
    <cellStyle name="20% - Accent5 10 2 4" xfId="7175"/>
    <cellStyle name="20% - Accent5 10 2 4 2" xfId="7176"/>
    <cellStyle name="20% - Accent5 10 2 5" xfId="7177"/>
    <cellStyle name="20% - Accent5 10 3" xfId="7178"/>
    <cellStyle name="20% - Accent5 10 3 2" xfId="7179"/>
    <cellStyle name="20% - Accent5 10 4" xfId="7180"/>
    <cellStyle name="20% - Accent5 10 4 2" xfId="7181"/>
    <cellStyle name="20% - Accent5 10 5" xfId="7182"/>
    <cellStyle name="20% - Accent5 10 5 2" xfId="7183"/>
    <cellStyle name="20% - Accent5 10 6" xfId="7184"/>
    <cellStyle name="20% - Accent5 100" xfId="7185"/>
    <cellStyle name="20% - Accent5 100 2" xfId="7186"/>
    <cellStyle name="20% - Accent5 100 2 2" xfId="7187"/>
    <cellStyle name="20% - Accent5 100 2 2 2" xfId="7188"/>
    <cellStyle name="20% - Accent5 100 2 3" xfId="7189"/>
    <cellStyle name="20% - Accent5 100 2 3 2" xfId="7190"/>
    <cellStyle name="20% - Accent5 100 2 4" xfId="7191"/>
    <cellStyle name="20% - Accent5 100 2 4 2" xfId="7192"/>
    <cellStyle name="20% - Accent5 100 2 5" xfId="7193"/>
    <cellStyle name="20% - Accent5 100 3" xfId="7194"/>
    <cellStyle name="20% - Accent5 100 3 2" xfId="7195"/>
    <cellStyle name="20% - Accent5 100 4" xfId="7196"/>
    <cellStyle name="20% - Accent5 100 4 2" xfId="7197"/>
    <cellStyle name="20% - Accent5 100 5" xfId="7198"/>
    <cellStyle name="20% - Accent5 100 5 2" xfId="7199"/>
    <cellStyle name="20% - Accent5 100 6" xfId="7200"/>
    <cellStyle name="20% - Accent5 101" xfId="7201"/>
    <cellStyle name="20% - Accent5 101 2" xfId="7202"/>
    <cellStyle name="20% - Accent5 101 2 2" xfId="7203"/>
    <cellStyle name="20% - Accent5 101 2 2 2" xfId="7204"/>
    <cellStyle name="20% - Accent5 101 2 3" xfId="7205"/>
    <cellStyle name="20% - Accent5 101 2 3 2" xfId="7206"/>
    <cellStyle name="20% - Accent5 101 2 4" xfId="7207"/>
    <cellStyle name="20% - Accent5 101 2 4 2" xfId="7208"/>
    <cellStyle name="20% - Accent5 101 2 5" xfId="7209"/>
    <cellStyle name="20% - Accent5 101 3" xfId="7210"/>
    <cellStyle name="20% - Accent5 101 3 2" xfId="7211"/>
    <cellStyle name="20% - Accent5 101 4" xfId="7212"/>
    <cellStyle name="20% - Accent5 101 4 2" xfId="7213"/>
    <cellStyle name="20% - Accent5 101 5" xfId="7214"/>
    <cellStyle name="20% - Accent5 101 5 2" xfId="7215"/>
    <cellStyle name="20% - Accent5 101 6" xfId="7216"/>
    <cellStyle name="20% - Accent5 102" xfId="7217"/>
    <cellStyle name="20% - Accent5 102 2" xfId="7218"/>
    <cellStyle name="20% - Accent5 102 2 2" xfId="7219"/>
    <cellStyle name="20% - Accent5 102 3" xfId="7220"/>
    <cellStyle name="20% - Accent5 102 3 2" xfId="7221"/>
    <cellStyle name="20% - Accent5 102 4" xfId="7222"/>
    <cellStyle name="20% - Accent5 102 4 2" xfId="7223"/>
    <cellStyle name="20% - Accent5 102 5" xfId="7224"/>
    <cellStyle name="20% - Accent5 103" xfId="7225"/>
    <cellStyle name="20% - Accent5 103 2" xfId="7226"/>
    <cellStyle name="20% - Accent5 103 2 2" xfId="7227"/>
    <cellStyle name="20% - Accent5 103 3" xfId="7228"/>
    <cellStyle name="20% - Accent5 103 3 2" xfId="7229"/>
    <cellStyle name="20% - Accent5 103 4" xfId="7230"/>
    <cellStyle name="20% - Accent5 103 4 2" xfId="7231"/>
    <cellStyle name="20% - Accent5 103 5" xfId="7232"/>
    <cellStyle name="20% - Accent5 104" xfId="7233"/>
    <cellStyle name="20% - Accent5 104 2" xfId="7234"/>
    <cellStyle name="20% - Accent5 104 2 2" xfId="7235"/>
    <cellStyle name="20% - Accent5 104 3" xfId="7236"/>
    <cellStyle name="20% - Accent5 104 3 2" xfId="7237"/>
    <cellStyle name="20% - Accent5 104 4" xfId="7238"/>
    <cellStyle name="20% - Accent5 104 4 2" xfId="7239"/>
    <cellStyle name="20% - Accent5 104 5" xfId="7240"/>
    <cellStyle name="20% - Accent5 105" xfId="7241"/>
    <cellStyle name="20% - Accent5 105 2" xfId="7242"/>
    <cellStyle name="20% - Accent5 105 2 2" xfId="7243"/>
    <cellStyle name="20% - Accent5 105 3" xfId="7244"/>
    <cellStyle name="20% - Accent5 105 3 2" xfId="7245"/>
    <cellStyle name="20% - Accent5 105 4" xfId="7246"/>
    <cellStyle name="20% - Accent5 105 4 2" xfId="7247"/>
    <cellStyle name="20% - Accent5 105 5" xfId="7248"/>
    <cellStyle name="20% - Accent5 106" xfId="7249"/>
    <cellStyle name="20% - Accent5 106 2" xfId="7250"/>
    <cellStyle name="20% - Accent5 106 2 2" xfId="7251"/>
    <cellStyle name="20% - Accent5 106 3" xfId="7252"/>
    <cellStyle name="20% - Accent5 106 3 2" xfId="7253"/>
    <cellStyle name="20% - Accent5 106 4" xfId="7254"/>
    <cellStyle name="20% - Accent5 106 4 2" xfId="7255"/>
    <cellStyle name="20% - Accent5 106 5" xfId="7256"/>
    <cellStyle name="20% - Accent5 107" xfId="7257"/>
    <cellStyle name="20% - Accent5 107 2" xfId="7258"/>
    <cellStyle name="20% - Accent5 107 2 2" xfId="7259"/>
    <cellStyle name="20% - Accent5 107 3" xfId="7260"/>
    <cellStyle name="20% - Accent5 107 3 2" xfId="7261"/>
    <cellStyle name="20% - Accent5 107 4" xfId="7262"/>
    <cellStyle name="20% - Accent5 107 4 2" xfId="7263"/>
    <cellStyle name="20% - Accent5 107 5" xfId="7264"/>
    <cellStyle name="20% - Accent5 108" xfId="7265"/>
    <cellStyle name="20% - Accent5 108 2" xfId="7266"/>
    <cellStyle name="20% - Accent5 108 2 2" xfId="7267"/>
    <cellStyle name="20% - Accent5 108 3" xfId="7268"/>
    <cellStyle name="20% - Accent5 108 3 2" xfId="7269"/>
    <cellStyle name="20% - Accent5 108 4" xfId="7270"/>
    <cellStyle name="20% - Accent5 108 4 2" xfId="7271"/>
    <cellStyle name="20% - Accent5 108 5" xfId="7272"/>
    <cellStyle name="20% - Accent5 109" xfId="7273"/>
    <cellStyle name="20% - Accent5 109 2" xfId="7274"/>
    <cellStyle name="20% - Accent5 109 2 2" xfId="7275"/>
    <cellStyle name="20% - Accent5 109 3" xfId="7276"/>
    <cellStyle name="20% - Accent5 109 3 2" xfId="7277"/>
    <cellStyle name="20% - Accent5 109 4" xfId="7278"/>
    <cellStyle name="20% - Accent5 109 4 2" xfId="7279"/>
    <cellStyle name="20% - Accent5 109 5" xfId="7280"/>
    <cellStyle name="20% - Accent5 11" xfId="7281"/>
    <cellStyle name="20% - Accent5 11 2" xfId="7282"/>
    <cellStyle name="20% - Accent5 11 2 2" xfId="7283"/>
    <cellStyle name="20% - Accent5 11 2 2 2" xfId="7284"/>
    <cellStyle name="20% - Accent5 11 2 3" xfId="7285"/>
    <cellStyle name="20% - Accent5 11 2 3 2" xfId="7286"/>
    <cellStyle name="20% - Accent5 11 2 4" xfId="7287"/>
    <cellStyle name="20% - Accent5 11 2 4 2" xfId="7288"/>
    <cellStyle name="20% - Accent5 11 2 5" xfId="7289"/>
    <cellStyle name="20% - Accent5 11 3" xfId="7290"/>
    <cellStyle name="20% - Accent5 11 3 2" xfId="7291"/>
    <cellStyle name="20% - Accent5 11 4" xfId="7292"/>
    <cellStyle name="20% - Accent5 11 4 2" xfId="7293"/>
    <cellStyle name="20% - Accent5 11 5" xfId="7294"/>
    <cellStyle name="20% - Accent5 11 5 2" xfId="7295"/>
    <cellStyle name="20% - Accent5 11 6" xfId="7296"/>
    <cellStyle name="20% - Accent5 110" xfId="7297"/>
    <cellStyle name="20% - Accent5 110 2" xfId="7298"/>
    <cellStyle name="20% - Accent5 110 2 2" xfId="7299"/>
    <cellStyle name="20% - Accent5 110 3" xfId="7300"/>
    <cellStyle name="20% - Accent5 110 3 2" xfId="7301"/>
    <cellStyle name="20% - Accent5 110 4" xfId="7302"/>
    <cellStyle name="20% - Accent5 110 4 2" xfId="7303"/>
    <cellStyle name="20% - Accent5 110 5" xfId="7304"/>
    <cellStyle name="20% - Accent5 111" xfId="7305"/>
    <cellStyle name="20% - Accent5 111 2" xfId="7306"/>
    <cellStyle name="20% - Accent5 111 2 2" xfId="7307"/>
    <cellStyle name="20% - Accent5 111 3" xfId="7308"/>
    <cellStyle name="20% - Accent5 111 3 2" xfId="7309"/>
    <cellStyle name="20% - Accent5 111 4" xfId="7310"/>
    <cellStyle name="20% - Accent5 111 4 2" xfId="7311"/>
    <cellStyle name="20% - Accent5 111 5" xfId="7312"/>
    <cellStyle name="20% - Accent5 112" xfId="7313"/>
    <cellStyle name="20% - Accent5 112 2" xfId="7314"/>
    <cellStyle name="20% - Accent5 112 2 2" xfId="7315"/>
    <cellStyle name="20% - Accent5 112 3" xfId="7316"/>
    <cellStyle name="20% - Accent5 112 3 2" xfId="7317"/>
    <cellStyle name="20% - Accent5 112 4" xfId="7318"/>
    <cellStyle name="20% - Accent5 112 4 2" xfId="7319"/>
    <cellStyle name="20% - Accent5 112 5" xfId="7320"/>
    <cellStyle name="20% - Accent5 113" xfId="7321"/>
    <cellStyle name="20% - Accent5 113 2" xfId="7322"/>
    <cellStyle name="20% - Accent5 113 2 2" xfId="7323"/>
    <cellStyle name="20% - Accent5 113 3" xfId="7324"/>
    <cellStyle name="20% - Accent5 113 3 2" xfId="7325"/>
    <cellStyle name="20% - Accent5 113 4" xfId="7326"/>
    <cellStyle name="20% - Accent5 113 4 2" xfId="7327"/>
    <cellStyle name="20% - Accent5 113 5" xfId="7328"/>
    <cellStyle name="20% - Accent5 114" xfId="7329"/>
    <cellStyle name="20% - Accent5 114 2" xfId="7330"/>
    <cellStyle name="20% - Accent5 114 2 2" xfId="7331"/>
    <cellStyle name="20% - Accent5 114 3" xfId="7332"/>
    <cellStyle name="20% - Accent5 114 3 2" xfId="7333"/>
    <cellStyle name="20% - Accent5 114 4" xfId="7334"/>
    <cellStyle name="20% - Accent5 114 4 2" xfId="7335"/>
    <cellStyle name="20% - Accent5 114 5" xfId="7336"/>
    <cellStyle name="20% - Accent5 115" xfId="7337"/>
    <cellStyle name="20% - Accent5 115 2" xfId="7338"/>
    <cellStyle name="20% - Accent5 115 2 2" xfId="7339"/>
    <cellStyle name="20% - Accent5 115 3" xfId="7340"/>
    <cellStyle name="20% - Accent5 115 3 2" xfId="7341"/>
    <cellStyle name="20% - Accent5 115 4" xfId="7342"/>
    <cellStyle name="20% - Accent5 115 4 2" xfId="7343"/>
    <cellStyle name="20% - Accent5 115 5" xfId="7344"/>
    <cellStyle name="20% - Accent5 116" xfId="7345"/>
    <cellStyle name="20% - Accent5 116 2" xfId="7346"/>
    <cellStyle name="20% - Accent5 116 2 2" xfId="7347"/>
    <cellStyle name="20% - Accent5 116 3" xfId="7348"/>
    <cellStyle name="20% - Accent5 116 3 2" xfId="7349"/>
    <cellStyle name="20% - Accent5 116 4" xfId="7350"/>
    <cellStyle name="20% - Accent5 116 4 2" xfId="7351"/>
    <cellStyle name="20% - Accent5 116 5" xfId="7352"/>
    <cellStyle name="20% - Accent5 117" xfId="7353"/>
    <cellStyle name="20% - Accent5 117 2" xfId="7354"/>
    <cellStyle name="20% - Accent5 117 2 2" xfId="7355"/>
    <cellStyle name="20% - Accent5 117 3" xfId="7356"/>
    <cellStyle name="20% - Accent5 117 3 2" xfId="7357"/>
    <cellStyle name="20% - Accent5 117 4" xfId="7358"/>
    <cellStyle name="20% - Accent5 117 4 2" xfId="7359"/>
    <cellStyle name="20% - Accent5 117 5" xfId="7360"/>
    <cellStyle name="20% - Accent5 118" xfId="7361"/>
    <cellStyle name="20% - Accent5 118 2" xfId="7362"/>
    <cellStyle name="20% - Accent5 118 2 2" xfId="7363"/>
    <cellStyle name="20% - Accent5 118 3" xfId="7364"/>
    <cellStyle name="20% - Accent5 118 3 2" xfId="7365"/>
    <cellStyle name="20% - Accent5 118 4" xfId="7366"/>
    <cellStyle name="20% - Accent5 118 4 2" xfId="7367"/>
    <cellStyle name="20% - Accent5 118 5" xfId="7368"/>
    <cellStyle name="20% - Accent5 119" xfId="7369"/>
    <cellStyle name="20% - Accent5 119 2" xfId="7370"/>
    <cellStyle name="20% - Accent5 119 2 2" xfId="7371"/>
    <cellStyle name="20% - Accent5 119 3" xfId="7372"/>
    <cellStyle name="20% - Accent5 119 3 2" xfId="7373"/>
    <cellStyle name="20% - Accent5 119 4" xfId="7374"/>
    <cellStyle name="20% - Accent5 119 4 2" xfId="7375"/>
    <cellStyle name="20% - Accent5 119 5" xfId="7376"/>
    <cellStyle name="20% - Accent5 12" xfId="7377"/>
    <cellStyle name="20% - Accent5 12 2" xfId="7378"/>
    <cellStyle name="20% - Accent5 12 2 2" xfId="7379"/>
    <cellStyle name="20% - Accent5 12 2 2 2" xfId="7380"/>
    <cellStyle name="20% - Accent5 12 2 3" xfId="7381"/>
    <cellStyle name="20% - Accent5 12 2 3 2" xfId="7382"/>
    <cellStyle name="20% - Accent5 12 2 4" xfId="7383"/>
    <cellStyle name="20% - Accent5 12 2 4 2" xfId="7384"/>
    <cellStyle name="20% - Accent5 12 2 5" xfId="7385"/>
    <cellStyle name="20% - Accent5 12 3" xfId="7386"/>
    <cellStyle name="20% - Accent5 12 3 2" xfId="7387"/>
    <cellStyle name="20% - Accent5 12 4" xfId="7388"/>
    <cellStyle name="20% - Accent5 12 4 2" xfId="7389"/>
    <cellStyle name="20% - Accent5 12 5" xfId="7390"/>
    <cellStyle name="20% - Accent5 12 5 2" xfId="7391"/>
    <cellStyle name="20% - Accent5 12 6" xfId="7392"/>
    <cellStyle name="20% - Accent5 120" xfId="7393"/>
    <cellStyle name="20% - Accent5 120 2" xfId="7394"/>
    <cellStyle name="20% - Accent5 121" xfId="7395"/>
    <cellStyle name="20% - Accent5 121 2" xfId="7396"/>
    <cellStyle name="20% - Accent5 122" xfId="7397"/>
    <cellStyle name="20% - Accent5 122 2" xfId="7398"/>
    <cellStyle name="20% - Accent5 123" xfId="7399"/>
    <cellStyle name="20% - Accent5 123 2" xfId="7400"/>
    <cellStyle name="20% - Accent5 124" xfId="7401"/>
    <cellStyle name="20% - Accent5 124 2" xfId="7402"/>
    <cellStyle name="20% - Accent5 125" xfId="7403"/>
    <cellStyle name="20% - Accent5 125 2" xfId="7404"/>
    <cellStyle name="20% - Accent5 126" xfId="7405"/>
    <cellStyle name="20% - Accent5 126 2" xfId="7406"/>
    <cellStyle name="20% - Accent5 127" xfId="7407"/>
    <cellStyle name="20% - Accent5 127 2" xfId="7408"/>
    <cellStyle name="20% - Accent5 128" xfId="7409"/>
    <cellStyle name="20% - Accent5 128 2" xfId="7410"/>
    <cellStyle name="20% - Accent5 129" xfId="7411"/>
    <cellStyle name="20% - Accent5 129 2" xfId="7412"/>
    <cellStyle name="20% - Accent5 13" xfId="7413"/>
    <cellStyle name="20% - Accent5 13 2" xfId="7414"/>
    <cellStyle name="20% - Accent5 13 2 2" xfId="7415"/>
    <cellStyle name="20% - Accent5 13 2 2 2" xfId="7416"/>
    <cellStyle name="20% - Accent5 13 2 3" xfId="7417"/>
    <cellStyle name="20% - Accent5 13 2 3 2" xfId="7418"/>
    <cellStyle name="20% - Accent5 13 2 4" xfId="7419"/>
    <cellStyle name="20% - Accent5 13 2 4 2" xfId="7420"/>
    <cellStyle name="20% - Accent5 13 2 5" xfId="7421"/>
    <cellStyle name="20% - Accent5 13 3" xfId="7422"/>
    <cellStyle name="20% - Accent5 13 3 2" xfId="7423"/>
    <cellStyle name="20% - Accent5 13 4" xfId="7424"/>
    <cellStyle name="20% - Accent5 13 4 2" xfId="7425"/>
    <cellStyle name="20% - Accent5 13 5" xfId="7426"/>
    <cellStyle name="20% - Accent5 13 5 2" xfId="7427"/>
    <cellStyle name="20% - Accent5 13 6" xfId="7428"/>
    <cellStyle name="20% - Accent5 130" xfId="7429"/>
    <cellStyle name="20% - Accent5 14" xfId="7430"/>
    <cellStyle name="20% - Accent5 14 2" xfId="7431"/>
    <cellStyle name="20% - Accent5 14 2 2" xfId="7432"/>
    <cellStyle name="20% - Accent5 14 2 2 2" xfId="7433"/>
    <cellStyle name="20% - Accent5 14 2 3" xfId="7434"/>
    <cellStyle name="20% - Accent5 14 2 3 2" xfId="7435"/>
    <cellStyle name="20% - Accent5 14 2 4" xfId="7436"/>
    <cellStyle name="20% - Accent5 14 2 4 2" xfId="7437"/>
    <cellStyle name="20% - Accent5 14 2 5" xfId="7438"/>
    <cellStyle name="20% - Accent5 14 3" xfId="7439"/>
    <cellStyle name="20% - Accent5 14 3 2" xfId="7440"/>
    <cellStyle name="20% - Accent5 14 4" xfId="7441"/>
    <cellStyle name="20% - Accent5 14 4 2" xfId="7442"/>
    <cellStyle name="20% - Accent5 14 5" xfId="7443"/>
    <cellStyle name="20% - Accent5 14 5 2" xfId="7444"/>
    <cellStyle name="20% - Accent5 14 6" xfId="7445"/>
    <cellStyle name="20% - Accent5 15" xfId="7446"/>
    <cellStyle name="20% - Accent5 15 2" xfId="7447"/>
    <cellStyle name="20% - Accent5 15 2 2" xfId="7448"/>
    <cellStyle name="20% - Accent5 15 2 2 2" xfId="7449"/>
    <cellStyle name="20% - Accent5 15 2 3" xfId="7450"/>
    <cellStyle name="20% - Accent5 15 2 3 2" xfId="7451"/>
    <cellStyle name="20% - Accent5 15 2 4" xfId="7452"/>
    <cellStyle name="20% - Accent5 15 2 4 2" xfId="7453"/>
    <cellStyle name="20% - Accent5 15 2 5" xfId="7454"/>
    <cellStyle name="20% - Accent5 15 3" xfId="7455"/>
    <cellStyle name="20% - Accent5 15 3 2" xfId="7456"/>
    <cellStyle name="20% - Accent5 15 4" xfId="7457"/>
    <cellStyle name="20% - Accent5 15 4 2" xfId="7458"/>
    <cellStyle name="20% - Accent5 15 5" xfId="7459"/>
    <cellStyle name="20% - Accent5 15 5 2" xfId="7460"/>
    <cellStyle name="20% - Accent5 15 6" xfId="7461"/>
    <cellStyle name="20% - Accent5 16" xfId="7462"/>
    <cellStyle name="20% - Accent5 16 2" xfId="7463"/>
    <cellStyle name="20% - Accent5 16 2 2" xfId="7464"/>
    <cellStyle name="20% - Accent5 16 2 2 2" xfId="7465"/>
    <cellStyle name="20% - Accent5 16 2 3" xfId="7466"/>
    <cellStyle name="20% - Accent5 16 2 3 2" xfId="7467"/>
    <cellStyle name="20% - Accent5 16 2 4" xfId="7468"/>
    <cellStyle name="20% - Accent5 16 2 4 2" xfId="7469"/>
    <cellStyle name="20% - Accent5 16 2 5" xfId="7470"/>
    <cellStyle name="20% - Accent5 16 3" xfId="7471"/>
    <cellStyle name="20% - Accent5 16 3 2" xfId="7472"/>
    <cellStyle name="20% - Accent5 16 4" xfId="7473"/>
    <cellStyle name="20% - Accent5 16 4 2" xfId="7474"/>
    <cellStyle name="20% - Accent5 16 5" xfId="7475"/>
    <cellStyle name="20% - Accent5 16 5 2" xfId="7476"/>
    <cellStyle name="20% - Accent5 16 6" xfId="7477"/>
    <cellStyle name="20% - Accent5 17" xfId="7478"/>
    <cellStyle name="20% - Accent5 17 2" xfId="7479"/>
    <cellStyle name="20% - Accent5 17 2 2" xfId="7480"/>
    <cellStyle name="20% - Accent5 17 2 2 2" xfId="7481"/>
    <cellStyle name="20% - Accent5 17 2 3" xfId="7482"/>
    <cellStyle name="20% - Accent5 17 2 3 2" xfId="7483"/>
    <cellStyle name="20% - Accent5 17 2 4" xfId="7484"/>
    <cellStyle name="20% - Accent5 17 2 4 2" xfId="7485"/>
    <cellStyle name="20% - Accent5 17 2 5" xfId="7486"/>
    <cellStyle name="20% - Accent5 17 3" xfId="7487"/>
    <cellStyle name="20% - Accent5 17 3 2" xfId="7488"/>
    <cellStyle name="20% - Accent5 17 4" xfId="7489"/>
    <cellStyle name="20% - Accent5 17 4 2" xfId="7490"/>
    <cellStyle name="20% - Accent5 17 5" xfId="7491"/>
    <cellStyle name="20% - Accent5 17 5 2" xfId="7492"/>
    <cellStyle name="20% - Accent5 17 6" xfId="7493"/>
    <cellStyle name="20% - Accent5 18" xfId="7494"/>
    <cellStyle name="20% - Accent5 18 2" xfId="7495"/>
    <cellStyle name="20% - Accent5 18 2 2" xfId="7496"/>
    <cellStyle name="20% - Accent5 18 2 2 2" xfId="7497"/>
    <cellStyle name="20% - Accent5 18 2 3" xfId="7498"/>
    <cellStyle name="20% - Accent5 18 2 3 2" xfId="7499"/>
    <cellStyle name="20% - Accent5 18 2 4" xfId="7500"/>
    <cellStyle name="20% - Accent5 18 2 4 2" xfId="7501"/>
    <cellStyle name="20% - Accent5 18 2 5" xfId="7502"/>
    <cellStyle name="20% - Accent5 18 3" xfId="7503"/>
    <cellStyle name="20% - Accent5 18 3 2" xfId="7504"/>
    <cellStyle name="20% - Accent5 18 4" xfId="7505"/>
    <cellStyle name="20% - Accent5 18 4 2" xfId="7506"/>
    <cellStyle name="20% - Accent5 18 5" xfId="7507"/>
    <cellStyle name="20% - Accent5 18 5 2" xfId="7508"/>
    <cellStyle name="20% - Accent5 18 6" xfId="7509"/>
    <cellStyle name="20% - Accent5 19" xfId="7510"/>
    <cellStyle name="20% - Accent5 19 2" xfId="7511"/>
    <cellStyle name="20% - Accent5 19 2 2" xfId="7512"/>
    <cellStyle name="20% - Accent5 19 2 2 2" xfId="7513"/>
    <cellStyle name="20% - Accent5 19 2 3" xfId="7514"/>
    <cellStyle name="20% - Accent5 19 2 3 2" xfId="7515"/>
    <cellStyle name="20% - Accent5 19 2 4" xfId="7516"/>
    <cellStyle name="20% - Accent5 19 2 4 2" xfId="7517"/>
    <cellStyle name="20% - Accent5 19 2 5" xfId="7518"/>
    <cellStyle name="20% - Accent5 19 3" xfId="7519"/>
    <cellStyle name="20% - Accent5 19 3 2" xfId="7520"/>
    <cellStyle name="20% - Accent5 19 4" xfId="7521"/>
    <cellStyle name="20% - Accent5 19 4 2" xfId="7522"/>
    <cellStyle name="20% - Accent5 19 5" xfId="7523"/>
    <cellStyle name="20% - Accent5 19 5 2" xfId="7524"/>
    <cellStyle name="20% - Accent5 19 6" xfId="7525"/>
    <cellStyle name="20% - Accent5 2" xfId="7526"/>
    <cellStyle name="20% - Accent5 2 2" xfId="7527"/>
    <cellStyle name="20% - Accent5 2 2 2" xfId="7528"/>
    <cellStyle name="20% - Accent5 2 2 2 2" xfId="7529"/>
    <cellStyle name="20% - Accent5 2 2 3" xfId="7530"/>
    <cellStyle name="20% - Accent5 2 2 3 2" xfId="7531"/>
    <cellStyle name="20% - Accent5 2 2 4" xfId="7532"/>
    <cellStyle name="20% - Accent5 2 2 4 2" xfId="7533"/>
    <cellStyle name="20% - Accent5 2 2 5" xfId="7534"/>
    <cellStyle name="20% - Accent5 2 3" xfId="7535"/>
    <cellStyle name="20% - Accent5 2 3 2" xfId="7536"/>
    <cellStyle name="20% - Accent5 2 3 2 2" xfId="7537"/>
    <cellStyle name="20% - Accent5 2 3 3" xfId="7538"/>
    <cellStyle name="20% - Accent5 2 4" xfId="7539"/>
    <cellStyle name="20% - Accent5 2 4 2" xfId="7540"/>
    <cellStyle name="20% - Accent5 2 4 2 2" xfId="7541"/>
    <cellStyle name="20% - Accent5 2 4 3" xfId="7542"/>
    <cellStyle name="20% - Accent5 2 5" xfId="7543"/>
    <cellStyle name="20% - Accent5 2 5 2" xfId="7544"/>
    <cellStyle name="20% - Accent5 2 5 2 2" xfId="7545"/>
    <cellStyle name="20% - Accent5 2 5 3" xfId="7546"/>
    <cellStyle name="20% - Accent5 2 6" xfId="7547"/>
    <cellStyle name="20% - Accent5 2 6 2" xfId="7548"/>
    <cellStyle name="20% - Accent5 2 6 2 2" xfId="7549"/>
    <cellStyle name="20% - Accent5 2 6 3" xfId="7550"/>
    <cellStyle name="20% - Accent5 2 7" xfId="7551"/>
    <cellStyle name="20% - Accent5 2 7 2" xfId="7552"/>
    <cellStyle name="20% - Accent5 2 7 2 2" xfId="7553"/>
    <cellStyle name="20% - Accent5 2 7 3" xfId="7554"/>
    <cellStyle name="20% - Accent5 2 8" xfId="7555"/>
    <cellStyle name="20% - Accent5 2 8 2" xfId="7556"/>
    <cellStyle name="20% - Accent5 2 9" xfId="7557"/>
    <cellStyle name="20% - Accent5 20" xfId="7558"/>
    <cellStyle name="20% - Accent5 20 2" xfId="7559"/>
    <cellStyle name="20% - Accent5 20 2 2" xfId="7560"/>
    <cellStyle name="20% - Accent5 20 2 2 2" xfId="7561"/>
    <cellStyle name="20% - Accent5 20 2 3" xfId="7562"/>
    <cellStyle name="20% - Accent5 20 2 3 2" xfId="7563"/>
    <cellStyle name="20% - Accent5 20 2 4" xfId="7564"/>
    <cellStyle name="20% - Accent5 20 2 4 2" xfId="7565"/>
    <cellStyle name="20% - Accent5 20 2 5" xfId="7566"/>
    <cellStyle name="20% - Accent5 20 3" xfId="7567"/>
    <cellStyle name="20% - Accent5 20 3 2" xfId="7568"/>
    <cellStyle name="20% - Accent5 20 4" xfId="7569"/>
    <cellStyle name="20% - Accent5 20 4 2" xfId="7570"/>
    <cellStyle name="20% - Accent5 20 5" xfId="7571"/>
    <cellStyle name="20% - Accent5 20 5 2" xfId="7572"/>
    <cellStyle name="20% - Accent5 20 6" xfId="7573"/>
    <cellStyle name="20% - Accent5 21" xfId="7574"/>
    <cellStyle name="20% - Accent5 21 2" xfId="7575"/>
    <cellStyle name="20% - Accent5 21 2 2" xfId="7576"/>
    <cellStyle name="20% - Accent5 21 2 2 2" xfId="7577"/>
    <cellStyle name="20% - Accent5 21 2 3" xfId="7578"/>
    <cellStyle name="20% - Accent5 21 2 3 2" xfId="7579"/>
    <cellStyle name="20% - Accent5 21 2 4" xfId="7580"/>
    <cellStyle name="20% - Accent5 21 2 4 2" xfId="7581"/>
    <cellStyle name="20% - Accent5 21 2 5" xfId="7582"/>
    <cellStyle name="20% - Accent5 21 3" xfId="7583"/>
    <cellStyle name="20% - Accent5 21 3 2" xfId="7584"/>
    <cellStyle name="20% - Accent5 21 4" xfId="7585"/>
    <cellStyle name="20% - Accent5 21 4 2" xfId="7586"/>
    <cellStyle name="20% - Accent5 21 5" xfId="7587"/>
    <cellStyle name="20% - Accent5 21 5 2" xfId="7588"/>
    <cellStyle name="20% - Accent5 21 6" xfId="7589"/>
    <cellStyle name="20% - Accent5 22" xfId="7590"/>
    <cellStyle name="20% - Accent5 22 2" xfId="7591"/>
    <cellStyle name="20% - Accent5 22 2 2" xfId="7592"/>
    <cellStyle name="20% - Accent5 22 2 2 2" xfId="7593"/>
    <cellStyle name="20% - Accent5 22 2 3" xfId="7594"/>
    <cellStyle name="20% - Accent5 22 2 3 2" xfId="7595"/>
    <cellStyle name="20% - Accent5 22 2 4" xfId="7596"/>
    <cellStyle name="20% - Accent5 22 2 4 2" xfId="7597"/>
    <cellStyle name="20% - Accent5 22 2 5" xfId="7598"/>
    <cellStyle name="20% - Accent5 22 3" xfId="7599"/>
    <cellStyle name="20% - Accent5 22 3 2" xfId="7600"/>
    <cellStyle name="20% - Accent5 22 4" xfId="7601"/>
    <cellStyle name="20% - Accent5 22 4 2" xfId="7602"/>
    <cellStyle name="20% - Accent5 22 5" xfId="7603"/>
    <cellStyle name="20% - Accent5 22 5 2" xfId="7604"/>
    <cellStyle name="20% - Accent5 22 6" xfId="7605"/>
    <cellStyle name="20% - Accent5 23" xfId="7606"/>
    <cellStyle name="20% - Accent5 23 2" xfId="7607"/>
    <cellStyle name="20% - Accent5 23 2 2" xfId="7608"/>
    <cellStyle name="20% - Accent5 23 2 2 2" xfId="7609"/>
    <cellStyle name="20% - Accent5 23 2 3" xfId="7610"/>
    <cellStyle name="20% - Accent5 23 2 3 2" xfId="7611"/>
    <cellStyle name="20% - Accent5 23 2 4" xfId="7612"/>
    <cellStyle name="20% - Accent5 23 2 4 2" xfId="7613"/>
    <cellStyle name="20% - Accent5 23 2 5" xfId="7614"/>
    <cellStyle name="20% - Accent5 23 3" xfId="7615"/>
    <cellStyle name="20% - Accent5 23 3 2" xfId="7616"/>
    <cellStyle name="20% - Accent5 23 4" xfId="7617"/>
    <cellStyle name="20% - Accent5 23 4 2" xfId="7618"/>
    <cellStyle name="20% - Accent5 23 5" xfId="7619"/>
    <cellStyle name="20% - Accent5 23 5 2" xfId="7620"/>
    <cellStyle name="20% - Accent5 23 6" xfId="7621"/>
    <cellStyle name="20% - Accent5 24" xfId="7622"/>
    <cellStyle name="20% - Accent5 24 2" xfId="7623"/>
    <cellStyle name="20% - Accent5 24 2 2" xfId="7624"/>
    <cellStyle name="20% - Accent5 24 2 2 2" xfId="7625"/>
    <cellStyle name="20% - Accent5 24 2 3" xfId="7626"/>
    <cellStyle name="20% - Accent5 24 2 3 2" xfId="7627"/>
    <cellStyle name="20% - Accent5 24 2 4" xfId="7628"/>
    <cellStyle name="20% - Accent5 24 2 4 2" xfId="7629"/>
    <cellStyle name="20% - Accent5 24 2 5" xfId="7630"/>
    <cellStyle name="20% - Accent5 24 3" xfId="7631"/>
    <cellStyle name="20% - Accent5 24 3 2" xfId="7632"/>
    <cellStyle name="20% - Accent5 24 4" xfId="7633"/>
    <cellStyle name="20% - Accent5 24 4 2" xfId="7634"/>
    <cellStyle name="20% - Accent5 24 5" xfId="7635"/>
    <cellStyle name="20% - Accent5 24 5 2" xfId="7636"/>
    <cellStyle name="20% - Accent5 24 6" xfId="7637"/>
    <cellStyle name="20% - Accent5 25" xfId="7638"/>
    <cellStyle name="20% - Accent5 25 2" xfId="7639"/>
    <cellStyle name="20% - Accent5 25 2 2" xfId="7640"/>
    <cellStyle name="20% - Accent5 25 2 2 2" xfId="7641"/>
    <cellStyle name="20% - Accent5 25 2 3" xfId="7642"/>
    <cellStyle name="20% - Accent5 25 2 3 2" xfId="7643"/>
    <cellStyle name="20% - Accent5 25 2 4" xfId="7644"/>
    <cellStyle name="20% - Accent5 25 2 4 2" xfId="7645"/>
    <cellStyle name="20% - Accent5 25 2 5" xfId="7646"/>
    <cellStyle name="20% - Accent5 25 3" xfId="7647"/>
    <cellStyle name="20% - Accent5 25 3 2" xfId="7648"/>
    <cellStyle name="20% - Accent5 25 4" xfId="7649"/>
    <cellStyle name="20% - Accent5 25 4 2" xfId="7650"/>
    <cellStyle name="20% - Accent5 25 5" xfId="7651"/>
    <cellStyle name="20% - Accent5 25 5 2" xfId="7652"/>
    <cellStyle name="20% - Accent5 25 6" xfId="7653"/>
    <cellStyle name="20% - Accent5 26" xfId="7654"/>
    <cellStyle name="20% - Accent5 26 2" xfId="7655"/>
    <cellStyle name="20% - Accent5 26 2 2" xfId="7656"/>
    <cellStyle name="20% - Accent5 26 2 2 2" xfId="7657"/>
    <cellStyle name="20% - Accent5 26 2 3" xfId="7658"/>
    <cellStyle name="20% - Accent5 26 2 3 2" xfId="7659"/>
    <cellStyle name="20% - Accent5 26 2 4" xfId="7660"/>
    <cellStyle name="20% - Accent5 26 2 4 2" xfId="7661"/>
    <cellStyle name="20% - Accent5 26 2 5" xfId="7662"/>
    <cellStyle name="20% - Accent5 26 3" xfId="7663"/>
    <cellStyle name="20% - Accent5 26 3 2" xfId="7664"/>
    <cellStyle name="20% - Accent5 26 4" xfId="7665"/>
    <cellStyle name="20% - Accent5 26 4 2" xfId="7666"/>
    <cellStyle name="20% - Accent5 26 5" xfId="7667"/>
    <cellStyle name="20% - Accent5 26 5 2" xfId="7668"/>
    <cellStyle name="20% - Accent5 26 6" xfId="7669"/>
    <cellStyle name="20% - Accent5 27" xfId="7670"/>
    <cellStyle name="20% - Accent5 27 2" xfId="7671"/>
    <cellStyle name="20% - Accent5 27 2 2" xfId="7672"/>
    <cellStyle name="20% - Accent5 27 2 2 2" xfId="7673"/>
    <cellStyle name="20% - Accent5 27 2 3" xfId="7674"/>
    <cellStyle name="20% - Accent5 27 2 3 2" xfId="7675"/>
    <cellStyle name="20% - Accent5 27 2 4" xfId="7676"/>
    <cellStyle name="20% - Accent5 27 2 4 2" xfId="7677"/>
    <cellStyle name="20% - Accent5 27 2 5" xfId="7678"/>
    <cellStyle name="20% - Accent5 27 3" xfId="7679"/>
    <cellStyle name="20% - Accent5 27 3 2" xfId="7680"/>
    <cellStyle name="20% - Accent5 27 4" xfId="7681"/>
    <cellStyle name="20% - Accent5 27 4 2" xfId="7682"/>
    <cellStyle name="20% - Accent5 27 5" xfId="7683"/>
    <cellStyle name="20% - Accent5 27 5 2" xfId="7684"/>
    <cellStyle name="20% - Accent5 27 6" xfId="7685"/>
    <cellStyle name="20% - Accent5 28" xfId="7686"/>
    <cellStyle name="20% - Accent5 28 2" xfId="7687"/>
    <cellStyle name="20% - Accent5 28 2 2" xfId="7688"/>
    <cellStyle name="20% - Accent5 28 2 2 2" xfId="7689"/>
    <cellStyle name="20% - Accent5 28 2 3" xfId="7690"/>
    <cellStyle name="20% - Accent5 28 2 3 2" xfId="7691"/>
    <cellStyle name="20% - Accent5 28 2 4" xfId="7692"/>
    <cellStyle name="20% - Accent5 28 2 4 2" xfId="7693"/>
    <cellStyle name="20% - Accent5 28 2 5" xfId="7694"/>
    <cellStyle name="20% - Accent5 28 3" xfId="7695"/>
    <cellStyle name="20% - Accent5 28 3 2" xfId="7696"/>
    <cellStyle name="20% - Accent5 28 4" xfId="7697"/>
    <cellStyle name="20% - Accent5 28 4 2" xfId="7698"/>
    <cellStyle name="20% - Accent5 28 5" xfId="7699"/>
    <cellStyle name="20% - Accent5 28 5 2" xfId="7700"/>
    <cellStyle name="20% - Accent5 28 6" xfId="7701"/>
    <cellStyle name="20% - Accent5 29" xfId="7702"/>
    <cellStyle name="20% - Accent5 29 2" xfId="7703"/>
    <cellStyle name="20% - Accent5 29 2 2" xfId="7704"/>
    <cellStyle name="20% - Accent5 29 2 2 2" xfId="7705"/>
    <cellStyle name="20% - Accent5 29 2 3" xfId="7706"/>
    <cellStyle name="20% - Accent5 29 2 3 2" xfId="7707"/>
    <cellStyle name="20% - Accent5 29 2 4" xfId="7708"/>
    <cellStyle name="20% - Accent5 29 2 4 2" xfId="7709"/>
    <cellStyle name="20% - Accent5 29 2 5" xfId="7710"/>
    <cellStyle name="20% - Accent5 29 3" xfId="7711"/>
    <cellStyle name="20% - Accent5 29 3 2" xfId="7712"/>
    <cellStyle name="20% - Accent5 29 4" xfId="7713"/>
    <cellStyle name="20% - Accent5 29 4 2" xfId="7714"/>
    <cellStyle name="20% - Accent5 29 5" xfId="7715"/>
    <cellStyle name="20% - Accent5 29 5 2" xfId="7716"/>
    <cellStyle name="20% - Accent5 29 6" xfId="7717"/>
    <cellStyle name="20% - Accent5 3" xfId="7718"/>
    <cellStyle name="20% - Accent5 3 2" xfId="7719"/>
    <cellStyle name="20% - Accent5 3 2 2" xfId="7720"/>
    <cellStyle name="20% - Accent5 3 2 2 2" xfId="7721"/>
    <cellStyle name="20% - Accent5 3 2 3" xfId="7722"/>
    <cellStyle name="20% - Accent5 3 2 3 2" xfId="7723"/>
    <cellStyle name="20% - Accent5 3 2 4" xfId="7724"/>
    <cellStyle name="20% - Accent5 3 2 4 2" xfId="7725"/>
    <cellStyle name="20% - Accent5 3 2 5" xfId="7726"/>
    <cellStyle name="20% - Accent5 3 3" xfId="7727"/>
    <cellStyle name="20% - Accent5 3 3 2" xfId="7728"/>
    <cellStyle name="20% - Accent5 3 4" xfId="7729"/>
    <cellStyle name="20% - Accent5 3 4 2" xfId="7730"/>
    <cellStyle name="20% - Accent5 3 5" xfId="7731"/>
    <cellStyle name="20% - Accent5 3 5 2" xfId="7732"/>
    <cellStyle name="20% - Accent5 3 6" xfId="7733"/>
    <cellStyle name="20% - Accent5 30" xfId="7734"/>
    <cellStyle name="20% - Accent5 30 2" xfId="7735"/>
    <cellStyle name="20% - Accent5 30 2 2" xfId="7736"/>
    <cellStyle name="20% - Accent5 30 2 2 2" xfId="7737"/>
    <cellStyle name="20% - Accent5 30 2 3" xfId="7738"/>
    <cellStyle name="20% - Accent5 30 2 3 2" xfId="7739"/>
    <cellStyle name="20% - Accent5 30 2 4" xfId="7740"/>
    <cellStyle name="20% - Accent5 30 2 4 2" xfId="7741"/>
    <cellStyle name="20% - Accent5 30 2 5" xfId="7742"/>
    <cellStyle name="20% - Accent5 30 3" xfId="7743"/>
    <cellStyle name="20% - Accent5 30 3 2" xfId="7744"/>
    <cellStyle name="20% - Accent5 30 4" xfId="7745"/>
    <cellStyle name="20% - Accent5 30 4 2" xfId="7746"/>
    <cellStyle name="20% - Accent5 30 5" xfId="7747"/>
    <cellStyle name="20% - Accent5 30 5 2" xfId="7748"/>
    <cellStyle name="20% - Accent5 30 6" xfId="7749"/>
    <cellStyle name="20% - Accent5 31" xfId="7750"/>
    <cellStyle name="20% - Accent5 31 2" xfId="7751"/>
    <cellStyle name="20% - Accent5 31 2 2" xfId="7752"/>
    <cellStyle name="20% - Accent5 31 2 2 2" xfId="7753"/>
    <cellStyle name="20% - Accent5 31 2 3" xfId="7754"/>
    <cellStyle name="20% - Accent5 31 2 3 2" xfId="7755"/>
    <cellStyle name="20% - Accent5 31 2 4" xfId="7756"/>
    <cellStyle name="20% - Accent5 31 2 4 2" xfId="7757"/>
    <cellStyle name="20% - Accent5 31 2 5" xfId="7758"/>
    <cellStyle name="20% - Accent5 31 3" xfId="7759"/>
    <cellStyle name="20% - Accent5 31 3 2" xfId="7760"/>
    <cellStyle name="20% - Accent5 31 4" xfId="7761"/>
    <cellStyle name="20% - Accent5 31 4 2" xfId="7762"/>
    <cellStyle name="20% - Accent5 31 5" xfId="7763"/>
    <cellStyle name="20% - Accent5 31 5 2" xfId="7764"/>
    <cellStyle name="20% - Accent5 31 6" xfId="7765"/>
    <cellStyle name="20% - Accent5 32" xfId="7766"/>
    <cellStyle name="20% - Accent5 32 2" xfId="7767"/>
    <cellStyle name="20% - Accent5 32 2 2" xfId="7768"/>
    <cellStyle name="20% - Accent5 32 2 2 2" xfId="7769"/>
    <cellStyle name="20% - Accent5 32 2 3" xfId="7770"/>
    <cellStyle name="20% - Accent5 32 2 3 2" xfId="7771"/>
    <cellStyle name="20% - Accent5 32 2 4" xfId="7772"/>
    <cellStyle name="20% - Accent5 32 2 4 2" xfId="7773"/>
    <cellStyle name="20% - Accent5 32 2 5" xfId="7774"/>
    <cellStyle name="20% - Accent5 32 3" xfId="7775"/>
    <cellStyle name="20% - Accent5 32 3 2" xfId="7776"/>
    <cellStyle name="20% - Accent5 32 4" xfId="7777"/>
    <cellStyle name="20% - Accent5 32 4 2" xfId="7778"/>
    <cellStyle name="20% - Accent5 32 5" xfId="7779"/>
    <cellStyle name="20% - Accent5 32 5 2" xfId="7780"/>
    <cellStyle name="20% - Accent5 32 6" xfId="7781"/>
    <cellStyle name="20% - Accent5 33" xfId="7782"/>
    <cellStyle name="20% - Accent5 33 2" xfId="7783"/>
    <cellStyle name="20% - Accent5 33 2 2" xfId="7784"/>
    <cellStyle name="20% - Accent5 33 2 2 2" xfId="7785"/>
    <cellStyle name="20% - Accent5 33 2 3" xfId="7786"/>
    <cellStyle name="20% - Accent5 33 2 3 2" xfId="7787"/>
    <cellStyle name="20% - Accent5 33 2 4" xfId="7788"/>
    <cellStyle name="20% - Accent5 33 2 4 2" xfId="7789"/>
    <cellStyle name="20% - Accent5 33 2 5" xfId="7790"/>
    <cellStyle name="20% - Accent5 33 3" xfId="7791"/>
    <cellStyle name="20% - Accent5 33 3 2" xfId="7792"/>
    <cellStyle name="20% - Accent5 33 4" xfId="7793"/>
    <cellStyle name="20% - Accent5 33 4 2" xfId="7794"/>
    <cellStyle name="20% - Accent5 33 5" xfId="7795"/>
    <cellStyle name="20% - Accent5 33 5 2" xfId="7796"/>
    <cellStyle name="20% - Accent5 33 6" xfId="7797"/>
    <cellStyle name="20% - Accent5 34" xfId="7798"/>
    <cellStyle name="20% - Accent5 34 2" xfId="7799"/>
    <cellStyle name="20% - Accent5 34 2 2" xfId="7800"/>
    <cellStyle name="20% - Accent5 34 2 2 2" xfId="7801"/>
    <cellStyle name="20% - Accent5 34 2 3" xfId="7802"/>
    <cellStyle name="20% - Accent5 34 2 3 2" xfId="7803"/>
    <cellStyle name="20% - Accent5 34 2 4" xfId="7804"/>
    <cellStyle name="20% - Accent5 34 2 4 2" xfId="7805"/>
    <cellStyle name="20% - Accent5 34 2 5" xfId="7806"/>
    <cellStyle name="20% - Accent5 34 3" xfId="7807"/>
    <cellStyle name="20% - Accent5 34 3 2" xfId="7808"/>
    <cellStyle name="20% - Accent5 34 4" xfId="7809"/>
    <cellStyle name="20% - Accent5 34 4 2" xfId="7810"/>
    <cellStyle name="20% - Accent5 34 5" xfId="7811"/>
    <cellStyle name="20% - Accent5 34 5 2" xfId="7812"/>
    <cellStyle name="20% - Accent5 34 6" xfId="7813"/>
    <cellStyle name="20% - Accent5 35" xfId="7814"/>
    <cellStyle name="20% - Accent5 35 2" xfId="7815"/>
    <cellStyle name="20% - Accent5 35 2 2" xfId="7816"/>
    <cellStyle name="20% - Accent5 35 2 2 2" xfId="7817"/>
    <cellStyle name="20% - Accent5 35 2 3" xfId="7818"/>
    <cellStyle name="20% - Accent5 35 2 3 2" xfId="7819"/>
    <cellStyle name="20% - Accent5 35 2 4" xfId="7820"/>
    <cellStyle name="20% - Accent5 35 2 4 2" xfId="7821"/>
    <cellStyle name="20% - Accent5 35 2 5" xfId="7822"/>
    <cellStyle name="20% - Accent5 35 3" xfId="7823"/>
    <cellStyle name="20% - Accent5 35 3 2" xfId="7824"/>
    <cellStyle name="20% - Accent5 35 4" xfId="7825"/>
    <cellStyle name="20% - Accent5 35 4 2" xfId="7826"/>
    <cellStyle name="20% - Accent5 35 5" xfId="7827"/>
    <cellStyle name="20% - Accent5 35 5 2" xfId="7828"/>
    <cellStyle name="20% - Accent5 35 6" xfId="7829"/>
    <cellStyle name="20% - Accent5 36" xfId="7830"/>
    <cellStyle name="20% - Accent5 36 2" xfId="7831"/>
    <cellStyle name="20% - Accent5 36 2 2" xfId="7832"/>
    <cellStyle name="20% - Accent5 36 2 2 2" xfId="7833"/>
    <cellStyle name="20% - Accent5 36 2 3" xfId="7834"/>
    <cellStyle name="20% - Accent5 36 2 3 2" xfId="7835"/>
    <cellStyle name="20% - Accent5 36 2 4" xfId="7836"/>
    <cellStyle name="20% - Accent5 36 2 4 2" xfId="7837"/>
    <cellStyle name="20% - Accent5 36 2 5" xfId="7838"/>
    <cellStyle name="20% - Accent5 36 3" xfId="7839"/>
    <cellStyle name="20% - Accent5 36 3 2" xfId="7840"/>
    <cellStyle name="20% - Accent5 36 4" xfId="7841"/>
    <cellStyle name="20% - Accent5 36 4 2" xfId="7842"/>
    <cellStyle name="20% - Accent5 36 5" xfId="7843"/>
    <cellStyle name="20% - Accent5 36 5 2" xfId="7844"/>
    <cellStyle name="20% - Accent5 36 6" xfId="7845"/>
    <cellStyle name="20% - Accent5 37" xfId="7846"/>
    <cellStyle name="20% - Accent5 37 2" xfId="7847"/>
    <cellStyle name="20% - Accent5 37 2 2" xfId="7848"/>
    <cellStyle name="20% - Accent5 37 2 2 2" xfId="7849"/>
    <cellStyle name="20% - Accent5 37 2 3" xfId="7850"/>
    <cellStyle name="20% - Accent5 37 2 3 2" xfId="7851"/>
    <cellStyle name="20% - Accent5 37 2 4" xfId="7852"/>
    <cellStyle name="20% - Accent5 37 2 4 2" xfId="7853"/>
    <cellStyle name="20% - Accent5 37 2 5" xfId="7854"/>
    <cellStyle name="20% - Accent5 37 3" xfId="7855"/>
    <cellStyle name="20% - Accent5 37 3 2" xfId="7856"/>
    <cellStyle name="20% - Accent5 37 4" xfId="7857"/>
    <cellStyle name="20% - Accent5 37 4 2" xfId="7858"/>
    <cellStyle name="20% - Accent5 37 5" xfId="7859"/>
    <cellStyle name="20% - Accent5 37 5 2" xfId="7860"/>
    <cellStyle name="20% - Accent5 37 6" xfId="7861"/>
    <cellStyle name="20% - Accent5 38" xfId="7862"/>
    <cellStyle name="20% - Accent5 38 2" xfId="7863"/>
    <cellStyle name="20% - Accent5 38 2 2" xfId="7864"/>
    <cellStyle name="20% - Accent5 38 2 2 2" xfId="7865"/>
    <cellStyle name="20% - Accent5 38 2 3" xfId="7866"/>
    <cellStyle name="20% - Accent5 38 2 3 2" xfId="7867"/>
    <cellStyle name="20% - Accent5 38 2 4" xfId="7868"/>
    <cellStyle name="20% - Accent5 38 2 4 2" xfId="7869"/>
    <cellStyle name="20% - Accent5 38 2 5" xfId="7870"/>
    <cellStyle name="20% - Accent5 38 3" xfId="7871"/>
    <cellStyle name="20% - Accent5 38 3 2" xfId="7872"/>
    <cellStyle name="20% - Accent5 38 4" xfId="7873"/>
    <cellStyle name="20% - Accent5 38 4 2" xfId="7874"/>
    <cellStyle name="20% - Accent5 38 5" xfId="7875"/>
    <cellStyle name="20% - Accent5 38 5 2" xfId="7876"/>
    <cellStyle name="20% - Accent5 38 6" xfId="7877"/>
    <cellStyle name="20% - Accent5 39" xfId="7878"/>
    <cellStyle name="20% - Accent5 39 2" xfId="7879"/>
    <cellStyle name="20% - Accent5 39 2 2" xfId="7880"/>
    <cellStyle name="20% - Accent5 39 2 2 2" xfId="7881"/>
    <cellStyle name="20% - Accent5 39 2 3" xfId="7882"/>
    <cellStyle name="20% - Accent5 39 2 3 2" xfId="7883"/>
    <cellStyle name="20% - Accent5 39 2 4" xfId="7884"/>
    <cellStyle name="20% - Accent5 39 2 4 2" xfId="7885"/>
    <cellStyle name="20% - Accent5 39 2 5" xfId="7886"/>
    <cellStyle name="20% - Accent5 39 3" xfId="7887"/>
    <cellStyle name="20% - Accent5 39 3 2" xfId="7888"/>
    <cellStyle name="20% - Accent5 39 4" xfId="7889"/>
    <cellStyle name="20% - Accent5 39 4 2" xfId="7890"/>
    <cellStyle name="20% - Accent5 39 5" xfId="7891"/>
    <cellStyle name="20% - Accent5 39 5 2" xfId="7892"/>
    <cellStyle name="20% - Accent5 39 6" xfId="7893"/>
    <cellStyle name="20% - Accent5 4" xfId="7894"/>
    <cellStyle name="20% - Accent5 4 2" xfId="7895"/>
    <cellStyle name="20% - Accent5 4 2 2" xfId="7896"/>
    <cellStyle name="20% - Accent5 4 2 2 2" xfId="7897"/>
    <cellStyle name="20% - Accent5 4 2 3" xfId="7898"/>
    <cellStyle name="20% - Accent5 4 2 3 2" xfId="7899"/>
    <cellStyle name="20% - Accent5 4 2 4" xfId="7900"/>
    <cellStyle name="20% - Accent5 4 2 4 2" xfId="7901"/>
    <cellStyle name="20% - Accent5 4 2 5" xfId="7902"/>
    <cellStyle name="20% - Accent5 4 3" xfId="7903"/>
    <cellStyle name="20% - Accent5 4 3 2" xfId="7904"/>
    <cellStyle name="20% - Accent5 4 4" xfId="7905"/>
    <cellStyle name="20% - Accent5 4 4 2" xfId="7906"/>
    <cellStyle name="20% - Accent5 4 5" xfId="7907"/>
    <cellStyle name="20% - Accent5 4 5 2" xfId="7908"/>
    <cellStyle name="20% - Accent5 4 6" xfId="7909"/>
    <cellStyle name="20% - Accent5 40" xfId="7910"/>
    <cellStyle name="20% - Accent5 40 2" xfId="7911"/>
    <cellStyle name="20% - Accent5 40 2 2" xfId="7912"/>
    <cellStyle name="20% - Accent5 40 2 2 2" xfId="7913"/>
    <cellStyle name="20% - Accent5 40 2 3" xfId="7914"/>
    <cellStyle name="20% - Accent5 40 2 3 2" xfId="7915"/>
    <cellStyle name="20% - Accent5 40 2 4" xfId="7916"/>
    <cellStyle name="20% - Accent5 40 2 4 2" xfId="7917"/>
    <cellStyle name="20% - Accent5 40 2 5" xfId="7918"/>
    <cellStyle name="20% - Accent5 40 3" xfId="7919"/>
    <cellStyle name="20% - Accent5 40 3 2" xfId="7920"/>
    <cellStyle name="20% - Accent5 40 4" xfId="7921"/>
    <cellStyle name="20% - Accent5 40 4 2" xfId="7922"/>
    <cellStyle name="20% - Accent5 40 5" xfId="7923"/>
    <cellStyle name="20% - Accent5 40 5 2" xfId="7924"/>
    <cellStyle name="20% - Accent5 40 6" xfId="7925"/>
    <cellStyle name="20% - Accent5 41" xfId="7926"/>
    <cellStyle name="20% - Accent5 41 2" xfId="7927"/>
    <cellStyle name="20% - Accent5 41 2 2" xfId="7928"/>
    <cellStyle name="20% - Accent5 41 2 2 2" xfId="7929"/>
    <cellStyle name="20% - Accent5 41 2 3" xfId="7930"/>
    <cellStyle name="20% - Accent5 41 2 3 2" xfId="7931"/>
    <cellStyle name="20% - Accent5 41 2 4" xfId="7932"/>
    <cellStyle name="20% - Accent5 41 2 4 2" xfId="7933"/>
    <cellStyle name="20% - Accent5 41 2 5" xfId="7934"/>
    <cellStyle name="20% - Accent5 41 3" xfId="7935"/>
    <cellStyle name="20% - Accent5 41 3 2" xfId="7936"/>
    <cellStyle name="20% - Accent5 41 4" xfId="7937"/>
    <cellStyle name="20% - Accent5 41 4 2" xfId="7938"/>
    <cellStyle name="20% - Accent5 41 5" xfId="7939"/>
    <cellStyle name="20% - Accent5 41 5 2" xfId="7940"/>
    <cellStyle name="20% - Accent5 41 6" xfId="7941"/>
    <cellStyle name="20% - Accent5 42" xfId="7942"/>
    <cellStyle name="20% - Accent5 42 2" xfId="7943"/>
    <cellStyle name="20% - Accent5 42 2 2" xfId="7944"/>
    <cellStyle name="20% - Accent5 42 2 2 2" xfId="7945"/>
    <cellStyle name="20% - Accent5 42 2 3" xfId="7946"/>
    <cellStyle name="20% - Accent5 42 2 3 2" xfId="7947"/>
    <cellStyle name="20% - Accent5 42 2 4" xfId="7948"/>
    <cellStyle name="20% - Accent5 42 2 4 2" xfId="7949"/>
    <cellStyle name="20% - Accent5 42 2 5" xfId="7950"/>
    <cellStyle name="20% - Accent5 42 3" xfId="7951"/>
    <cellStyle name="20% - Accent5 42 3 2" xfId="7952"/>
    <cellStyle name="20% - Accent5 42 4" xfId="7953"/>
    <cellStyle name="20% - Accent5 42 4 2" xfId="7954"/>
    <cellStyle name="20% - Accent5 42 5" xfId="7955"/>
    <cellStyle name="20% - Accent5 42 5 2" xfId="7956"/>
    <cellStyle name="20% - Accent5 42 6" xfId="7957"/>
    <cellStyle name="20% - Accent5 43" xfId="7958"/>
    <cellStyle name="20% - Accent5 43 2" xfId="7959"/>
    <cellStyle name="20% - Accent5 43 2 2" xfId="7960"/>
    <cellStyle name="20% - Accent5 43 2 2 2" xfId="7961"/>
    <cellStyle name="20% - Accent5 43 2 3" xfId="7962"/>
    <cellStyle name="20% - Accent5 43 2 3 2" xfId="7963"/>
    <cellStyle name="20% - Accent5 43 2 4" xfId="7964"/>
    <cellStyle name="20% - Accent5 43 2 4 2" xfId="7965"/>
    <cellStyle name="20% - Accent5 43 2 5" xfId="7966"/>
    <cellStyle name="20% - Accent5 43 3" xfId="7967"/>
    <cellStyle name="20% - Accent5 43 3 2" xfId="7968"/>
    <cellStyle name="20% - Accent5 43 4" xfId="7969"/>
    <cellStyle name="20% - Accent5 43 4 2" xfId="7970"/>
    <cellStyle name="20% - Accent5 43 5" xfId="7971"/>
    <cellStyle name="20% - Accent5 43 5 2" xfId="7972"/>
    <cellStyle name="20% - Accent5 43 6" xfId="7973"/>
    <cellStyle name="20% - Accent5 44" xfId="7974"/>
    <cellStyle name="20% - Accent5 44 2" xfId="7975"/>
    <cellStyle name="20% - Accent5 44 2 2" xfId="7976"/>
    <cellStyle name="20% - Accent5 44 2 2 2" xfId="7977"/>
    <cellStyle name="20% - Accent5 44 2 3" xfId="7978"/>
    <cellStyle name="20% - Accent5 44 2 3 2" xfId="7979"/>
    <cellStyle name="20% - Accent5 44 2 4" xfId="7980"/>
    <cellStyle name="20% - Accent5 44 2 4 2" xfId="7981"/>
    <cellStyle name="20% - Accent5 44 2 5" xfId="7982"/>
    <cellStyle name="20% - Accent5 44 3" xfId="7983"/>
    <cellStyle name="20% - Accent5 44 3 2" xfId="7984"/>
    <cellStyle name="20% - Accent5 44 4" xfId="7985"/>
    <cellStyle name="20% - Accent5 44 4 2" xfId="7986"/>
    <cellStyle name="20% - Accent5 44 5" xfId="7987"/>
    <cellStyle name="20% - Accent5 44 5 2" xfId="7988"/>
    <cellStyle name="20% - Accent5 44 6" xfId="7989"/>
    <cellStyle name="20% - Accent5 45" xfId="7990"/>
    <cellStyle name="20% - Accent5 45 2" xfId="7991"/>
    <cellStyle name="20% - Accent5 45 2 2" xfId="7992"/>
    <cellStyle name="20% - Accent5 45 2 2 2" xfId="7993"/>
    <cellStyle name="20% - Accent5 45 2 3" xfId="7994"/>
    <cellStyle name="20% - Accent5 45 2 3 2" xfId="7995"/>
    <cellStyle name="20% - Accent5 45 2 4" xfId="7996"/>
    <cellStyle name="20% - Accent5 45 2 4 2" xfId="7997"/>
    <cellStyle name="20% - Accent5 45 2 5" xfId="7998"/>
    <cellStyle name="20% - Accent5 45 3" xfId="7999"/>
    <cellStyle name="20% - Accent5 45 3 2" xfId="8000"/>
    <cellStyle name="20% - Accent5 45 4" xfId="8001"/>
    <cellStyle name="20% - Accent5 45 4 2" xfId="8002"/>
    <cellStyle name="20% - Accent5 45 5" xfId="8003"/>
    <cellStyle name="20% - Accent5 45 5 2" xfId="8004"/>
    <cellStyle name="20% - Accent5 45 6" xfId="8005"/>
    <cellStyle name="20% - Accent5 46" xfId="8006"/>
    <cellStyle name="20% - Accent5 46 2" xfId="8007"/>
    <cellStyle name="20% - Accent5 46 2 2" xfId="8008"/>
    <cellStyle name="20% - Accent5 46 2 2 2" xfId="8009"/>
    <cellStyle name="20% - Accent5 46 2 3" xfId="8010"/>
    <cellStyle name="20% - Accent5 46 2 3 2" xfId="8011"/>
    <cellStyle name="20% - Accent5 46 2 4" xfId="8012"/>
    <cellStyle name="20% - Accent5 46 2 4 2" xfId="8013"/>
    <cellStyle name="20% - Accent5 46 2 5" xfId="8014"/>
    <cellStyle name="20% - Accent5 46 3" xfId="8015"/>
    <cellStyle name="20% - Accent5 46 3 2" xfId="8016"/>
    <cellStyle name="20% - Accent5 46 4" xfId="8017"/>
    <cellStyle name="20% - Accent5 46 4 2" xfId="8018"/>
    <cellStyle name="20% - Accent5 46 5" xfId="8019"/>
    <cellStyle name="20% - Accent5 46 5 2" xfId="8020"/>
    <cellStyle name="20% - Accent5 46 6" xfId="8021"/>
    <cellStyle name="20% - Accent5 47" xfId="8022"/>
    <cellStyle name="20% - Accent5 47 2" xfId="8023"/>
    <cellStyle name="20% - Accent5 47 2 2" xfId="8024"/>
    <cellStyle name="20% - Accent5 47 2 2 2" xfId="8025"/>
    <cellStyle name="20% - Accent5 47 2 3" xfId="8026"/>
    <cellStyle name="20% - Accent5 47 2 3 2" xfId="8027"/>
    <cellStyle name="20% - Accent5 47 2 4" xfId="8028"/>
    <cellStyle name="20% - Accent5 47 2 4 2" xfId="8029"/>
    <cellStyle name="20% - Accent5 47 2 5" xfId="8030"/>
    <cellStyle name="20% - Accent5 47 3" xfId="8031"/>
    <cellStyle name="20% - Accent5 47 3 2" xfId="8032"/>
    <cellStyle name="20% - Accent5 47 4" xfId="8033"/>
    <cellStyle name="20% - Accent5 47 4 2" xfId="8034"/>
    <cellStyle name="20% - Accent5 47 5" xfId="8035"/>
    <cellStyle name="20% - Accent5 47 5 2" xfId="8036"/>
    <cellStyle name="20% - Accent5 47 6" xfId="8037"/>
    <cellStyle name="20% - Accent5 48" xfId="8038"/>
    <cellStyle name="20% - Accent5 48 2" xfId="8039"/>
    <cellStyle name="20% - Accent5 48 2 2" xfId="8040"/>
    <cellStyle name="20% - Accent5 48 2 2 2" xfId="8041"/>
    <cellStyle name="20% - Accent5 48 2 3" xfId="8042"/>
    <cellStyle name="20% - Accent5 48 2 3 2" xfId="8043"/>
    <cellStyle name="20% - Accent5 48 2 4" xfId="8044"/>
    <cellStyle name="20% - Accent5 48 2 4 2" xfId="8045"/>
    <cellStyle name="20% - Accent5 48 2 5" xfId="8046"/>
    <cellStyle name="20% - Accent5 48 3" xfId="8047"/>
    <cellStyle name="20% - Accent5 48 3 2" xfId="8048"/>
    <cellStyle name="20% - Accent5 48 4" xfId="8049"/>
    <cellStyle name="20% - Accent5 48 4 2" xfId="8050"/>
    <cellStyle name="20% - Accent5 48 5" xfId="8051"/>
    <cellStyle name="20% - Accent5 48 5 2" xfId="8052"/>
    <cellStyle name="20% - Accent5 48 6" xfId="8053"/>
    <cellStyle name="20% - Accent5 49" xfId="8054"/>
    <cellStyle name="20% - Accent5 49 2" xfId="8055"/>
    <cellStyle name="20% - Accent5 49 2 2" xfId="8056"/>
    <cellStyle name="20% - Accent5 49 2 2 2" xfId="8057"/>
    <cellStyle name="20% - Accent5 49 2 3" xfId="8058"/>
    <cellStyle name="20% - Accent5 49 2 3 2" xfId="8059"/>
    <cellStyle name="20% - Accent5 49 2 4" xfId="8060"/>
    <cellStyle name="20% - Accent5 49 2 4 2" xfId="8061"/>
    <cellStyle name="20% - Accent5 49 2 5" xfId="8062"/>
    <cellStyle name="20% - Accent5 49 3" xfId="8063"/>
    <cellStyle name="20% - Accent5 49 3 2" xfId="8064"/>
    <cellStyle name="20% - Accent5 49 4" xfId="8065"/>
    <cellStyle name="20% - Accent5 49 4 2" xfId="8066"/>
    <cellStyle name="20% - Accent5 49 5" xfId="8067"/>
    <cellStyle name="20% - Accent5 49 5 2" xfId="8068"/>
    <cellStyle name="20% - Accent5 49 6" xfId="8069"/>
    <cellStyle name="20% - Accent5 5" xfId="8070"/>
    <cellStyle name="20% - Accent5 5 2" xfId="8071"/>
    <cellStyle name="20% - Accent5 5 2 2" xfId="8072"/>
    <cellStyle name="20% - Accent5 5 2 2 2" xfId="8073"/>
    <cellStyle name="20% - Accent5 5 2 3" xfId="8074"/>
    <cellStyle name="20% - Accent5 5 2 3 2" xfId="8075"/>
    <cellStyle name="20% - Accent5 5 2 4" xfId="8076"/>
    <cellStyle name="20% - Accent5 5 2 4 2" xfId="8077"/>
    <cellStyle name="20% - Accent5 5 2 5" xfId="8078"/>
    <cellStyle name="20% - Accent5 5 3" xfId="8079"/>
    <cellStyle name="20% - Accent5 5 3 2" xfId="8080"/>
    <cellStyle name="20% - Accent5 5 4" xfId="8081"/>
    <cellStyle name="20% - Accent5 5 4 2" xfId="8082"/>
    <cellStyle name="20% - Accent5 5 5" xfId="8083"/>
    <cellStyle name="20% - Accent5 5 5 2" xfId="8084"/>
    <cellStyle name="20% - Accent5 5 6" xfId="8085"/>
    <cellStyle name="20% - Accent5 50" xfId="8086"/>
    <cellStyle name="20% - Accent5 50 2" xfId="8087"/>
    <cellStyle name="20% - Accent5 50 2 2" xfId="8088"/>
    <cellStyle name="20% - Accent5 50 2 2 2" xfId="8089"/>
    <cellStyle name="20% - Accent5 50 2 3" xfId="8090"/>
    <cellStyle name="20% - Accent5 50 2 3 2" xfId="8091"/>
    <cellStyle name="20% - Accent5 50 2 4" xfId="8092"/>
    <cellStyle name="20% - Accent5 50 2 4 2" xfId="8093"/>
    <cellStyle name="20% - Accent5 50 2 5" xfId="8094"/>
    <cellStyle name="20% - Accent5 50 3" xfId="8095"/>
    <cellStyle name="20% - Accent5 50 3 2" xfId="8096"/>
    <cellStyle name="20% - Accent5 50 4" xfId="8097"/>
    <cellStyle name="20% - Accent5 50 4 2" xfId="8098"/>
    <cellStyle name="20% - Accent5 50 5" xfId="8099"/>
    <cellStyle name="20% - Accent5 50 5 2" xfId="8100"/>
    <cellStyle name="20% - Accent5 50 6" xfId="8101"/>
    <cellStyle name="20% - Accent5 51" xfId="8102"/>
    <cellStyle name="20% - Accent5 51 2" xfId="8103"/>
    <cellStyle name="20% - Accent5 51 2 2" xfId="8104"/>
    <cellStyle name="20% - Accent5 51 2 2 2" xfId="8105"/>
    <cellStyle name="20% - Accent5 51 2 3" xfId="8106"/>
    <cellStyle name="20% - Accent5 51 2 4" xfId="8107"/>
    <cellStyle name="20% - Accent5 51 2 5" xfId="8108"/>
    <cellStyle name="20% - Accent5 51 3" xfId="8109"/>
    <cellStyle name="20% - Accent5 51 4" xfId="8110"/>
    <cellStyle name="20% - Accent5 51 5" xfId="8111"/>
    <cellStyle name="20% - Accent5 51 6" xfId="8112"/>
    <cellStyle name="20% - Accent5 52" xfId="8113"/>
    <cellStyle name="20% - Accent5 52 2" xfId="8114"/>
    <cellStyle name="20% - Accent5 52 2 2" xfId="8115"/>
    <cellStyle name="20% - Accent5 52 2 3" xfId="8116"/>
    <cellStyle name="20% - Accent5 52 2 4" xfId="8117"/>
    <cellStyle name="20% - Accent5 52 2 5" xfId="8118"/>
    <cellStyle name="20% - Accent5 52 3" xfId="8119"/>
    <cellStyle name="20% - Accent5 52 4" xfId="8120"/>
    <cellStyle name="20% - Accent5 52 5" xfId="8121"/>
    <cellStyle name="20% - Accent5 52 6" xfId="8122"/>
    <cellStyle name="20% - Accent5 53" xfId="8123"/>
    <cellStyle name="20% - Accent5 53 2" xfId="8124"/>
    <cellStyle name="20% - Accent5 53 2 2" xfId="8125"/>
    <cellStyle name="20% - Accent5 53 2 3" xfId="8126"/>
    <cellStyle name="20% - Accent5 53 2 4" xfId="8127"/>
    <cellStyle name="20% - Accent5 53 2 5" xfId="8128"/>
    <cellStyle name="20% - Accent5 53 3" xfId="8129"/>
    <cellStyle name="20% - Accent5 53 4" xfId="8130"/>
    <cellStyle name="20% - Accent5 53 5" xfId="8131"/>
    <cellStyle name="20% - Accent5 53 6" xfId="8132"/>
    <cellStyle name="20% - Accent5 54" xfId="8133"/>
    <cellStyle name="20% - Accent5 54 2" xfId="8134"/>
    <cellStyle name="20% - Accent5 54 2 2" xfId="8135"/>
    <cellStyle name="20% - Accent5 54 2 3" xfId="8136"/>
    <cellStyle name="20% - Accent5 54 2 4" xfId="8137"/>
    <cellStyle name="20% - Accent5 54 2 5" xfId="8138"/>
    <cellStyle name="20% - Accent5 54 3" xfId="8139"/>
    <cellStyle name="20% - Accent5 54 4" xfId="8140"/>
    <cellStyle name="20% - Accent5 54 5" xfId="8141"/>
    <cellStyle name="20% - Accent5 54 6" xfId="8142"/>
    <cellStyle name="20% - Accent5 55" xfId="8143"/>
    <cellStyle name="20% - Accent5 55 2" xfId="8144"/>
    <cellStyle name="20% - Accent5 55 2 2" xfId="8145"/>
    <cellStyle name="20% - Accent5 55 2 3" xfId="8146"/>
    <cellStyle name="20% - Accent5 55 2 4" xfId="8147"/>
    <cellStyle name="20% - Accent5 55 2 5" xfId="8148"/>
    <cellStyle name="20% - Accent5 55 3" xfId="8149"/>
    <cellStyle name="20% - Accent5 55 4" xfId="8150"/>
    <cellStyle name="20% - Accent5 55 5" xfId="8151"/>
    <cellStyle name="20% - Accent5 55 6" xfId="8152"/>
    <cellStyle name="20% - Accent5 56" xfId="8153"/>
    <cellStyle name="20% - Accent5 56 2" xfId="8154"/>
    <cellStyle name="20% - Accent5 56 2 2" xfId="8155"/>
    <cellStyle name="20% - Accent5 56 2 3" xfId="8156"/>
    <cellStyle name="20% - Accent5 56 2 4" xfId="8157"/>
    <cellStyle name="20% - Accent5 56 2 5" xfId="8158"/>
    <cellStyle name="20% - Accent5 56 3" xfId="8159"/>
    <cellStyle name="20% - Accent5 56 3 2" xfId="8160"/>
    <cellStyle name="20% - Accent5 56 4" xfId="8161"/>
    <cellStyle name="20% - Accent5 56 5" xfId="8162"/>
    <cellStyle name="20% - Accent5 56 6" xfId="8163"/>
    <cellStyle name="20% - Accent5 57" xfId="8164"/>
    <cellStyle name="20% - Accent5 57 2" xfId="8165"/>
    <cellStyle name="20% - Accent5 57 2 2" xfId="8166"/>
    <cellStyle name="20% - Accent5 57 2 2 2" xfId="8167"/>
    <cellStyle name="20% - Accent5 57 2 3" xfId="8168"/>
    <cellStyle name="20% - Accent5 57 2 4" xfId="8169"/>
    <cellStyle name="20% - Accent5 57 2 5" xfId="8170"/>
    <cellStyle name="20% - Accent5 57 2 6" xfId="8171"/>
    <cellStyle name="20% - Accent5 57 2 7" xfId="8172"/>
    <cellStyle name="20% - Accent5 57 3" xfId="8173"/>
    <cellStyle name="20% - Accent5 57 3 2" xfId="8174"/>
    <cellStyle name="20% - Accent5 57 4" xfId="8175"/>
    <cellStyle name="20% - Accent5 57 5" xfId="8176"/>
    <cellStyle name="20% - Accent5 57 6" xfId="8177"/>
    <cellStyle name="20% - Accent5 57 7" xfId="8178"/>
    <cellStyle name="20% - Accent5 57 8" xfId="8179"/>
    <cellStyle name="20% - Accent5 58" xfId="8180"/>
    <cellStyle name="20% - Accent5 58 2" xfId="8181"/>
    <cellStyle name="20% - Accent5 58 2 2" xfId="8182"/>
    <cellStyle name="20% - Accent5 58 2 2 2" xfId="8183"/>
    <cellStyle name="20% - Accent5 58 2 3" xfId="8184"/>
    <cellStyle name="20% - Accent5 58 2 4" xfId="8185"/>
    <cellStyle name="20% - Accent5 58 2 5" xfId="8186"/>
    <cellStyle name="20% - Accent5 58 2 6" xfId="8187"/>
    <cellStyle name="20% - Accent5 58 2 7" xfId="8188"/>
    <cellStyle name="20% - Accent5 58 3" xfId="8189"/>
    <cellStyle name="20% - Accent5 58 3 2" xfId="8190"/>
    <cellStyle name="20% - Accent5 58 4" xfId="8191"/>
    <cellStyle name="20% - Accent5 58 5" xfId="8192"/>
    <cellStyle name="20% - Accent5 58 6" xfId="8193"/>
    <cellStyle name="20% - Accent5 58 7" xfId="8194"/>
    <cellStyle name="20% - Accent5 58 8" xfId="8195"/>
    <cellStyle name="20% - Accent5 59" xfId="8196"/>
    <cellStyle name="20% - Accent5 59 2" xfId="8197"/>
    <cellStyle name="20% - Accent5 59 2 2" xfId="8198"/>
    <cellStyle name="20% - Accent5 59 2 2 2" xfId="8199"/>
    <cellStyle name="20% - Accent5 59 2 3" xfId="8200"/>
    <cellStyle name="20% - Accent5 59 2 4" xfId="8201"/>
    <cellStyle name="20% - Accent5 59 2 5" xfId="8202"/>
    <cellStyle name="20% - Accent5 59 2 6" xfId="8203"/>
    <cellStyle name="20% - Accent5 59 2 7" xfId="8204"/>
    <cellStyle name="20% - Accent5 59 3" xfId="8205"/>
    <cellStyle name="20% - Accent5 59 3 2" xfId="8206"/>
    <cellStyle name="20% - Accent5 59 4" xfId="8207"/>
    <cellStyle name="20% - Accent5 59 5" xfId="8208"/>
    <cellStyle name="20% - Accent5 59 6" xfId="8209"/>
    <cellStyle name="20% - Accent5 59 7" xfId="8210"/>
    <cellStyle name="20% - Accent5 59 8" xfId="8211"/>
    <cellStyle name="20% - Accent5 6" xfId="8212"/>
    <cellStyle name="20% - Accent5 6 10" xfId="8213"/>
    <cellStyle name="20% - Accent5 6 11" xfId="8214"/>
    <cellStyle name="20% - Accent5 6 12" xfId="8215"/>
    <cellStyle name="20% - Accent5 6 2" xfId="8216"/>
    <cellStyle name="20% - Accent5 6 2 2" xfId="8217"/>
    <cellStyle name="20% - Accent5 6 2 2 2" xfId="8218"/>
    <cellStyle name="20% - Accent5 6 2 3" xfId="8219"/>
    <cellStyle name="20% - Accent5 6 2 4" xfId="8220"/>
    <cellStyle name="20% - Accent5 6 2 5" xfId="8221"/>
    <cellStyle name="20% - Accent5 6 2 6" xfId="8222"/>
    <cellStyle name="20% - Accent5 6 2 7" xfId="8223"/>
    <cellStyle name="20% - Accent5 6 3" xfId="8224"/>
    <cellStyle name="20% - Accent5 6 3 2" xfId="8225"/>
    <cellStyle name="20% - Accent5 6 3 3" xfId="8226"/>
    <cellStyle name="20% - Accent5 6 4" xfId="8227"/>
    <cellStyle name="20% - Accent5 6 5" xfId="8228"/>
    <cellStyle name="20% - Accent5 6 6" xfId="8229"/>
    <cellStyle name="20% - Accent5 6 7" xfId="8230"/>
    <cellStyle name="20% - Accent5 6 8" xfId="8231"/>
    <cellStyle name="20% - Accent5 6 9" xfId="8232"/>
    <cellStyle name="20% - Accent5 60" xfId="8233"/>
    <cellStyle name="20% - Accent5 60 2" xfId="8234"/>
    <cellStyle name="20% - Accent5 60 2 2" xfId="8235"/>
    <cellStyle name="20% - Accent5 60 2 2 2" xfId="8236"/>
    <cellStyle name="20% - Accent5 60 2 3" xfId="8237"/>
    <cellStyle name="20% - Accent5 60 2 4" xfId="8238"/>
    <cellStyle name="20% - Accent5 60 2 5" xfId="8239"/>
    <cellStyle name="20% - Accent5 60 2 6" xfId="8240"/>
    <cellStyle name="20% - Accent5 60 2 7" xfId="8241"/>
    <cellStyle name="20% - Accent5 60 3" xfId="8242"/>
    <cellStyle name="20% - Accent5 60 3 2" xfId="8243"/>
    <cellStyle name="20% - Accent5 60 4" xfId="8244"/>
    <cellStyle name="20% - Accent5 60 5" xfId="8245"/>
    <cellStyle name="20% - Accent5 60 6" xfId="8246"/>
    <cellStyle name="20% - Accent5 60 7" xfId="8247"/>
    <cellStyle name="20% - Accent5 60 8" xfId="8248"/>
    <cellStyle name="20% - Accent5 61" xfId="8249"/>
    <cellStyle name="20% - Accent5 61 2" xfId="8250"/>
    <cellStyle name="20% - Accent5 61 2 2" xfId="8251"/>
    <cellStyle name="20% - Accent5 61 2 2 2" xfId="8252"/>
    <cellStyle name="20% - Accent5 61 2 3" xfId="8253"/>
    <cellStyle name="20% - Accent5 61 2 4" xfId="8254"/>
    <cellStyle name="20% - Accent5 61 2 5" xfId="8255"/>
    <cellStyle name="20% - Accent5 61 2 6" xfId="8256"/>
    <cellStyle name="20% - Accent5 61 2 7" xfId="8257"/>
    <cellStyle name="20% - Accent5 61 3" xfId="8258"/>
    <cellStyle name="20% - Accent5 61 3 2" xfId="8259"/>
    <cellStyle name="20% - Accent5 61 4" xfId="8260"/>
    <cellStyle name="20% - Accent5 61 5" xfId="8261"/>
    <cellStyle name="20% - Accent5 61 6" xfId="8262"/>
    <cellStyle name="20% - Accent5 61 7" xfId="8263"/>
    <cellStyle name="20% - Accent5 61 8" xfId="8264"/>
    <cellStyle name="20% - Accent5 62" xfId="8265"/>
    <cellStyle name="20% - Accent5 62 2" xfId="8266"/>
    <cellStyle name="20% - Accent5 62 2 2" xfId="8267"/>
    <cellStyle name="20% - Accent5 62 2 2 2" xfId="8268"/>
    <cellStyle name="20% - Accent5 62 2 3" xfId="8269"/>
    <cellStyle name="20% - Accent5 62 2 4" xfId="8270"/>
    <cellStyle name="20% - Accent5 62 2 5" xfId="8271"/>
    <cellStyle name="20% - Accent5 62 2 6" xfId="8272"/>
    <cellStyle name="20% - Accent5 62 2 7" xfId="8273"/>
    <cellStyle name="20% - Accent5 62 3" xfId="8274"/>
    <cellStyle name="20% - Accent5 62 3 2" xfId="8275"/>
    <cellStyle name="20% - Accent5 62 4" xfId="8276"/>
    <cellStyle name="20% - Accent5 62 5" xfId="8277"/>
    <cellStyle name="20% - Accent5 62 6" xfId="8278"/>
    <cellStyle name="20% - Accent5 62 7" xfId="8279"/>
    <cellStyle name="20% - Accent5 62 8" xfId="8280"/>
    <cellStyle name="20% - Accent5 63" xfId="8281"/>
    <cellStyle name="20% - Accent5 63 2" xfId="8282"/>
    <cellStyle name="20% - Accent5 63 2 2" xfId="8283"/>
    <cellStyle name="20% - Accent5 63 2 2 2" xfId="8284"/>
    <cellStyle name="20% - Accent5 63 2 3" xfId="8285"/>
    <cellStyle name="20% - Accent5 63 2 4" xfId="8286"/>
    <cellStyle name="20% - Accent5 63 2 5" xfId="8287"/>
    <cellStyle name="20% - Accent5 63 2 6" xfId="8288"/>
    <cellStyle name="20% - Accent5 63 3" xfId="8289"/>
    <cellStyle name="20% - Accent5 63 3 2" xfId="8290"/>
    <cellStyle name="20% - Accent5 63 4" xfId="8291"/>
    <cellStyle name="20% - Accent5 63 5" xfId="8292"/>
    <cellStyle name="20% - Accent5 63 6" xfId="8293"/>
    <cellStyle name="20% - Accent5 63 7" xfId="8294"/>
    <cellStyle name="20% - Accent5 63 8" xfId="8295"/>
    <cellStyle name="20% - Accent5 64" xfId="8296"/>
    <cellStyle name="20% - Accent5 64 2" xfId="8297"/>
    <cellStyle name="20% - Accent5 64 2 2" xfId="8298"/>
    <cellStyle name="20% - Accent5 64 2 2 2" xfId="8299"/>
    <cellStyle name="20% - Accent5 64 2 3" xfId="8300"/>
    <cellStyle name="20% - Accent5 64 2 4" xfId="8301"/>
    <cellStyle name="20% - Accent5 64 2 5" xfId="8302"/>
    <cellStyle name="20% - Accent5 64 2 6" xfId="8303"/>
    <cellStyle name="20% - Accent5 64 3" xfId="8304"/>
    <cellStyle name="20% - Accent5 64 3 2" xfId="8305"/>
    <cellStyle name="20% - Accent5 64 4" xfId="8306"/>
    <cellStyle name="20% - Accent5 64 5" xfId="8307"/>
    <cellStyle name="20% - Accent5 64 6" xfId="8308"/>
    <cellStyle name="20% - Accent5 64 7" xfId="8309"/>
    <cellStyle name="20% - Accent5 64 8" xfId="8310"/>
    <cellStyle name="20% - Accent5 65" xfId="8311"/>
    <cellStyle name="20% - Accent5 65 2" xfId="8312"/>
    <cellStyle name="20% - Accent5 65 2 2" xfId="8313"/>
    <cellStyle name="20% - Accent5 65 2 2 2" xfId="8314"/>
    <cellStyle name="20% - Accent5 65 2 3" xfId="8315"/>
    <cellStyle name="20% - Accent5 65 2 4" xfId="8316"/>
    <cellStyle name="20% - Accent5 65 2 5" xfId="8317"/>
    <cellStyle name="20% - Accent5 65 2 6" xfId="8318"/>
    <cellStyle name="20% - Accent5 65 3" xfId="8319"/>
    <cellStyle name="20% - Accent5 65 3 2" xfId="8320"/>
    <cellStyle name="20% - Accent5 65 4" xfId="8321"/>
    <cellStyle name="20% - Accent5 65 5" xfId="8322"/>
    <cellStyle name="20% - Accent5 65 6" xfId="8323"/>
    <cellStyle name="20% - Accent5 65 7" xfId="8324"/>
    <cellStyle name="20% - Accent5 65 8" xfId="8325"/>
    <cellStyle name="20% - Accent5 66" xfId="8326"/>
    <cellStyle name="20% - Accent5 66 2" xfId="8327"/>
    <cellStyle name="20% - Accent5 66 2 2" xfId="8328"/>
    <cellStyle name="20% - Accent5 66 2 2 2" xfId="8329"/>
    <cellStyle name="20% - Accent5 66 2 3" xfId="8330"/>
    <cellStyle name="20% - Accent5 66 2 4" xfId="8331"/>
    <cellStyle name="20% - Accent5 66 2 5" xfId="8332"/>
    <cellStyle name="20% - Accent5 66 2 6" xfId="8333"/>
    <cellStyle name="20% - Accent5 66 3" xfId="8334"/>
    <cellStyle name="20% - Accent5 66 3 2" xfId="8335"/>
    <cellStyle name="20% - Accent5 66 4" xfId="8336"/>
    <cellStyle name="20% - Accent5 66 5" xfId="8337"/>
    <cellStyle name="20% - Accent5 66 6" xfId="8338"/>
    <cellStyle name="20% - Accent5 66 7" xfId="8339"/>
    <cellStyle name="20% - Accent5 66 8" xfId="8340"/>
    <cellStyle name="20% - Accent5 67" xfId="8341"/>
    <cellStyle name="20% - Accent5 67 2" xfId="8342"/>
    <cellStyle name="20% - Accent5 67 2 2" xfId="8343"/>
    <cellStyle name="20% - Accent5 67 2 2 2" xfId="8344"/>
    <cellStyle name="20% - Accent5 67 2 3" xfId="8345"/>
    <cellStyle name="20% - Accent5 67 2 4" xfId="8346"/>
    <cellStyle name="20% - Accent5 67 2 5" xfId="8347"/>
    <cellStyle name="20% - Accent5 67 2 6" xfId="8348"/>
    <cellStyle name="20% - Accent5 67 3" xfId="8349"/>
    <cellStyle name="20% - Accent5 67 3 2" xfId="8350"/>
    <cellStyle name="20% - Accent5 67 4" xfId="8351"/>
    <cellStyle name="20% - Accent5 67 5" xfId="8352"/>
    <cellStyle name="20% - Accent5 67 6" xfId="8353"/>
    <cellStyle name="20% - Accent5 67 7" xfId="8354"/>
    <cellStyle name="20% - Accent5 67 8" xfId="8355"/>
    <cellStyle name="20% - Accent5 68" xfId="8356"/>
    <cellStyle name="20% - Accent5 68 2" xfId="8357"/>
    <cellStyle name="20% - Accent5 68 2 2" xfId="8358"/>
    <cellStyle name="20% - Accent5 68 2 2 2" xfId="8359"/>
    <cellStyle name="20% - Accent5 68 2 3" xfId="8360"/>
    <cellStyle name="20% - Accent5 68 2 4" xfId="8361"/>
    <cellStyle name="20% - Accent5 68 2 5" xfId="8362"/>
    <cellStyle name="20% - Accent5 68 2 6" xfId="8363"/>
    <cellStyle name="20% - Accent5 68 3" xfId="8364"/>
    <cellStyle name="20% - Accent5 68 3 2" xfId="8365"/>
    <cellStyle name="20% - Accent5 68 4" xfId="8366"/>
    <cellStyle name="20% - Accent5 68 5" xfId="8367"/>
    <cellStyle name="20% - Accent5 68 6" xfId="8368"/>
    <cellStyle name="20% - Accent5 68 7" xfId="8369"/>
    <cellStyle name="20% - Accent5 68 8" xfId="8370"/>
    <cellStyle name="20% - Accent5 69" xfId="8371"/>
    <cellStyle name="20% - Accent5 69 2" xfId="8372"/>
    <cellStyle name="20% - Accent5 69 2 2" xfId="8373"/>
    <cellStyle name="20% - Accent5 69 2 3" xfId="8374"/>
    <cellStyle name="20% - Accent5 69 2 4" xfId="8375"/>
    <cellStyle name="20% - Accent5 69 2 5" xfId="8376"/>
    <cellStyle name="20% - Accent5 69 3" xfId="8377"/>
    <cellStyle name="20% - Accent5 69 4" xfId="8378"/>
    <cellStyle name="20% - Accent5 69 5" xfId="8379"/>
    <cellStyle name="20% - Accent5 69 6" xfId="8380"/>
    <cellStyle name="20% - Accent5 69 7" xfId="8381"/>
    <cellStyle name="20% - Accent5 69 8" xfId="8382"/>
    <cellStyle name="20% - Accent5 7" xfId="8383"/>
    <cellStyle name="20% - Accent5 7 10" xfId="8384"/>
    <cellStyle name="20% - Accent5 7 11" xfId="8385"/>
    <cellStyle name="20% - Accent5 7 12" xfId="8386"/>
    <cellStyle name="20% - Accent5 7 2" xfId="8387"/>
    <cellStyle name="20% - Accent5 7 2 2" xfId="8388"/>
    <cellStyle name="20% - Accent5 7 2 2 2" xfId="8389"/>
    <cellStyle name="20% - Accent5 7 2 3" xfId="8390"/>
    <cellStyle name="20% - Accent5 7 2 4" xfId="8391"/>
    <cellStyle name="20% - Accent5 7 2 5" xfId="8392"/>
    <cellStyle name="20% - Accent5 7 2 6" xfId="8393"/>
    <cellStyle name="20% - Accent5 7 2 7" xfId="8394"/>
    <cellStyle name="20% - Accent5 7 3" xfId="8395"/>
    <cellStyle name="20% - Accent5 7 3 2" xfId="8396"/>
    <cellStyle name="20% - Accent5 7 3 3" xfId="8397"/>
    <cellStyle name="20% - Accent5 7 4" xfId="8398"/>
    <cellStyle name="20% - Accent5 7 5" xfId="8399"/>
    <cellStyle name="20% - Accent5 7 6" xfId="8400"/>
    <cellStyle name="20% - Accent5 7 7" xfId="8401"/>
    <cellStyle name="20% - Accent5 7 8" xfId="8402"/>
    <cellStyle name="20% - Accent5 7 9" xfId="8403"/>
    <cellStyle name="20% - Accent5 70" xfId="8404"/>
    <cellStyle name="20% - Accent5 70 2" xfId="8405"/>
    <cellStyle name="20% - Accent5 70 2 2" xfId="8406"/>
    <cellStyle name="20% - Accent5 70 2 3" xfId="8407"/>
    <cellStyle name="20% - Accent5 70 2 4" xfId="8408"/>
    <cellStyle name="20% - Accent5 70 2 5" xfId="8409"/>
    <cellStyle name="20% - Accent5 70 3" xfId="8410"/>
    <cellStyle name="20% - Accent5 70 4" xfId="8411"/>
    <cellStyle name="20% - Accent5 70 5" xfId="8412"/>
    <cellStyle name="20% - Accent5 70 6" xfId="8413"/>
    <cellStyle name="20% - Accent5 70 7" xfId="8414"/>
    <cellStyle name="20% - Accent5 70 8" xfId="8415"/>
    <cellStyle name="20% - Accent5 71" xfId="8416"/>
    <cellStyle name="20% - Accent5 71 2" xfId="8417"/>
    <cellStyle name="20% - Accent5 71 2 2" xfId="8418"/>
    <cellStyle name="20% - Accent5 71 2 3" xfId="8419"/>
    <cellStyle name="20% - Accent5 71 2 4" xfId="8420"/>
    <cellStyle name="20% - Accent5 71 2 5" xfId="8421"/>
    <cellStyle name="20% - Accent5 71 3" xfId="8422"/>
    <cellStyle name="20% - Accent5 71 4" xfId="8423"/>
    <cellStyle name="20% - Accent5 71 5" xfId="8424"/>
    <cellStyle name="20% - Accent5 71 6" xfId="8425"/>
    <cellStyle name="20% - Accent5 71 7" xfId="8426"/>
    <cellStyle name="20% - Accent5 71 8" xfId="8427"/>
    <cellStyle name="20% - Accent5 72" xfId="8428"/>
    <cellStyle name="20% - Accent5 72 2" xfId="8429"/>
    <cellStyle name="20% - Accent5 72 2 2" xfId="8430"/>
    <cellStyle name="20% - Accent5 72 2 3" xfId="8431"/>
    <cellStyle name="20% - Accent5 72 2 4" xfId="8432"/>
    <cellStyle name="20% - Accent5 72 2 5" xfId="8433"/>
    <cellStyle name="20% - Accent5 72 3" xfId="8434"/>
    <cellStyle name="20% - Accent5 72 4" xfId="8435"/>
    <cellStyle name="20% - Accent5 72 5" xfId="8436"/>
    <cellStyle name="20% - Accent5 72 6" xfId="8437"/>
    <cellStyle name="20% - Accent5 72 7" xfId="8438"/>
    <cellStyle name="20% - Accent5 72 8" xfId="8439"/>
    <cellStyle name="20% - Accent5 73" xfId="8440"/>
    <cellStyle name="20% - Accent5 73 2" xfId="8441"/>
    <cellStyle name="20% - Accent5 73 2 2" xfId="8442"/>
    <cellStyle name="20% - Accent5 73 2 3" xfId="8443"/>
    <cellStyle name="20% - Accent5 73 2 4" xfId="8444"/>
    <cellStyle name="20% - Accent5 73 2 5" xfId="8445"/>
    <cellStyle name="20% - Accent5 73 3" xfId="8446"/>
    <cellStyle name="20% - Accent5 73 4" xfId="8447"/>
    <cellStyle name="20% - Accent5 73 5" xfId="8448"/>
    <cellStyle name="20% - Accent5 73 6" xfId="8449"/>
    <cellStyle name="20% - Accent5 73 7" xfId="8450"/>
    <cellStyle name="20% - Accent5 73 8" xfId="8451"/>
    <cellStyle name="20% - Accent5 74" xfId="8452"/>
    <cellStyle name="20% - Accent5 74 2" xfId="8453"/>
    <cellStyle name="20% - Accent5 74 2 2" xfId="8454"/>
    <cellStyle name="20% - Accent5 74 2 3" xfId="8455"/>
    <cellStyle name="20% - Accent5 74 2 4" xfId="8456"/>
    <cellStyle name="20% - Accent5 74 2 5" xfId="8457"/>
    <cellStyle name="20% - Accent5 74 3" xfId="8458"/>
    <cellStyle name="20% - Accent5 74 4" xfId="8459"/>
    <cellStyle name="20% - Accent5 74 5" xfId="8460"/>
    <cellStyle name="20% - Accent5 74 6" xfId="8461"/>
    <cellStyle name="20% - Accent5 74 7" xfId="8462"/>
    <cellStyle name="20% - Accent5 75" xfId="8463"/>
    <cellStyle name="20% - Accent5 75 2" xfId="8464"/>
    <cellStyle name="20% - Accent5 75 2 2" xfId="8465"/>
    <cellStyle name="20% - Accent5 75 2 3" xfId="8466"/>
    <cellStyle name="20% - Accent5 75 2 4" xfId="8467"/>
    <cellStyle name="20% - Accent5 75 2 5" xfId="8468"/>
    <cellStyle name="20% - Accent5 75 3" xfId="8469"/>
    <cellStyle name="20% - Accent5 75 4" xfId="8470"/>
    <cellStyle name="20% - Accent5 75 5" xfId="8471"/>
    <cellStyle name="20% - Accent5 75 6" xfId="8472"/>
    <cellStyle name="20% - Accent5 75 7" xfId="8473"/>
    <cellStyle name="20% - Accent5 76" xfId="8474"/>
    <cellStyle name="20% - Accent5 76 2" xfId="8475"/>
    <cellStyle name="20% - Accent5 76 2 2" xfId="8476"/>
    <cellStyle name="20% - Accent5 76 2 3" xfId="8477"/>
    <cellStyle name="20% - Accent5 76 2 4" xfId="8478"/>
    <cellStyle name="20% - Accent5 76 2 5" xfId="8479"/>
    <cellStyle name="20% - Accent5 76 3" xfId="8480"/>
    <cellStyle name="20% - Accent5 76 4" xfId="8481"/>
    <cellStyle name="20% - Accent5 76 5" xfId="8482"/>
    <cellStyle name="20% - Accent5 76 6" xfId="8483"/>
    <cellStyle name="20% - Accent5 76 7" xfId="8484"/>
    <cellStyle name="20% - Accent5 77" xfId="8485"/>
    <cellStyle name="20% - Accent5 77 2" xfId="8486"/>
    <cellStyle name="20% - Accent5 77 2 2" xfId="8487"/>
    <cellStyle name="20% - Accent5 77 2 3" xfId="8488"/>
    <cellStyle name="20% - Accent5 77 2 4" xfId="8489"/>
    <cellStyle name="20% - Accent5 77 2 5" xfId="8490"/>
    <cellStyle name="20% - Accent5 77 3" xfId="8491"/>
    <cellStyle name="20% - Accent5 77 4" xfId="8492"/>
    <cellStyle name="20% - Accent5 77 5" xfId="8493"/>
    <cellStyle name="20% - Accent5 77 6" xfId="8494"/>
    <cellStyle name="20% - Accent5 77 7" xfId="8495"/>
    <cellStyle name="20% - Accent5 78" xfId="8496"/>
    <cellStyle name="20% - Accent5 78 2" xfId="8497"/>
    <cellStyle name="20% - Accent5 78 2 2" xfId="8498"/>
    <cellStyle name="20% - Accent5 78 2 3" xfId="8499"/>
    <cellStyle name="20% - Accent5 78 2 4" xfId="8500"/>
    <cellStyle name="20% - Accent5 78 2 5" xfId="8501"/>
    <cellStyle name="20% - Accent5 78 3" xfId="8502"/>
    <cellStyle name="20% - Accent5 78 4" xfId="8503"/>
    <cellStyle name="20% - Accent5 78 5" xfId="8504"/>
    <cellStyle name="20% - Accent5 78 6" xfId="8505"/>
    <cellStyle name="20% - Accent5 78 7" xfId="8506"/>
    <cellStyle name="20% - Accent5 79" xfId="8507"/>
    <cellStyle name="20% - Accent5 79 2" xfId="8508"/>
    <cellStyle name="20% - Accent5 79 2 2" xfId="8509"/>
    <cellStyle name="20% - Accent5 79 2 3" xfId="8510"/>
    <cellStyle name="20% - Accent5 79 2 4" xfId="8511"/>
    <cellStyle name="20% - Accent5 79 2 5" xfId="8512"/>
    <cellStyle name="20% - Accent5 79 3" xfId="8513"/>
    <cellStyle name="20% - Accent5 79 4" xfId="8514"/>
    <cellStyle name="20% - Accent5 79 5" xfId="8515"/>
    <cellStyle name="20% - Accent5 79 6" xfId="8516"/>
    <cellStyle name="20% - Accent5 79 7" xfId="8517"/>
    <cellStyle name="20% - Accent5 8" xfId="8518"/>
    <cellStyle name="20% - Accent5 8 10" xfId="8519"/>
    <cellStyle name="20% - Accent5 8 11" xfId="8520"/>
    <cellStyle name="20% - Accent5 8 12" xfId="8521"/>
    <cellStyle name="20% - Accent5 8 2" xfId="8522"/>
    <cellStyle name="20% - Accent5 8 2 2" xfId="8523"/>
    <cellStyle name="20% - Accent5 8 2 2 2" xfId="8524"/>
    <cellStyle name="20% - Accent5 8 2 3" xfId="8525"/>
    <cellStyle name="20% - Accent5 8 2 4" xfId="8526"/>
    <cellStyle name="20% - Accent5 8 2 5" xfId="8527"/>
    <cellStyle name="20% - Accent5 8 2 6" xfId="8528"/>
    <cellStyle name="20% - Accent5 8 2 7" xfId="8529"/>
    <cellStyle name="20% - Accent5 8 3" xfId="8530"/>
    <cellStyle name="20% - Accent5 8 3 2" xfId="8531"/>
    <cellStyle name="20% - Accent5 8 3 3" xfId="8532"/>
    <cellStyle name="20% - Accent5 8 4" xfId="8533"/>
    <cellStyle name="20% - Accent5 8 5" xfId="8534"/>
    <cellStyle name="20% - Accent5 8 6" xfId="8535"/>
    <cellStyle name="20% - Accent5 8 7" xfId="8536"/>
    <cellStyle name="20% - Accent5 8 8" xfId="8537"/>
    <cellStyle name="20% - Accent5 8 9" xfId="8538"/>
    <cellStyle name="20% - Accent5 80" xfId="8539"/>
    <cellStyle name="20% - Accent5 80 2" xfId="8540"/>
    <cellStyle name="20% - Accent5 80 2 2" xfId="8541"/>
    <cellStyle name="20% - Accent5 80 2 3" xfId="8542"/>
    <cellStyle name="20% - Accent5 80 2 4" xfId="8543"/>
    <cellStyle name="20% - Accent5 80 2 5" xfId="8544"/>
    <cellStyle name="20% - Accent5 80 3" xfId="8545"/>
    <cellStyle name="20% - Accent5 80 4" xfId="8546"/>
    <cellStyle name="20% - Accent5 80 5" xfId="8547"/>
    <cellStyle name="20% - Accent5 80 6" xfId="8548"/>
    <cellStyle name="20% - Accent5 80 7" xfId="8549"/>
    <cellStyle name="20% - Accent5 81" xfId="8550"/>
    <cellStyle name="20% - Accent5 81 2" xfId="8551"/>
    <cellStyle name="20% - Accent5 81 2 2" xfId="8552"/>
    <cellStyle name="20% - Accent5 81 2 3" xfId="8553"/>
    <cellStyle name="20% - Accent5 81 2 4" xfId="8554"/>
    <cellStyle name="20% - Accent5 81 2 5" xfId="8555"/>
    <cellStyle name="20% - Accent5 81 3" xfId="8556"/>
    <cellStyle name="20% - Accent5 81 4" xfId="8557"/>
    <cellStyle name="20% - Accent5 81 5" xfId="8558"/>
    <cellStyle name="20% - Accent5 81 6" xfId="8559"/>
    <cellStyle name="20% - Accent5 82" xfId="8560"/>
    <cellStyle name="20% - Accent5 82 2" xfId="8561"/>
    <cellStyle name="20% - Accent5 82 2 2" xfId="8562"/>
    <cellStyle name="20% - Accent5 82 2 3" xfId="8563"/>
    <cellStyle name="20% - Accent5 82 2 4" xfId="8564"/>
    <cellStyle name="20% - Accent5 82 2 5" xfId="8565"/>
    <cellStyle name="20% - Accent5 82 3" xfId="8566"/>
    <cellStyle name="20% - Accent5 82 4" xfId="8567"/>
    <cellStyle name="20% - Accent5 82 5" xfId="8568"/>
    <cellStyle name="20% - Accent5 82 6" xfId="8569"/>
    <cellStyle name="20% - Accent5 83" xfId="8570"/>
    <cellStyle name="20% - Accent5 83 2" xfId="8571"/>
    <cellStyle name="20% - Accent5 83 2 2" xfId="8572"/>
    <cellStyle name="20% - Accent5 83 2 3" xfId="8573"/>
    <cellStyle name="20% - Accent5 83 2 4" xfId="8574"/>
    <cellStyle name="20% - Accent5 83 2 5" xfId="8575"/>
    <cellStyle name="20% - Accent5 83 3" xfId="8576"/>
    <cellStyle name="20% - Accent5 83 4" xfId="8577"/>
    <cellStyle name="20% - Accent5 83 5" xfId="8578"/>
    <cellStyle name="20% - Accent5 83 6" xfId="8579"/>
    <cellStyle name="20% - Accent5 84" xfId="8580"/>
    <cellStyle name="20% - Accent5 84 2" xfId="8581"/>
    <cellStyle name="20% - Accent5 84 2 2" xfId="8582"/>
    <cellStyle name="20% - Accent5 84 2 3" xfId="8583"/>
    <cellStyle name="20% - Accent5 84 2 4" xfId="8584"/>
    <cellStyle name="20% - Accent5 84 2 5" xfId="8585"/>
    <cellStyle name="20% - Accent5 84 3" xfId="8586"/>
    <cellStyle name="20% - Accent5 84 4" xfId="8587"/>
    <cellStyle name="20% - Accent5 84 5" xfId="8588"/>
    <cellStyle name="20% - Accent5 84 6" xfId="8589"/>
    <cellStyle name="20% - Accent5 85" xfId="8590"/>
    <cellStyle name="20% - Accent5 85 2" xfId="8591"/>
    <cellStyle name="20% - Accent5 85 2 2" xfId="8592"/>
    <cellStyle name="20% - Accent5 85 2 3" xfId="8593"/>
    <cellStyle name="20% - Accent5 85 2 4" xfId="8594"/>
    <cellStyle name="20% - Accent5 85 2 5" xfId="8595"/>
    <cellStyle name="20% - Accent5 85 3" xfId="8596"/>
    <cellStyle name="20% - Accent5 85 4" xfId="8597"/>
    <cellStyle name="20% - Accent5 85 5" xfId="8598"/>
    <cellStyle name="20% - Accent5 85 6" xfId="8599"/>
    <cellStyle name="20% - Accent5 86" xfId="8600"/>
    <cellStyle name="20% - Accent5 86 2" xfId="8601"/>
    <cellStyle name="20% - Accent5 86 2 2" xfId="8602"/>
    <cellStyle name="20% - Accent5 86 2 3" xfId="8603"/>
    <cellStyle name="20% - Accent5 86 2 4" xfId="8604"/>
    <cellStyle name="20% - Accent5 86 2 5" xfId="8605"/>
    <cellStyle name="20% - Accent5 86 3" xfId="8606"/>
    <cellStyle name="20% - Accent5 86 4" xfId="8607"/>
    <cellStyle name="20% - Accent5 86 5" xfId="8608"/>
    <cellStyle name="20% - Accent5 86 6" xfId="8609"/>
    <cellStyle name="20% - Accent5 87" xfId="8610"/>
    <cellStyle name="20% - Accent5 87 2" xfId="8611"/>
    <cellStyle name="20% - Accent5 87 2 2" xfId="8612"/>
    <cellStyle name="20% - Accent5 87 2 3" xfId="8613"/>
    <cellStyle name="20% - Accent5 87 2 4" xfId="8614"/>
    <cellStyle name="20% - Accent5 87 2 5" xfId="8615"/>
    <cellStyle name="20% - Accent5 87 3" xfId="8616"/>
    <cellStyle name="20% - Accent5 87 4" xfId="8617"/>
    <cellStyle name="20% - Accent5 87 5" xfId="8618"/>
    <cellStyle name="20% - Accent5 87 6" xfId="8619"/>
    <cellStyle name="20% - Accent5 88" xfId="8620"/>
    <cellStyle name="20% - Accent5 88 2" xfId="8621"/>
    <cellStyle name="20% - Accent5 88 2 2" xfId="8622"/>
    <cellStyle name="20% - Accent5 88 2 3" xfId="8623"/>
    <cellStyle name="20% - Accent5 88 2 4" xfId="8624"/>
    <cellStyle name="20% - Accent5 88 2 5" xfId="8625"/>
    <cellStyle name="20% - Accent5 88 3" xfId="8626"/>
    <cellStyle name="20% - Accent5 88 4" xfId="8627"/>
    <cellStyle name="20% - Accent5 88 5" xfId="8628"/>
    <cellStyle name="20% - Accent5 88 6" xfId="8629"/>
    <cellStyle name="20% - Accent5 89" xfId="8630"/>
    <cellStyle name="20% - Accent5 89 2" xfId="8631"/>
    <cellStyle name="20% - Accent5 89 2 2" xfId="8632"/>
    <cellStyle name="20% - Accent5 89 2 3" xfId="8633"/>
    <cellStyle name="20% - Accent5 89 2 4" xfId="8634"/>
    <cellStyle name="20% - Accent5 89 2 5" xfId="8635"/>
    <cellStyle name="20% - Accent5 89 3" xfId="8636"/>
    <cellStyle name="20% - Accent5 89 4" xfId="8637"/>
    <cellStyle name="20% - Accent5 89 5" xfId="8638"/>
    <cellStyle name="20% - Accent5 89 6" xfId="8639"/>
    <cellStyle name="20% - Accent5 9" xfId="8640"/>
    <cellStyle name="20% - Accent5 9 10" xfId="8641"/>
    <cellStyle name="20% - Accent5 9 11" xfId="8642"/>
    <cellStyle name="20% - Accent5 9 12" xfId="8643"/>
    <cellStyle name="20% - Accent5 9 2" xfId="8644"/>
    <cellStyle name="20% - Accent5 9 2 2" xfId="8645"/>
    <cellStyle name="20% - Accent5 9 2 2 2" xfId="8646"/>
    <cellStyle name="20% - Accent5 9 2 3" xfId="8647"/>
    <cellStyle name="20% - Accent5 9 2 4" xfId="8648"/>
    <cellStyle name="20% - Accent5 9 2 5" xfId="8649"/>
    <cellStyle name="20% - Accent5 9 2 6" xfId="8650"/>
    <cellStyle name="20% - Accent5 9 2 7" xfId="8651"/>
    <cellStyle name="20% - Accent5 9 3" xfId="8652"/>
    <cellStyle name="20% - Accent5 9 3 2" xfId="8653"/>
    <cellStyle name="20% - Accent5 9 3 3" xfId="8654"/>
    <cellStyle name="20% - Accent5 9 4" xfId="8655"/>
    <cellStyle name="20% - Accent5 9 5" xfId="8656"/>
    <cellStyle name="20% - Accent5 9 6" xfId="8657"/>
    <cellStyle name="20% - Accent5 9 7" xfId="8658"/>
    <cellStyle name="20% - Accent5 9 8" xfId="8659"/>
    <cellStyle name="20% - Accent5 9 9" xfId="8660"/>
    <cellStyle name="20% - Accent5 90" xfId="8661"/>
    <cellStyle name="20% - Accent5 90 2" xfId="8662"/>
    <cellStyle name="20% - Accent5 90 2 2" xfId="8663"/>
    <cellStyle name="20% - Accent5 90 2 3" xfId="8664"/>
    <cellStyle name="20% - Accent5 90 2 4" xfId="8665"/>
    <cellStyle name="20% - Accent5 90 2 5" xfId="8666"/>
    <cellStyle name="20% - Accent5 90 3" xfId="8667"/>
    <cellStyle name="20% - Accent5 90 4" xfId="8668"/>
    <cellStyle name="20% - Accent5 90 5" xfId="8669"/>
    <cellStyle name="20% - Accent5 90 6" xfId="8670"/>
    <cellStyle name="20% - Accent5 91" xfId="8671"/>
    <cellStyle name="20% - Accent5 91 2" xfId="8672"/>
    <cellStyle name="20% - Accent5 91 2 2" xfId="8673"/>
    <cellStyle name="20% - Accent5 91 2 3" xfId="8674"/>
    <cellStyle name="20% - Accent5 91 2 4" xfId="8675"/>
    <cellStyle name="20% - Accent5 91 2 5" xfId="8676"/>
    <cellStyle name="20% - Accent5 91 3" xfId="8677"/>
    <cellStyle name="20% - Accent5 91 4" xfId="8678"/>
    <cellStyle name="20% - Accent5 91 5" xfId="8679"/>
    <cellStyle name="20% - Accent5 91 6" xfId="8680"/>
    <cellStyle name="20% - Accent5 92" xfId="8681"/>
    <cellStyle name="20% - Accent5 92 2" xfId="8682"/>
    <cellStyle name="20% - Accent5 92 2 2" xfId="8683"/>
    <cellStyle name="20% - Accent5 92 2 3" xfId="8684"/>
    <cellStyle name="20% - Accent5 92 2 4" xfId="8685"/>
    <cellStyle name="20% - Accent5 92 2 5" xfId="8686"/>
    <cellStyle name="20% - Accent5 92 3" xfId="8687"/>
    <cellStyle name="20% - Accent5 92 4" xfId="8688"/>
    <cellStyle name="20% - Accent5 92 5" xfId="8689"/>
    <cellStyle name="20% - Accent5 92 6" xfId="8690"/>
    <cellStyle name="20% - Accent5 93" xfId="8691"/>
    <cellStyle name="20% - Accent5 93 2" xfId="8692"/>
    <cellStyle name="20% - Accent5 93 2 2" xfId="8693"/>
    <cellStyle name="20% - Accent5 93 2 3" xfId="8694"/>
    <cellStyle name="20% - Accent5 93 2 4" xfId="8695"/>
    <cellStyle name="20% - Accent5 93 2 5" xfId="8696"/>
    <cellStyle name="20% - Accent5 93 3" xfId="8697"/>
    <cellStyle name="20% - Accent5 93 4" xfId="8698"/>
    <cellStyle name="20% - Accent5 93 5" xfId="8699"/>
    <cellStyle name="20% - Accent5 93 6" xfId="8700"/>
    <cellStyle name="20% - Accent5 94" xfId="8701"/>
    <cellStyle name="20% - Accent5 94 2" xfId="8702"/>
    <cellStyle name="20% - Accent5 94 2 2" xfId="8703"/>
    <cellStyle name="20% - Accent5 94 2 3" xfId="8704"/>
    <cellStyle name="20% - Accent5 94 2 4" xfId="8705"/>
    <cellStyle name="20% - Accent5 94 2 5" xfId="8706"/>
    <cellStyle name="20% - Accent5 94 3" xfId="8707"/>
    <cellStyle name="20% - Accent5 94 4" xfId="8708"/>
    <cellStyle name="20% - Accent5 94 5" xfId="8709"/>
    <cellStyle name="20% - Accent5 94 6" xfId="8710"/>
    <cellStyle name="20% - Accent5 95" xfId="8711"/>
    <cellStyle name="20% - Accent5 95 2" xfId="8712"/>
    <cellStyle name="20% - Accent5 95 2 2" xfId="8713"/>
    <cellStyle name="20% - Accent5 95 2 3" xfId="8714"/>
    <cellStyle name="20% - Accent5 95 2 4" xfId="8715"/>
    <cellStyle name="20% - Accent5 95 2 5" xfId="8716"/>
    <cellStyle name="20% - Accent5 95 3" xfId="8717"/>
    <cellStyle name="20% - Accent5 95 4" xfId="8718"/>
    <cellStyle name="20% - Accent5 95 5" xfId="8719"/>
    <cellStyle name="20% - Accent5 95 6" xfId="8720"/>
    <cellStyle name="20% - Accent5 96" xfId="8721"/>
    <cellStyle name="20% - Accent5 96 2" xfId="8722"/>
    <cellStyle name="20% - Accent5 96 2 2" xfId="8723"/>
    <cellStyle name="20% - Accent5 96 2 3" xfId="8724"/>
    <cellStyle name="20% - Accent5 96 2 4" xfId="8725"/>
    <cellStyle name="20% - Accent5 96 2 5" xfId="8726"/>
    <cellStyle name="20% - Accent5 96 3" xfId="8727"/>
    <cellStyle name="20% - Accent5 96 4" xfId="8728"/>
    <cellStyle name="20% - Accent5 96 5" xfId="8729"/>
    <cellStyle name="20% - Accent5 96 6" xfId="8730"/>
    <cellStyle name="20% - Accent5 97" xfId="8731"/>
    <cellStyle name="20% - Accent5 97 2" xfId="8732"/>
    <cellStyle name="20% - Accent5 97 2 2" xfId="8733"/>
    <cellStyle name="20% - Accent5 97 2 3" xfId="8734"/>
    <cellStyle name="20% - Accent5 97 2 4" xfId="8735"/>
    <cellStyle name="20% - Accent5 97 2 5" xfId="8736"/>
    <cellStyle name="20% - Accent5 97 3" xfId="8737"/>
    <cellStyle name="20% - Accent5 97 4" xfId="8738"/>
    <cellStyle name="20% - Accent5 97 5" xfId="8739"/>
    <cellStyle name="20% - Accent5 97 6" xfId="8740"/>
    <cellStyle name="20% - Accent5 98" xfId="8741"/>
    <cellStyle name="20% - Accent5 98 2" xfId="8742"/>
    <cellStyle name="20% - Accent5 98 2 2" xfId="8743"/>
    <cellStyle name="20% - Accent5 98 2 3" xfId="8744"/>
    <cellStyle name="20% - Accent5 98 2 4" xfId="8745"/>
    <cellStyle name="20% - Accent5 98 2 5" xfId="8746"/>
    <cellStyle name="20% - Accent5 98 3" xfId="8747"/>
    <cellStyle name="20% - Accent5 98 4" xfId="8748"/>
    <cellStyle name="20% - Accent5 98 5" xfId="8749"/>
    <cellStyle name="20% - Accent5 98 6" xfId="8750"/>
    <cellStyle name="20% - Accent5 99" xfId="8751"/>
    <cellStyle name="20% - Accent5 99 2" xfId="8752"/>
    <cellStyle name="20% - Accent5 99 2 2" xfId="8753"/>
    <cellStyle name="20% - Accent5 99 2 3" xfId="8754"/>
    <cellStyle name="20% - Accent5 99 2 4" xfId="8755"/>
    <cellStyle name="20% - Accent5 99 2 5" xfId="8756"/>
    <cellStyle name="20% - Accent5 99 3" xfId="8757"/>
    <cellStyle name="20% - Accent5 99 4" xfId="8758"/>
    <cellStyle name="20% - Accent5 99 5" xfId="8759"/>
    <cellStyle name="20% - Accent5 99 6" xfId="8760"/>
    <cellStyle name="20% - Accent6 10" xfId="8761"/>
    <cellStyle name="20% - Accent6 10 10" xfId="8762"/>
    <cellStyle name="20% - Accent6 10 11" xfId="8763"/>
    <cellStyle name="20% - Accent6 10 12" xfId="8764"/>
    <cellStyle name="20% - Accent6 10 2" xfId="8765"/>
    <cellStyle name="20% - Accent6 10 2 2" xfId="8766"/>
    <cellStyle name="20% - Accent6 10 2 2 2" xfId="8767"/>
    <cellStyle name="20% - Accent6 10 2 3" xfId="8768"/>
    <cellStyle name="20% - Accent6 10 2 4" xfId="8769"/>
    <cellStyle name="20% - Accent6 10 2 5" xfId="8770"/>
    <cellStyle name="20% - Accent6 10 2 6" xfId="8771"/>
    <cellStyle name="20% - Accent6 10 2 7" xfId="8772"/>
    <cellStyle name="20% - Accent6 10 3" xfId="8773"/>
    <cellStyle name="20% - Accent6 10 3 2" xfId="8774"/>
    <cellStyle name="20% - Accent6 10 3 3" xfId="8775"/>
    <cellStyle name="20% - Accent6 10 4" xfId="8776"/>
    <cellStyle name="20% - Accent6 10 5" xfId="8777"/>
    <cellStyle name="20% - Accent6 10 6" xfId="8778"/>
    <cellStyle name="20% - Accent6 10 7" xfId="8779"/>
    <cellStyle name="20% - Accent6 10 8" xfId="8780"/>
    <cellStyle name="20% - Accent6 10 9" xfId="8781"/>
    <cellStyle name="20% - Accent6 100" xfId="8782"/>
    <cellStyle name="20% - Accent6 100 2" xfId="8783"/>
    <cellStyle name="20% - Accent6 100 2 2" xfId="8784"/>
    <cellStyle name="20% - Accent6 100 2 3" xfId="8785"/>
    <cellStyle name="20% - Accent6 100 2 4" xfId="8786"/>
    <cellStyle name="20% - Accent6 100 2 5" xfId="8787"/>
    <cellStyle name="20% - Accent6 100 3" xfId="8788"/>
    <cellStyle name="20% - Accent6 100 4" xfId="8789"/>
    <cellStyle name="20% - Accent6 100 5" xfId="8790"/>
    <cellStyle name="20% - Accent6 100 6" xfId="8791"/>
    <cellStyle name="20% - Accent6 101" xfId="8792"/>
    <cellStyle name="20% - Accent6 101 2" xfId="8793"/>
    <cellStyle name="20% - Accent6 101 2 2" xfId="8794"/>
    <cellStyle name="20% - Accent6 101 2 3" xfId="8795"/>
    <cellStyle name="20% - Accent6 101 2 4" xfId="8796"/>
    <cellStyle name="20% - Accent6 101 2 5" xfId="8797"/>
    <cellStyle name="20% - Accent6 101 3" xfId="8798"/>
    <cellStyle name="20% - Accent6 101 4" xfId="8799"/>
    <cellStyle name="20% - Accent6 101 5" xfId="8800"/>
    <cellStyle name="20% - Accent6 101 6" xfId="8801"/>
    <cellStyle name="20% - Accent6 102" xfId="8802"/>
    <cellStyle name="20% - Accent6 102 2" xfId="8803"/>
    <cellStyle name="20% - Accent6 102 3" xfId="8804"/>
    <cellStyle name="20% - Accent6 102 4" xfId="8805"/>
    <cellStyle name="20% - Accent6 102 5" xfId="8806"/>
    <cellStyle name="20% - Accent6 103" xfId="8807"/>
    <cellStyle name="20% - Accent6 103 2" xfId="8808"/>
    <cellStyle name="20% - Accent6 103 3" xfId="8809"/>
    <cellStyle name="20% - Accent6 103 4" xfId="8810"/>
    <cellStyle name="20% - Accent6 103 5" xfId="8811"/>
    <cellStyle name="20% - Accent6 104" xfId="8812"/>
    <cellStyle name="20% - Accent6 104 2" xfId="8813"/>
    <cellStyle name="20% - Accent6 104 3" xfId="8814"/>
    <cellStyle name="20% - Accent6 104 4" xfId="8815"/>
    <cellStyle name="20% - Accent6 104 5" xfId="8816"/>
    <cellStyle name="20% - Accent6 105" xfId="8817"/>
    <cellStyle name="20% - Accent6 105 2" xfId="8818"/>
    <cellStyle name="20% - Accent6 105 3" xfId="8819"/>
    <cellStyle name="20% - Accent6 105 4" xfId="8820"/>
    <cellStyle name="20% - Accent6 105 5" xfId="8821"/>
    <cellStyle name="20% - Accent6 106" xfId="8822"/>
    <cellStyle name="20% - Accent6 106 2" xfId="8823"/>
    <cellStyle name="20% - Accent6 106 3" xfId="8824"/>
    <cellStyle name="20% - Accent6 106 4" xfId="8825"/>
    <cellStyle name="20% - Accent6 106 5" xfId="8826"/>
    <cellStyle name="20% - Accent6 107" xfId="8827"/>
    <cellStyle name="20% - Accent6 107 2" xfId="8828"/>
    <cellStyle name="20% - Accent6 107 3" xfId="8829"/>
    <cellStyle name="20% - Accent6 107 4" xfId="8830"/>
    <cellStyle name="20% - Accent6 107 5" xfId="8831"/>
    <cellStyle name="20% - Accent6 108" xfId="8832"/>
    <cellStyle name="20% - Accent6 108 2" xfId="8833"/>
    <cellStyle name="20% - Accent6 108 3" xfId="8834"/>
    <cellStyle name="20% - Accent6 108 4" xfId="8835"/>
    <cellStyle name="20% - Accent6 108 5" xfId="8836"/>
    <cellStyle name="20% - Accent6 109" xfId="8837"/>
    <cellStyle name="20% - Accent6 109 2" xfId="8838"/>
    <cellStyle name="20% - Accent6 109 3" xfId="8839"/>
    <cellStyle name="20% - Accent6 109 4" xfId="8840"/>
    <cellStyle name="20% - Accent6 109 5" xfId="8841"/>
    <cellStyle name="20% - Accent6 11" xfId="8842"/>
    <cellStyle name="20% - Accent6 11 10" xfId="8843"/>
    <cellStyle name="20% - Accent6 11 11" xfId="8844"/>
    <cellStyle name="20% - Accent6 11 12" xfId="8845"/>
    <cellStyle name="20% - Accent6 11 2" xfId="8846"/>
    <cellStyle name="20% - Accent6 11 2 2" xfId="8847"/>
    <cellStyle name="20% - Accent6 11 2 2 2" xfId="8848"/>
    <cellStyle name="20% - Accent6 11 2 3" xfId="8849"/>
    <cellStyle name="20% - Accent6 11 2 4" xfId="8850"/>
    <cellStyle name="20% - Accent6 11 2 5" xfId="8851"/>
    <cellStyle name="20% - Accent6 11 2 6" xfId="8852"/>
    <cellStyle name="20% - Accent6 11 2 7" xfId="8853"/>
    <cellStyle name="20% - Accent6 11 3" xfId="8854"/>
    <cellStyle name="20% - Accent6 11 3 2" xfId="8855"/>
    <cellStyle name="20% - Accent6 11 3 3" xfId="8856"/>
    <cellStyle name="20% - Accent6 11 4" xfId="8857"/>
    <cellStyle name="20% - Accent6 11 5" xfId="8858"/>
    <cellStyle name="20% - Accent6 11 6" xfId="8859"/>
    <cellStyle name="20% - Accent6 11 7" xfId="8860"/>
    <cellStyle name="20% - Accent6 11 8" xfId="8861"/>
    <cellStyle name="20% - Accent6 11 9" xfId="8862"/>
    <cellStyle name="20% - Accent6 110" xfId="8863"/>
    <cellStyle name="20% - Accent6 110 2" xfId="8864"/>
    <cellStyle name="20% - Accent6 110 3" xfId="8865"/>
    <cellStyle name="20% - Accent6 110 4" xfId="8866"/>
    <cellStyle name="20% - Accent6 110 5" xfId="8867"/>
    <cellStyle name="20% - Accent6 111" xfId="8868"/>
    <cellStyle name="20% - Accent6 111 2" xfId="8869"/>
    <cellStyle name="20% - Accent6 111 3" xfId="8870"/>
    <cellStyle name="20% - Accent6 111 4" xfId="8871"/>
    <cellStyle name="20% - Accent6 111 5" xfId="8872"/>
    <cellStyle name="20% - Accent6 112" xfId="8873"/>
    <cellStyle name="20% - Accent6 112 2" xfId="8874"/>
    <cellStyle name="20% - Accent6 112 3" xfId="8875"/>
    <cellStyle name="20% - Accent6 112 4" xfId="8876"/>
    <cellStyle name="20% - Accent6 112 5" xfId="8877"/>
    <cellStyle name="20% - Accent6 113" xfId="8878"/>
    <cellStyle name="20% - Accent6 113 2" xfId="8879"/>
    <cellStyle name="20% - Accent6 113 3" xfId="8880"/>
    <cellStyle name="20% - Accent6 113 4" xfId="8881"/>
    <cellStyle name="20% - Accent6 114" xfId="8882"/>
    <cellStyle name="20% - Accent6 114 2" xfId="8883"/>
    <cellStyle name="20% - Accent6 114 3" xfId="8884"/>
    <cellStyle name="20% - Accent6 114 4" xfId="8885"/>
    <cellStyle name="20% - Accent6 115" xfId="8886"/>
    <cellStyle name="20% - Accent6 115 2" xfId="8887"/>
    <cellStyle name="20% - Accent6 115 3" xfId="8888"/>
    <cellStyle name="20% - Accent6 115 4" xfId="8889"/>
    <cellStyle name="20% - Accent6 116" xfId="8890"/>
    <cellStyle name="20% - Accent6 116 2" xfId="8891"/>
    <cellStyle name="20% - Accent6 116 3" xfId="8892"/>
    <cellStyle name="20% - Accent6 116 4" xfId="8893"/>
    <cellStyle name="20% - Accent6 117" xfId="8894"/>
    <cellStyle name="20% - Accent6 117 2" xfId="8895"/>
    <cellStyle name="20% - Accent6 117 3" xfId="8896"/>
    <cellStyle name="20% - Accent6 117 4" xfId="8897"/>
    <cellStyle name="20% - Accent6 118" xfId="8898"/>
    <cellStyle name="20% - Accent6 118 2" xfId="8899"/>
    <cellStyle name="20% - Accent6 118 3" xfId="8900"/>
    <cellStyle name="20% - Accent6 118 4" xfId="8901"/>
    <cellStyle name="20% - Accent6 119" xfId="8902"/>
    <cellStyle name="20% - Accent6 119 2" xfId="8903"/>
    <cellStyle name="20% - Accent6 119 3" xfId="8904"/>
    <cellStyle name="20% - Accent6 119 4" xfId="8905"/>
    <cellStyle name="20% - Accent6 12" xfId="8906"/>
    <cellStyle name="20% - Accent6 12 10" xfId="8907"/>
    <cellStyle name="20% - Accent6 12 11" xfId="8908"/>
    <cellStyle name="20% - Accent6 12 12" xfId="8909"/>
    <cellStyle name="20% - Accent6 12 2" xfId="8910"/>
    <cellStyle name="20% - Accent6 12 2 2" xfId="8911"/>
    <cellStyle name="20% - Accent6 12 2 2 2" xfId="8912"/>
    <cellStyle name="20% - Accent6 12 2 3" xfId="8913"/>
    <cellStyle name="20% - Accent6 12 2 4" xfId="8914"/>
    <cellStyle name="20% - Accent6 12 2 5" xfId="8915"/>
    <cellStyle name="20% - Accent6 12 2 6" xfId="8916"/>
    <cellStyle name="20% - Accent6 12 2 7" xfId="8917"/>
    <cellStyle name="20% - Accent6 12 3" xfId="8918"/>
    <cellStyle name="20% - Accent6 12 3 2" xfId="8919"/>
    <cellStyle name="20% - Accent6 12 3 3" xfId="8920"/>
    <cellStyle name="20% - Accent6 12 4" xfId="8921"/>
    <cellStyle name="20% - Accent6 12 5" xfId="8922"/>
    <cellStyle name="20% - Accent6 12 6" xfId="8923"/>
    <cellStyle name="20% - Accent6 12 7" xfId="8924"/>
    <cellStyle name="20% - Accent6 12 8" xfId="8925"/>
    <cellStyle name="20% - Accent6 12 9" xfId="8926"/>
    <cellStyle name="20% - Accent6 120" xfId="8927"/>
    <cellStyle name="20% - Accent6 121" xfId="8928"/>
    <cellStyle name="20% - Accent6 122" xfId="8929"/>
    <cellStyle name="20% - Accent6 123" xfId="8930"/>
    <cellStyle name="20% - Accent6 124" xfId="8931"/>
    <cellStyle name="20% - Accent6 125" xfId="8932"/>
    <cellStyle name="20% - Accent6 126" xfId="8933"/>
    <cellStyle name="20% - Accent6 127" xfId="8934"/>
    <cellStyle name="20% - Accent6 128" xfId="8935"/>
    <cellStyle name="20% - Accent6 129" xfId="8936"/>
    <cellStyle name="20% - Accent6 13" xfId="8937"/>
    <cellStyle name="20% - Accent6 13 10" xfId="8938"/>
    <cellStyle name="20% - Accent6 13 11" xfId="8939"/>
    <cellStyle name="20% - Accent6 13 12" xfId="8940"/>
    <cellStyle name="20% - Accent6 13 2" xfId="8941"/>
    <cellStyle name="20% - Accent6 13 2 2" xfId="8942"/>
    <cellStyle name="20% - Accent6 13 2 2 2" xfId="8943"/>
    <cellStyle name="20% - Accent6 13 2 3" xfId="8944"/>
    <cellStyle name="20% - Accent6 13 2 4" xfId="8945"/>
    <cellStyle name="20% - Accent6 13 2 5" xfId="8946"/>
    <cellStyle name="20% - Accent6 13 2 6" xfId="8947"/>
    <cellStyle name="20% - Accent6 13 2 7" xfId="8948"/>
    <cellStyle name="20% - Accent6 13 3" xfId="8949"/>
    <cellStyle name="20% - Accent6 13 3 2" xfId="8950"/>
    <cellStyle name="20% - Accent6 13 3 3" xfId="8951"/>
    <cellStyle name="20% - Accent6 13 4" xfId="8952"/>
    <cellStyle name="20% - Accent6 13 5" xfId="8953"/>
    <cellStyle name="20% - Accent6 13 6" xfId="8954"/>
    <cellStyle name="20% - Accent6 13 7" xfId="8955"/>
    <cellStyle name="20% - Accent6 13 8" xfId="8956"/>
    <cellStyle name="20% - Accent6 13 9" xfId="8957"/>
    <cellStyle name="20% - Accent6 130" xfId="8958"/>
    <cellStyle name="20% - Accent6 130 2" xfId="8959"/>
    <cellStyle name="20% - Accent6 130 3" xfId="8960"/>
    <cellStyle name="20% - Accent6 130 4" xfId="8961"/>
    <cellStyle name="20% - Accent6 131" xfId="8962"/>
    <cellStyle name="20% - Accent6 131 2" xfId="8963"/>
    <cellStyle name="20% - Accent6 131 3" xfId="8964"/>
    <cellStyle name="20% - Accent6 131 4" xfId="8965"/>
    <cellStyle name="20% - Accent6 132" xfId="8966"/>
    <cellStyle name="20% - Accent6 133" xfId="8967"/>
    <cellStyle name="20% - Accent6 134" xfId="8968"/>
    <cellStyle name="20% - Accent6 135" xfId="8969"/>
    <cellStyle name="20% - Accent6 136" xfId="8970"/>
    <cellStyle name="20% - Accent6 14" xfId="8971"/>
    <cellStyle name="20% - Accent6 14 10" xfId="8972"/>
    <cellStyle name="20% - Accent6 14 11" xfId="8973"/>
    <cellStyle name="20% - Accent6 14 12" xfId="8974"/>
    <cellStyle name="20% - Accent6 14 2" xfId="8975"/>
    <cellStyle name="20% - Accent6 14 2 2" xfId="8976"/>
    <cellStyle name="20% - Accent6 14 2 2 2" xfId="8977"/>
    <cellStyle name="20% - Accent6 14 2 3" xfId="8978"/>
    <cellStyle name="20% - Accent6 14 2 4" xfId="8979"/>
    <cellStyle name="20% - Accent6 14 2 5" xfId="8980"/>
    <cellStyle name="20% - Accent6 14 2 6" xfId="8981"/>
    <cellStyle name="20% - Accent6 14 2 7" xfId="8982"/>
    <cellStyle name="20% - Accent6 14 3" xfId="8983"/>
    <cellStyle name="20% - Accent6 14 3 2" xfId="8984"/>
    <cellStyle name="20% - Accent6 14 4" xfId="8985"/>
    <cellStyle name="20% - Accent6 14 5" xfId="8986"/>
    <cellStyle name="20% - Accent6 14 6" xfId="8987"/>
    <cellStyle name="20% - Accent6 14 7" xfId="8988"/>
    <cellStyle name="20% - Accent6 14 8" xfId="8989"/>
    <cellStyle name="20% - Accent6 14 9" xfId="8990"/>
    <cellStyle name="20% - Accent6 15" xfId="8991"/>
    <cellStyle name="20% - Accent6 15 10" xfId="8992"/>
    <cellStyle name="20% - Accent6 15 11" xfId="8993"/>
    <cellStyle name="20% - Accent6 15 12" xfId="8994"/>
    <cellStyle name="20% - Accent6 15 2" xfId="8995"/>
    <cellStyle name="20% - Accent6 15 2 2" xfId="8996"/>
    <cellStyle name="20% - Accent6 15 2 2 2" xfId="8997"/>
    <cellStyle name="20% - Accent6 15 2 3" xfId="8998"/>
    <cellStyle name="20% - Accent6 15 2 4" xfId="8999"/>
    <cellStyle name="20% - Accent6 15 2 5" xfId="9000"/>
    <cellStyle name="20% - Accent6 15 2 6" xfId="9001"/>
    <cellStyle name="20% - Accent6 15 2 7" xfId="9002"/>
    <cellStyle name="20% - Accent6 15 3" xfId="9003"/>
    <cellStyle name="20% - Accent6 15 3 2" xfId="9004"/>
    <cellStyle name="20% - Accent6 15 4" xfId="9005"/>
    <cellStyle name="20% - Accent6 15 5" xfId="9006"/>
    <cellStyle name="20% - Accent6 15 6" xfId="9007"/>
    <cellStyle name="20% - Accent6 15 7" xfId="9008"/>
    <cellStyle name="20% - Accent6 15 8" xfId="9009"/>
    <cellStyle name="20% - Accent6 15 9" xfId="9010"/>
    <cellStyle name="20% - Accent6 16" xfId="9011"/>
    <cellStyle name="20% - Accent6 16 10" xfId="9012"/>
    <cellStyle name="20% - Accent6 16 11" xfId="9013"/>
    <cellStyle name="20% - Accent6 16 12" xfId="9014"/>
    <cellStyle name="20% - Accent6 16 2" xfId="9015"/>
    <cellStyle name="20% - Accent6 16 2 2" xfId="9016"/>
    <cellStyle name="20% - Accent6 16 2 2 2" xfId="9017"/>
    <cellStyle name="20% - Accent6 16 2 3" xfId="9018"/>
    <cellStyle name="20% - Accent6 16 2 4" xfId="9019"/>
    <cellStyle name="20% - Accent6 16 2 5" xfId="9020"/>
    <cellStyle name="20% - Accent6 16 2 6" xfId="9021"/>
    <cellStyle name="20% - Accent6 16 2 7" xfId="9022"/>
    <cellStyle name="20% - Accent6 16 3" xfId="9023"/>
    <cellStyle name="20% - Accent6 16 3 2" xfId="9024"/>
    <cellStyle name="20% - Accent6 16 4" xfId="9025"/>
    <cellStyle name="20% - Accent6 16 5" xfId="9026"/>
    <cellStyle name="20% - Accent6 16 6" xfId="9027"/>
    <cellStyle name="20% - Accent6 16 7" xfId="9028"/>
    <cellStyle name="20% - Accent6 16 8" xfId="9029"/>
    <cellStyle name="20% - Accent6 16 9" xfId="9030"/>
    <cellStyle name="20% - Accent6 17" xfId="9031"/>
    <cellStyle name="20% - Accent6 17 10" xfId="9032"/>
    <cellStyle name="20% - Accent6 17 11" xfId="9033"/>
    <cellStyle name="20% - Accent6 17 12" xfId="9034"/>
    <cellStyle name="20% - Accent6 17 2" xfId="9035"/>
    <cellStyle name="20% - Accent6 17 2 2" xfId="9036"/>
    <cellStyle name="20% - Accent6 17 2 2 2" xfId="9037"/>
    <cellStyle name="20% - Accent6 17 2 3" xfId="9038"/>
    <cellStyle name="20% - Accent6 17 2 4" xfId="9039"/>
    <cellStyle name="20% - Accent6 17 2 5" xfId="9040"/>
    <cellStyle name="20% - Accent6 17 2 6" xfId="9041"/>
    <cellStyle name="20% - Accent6 17 2 7" xfId="9042"/>
    <cellStyle name="20% - Accent6 17 3" xfId="9043"/>
    <cellStyle name="20% - Accent6 17 3 2" xfId="9044"/>
    <cellStyle name="20% - Accent6 17 4" xfId="9045"/>
    <cellStyle name="20% - Accent6 17 5" xfId="9046"/>
    <cellStyle name="20% - Accent6 17 6" xfId="9047"/>
    <cellStyle name="20% - Accent6 17 7" xfId="9048"/>
    <cellStyle name="20% - Accent6 17 8" xfId="9049"/>
    <cellStyle name="20% - Accent6 17 9" xfId="9050"/>
    <cellStyle name="20% - Accent6 18" xfId="9051"/>
    <cellStyle name="20% - Accent6 18 10" xfId="9052"/>
    <cellStyle name="20% - Accent6 18 11" xfId="9053"/>
    <cellStyle name="20% - Accent6 18 12" xfId="9054"/>
    <cellStyle name="20% - Accent6 18 2" xfId="9055"/>
    <cellStyle name="20% - Accent6 18 2 2" xfId="9056"/>
    <cellStyle name="20% - Accent6 18 2 2 2" xfId="9057"/>
    <cellStyle name="20% - Accent6 18 2 3" xfId="9058"/>
    <cellStyle name="20% - Accent6 18 2 4" xfId="9059"/>
    <cellStyle name="20% - Accent6 18 2 5" xfId="9060"/>
    <cellStyle name="20% - Accent6 18 2 6" xfId="9061"/>
    <cellStyle name="20% - Accent6 18 2 7" xfId="9062"/>
    <cellStyle name="20% - Accent6 18 3" xfId="9063"/>
    <cellStyle name="20% - Accent6 18 3 2" xfId="9064"/>
    <cellStyle name="20% - Accent6 18 4" xfId="9065"/>
    <cellStyle name="20% - Accent6 18 5" xfId="9066"/>
    <cellStyle name="20% - Accent6 18 6" xfId="9067"/>
    <cellStyle name="20% - Accent6 18 7" xfId="9068"/>
    <cellStyle name="20% - Accent6 18 8" xfId="9069"/>
    <cellStyle name="20% - Accent6 18 9" xfId="9070"/>
    <cellStyle name="20% - Accent6 19" xfId="9071"/>
    <cellStyle name="20% - Accent6 19 10" xfId="9072"/>
    <cellStyle name="20% - Accent6 19 11" xfId="9073"/>
    <cellStyle name="20% - Accent6 19 12" xfId="9074"/>
    <cellStyle name="20% - Accent6 19 2" xfId="9075"/>
    <cellStyle name="20% - Accent6 19 2 2" xfId="9076"/>
    <cellStyle name="20% - Accent6 19 2 2 2" xfId="9077"/>
    <cellStyle name="20% - Accent6 19 2 3" xfId="9078"/>
    <cellStyle name="20% - Accent6 19 2 4" xfId="9079"/>
    <cellStyle name="20% - Accent6 19 2 5" xfId="9080"/>
    <cellStyle name="20% - Accent6 19 2 6" xfId="9081"/>
    <cellStyle name="20% - Accent6 19 2 7" xfId="9082"/>
    <cellStyle name="20% - Accent6 19 3" xfId="9083"/>
    <cellStyle name="20% - Accent6 19 3 2" xfId="9084"/>
    <cellStyle name="20% - Accent6 19 4" xfId="9085"/>
    <cellStyle name="20% - Accent6 19 5" xfId="9086"/>
    <cellStyle name="20% - Accent6 19 6" xfId="9087"/>
    <cellStyle name="20% - Accent6 19 7" xfId="9088"/>
    <cellStyle name="20% - Accent6 19 8" xfId="9089"/>
    <cellStyle name="20% - Accent6 19 9" xfId="9090"/>
    <cellStyle name="20% - Accent6 2" xfId="9091"/>
    <cellStyle name="20% - Accent6 2 10" xfId="9092"/>
    <cellStyle name="20% - Accent6 2 11" xfId="9093"/>
    <cellStyle name="20% - Accent6 2 12" xfId="9094"/>
    <cellStyle name="20% - Accent6 2 2" xfId="9095"/>
    <cellStyle name="20% - Accent6 2 2 2" xfId="9096"/>
    <cellStyle name="20% - Accent6 2 2 2 2" xfId="9097"/>
    <cellStyle name="20% - Accent6 2 2 2 3" xfId="9098"/>
    <cellStyle name="20% - Accent6 2 2 3" xfId="9099"/>
    <cellStyle name="20% - Accent6 2 2 4" xfId="9100"/>
    <cellStyle name="20% - Accent6 2 2 5" xfId="9101"/>
    <cellStyle name="20% - Accent6 2 2 6" xfId="9102"/>
    <cellStyle name="20% - Accent6 2 2 7" xfId="9103"/>
    <cellStyle name="20% - Accent6 2 3" xfId="9104"/>
    <cellStyle name="20% - Accent6 2 3 2" xfId="9105"/>
    <cellStyle name="20% - Accent6 2 3 2 2" xfId="9106"/>
    <cellStyle name="20% - Accent6 2 3 3" xfId="9107"/>
    <cellStyle name="20% - Accent6 2 4" xfId="9108"/>
    <cellStyle name="20% - Accent6 2 4 2" xfId="9109"/>
    <cellStyle name="20% - Accent6 2 5" xfId="9110"/>
    <cellStyle name="20% - Accent6 2 5 2" xfId="9111"/>
    <cellStyle name="20% - Accent6 2 6" xfId="9112"/>
    <cellStyle name="20% - Accent6 2 6 2" xfId="9113"/>
    <cellStyle name="20% - Accent6 2 7" xfId="9114"/>
    <cellStyle name="20% - Accent6 2 7 2" xfId="9115"/>
    <cellStyle name="20% - Accent6 2 8" xfId="9116"/>
    <cellStyle name="20% - Accent6 2 8 2" xfId="9117"/>
    <cellStyle name="20% - Accent6 2 9" xfId="9118"/>
    <cellStyle name="20% - Accent6 20" xfId="9119"/>
    <cellStyle name="20% - Accent6 20 10" xfId="9120"/>
    <cellStyle name="20% - Accent6 20 11" xfId="9121"/>
    <cellStyle name="20% - Accent6 20 12" xfId="9122"/>
    <cellStyle name="20% - Accent6 20 2" xfId="9123"/>
    <cellStyle name="20% - Accent6 20 2 2" xfId="9124"/>
    <cellStyle name="20% - Accent6 20 2 2 2" xfId="9125"/>
    <cellStyle name="20% - Accent6 20 2 3" xfId="9126"/>
    <cellStyle name="20% - Accent6 20 2 4" xfId="9127"/>
    <cellStyle name="20% - Accent6 20 2 5" xfId="9128"/>
    <cellStyle name="20% - Accent6 20 2 6" xfId="9129"/>
    <cellStyle name="20% - Accent6 20 2 7" xfId="9130"/>
    <cellStyle name="20% - Accent6 20 3" xfId="9131"/>
    <cellStyle name="20% - Accent6 20 3 2" xfId="9132"/>
    <cellStyle name="20% - Accent6 20 4" xfId="9133"/>
    <cellStyle name="20% - Accent6 20 5" xfId="9134"/>
    <cellStyle name="20% - Accent6 20 6" xfId="9135"/>
    <cellStyle name="20% - Accent6 20 7" xfId="9136"/>
    <cellStyle name="20% - Accent6 20 8" xfId="9137"/>
    <cellStyle name="20% - Accent6 20 9" xfId="9138"/>
    <cellStyle name="20% - Accent6 21" xfId="9139"/>
    <cellStyle name="20% - Accent6 21 10" xfId="9140"/>
    <cellStyle name="20% - Accent6 21 11" xfId="9141"/>
    <cellStyle name="20% - Accent6 21 12" xfId="9142"/>
    <cellStyle name="20% - Accent6 21 2" xfId="9143"/>
    <cellStyle name="20% - Accent6 21 2 2" xfId="9144"/>
    <cellStyle name="20% - Accent6 21 2 2 2" xfId="9145"/>
    <cellStyle name="20% - Accent6 21 2 3" xfId="9146"/>
    <cellStyle name="20% - Accent6 21 2 4" xfId="9147"/>
    <cellStyle name="20% - Accent6 21 2 5" xfId="9148"/>
    <cellStyle name="20% - Accent6 21 2 6" xfId="9149"/>
    <cellStyle name="20% - Accent6 21 2 7" xfId="9150"/>
    <cellStyle name="20% - Accent6 21 3" xfId="9151"/>
    <cellStyle name="20% - Accent6 21 3 2" xfId="9152"/>
    <cellStyle name="20% - Accent6 21 4" xfId="9153"/>
    <cellStyle name="20% - Accent6 21 5" xfId="9154"/>
    <cellStyle name="20% - Accent6 21 6" xfId="9155"/>
    <cellStyle name="20% - Accent6 21 7" xfId="9156"/>
    <cellStyle name="20% - Accent6 21 8" xfId="9157"/>
    <cellStyle name="20% - Accent6 21 9" xfId="9158"/>
    <cellStyle name="20% - Accent6 22" xfId="9159"/>
    <cellStyle name="20% - Accent6 22 10" xfId="9160"/>
    <cellStyle name="20% - Accent6 22 11" xfId="9161"/>
    <cellStyle name="20% - Accent6 22 12" xfId="9162"/>
    <cellStyle name="20% - Accent6 22 2" xfId="9163"/>
    <cellStyle name="20% - Accent6 22 2 2" xfId="9164"/>
    <cellStyle name="20% - Accent6 22 2 2 2" xfId="9165"/>
    <cellStyle name="20% - Accent6 22 2 3" xfId="9166"/>
    <cellStyle name="20% - Accent6 22 2 4" xfId="9167"/>
    <cellStyle name="20% - Accent6 22 2 5" xfId="9168"/>
    <cellStyle name="20% - Accent6 22 2 6" xfId="9169"/>
    <cellStyle name="20% - Accent6 22 2 7" xfId="9170"/>
    <cellStyle name="20% - Accent6 22 3" xfId="9171"/>
    <cellStyle name="20% - Accent6 22 3 2" xfId="9172"/>
    <cellStyle name="20% - Accent6 22 4" xfId="9173"/>
    <cellStyle name="20% - Accent6 22 5" xfId="9174"/>
    <cellStyle name="20% - Accent6 22 6" xfId="9175"/>
    <cellStyle name="20% - Accent6 22 7" xfId="9176"/>
    <cellStyle name="20% - Accent6 22 8" xfId="9177"/>
    <cellStyle name="20% - Accent6 22 9" xfId="9178"/>
    <cellStyle name="20% - Accent6 23" xfId="9179"/>
    <cellStyle name="20% - Accent6 23 10" xfId="9180"/>
    <cellStyle name="20% - Accent6 23 11" xfId="9181"/>
    <cellStyle name="20% - Accent6 23 12" xfId="9182"/>
    <cellStyle name="20% - Accent6 23 2" xfId="9183"/>
    <cellStyle name="20% - Accent6 23 2 2" xfId="9184"/>
    <cellStyle name="20% - Accent6 23 2 2 2" xfId="9185"/>
    <cellStyle name="20% - Accent6 23 2 3" xfId="9186"/>
    <cellStyle name="20% - Accent6 23 2 4" xfId="9187"/>
    <cellStyle name="20% - Accent6 23 2 5" xfId="9188"/>
    <cellStyle name="20% - Accent6 23 2 6" xfId="9189"/>
    <cellStyle name="20% - Accent6 23 2 7" xfId="9190"/>
    <cellStyle name="20% - Accent6 23 3" xfId="9191"/>
    <cellStyle name="20% - Accent6 23 3 2" xfId="9192"/>
    <cellStyle name="20% - Accent6 23 4" xfId="9193"/>
    <cellStyle name="20% - Accent6 23 5" xfId="9194"/>
    <cellStyle name="20% - Accent6 23 6" xfId="9195"/>
    <cellStyle name="20% - Accent6 23 7" xfId="9196"/>
    <cellStyle name="20% - Accent6 23 8" xfId="9197"/>
    <cellStyle name="20% - Accent6 23 9" xfId="9198"/>
    <cellStyle name="20% - Accent6 24" xfId="9199"/>
    <cellStyle name="20% - Accent6 24 10" xfId="9200"/>
    <cellStyle name="20% - Accent6 24 11" xfId="9201"/>
    <cellStyle name="20% - Accent6 24 12" xfId="9202"/>
    <cellStyle name="20% - Accent6 24 2" xfId="9203"/>
    <cellStyle name="20% - Accent6 24 2 2" xfId="9204"/>
    <cellStyle name="20% - Accent6 24 2 2 2" xfId="9205"/>
    <cellStyle name="20% - Accent6 24 2 3" xfId="9206"/>
    <cellStyle name="20% - Accent6 24 2 4" xfId="9207"/>
    <cellStyle name="20% - Accent6 24 2 5" xfId="9208"/>
    <cellStyle name="20% - Accent6 24 2 6" xfId="9209"/>
    <cellStyle name="20% - Accent6 24 2 7" xfId="9210"/>
    <cellStyle name="20% - Accent6 24 3" xfId="9211"/>
    <cellStyle name="20% - Accent6 24 3 2" xfId="9212"/>
    <cellStyle name="20% - Accent6 24 4" xfId="9213"/>
    <cellStyle name="20% - Accent6 24 5" xfId="9214"/>
    <cellStyle name="20% - Accent6 24 6" xfId="9215"/>
    <cellStyle name="20% - Accent6 24 7" xfId="9216"/>
    <cellStyle name="20% - Accent6 24 8" xfId="9217"/>
    <cellStyle name="20% - Accent6 24 9" xfId="9218"/>
    <cellStyle name="20% - Accent6 25" xfId="9219"/>
    <cellStyle name="20% - Accent6 25 2" xfId="9220"/>
    <cellStyle name="20% - Accent6 25 2 2" xfId="9221"/>
    <cellStyle name="20% - Accent6 25 2 2 2" xfId="9222"/>
    <cellStyle name="20% - Accent6 25 2 3" xfId="9223"/>
    <cellStyle name="20% - Accent6 25 2 4" xfId="9224"/>
    <cellStyle name="20% - Accent6 25 2 5" xfId="9225"/>
    <cellStyle name="20% - Accent6 25 2 6" xfId="9226"/>
    <cellStyle name="20% - Accent6 25 2 7" xfId="9227"/>
    <cellStyle name="20% - Accent6 25 3" xfId="9228"/>
    <cellStyle name="20% - Accent6 25 3 2" xfId="9229"/>
    <cellStyle name="20% - Accent6 25 4" xfId="9230"/>
    <cellStyle name="20% - Accent6 25 5" xfId="9231"/>
    <cellStyle name="20% - Accent6 25 6" xfId="9232"/>
    <cellStyle name="20% - Accent6 25 7" xfId="9233"/>
    <cellStyle name="20% - Accent6 25 8" xfId="9234"/>
    <cellStyle name="20% - Accent6 26" xfId="9235"/>
    <cellStyle name="20% - Accent6 26 2" xfId="9236"/>
    <cellStyle name="20% - Accent6 26 2 2" xfId="9237"/>
    <cellStyle name="20% - Accent6 26 2 2 2" xfId="9238"/>
    <cellStyle name="20% - Accent6 26 2 3" xfId="9239"/>
    <cellStyle name="20% - Accent6 26 2 4" xfId="9240"/>
    <cellStyle name="20% - Accent6 26 2 5" xfId="9241"/>
    <cellStyle name="20% - Accent6 26 2 6" xfId="9242"/>
    <cellStyle name="20% - Accent6 26 2 7" xfId="9243"/>
    <cellStyle name="20% - Accent6 26 3" xfId="9244"/>
    <cellStyle name="20% - Accent6 26 3 2" xfId="9245"/>
    <cellStyle name="20% - Accent6 26 4" xfId="9246"/>
    <cellStyle name="20% - Accent6 26 5" xfId="9247"/>
    <cellStyle name="20% - Accent6 26 6" xfId="9248"/>
    <cellStyle name="20% - Accent6 26 7" xfId="9249"/>
    <cellStyle name="20% - Accent6 26 8" xfId="9250"/>
    <cellStyle name="20% - Accent6 27" xfId="9251"/>
    <cellStyle name="20% - Accent6 27 2" xfId="9252"/>
    <cellStyle name="20% - Accent6 27 2 2" xfId="9253"/>
    <cellStyle name="20% - Accent6 27 2 2 2" xfId="9254"/>
    <cellStyle name="20% - Accent6 27 2 3" xfId="9255"/>
    <cellStyle name="20% - Accent6 27 2 4" xfId="9256"/>
    <cellStyle name="20% - Accent6 27 2 5" xfId="9257"/>
    <cellStyle name="20% - Accent6 27 2 6" xfId="9258"/>
    <cellStyle name="20% - Accent6 27 2 7" xfId="9259"/>
    <cellStyle name="20% - Accent6 27 3" xfId="9260"/>
    <cellStyle name="20% - Accent6 27 3 2" xfId="9261"/>
    <cellStyle name="20% - Accent6 27 4" xfId="9262"/>
    <cellStyle name="20% - Accent6 27 5" xfId="9263"/>
    <cellStyle name="20% - Accent6 27 6" xfId="9264"/>
    <cellStyle name="20% - Accent6 27 7" xfId="9265"/>
    <cellStyle name="20% - Accent6 27 8" xfId="9266"/>
    <cellStyle name="20% - Accent6 28" xfId="9267"/>
    <cellStyle name="20% - Accent6 28 2" xfId="9268"/>
    <cellStyle name="20% - Accent6 28 2 2" xfId="9269"/>
    <cellStyle name="20% - Accent6 28 2 2 2" xfId="9270"/>
    <cellStyle name="20% - Accent6 28 2 3" xfId="9271"/>
    <cellStyle name="20% - Accent6 28 2 4" xfId="9272"/>
    <cellStyle name="20% - Accent6 28 2 5" xfId="9273"/>
    <cellStyle name="20% - Accent6 28 2 6" xfId="9274"/>
    <cellStyle name="20% - Accent6 28 2 7" xfId="9275"/>
    <cellStyle name="20% - Accent6 28 3" xfId="9276"/>
    <cellStyle name="20% - Accent6 28 3 2" xfId="9277"/>
    <cellStyle name="20% - Accent6 28 4" xfId="9278"/>
    <cellStyle name="20% - Accent6 28 5" xfId="9279"/>
    <cellStyle name="20% - Accent6 28 6" xfId="9280"/>
    <cellStyle name="20% - Accent6 28 7" xfId="9281"/>
    <cellStyle name="20% - Accent6 28 8" xfId="9282"/>
    <cellStyle name="20% - Accent6 29" xfId="9283"/>
    <cellStyle name="20% - Accent6 29 2" xfId="9284"/>
    <cellStyle name="20% - Accent6 29 2 2" xfId="9285"/>
    <cellStyle name="20% - Accent6 29 2 2 2" xfId="9286"/>
    <cellStyle name="20% - Accent6 29 2 3" xfId="9287"/>
    <cellStyle name="20% - Accent6 29 2 4" xfId="9288"/>
    <cellStyle name="20% - Accent6 29 2 5" xfId="9289"/>
    <cellStyle name="20% - Accent6 29 2 6" xfId="9290"/>
    <cellStyle name="20% - Accent6 29 2 7" xfId="9291"/>
    <cellStyle name="20% - Accent6 29 3" xfId="9292"/>
    <cellStyle name="20% - Accent6 29 3 2" xfId="9293"/>
    <cellStyle name="20% - Accent6 29 4" xfId="9294"/>
    <cellStyle name="20% - Accent6 29 5" xfId="9295"/>
    <cellStyle name="20% - Accent6 29 6" xfId="9296"/>
    <cellStyle name="20% - Accent6 29 7" xfId="9297"/>
    <cellStyle name="20% - Accent6 29 8" xfId="9298"/>
    <cellStyle name="20% - Accent6 3" xfId="9299"/>
    <cellStyle name="20% - Accent6 3 10" xfId="9300"/>
    <cellStyle name="20% - Accent6 3 11" xfId="9301"/>
    <cellStyle name="20% - Accent6 3 12" xfId="9302"/>
    <cellStyle name="20% - Accent6 3 2" xfId="9303"/>
    <cellStyle name="20% - Accent6 3 2 2" xfId="9304"/>
    <cellStyle name="20% - Accent6 3 2 2 2" xfId="9305"/>
    <cellStyle name="20% - Accent6 3 2 3" xfId="9306"/>
    <cellStyle name="20% - Accent6 3 2 4" xfId="9307"/>
    <cellStyle name="20% - Accent6 3 2 5" xfId="9308"/>
    <cellStyle name="20% - Accent6 3 2 6" xfId="9309"/>
    <cellStyle name="20% - Accent6 3 2 7" xfId="9310"/>
    <cellStyle name="20% - Accent6 3 3" xfId="9311"/>
    <cellStyle name="20% - Accent6 3 3 2" xfId="9312"/>
    <cellStyle name="20% - Accent6 3 3 3" xfId="9313"/>
    <cellStyle name="20% - Accent6 3 4" xfId="9314"/>
    <cellStyle name="20% - Accent6 3 5" xfId="9315"/>
    <cellStyle name="20% - Accent6 3 6" xfId="9316"/>
    <cellStyle name="20% - Accent6 3 7" xfId="9317"/>
    <cellStyle name="20% - Accent6 3 8" xfId="9318"/>
    <cellStyle name="20% - Accent6 3 9" xfId="9319"/>
    <cellStyle name="20% - Accent6 30" xfId="9320"/>
    <cellStyle name="20% - Accent6 30 2" xfId="9321"/>
    <cellStyle name="20% - Accent6 30 2 2" xfId="9322"/>
    <cellStyle name="20% - Accent6 30 2 2 2" xfId="9323"/>
    <cellStyle name="20% - Accent6 30 2 3" xfId="9324"/>
    <cellStyle name="20% - Accent6 30 2 4" xfId="9325"/>
    <cellStyle name="20% - Accent6 30 2 5" xfId="9326"/>
    <cellStyle name="20% - Accent6 30 2 6" xfId="9327"/>
    <cellStyle name="20% - Accent6 30 2 7" xfId="9328"/>
    <cellStyle name="20% - Accent6 30 3" xfId="9329"/>
    <cellStyle name="20% - Accent6 30 3 2" xfId="9330"/>
    <cellStyle name="20% - Accent6 30 4" xfId="9331"/>
    <cellStyle name="20% - Accent6 30 5" xfId="9332"/>
    <cellStyle name="20% - Accent6 30 6" xfId="9333"/>
    <cellStyle name="20% - Accent6 30 7" xfId="9334"/>
    <cellStyle name="20% - Accent6 30 8" xfId="9335"/>
    <cellStyle name="20% - Accent6 31" xfId="9336"/>
    <cellStyle name="20% - Accent6 31 2" xfId="9337"/>
    <cellStyle name="20% - Accent6 31 2 2" xfId="9338"/>
    <cellStyle name="20% - Accent6 31 2 2 2" xfId="9339"/>
    <cellStyle name="20% - Accent6 31 2 3" xfId="9340"/>
    <cellStyle name="20% - Accent6 31 2 4" xfId="9341"/>
    <cellStyle name="20% - Accent6 31 2 5" xfId="9342"/>
    <cellStyle name="20% - Accent6 31 2 6" xfId="9343"/>
    <cellStyle name="20% - Accent6 31 2 7" xfId="9344"/>
    <cellStyle name="20% - Accent6 31 3" xfId="9345"/>
    <cellStyle name="20% - Accent6 31 3 2" xfId="9346"/>
    <cellStyle name="20% - Accent6 31 4" xfId="9347"/>
    <cellStyle name="20% - Accent6 31 5" xfId="9348"/>
    <cellStyle name="20% - Accent6 31 6" xfId="9349"/>
    <cellStyle name="20% - Accent6 31 7" xfId="9350"/>
    <cellStyle name="20% - Accent6 31 8" xfId="9351"/>
    <cellStyle name="20% - Accent6 32" xfId="9352"/>
    <cellStyle name="20% - Accent6 32 2" xfId="9353"/>
    <cellStyle name="20% - Accent6 32 2 2" xfId="9354"/>
    <cellStyle name="20% - Accent6 32 2 2 2" xfId="9355"/>
    <cellStyle name="20% - Accent6 32 2 3" xfId="9356"/>
    <cellStyle name="20% - Accent6 32 2 4" xfId="9357"/>
    <cellStyle name="20% - Accent6 32 2 5" xfId="9358"/>
    <cellStyle name="20% - Accent6 32 2 6" xfId="9359"/>
    <cellStyle name="20% - Accent6 32 2 7" xfId="9360"/>
    <cellStyle name="20% - Accent6 32 3" xfId="9361"/>
    <cellStyle name="20% - Accent6 32 3 2" xfId="9362"/>
    <cellStyle name="20% - Accent6 32 4" xfId="9363"/>
    <cellStyle name="20% - Accent6 32 5" xfId="9364"/>
    <cellStyle name="20% - Accent6 32 6" xfId="9365"/>
    <cellStyle name="20% - Accent6 32 7" xfId="9366"/>
    <cellStyle name="20% - Accent6 32 8" xfId="9367"/>
    <cellStyle name="20% - Accent6 33" xfId="9368"/>
    <cellStyle name="20% - Accent6 33 2" xfId="9369"/>
    <cellStyle name="20% - Accent6 33 2 2" xfId="9370"/>
    <cellStyle name="20% - Accent6 33 2 2 2" xfId="9371"/>
    <cellStyle name="20% - Accent6 33 2 3" xfId="9372"/>
    <cellStyle name="20% - Accent6 33 2 4" xfId="9373"/>
    <cellStyle name="20% - Accent6 33 2 5" xfId="9374"/>
    <cellStyle name="20% - Accent6 33 2 6" xfId="9375"/>
    <cellStyle name="20% - Accent6 33 2 7" xfId="9376"/>
    <cellStyle name="20% - Accent6 33 3" xfId="9377"/>
    <cellStyle name="20% - Accent6 33 3 2" xfId="9378"/>
    <cellStyle name="20% - Accent6 33 4" xfId="9379"/>
    <cellStyle name="20% - Accent6 33 5" xfId="9380"/>
    <cellStyle name="20% - Accent6 33 6" xfId="9381"/>
    <cellStyle name="20% - Accent6 33 7" xfId="9382"/>
    <cellStyle name="20% - Accent6 33 8" xfId="9383"/>
    <cellStyle name="20% - Accent6 34" xfId="9384"/>
    <cellStyle name="20% - Accent6 34 2" xfId="9385"/>
    <cellStyle name="20% - Accent6 34 2 2" xfId="9386"/>
    <cellStyle name="20% - Accent6 34 2 2 2" xfId="9387"/>
    <cellStyle name="20% - Accent6 34 2 3" xfId="9388"/>
    <cellStyle name="20% - Accent6 34 2 4" xfId="9389"/>
    <cellStyle name="20% - Accent6 34 2 5" xfId="9390"/>
    <cellStyle name="20% - Accent6 34 2 6" xfId="9391"/>
    <cellStyle name="20% - Accent6 34 2 7" xfId="9392"/>
    <cellStyle name="20% - Accent6 34 3" xfId="9393"/>
    <cellStyle name="20% - Accent6 34 3 2" xfId="9394"/>
    <cellStyle name="20% - Accent6 34 4" xfId="9395"/>
    <cellStyle name="20% - Accent6 34 5" xfId="9396"/>
    <cellStyle name="20% - Accent6 34 6" xfId="9397"/>
    <cellStyle name="20% - Accent6 34 7" xfId="9398"/>
    <cellStyle name="20% - Accent6 34 8" xfId="9399"/>
    <cellStyle name="20% - Accent6 35" xfId="9400"/>
    <cellStyle name="20% - Accent6 35 2" xfId="9401"/>
    <cellStyle name="20% - Accent6 35 2 2" xfId="9402"/>
    <cellStyle name="20% - Accent6 35 2 2 2" xfId="9403"/>
    <cellStyle name="20% - Accent6 35 2 3" xfId="9404"/>
    <cellStyle name="20% - Accent6 35 2 4" xfId="9405"/>
    <cellStyle name="20% - Accent6 35 2 5" xfId="9406"/>
    <cellStyle name="20% - Accent6 35 2 6" xfId="9407"/>
    <cellStyle name="20% - Accent6 35 2 7" xfId="9408"/>
    <cellStyle name="20% - Accent6 35 3" xfId="9409"/>
    <cellStyle name="20% - Accent6 35 3 2" xfId="9410"/>
    <cellStyle name="20% - Accent6 35 4" xfId="9411"/>
    <cellStyle name="20% - Accent6 35 5" xfId="9412"/>
    <cellStyle name="20% - Accent6 35 6" xfId="9413"/>
    <cellStyle name="20% - Accent6 35 7" xfId="9414"/>
    <cellStyle name="20% - Accent6 35 8" xfId="9415"/>
    <cellStyle name="20% - Accent6 36" xfId="9416"/>
    <cellStyle name="20% - Accent6 36 2" xfId="9417"/>
    <cellStyle name="20% - Accent6 36 2 2" xfId="9418"/>
    <cellStyle name="20% - Accent6 36 2 2 2" xfId="9419"/>
    <cellStyle name="20% - Accent6 36 2 3" xfId="9420"/>
    <cellStyle name="20% - Accent6 36 2 4" xfId="9421"/>
    <cellStyle name="20% - Accent6 36 2 5" xfId="9422"/>
    <cellStyle name="20% - Accent6 36 2 6" xfId="9423"/>
    <cellStyle name="20% - Accent6 36 2 7" xfId="9424"/>
    <cellStyle name="20% - Accent6 36 3" xfId="9425"/>
    <cellStyle name="20% - Accent6 36 3 2" xfId="9426"/>
    <cellStyle name="20% - Accent6 36 4" xfId="9427"/>
    <cellStyle name="20% - Accent6 36 5" xfId="9428"/>
    <cellStyle name="20% - Accent6 36 6" xfId="9429"/>
    <cellStyle name="20% - Accent6 36 7" xfId="9430"/>
    <cellStyle name="20% - Accent6 36 8" xfId="9431"/>
    <cellStyle name="20% - Accent6 37" xfId="9432"/>
    <cellStyle name="20% - Accent6 37 2" xfId="9433"/>
    <cellStyle name="20% - Accent6 37 2 2" xfId="9434"/>
    <cellStyle name="20% - Accent6 37 2 2 2" xfId="9435"/>
    <cellStyle name="20% - Accent6 37 2 3" xfId="9436"/>
    <cellStyle name="20% - Accent6 37 2 4" xfId="9437"/>
    <cellStyle name="20% - Accent6 37 2 5" xfId="9438"/>
    <cellStyle name="20% - Accent6 37 2 6" xfId="9439"/>
    <cellStyle name="20% - Accent6 37 2 7" xfId="9440"/>
    <cellStyle name="20% - Accent6 37 3" xfId="9441"/>
    <cellStyle name="20% - Accent6 37 3 2" xfId="9442"/>
    <cellStyle name="20% - Accent6 37 4" xfId="9443"/>
    <cellStyle name="20% - Accent6 37 5" xfId="9444"/>
    <cellStyle name="20% - Accent6 37 6" xfId="9445"/>
    <cellStyle name="20% - Accent6 37 7" xfId="9446"/>
    <cellStyle name="20% - Accent6 37 8" xfId="9447"/>
    <cellStyle name="20% - Accent6 38" xfId="9448"/>
    <cellStyle name="20% - Accent6 38 2" xfId="9449"/>
    <cellStyle name="20% - Accent6 38 2 2" xfId="9450"/>
    <cellStyle name="20% - Accent6 38 2 2 2" xfId="9451"/>
    <cellStyle name="20% - Accent6 38 2 3" xfId="9452"/>
    <cellStyle name="20% - Accent6 38 2 4" xfId="9453"/>
    <cellStyle name="20% - Accent6 38 2 5" xfId="9454"/>
    <cellStyle name="20% - Accent6 38 2 6" xfId="9455"/>
    <cellStyle name="20% - Accent6 38 2 7" xfId="9456"/>
    <cellStyle name="20% - Accent6 38 3" xfId="9457"/>
    <cellStyle name="20% - Accent6 38 3 2" xfId="9458"/>
    <cellStyle name="20% - Accent6 38 4" xfId="9459"/>
    <cellStyle name="20% - Accent6 38 5" xfId="9460"/>
    <cellStyle name="20% - Accent6 38 6" xfId="9461"/>
    <cellStyle name="20% - Accent6 38 7" xfId="9462"/>
    <cellStyle name="20% - Accent6 38 8" xfId="9463"/>
    <cellStyle name="20% - Accent6 39" xfId="9464"/>
    <cellStyle name="20% - Accent6 39 2" xfId="9465"/>
    <cellStyle name="20% - Accent6 39 2 2" xfId="9466"/>
    <cellStyle name="20% - Accent6 39 2 2 2" xfId="9467"/>
    <cellStyle name="20% - Accent6 39 2 3" xfId="9468"/>
    <cellStyle name="20% - Accent6 39 2 4" xfId="9469"/>
    <cellStyle name="20% - Accent6 39 2 5" xfId="9470"/>
    <cellStyle name="20% - Accent6 39 2 6" xfId="9471"/>
    <cellStyle name="20% - Accent6 39 2 7" xfId="9472"/>
    <cellStyle name="20% - Accent6 39 3" xfId="9473"/>
    <cellStyle name="20% - Accent6 39 3 2" xfId="9474"/>
    <cellStyle name="20% - Accent6 39 4" xfId="9475"/>
    <cellStyle name="20% - Accent6 39 5" xfId="9476"/>
    <cellStyle name="20% - Accent6 39 6" xfId="9477"/>
    <cellStyle name="20% - Accent6 39 7" xfId="9478"/>
    <cellStyle name="20% - Accent6 39 8" xfId="9479"/>
    <cellStyle name="20% - Accent6 4" xfId="9480"/>
    <cellStyle name="20% - Accent6 4 10" xfId="9481"/>
    <cellStyle name="20% - Accent6 4 11" xfId="9482"/>
    <cellStyle name="20% - Accent6 4 12" xfId="9483"/>
    <cellStyle name="20% - Accent6 4 2" xfId="9484"/>
    <cellStyle name="20% - Accent6 4 2 2" xfId="9485"/>
    <cellStyle name="20% - Accent6 4 2 2 2" xfId="9486"/>
    <cellStyle name="20% - Accent6 4 2 3" xfId="9487"/>
    <cellStyle name="20% - Accent6 4 2 4" xfId="9488"/>
    <cellStyle name="20% - Accent6 4 2 5" xfId="9489"/>
    <cellStyle name="20% - Accent6 4 2 6" xfId="9490"/>
    <cellStyle name="20% - Accent6 4 2 7" xfId="9491"/>
    <cellStyle name="20% - Accent6 4 3" xfId="9492"/>
    <cellStyle name="20% - Accent6 4 3 2" xfId="9493"/>
    <cellStyle name="20% - Accent6 4 3 3" xfId="9494"/>
    <cellStyle name="20% - Accent6 4 4" xfId="9495"/>
    <cellStyle name="20% - Accent6 4 5" xfId="9496"/>
    <cellStyle name="20% - Accent6 4 6" xfId="9497"/>
    <cellStyle name="20% - Accent6 4 7" xfId="9498"/>
    <cellStyle name="20% - Accent6 4 8" xfId="9499"/>
    <cellStyle name="20% - Accent6 4 9" xfId="9500"/>
    <cellStyle name="20% - Accent6 40" xfId="9501"/>
    <cellStyle name="20% - Accent6 40 2" xfId="9502"/>
    <cellStyle name="20% - Accent6 40 2 2" xfId="9503"/>
    <cellStyle name="20% - Accent6 40 2 2 2" xfId="9504"/>
    <cellStyle name="20% - Accent6 40 2 3" xfId="9505"/>
    <cellStyle name="20% - Accent6 40 2 4" xfId="9506"/>
    <cellStyle name="20% - Accent6 40 2 5" xfId="9507"/>
    <cellStyle name="20% - Accent6 40 2 6" xfId="9508"/>
    <cellStyle name="20% - Accent6 40 2 7" xfId="9509"/>
    <cellStyle name="20% - Accent6 40 3" xfId="9510"/>
    <cellStyle name="20% - Accent6 40 3 2" xfId="9511"/>
    <cellStyle name="20% - Accent6 40 4" xfId="9512"/>
    <cellStyle name="20% - Accent6 40 5" xfId="9513"/>
    <cellStyle name="20% - Accent6 40 6" xfId="9514"/>
    <cellStyle name="20% - Accent6 40 7" xfId="9515"/>
    <cellStyle name="20% - Accent6 40 8" xfId="9516"/>
    <cellStyle name="20% - Accent6 41" xfId="9517"/>
    <cellStyle name="20% - Accent6 41 2" xfId="9518"/>
    <cellStyle name="20% - Accent6 41 2 2" xfId="9519"/>
    <cellStyle name="20% - Accent6 41 2 2 2" xfId="9520"/>
    <cellStyle name="20% - Accent6 41 2 3" xfId="9521"/>
    <cellStyle name="20% - Accent6 41 2 4" xfId="9522"/>
    <cellStyle name="20% - Accent6 41 2 5" xfId="9523"/>
    <cellStyle name="20% - Accent6 41 2 6" xfId="9524"/>
    <cellStyle name="20% - Accent6 41 2 7" xfId="9525"/>
    <cellStyle name="20% - Accent6 41 3" xfId="9526"/>
    <cellStyle name="20% - Accent6 41 3 2" xfId="9527"/>
    <cellStyle name="20% - Accent6 41 4" xfId="9528"/>
    <cellStyle name="20% - Accent6 41 5" xfId="9529"/>
    <cellStyle name="20% - Accent6 41 6" xfId="9530"/>
    <cellStyle name="20% - Accent6 41 7" xfId="9531"/>
    <cellStyle name="20% - Accent6 41 8" xfId="9532"/>
    <cellStyle name="20% - Accent6 42" xfId="9533"/>
    <cellStyle name="20% - Accent6 42 2" xfId="9534"/>
    <cellStyle name="20% - Accent6 42 2 2" xfId="9535"/>
    <cellStyle name="20% - Accent6 42 2 2 2" xfId="9536"/>
    <cellStyle name="20% - Accent6 42 2 3" xfId="9537"/>
    <cellStyle name="20% - Accent6 42 2 4" xfId="9538"/>
    <cellStyle name="20% - Accent6 42 2 5" xfId="9539"/>
    <cellStyle name="20% - Accent6 42 2 6" xfId="9540"/>
    <cellStyle name="20% - Accent6 42 2 7" xfId="9541"/>
    <cellStyle name="20% - Accent6 42 3" xfId="9542"/>
    <cellStyle name="20% - Accent6 42 3 2" xfId="9543"/>
    <cellStyle name="20% - Accent6 42 4" xfId="9544"/>
    <cellStyle name="20% - Accent6 42 5" xfId="9545"/>
    <cellStyle name="20% - Accent6 42 6" xfId="9546"/>
    <cellStyle name="20% - Accent6 42 7" xfId="9547"/>
    <cellStyle name="20% - Accent6 42 8" xfId="9548"/>
    <cellStyle name="20% - Accent6 43" xfId="9549"/>
    <cellStyle name="20% - Accent6 43 2" xfId="9550"/>
    <cellStyle name="20% - Accent6 43 2 2" xfId="9551"/>
    <cellStyle name="20% - Accent6 43 2 2 2" xfId="9552"/>
    <cellStyle name="20% - Accent6 43 2 3" xfId="9553"/>
    <cellStyle name="20% - Accent6 43 2 4" xfId="9554"/>
    <cellStyle name="20% - Accent6 43 2 5" xfId="9555"/>
    <cellStyle name="20% - Accent6 43 2 6" xfId="9556"/>
    <cellStyle name="20% - Accent6 43 2 7" xfId="9557"/>
    <cellStyle name="20% - Accent6 43 3" xfId="9558"/>
    <cellStyle name="20% - Accent6 43 3 2" xfId="9559"/>
    <cellStyle name="20% - Accent6 43 4" xfId="9560"/>
    <cellStyle name="20% - Accent6 43 5" xfId="9561"/>
    <cellStyle name="20% - Accent6 43 6" xfId="9562"/>
    <cellStyle name="20% - Accent6 43 7" xfId="9563"/>
    <cellStyle name="20% - Accent6 43 8" xfId="9564"/>
    <cellStyle name="20% - Accent6 44" xfId="9565"/>
    <cellStyle name="20% - Accent6 44 2" xfId="9566"/>
    <cellStyle name="20% - Accent6 44 2 2" xfId="9567"/>
    <cellStyle name="20% - Accent6 44 2 2 2" xfId="9568"/>
    <cellStyle name="20% - Accent6 44 2 3" xfId="9569"/>
    <cellStyle name="20% - Accent6 44 2 4" xfId="9570"/>
    <cellStyle name="20% - Accent6 44 2 5" xfId="9571"/>
    <cellStyle name="20% - Accent6 44 2 6" xfId="9572"/>
    <cellStyle name="20% - Accent6 44 2 7" xfId="9573"/>
    <cellStyle name="20% - Accent6 44 3" xfId="9574"/>
    <cellStyle name="20% - Accent6 44 3 2" xfId="9575"/>
    <cellStyle name="20% - Accent6 44 4" xfId="9576"/>
    <cellStyle name="20% - Accent6 44 5" xfId="9577"/>
    <cellStyle name="20% - Accent6 44 6" xfId="9578"/>
    <cellStyle name="20% - Accent6 44 7" xfId="9579"/>
    <cellStyle name="20% - Accent6 44 8" xfId="9580"/>
    <cellStyle name="20% - Accent6 45" xfId="9581"/>
    <cellStyle name="20% - Accent6 45 2" xfId="9582"/>
    <cellStyle name="20% - Accent6 45 2 2" xfId="9583"/>
    <cellStyle name="20% - Accent6 45 2 2 2" xfId="9584"/>
    <cellStyle name="20% - Accent6 45 2 3" xfId="9585"/>
    <cellStyle name="20% - Accent6 45 2 4" xfId="9586"/>
    <cellStyle name="20% - Accent6 45 2 5" xfId="9587"/>
    <cellStyle name="20% - Accent6 45 2 6" xfId="9588"/>
    <cellStyle name="20% - Accent6 45 2 7" xfId="9589"/>
    <cellStyle name="20% - Accent6 45 3" xfId="9590"/>
    <cellStyle name="20% - Accent6 45 3 2" xfId="9591"/>
    <cellStyle name="20% - Accent6 45 4" xfId="9592"/>
    <cellStyle name="20% - Accent6 45 5" xfId="9593"/>
    <cellStyle name="20% - Accent6 45 6" xfId="9594"/>
    <cellStyle name="20% - Accent6 45 7" xfId="9595"/>
    <cellStyle name="20% - Accent6 45 8" xfId="9596"/>
    <cellStyle name="20% - Accent6 46" xfId="9597"/>
    <cellStyle name="20% - Accent6 46 2" xfId="9598"/>
    <cellStyle name="20% - Accent6 46 2 2" xfId="9599"/>
    <cellStyle name="20% - Accent6 46 2 2 2" xfId="9600"/>
    <cellStyle name="20% - Accent6 46 2 3" xfId="9601"/>
    <cellStyle name="20% - Accent6 46 2 4" xfId="9602"/>
    <cellStyle name="20% - Accent6 46 2 5" xfId="9603"/>
    <cellStyle name="20% - Accent6 46 2 6" xfId="9604"/>
    <cellStyle name="20% - Accent6 46 2 7" xfId="9605"/>
    <cellStyle name="20% - Accent6 46 3" xfId="9606"/>
    <cellStyle name="20% - Accent6 46 3 2" xfId="9607"/>
    <cellStyle name="20% - Accent6 46 4" xfId="9608"/>
    <cellStyle name="20% - Accent6 46 5" xfId="9609"/>
    <cellStyle name="20% - Accent6 46 6" xfId="9610"/>
    <cellStyle name="20% - Accent6 46 7" xfId="9611"/>
    <cellStyle name="20% - Accent6 46 8" xfId="9612"/>
    <cellStyle name="20% - Accent6 47" xfId="9613"/>
    <cellStyle name="20% - Accent6 47 2" xfId="9614"/>
    <cellStyle name="20% - Accent6 47 2 2" xfId="9615"/>
    <cellStyle name="20% - Accent6 47 2 2 2" xfId="9616"/>
    <cellStyle name="20% - Accent6 47 2 3" xfId="9617"/>
    <cellStyle name="20% - Accent6 47 2 4" xfId="9618"/>
    <cellStyle name="20% - Accent6 47 2 5" xfId="9619"/>
    <cellStyle name="20% - Accent6 47 2 6" xfId="9620"/>
    <cellStyle name="20% - Accent6 47 2 7" xfId="9621"/>
    <cellStyle name="20% - Accent6 47 3" xfId="9622"/>
    <cellStyle name="20% - Accent6 47 3 2" xfId="9623"/>
    <cellStyle name="20% - Accent6 47 4" xfId="9624"/>
    <cellStyle name="20% - Accent6 47 5" xfId="9625"/>
    <cellStyle name="20% - Accent6 47 6" xfId="9626"/>
    <cellStyle name="20% - Accent6 47 7" xfId="9627"/>
    <cellStyle name="20% - Accent6 47 8" xfId="9628"/>
    <cellStyle name="20% - Accent6 48" xfId="9629"/>
    <cellStyle name="20% - Accent6 48 2" xfId="9630"/>
    <cellStyle name="20% - Accent6 48 2 2" xfId="9631"/>
    <cellStyle name="20% - Accent6 48 2 2 2" xfId="9632"/>
    <cellStyle name="20% - Accent6 48 2 3" xfId="9633"/>
    <cellStyle name="20% - Accent6 48 2 4" xfId="9634"/>
    <cellStyle name="20% - Accent6 48 2 5" xfId="9635"/>
    <cellStyle name="20% - Accent6 48 2 6" xfId="9636"/>
    <cellStyle name="20% - Accent6 48 2 7" xfId="9637"/>
    <cellStyle name="20% - Accent6 48 3" xfId="9638"/>
    <cellStyle name="20% - Accent6 48 3 2" xfId="9639"/>
    <cellStyle name="20% - Accent6 48 4" xfId="9640"/>
    <cellStyle name="20% - Accent6 48 5" xfId="9641"/>
    <cellStyle name="20% - Accent6 48 6" xfId="9642"/>
    <cellStyle name="20% - Accent6 48 7" xfId="9643"/>
    <cellStyle name="20% - Accent6 48 8" xfId="9644"/>
    <cellStyle name="20% - Accent6 49" xfId="9645"/>
    <cellStyle name="20% - Accent6 49 2" xfId="9646"/>
    <cellStyle name="20% - Accent6 49 2 2" xfId="9647"/>
    <cellStyle name="20% - Accent6 49 2 2 2" xfId="9648"/>
    <cellStyle name="20% - Accent6 49 2 3" xfId="9649"/>
    <cellStyle name="20% - Accent6 49 2 4" xfId="9650"/>
    <cellStyle name="20% - Accent6 49 2 5" xfId="9651"/>
    <cellStyle name="20% - Accent6 49 2 6" xfId="9652"/>
    <cellStyle name="20% - Accent6 49 2 7" xfId="9653"/>
    <cellStyle name="20% - Accent6 49 3" xfId="9654"/>
    <cellStyle name="20% - Accent6 49 3 2" xfId="9655"/>
    <cellStyle name="20% - Accent6 49 4" xfId="9656"/>
    <cellStyle name="20% - Accent6 49 5" xfId="9657"/>
    <cellStyle name="20% - Accent6 49 6" xfId="9658"/>
    <cellStyle name="20% - Accent6 49 7" xfId="9659"/>
    <cellStyle name="20% - Accent6 49 8" xfId="9660"/>
    <cellStyle name="20% - Accent6 5" xfId="9661"/>
    <cellStyle name="20% - Accent6 5 10" xfId="9662"/>
    <cellStyle name="20% - Accent6 5 11" xfId="9663"/>
    <cellStyle name="20% - Accent6 5 12" xfId="9664"/>
    <cellStyle name="20% - Accent6 5 2" xfId="9665"/>
    <cellStyle name="20% - Accent6 5 2 2" xfId="9666"/>
    <cellStyle name="20% - Accent6 5 2 2 2" xfId="9667"/>
    <cellStyle name="20% - Accent6 5 2 3" xfId="9668"/>
    <cellStyle name="20% - Accent6 5 2 4" xfId="9669"/>
    <cellStyle name="20% - Accent6 5 2 5" xfId="9670"/>
    <cellStyle name="20% - Accent6 5 2 6" xfId="9671"/>
    <cellStyle name="20% - Accent6 5 2 7" xfId="9672"/>
    <cellStyle name="20% - Accent6 5 3" xfId="9673"/>
    <cellStyle name="20% - Accent6 5 3 2" xfId="9674"/>
    <cellStyle name="20% - Accent6 5 3 3" xfId="9675"/>
    <cellStyle name="20% - Accent6 5 4" xfId="9676"/>
    <cellStyle name="20% - Accent6 5 5" xfId="9677"/>
    <cellStyle name="20% - Accent6 5 6" xfId="9678"/>
    <cellStyle name="20% - Accent6 5 7" xfId="9679"/>
    <cellStyle name="20% - Accent6 5 8" xfId="9680"/>
    <cellStyle name="20% - Accent6 5 9" xfId="9681"/>
    <cellStyle name="20% - Accent6 50" xfId="9682"/>
    <cellStyle name="20% - Accent6 50 2" xfId="9683"/>
    <cellStyle name="20% - Accent6 50 2 2" xfId="9684"/>
    <cellStyle name="20% - Accent6 50 2 2 2" xfId="9685"/>
    <cellStyle name="20% - Accent6 50 2 3" xfId="9686"/>
    <cellStyle name="20% - Accent6 50 2 4" xfId="9687"/>
    <cellStyle name="20% - Accent6 50 2 5" xfId="9688"/>
    <cellStyle name="20% - Accent6 50 2 6" xfId="9689"/>
    <cellStyle name="20% - Accent6 50 2 7" xfId="9690"/>
    <cellStyle name="20% - Accent6 50 3" xfId="9691"/>
    <cellStyle name="20% - Accent6 50 3 2" xfId="9692"/>
    <cellStyle name="20% - Accent6 50 4" xfId="9693"/>
    <cellStyle name="20% - Accent6 50 5" xfId="9694"/>
    <cellStyle name="20% - Accent6 50 6" xfId="9695"/>
    <cellStyle name="20% - Accent6 50 7" xfId="9696"/>
    <cellStyle name="20% - Accent6 50 8" xfId="9697"/>
    <cellStyle name="20% - Accent6 51" xfId="9698"/>
    <cellStyle name="20% - Accent6 51 2" xfId="9699"/>
    <cellStyle name="20% - Accent6 51 2 2" xfId="9700"/>
    <cellStyle name="20% - Accent6 51 2 2 2" xfId="9701"/>
    <cellStyle name="20% - Accent6 51 2 3" xfId="9702"/>
    <cellStyle name="20% - Accent6 51 2 4" xfId="9703"/>
    <cellStyle name="20% - Accent6 51 2 5" xfId="9704"/>
    <cellStyle name="20% - Accent6 51 2 6" xfId="9705"/>
    <cellStyle name="20% - Accent6 51 2 7" xfId="9706"/>
    <cellStyle name="20% - Accent6 51 3" xfId="9707"/>
    <cellStyle name="20% - Accent6 51 3 2" xfId="9708"/>
    <cellStyle name="20% - Accent6 51 4" xfId="9709"/>
    <cellStyle name="20% - Accent6 51 5" xfId="9710"/>
    <cellStyle name="20% - Accent6 51 6" xfId="9711"/>
    <cellStyle name="20% - Accent6 51 7" xfId="9712"/>
    <cellStyle name="20% - Accent6 51 8" xfId="9713"/>
    <cellStyle name="20% - Accent6 52" xfId="9714"/>
    <cellStyle name="20% - Accent6 52 2" xfId="9715"/>
    <cellStyle name="20% - Accent6 52 2 2" xfId="9716"/>
    <cellStyle name="20% - Accent6 52 2 2 2" xfId="9717"/>
    <cellStyle name="20% - Accent6 52 2 3" xfId="9718"/>
    <cellStyle name="20% - Accent6 52 2 4" xfId="9719"/>
    <cellStyle name="20% - Accent6 52 2 5" xfId="9720"/>
    <cellStyle name="20% - Accent6 52 2 6" xfId="9721"/>
    <cellStyle name="20% - Accent6 52 2 7" xfId="9722"/>
    <cellStyle name="20% - Accent6 52 3" xfId="9723"/>
    <cellStyle name="20% - Accent6 52 3 2" xfId="9724"/>
    <cellStyle name="20% - Accent6 52 4" xfId="9725"/>
    <cellStyle name="20% - Accent6 52 5" xfId="9726"/>
    <cellStyle name="20% - Accent6 52 6" xfId="9727"/>
    <cellStyle name="20% - Accent6 52 7" xfId="9728"/>
    <cellStyle name="20% - Accent6 52 8" xfId="9729"/>
    <cellStyle name="20% - Accent6 53" xfId="9730"/>
    <cellStyle name="20% - Accent6 53 2" xfId="9731"/>
    <cellStyle name="20% - Accent6 53 2 2" xfId="9732"/>
    <cellStyle name="20% - Accent6 53 2 2 2" xfId="9733"/>
    <cellStyle name="20% - Accent6 53 2 3" xfId="9734"/>
    <cellStyle name="20% - Accent6 53 2 4" xfId="9735"/>
    <cellStyle name="20% - Accent6 53 2 5" xfId="9736"/>
    <cellStyle name="20% - Accent6 53 2 6" xfId="9737"/>
    <cellStyle name="20% - Accent6 53 2 7" xfId="9738"/>
    <cellStyle name="20% - Accent6 53 3" xfId="9739"/>
    <cellStyle name="20% - Accent6 53 3 2" xfId="9740"/>
    <cellStyle name="20% - Accent6 53 4" xfId="9741"/>
    <cellStyle name="20% - Accent6 53 5" xfId="9742"/>
    <cellStyle name="20% - Accent6 53 6" xfId="9743"/>
    <cellStyle name="20% - Accent6 53 7" xfId="9744"/>
    <cellStyle name="20% - Accent6 53 8" xfId="9745"/>
    <cellStyle name="20% - Accent6 54" xfId="9746"/>
    <cellStyle name="20% - Accent6 54 2" xfId="9747"/>
    <cellStyle name="20% - Accent6 54 2 2" xfId="9748"/>
    <cellStyle name="20% - Accent6 54 2 2 2" xfId="9749"/>
    <cellStyle name="20% - Accent6 54 2 3" xfId="9750"/>
    <cellStyle name="20% - Accent6 54 2 4" xfId="9751"/>
    <cellStyle name="20% - Accent6 54 2 5" xfId="9752"/>
    <cellStyle name="20% - Accent6 54 2 6" xfId="9753"/>
    <cellStyle name="20% - Accent6 54 2 7" xfId="9754"/>
    <cellStyle name="20% - Accent6 54 3" xfId="9755"/>
    <cellStyle name="20% - Accent6 54 3 2" xfId="9756"/>
    <cellStyle name="20% - Accent6 54 4" xfId="9757"/>
    <cellStyle name="20% - Accent6 54 5" xfId="9758"/>
    <cellStyle name="20% - Accent6 54 6" xfId="9759"/>
    <cellStyle name="20% - Accent6 54 7" xfId="9760"/>
    <cellStyle name="20% - Accent6 54 8" xfId="9761"/>
    <cellStyle name="20% - Accent6 55" xfId="9762"/>
    <cellStyle name="20% - Accent6 55 2" xfId="9763"/>
    <cellStyle name="20% - Accent6 55 2 2" xfId="9764"/>
    <cellStyle name="20% - Accent6 55 2 2 2" xfId="9765"/>
    <cellStyle name="20% - Accent6 55 2 3" xfId="9766"/>
    <cellStyle name="20% - Accent6 55 2 4" xfId="9767"/>
    <cellStyle name="20% - Accent6 55 2 5" xfId="9768"/>
    <cellStyle name="20% - Accent6 55 2 6" xfId="9769"/>
    <cellStyle name="20% - Accent6 55 2 7" xfId="9770"/>
    <cellStyle name="20% - Accent6 55 3" xfId="9771"/>
    <cellStyle name="20% - Accent6 55 3 2" xfId="9772"/>
    <cellStyle name="20% - Accent6 55 4" xfId="9773"/>
    <cellStyle name="20% - Accent6 55 5" xfId="9774"/>
    <cellStyle name="20% - Accent6 55 6" xfId="9775"/>
    <cellStyle name="20% - Accent6 55 7" xfId="9776"/>
    <cellStyle name="20% - Accent6 55 8" xfId="9777"/>
    <cellStyle name="20% - Accent6 56" xfId="9778"/>
    <cellStyle name="20% - Accent6 56 2" xfId="9779"/>
    <cellStyle name="20% - Accent6 56 2 2" xfId="9780"/>
    <cellStyle name="20% - Accent6 56 2 2 2" xfId="9781"/>
    <cellStyle name="20% - Accent6 56 2 3" xfId="9782"/>
    <cellStyle name="20% - Accent6 56 2 4" xfId="9783"/>
    <cellStyle name="20% - Accent6 56 2 5" xfId="9784"/>
    <cellStyle name="20% - Accent6 56 2 6" xfId="9785"/>
    <cellStyle name="20% - Accent6 56 2 7" xfId="9786"/>
    <cellStyle name="20% - Accent6 56 3" xfId="9787"/>
    <cellStyle name="20% - Accent6 56 3 2" xfId="9788"/>
    <cellStyle name="20% - Accent6 56 4" xfId="9789"/>
    <cellStyle name="20% - Accent6 56 5" xfId="9790"/>
    <cellStyle name="20% - Accent6 56 6" xfId="9791"/>
    <cellStyle name="20% - Accent6 56 7" xfId="9792"/>
    <cellStyle name="20% - Accent6 56 8" xfId="9793"/>
    <cellStyle name="20% - Accent6 57" xfId="9794"/>
    <cellStyle name="20% - Accent6 57 2" xfId="9795"/>
    <cellStyle name="20% - Accent6 57 2 2" xfId="9796"/>
    <cellStyle name="20% - Accent6 57 2 2 2" xfId="9797"/>
    <cellStyle name="20% - Accent6 57 2 3" xfId="9798"/>
    <cellStyle name="20% - Accent6 57 2 4" xfId="9799"/>
    <cellStyle name="20% - Accent6 57 2 5" xfId="9800"/>
    <cellStyle name="20% - Accent6 57 2 6" xfId="9801"/>
    <cellStyle name="20% - Accent6 57 2 7" xfId="9802"/>
    <cellStyle name="20% - Accent6 57 3" xfId="9803"/>
    <cellStyle name="20% - Accent6 57 3 2" xfId="9804"/>
    <cellStyle name="20% - Accent6 57 4" xfId="9805"/>
    <cellStyle name="20% - Accent6 57 5" xfId="9806"/>
    <cellStyle name="20% - Accent6 57 6" xfId="9807"/>
    <cellStyle name="20% - Accent6 57 7" xfId="9808"/>
    <cellStyle name="20% - Accent6 57 8" xfId="9809"/>
    <cellStyle name="20% - Accent6 58" xfId="9810"/>
    <cellStyle name="20% - Accent6 58 2" xfId="9811"/>
    <cellStyle name="20% - Accent6 58 2 2" xfId="9812"/>
    <cellStyle name="20% - Accent6 58 2 2 2" xfId="9813"/>
    <cellStyle name="20% - Accent6 58 2 3" xfId="9814"/>
    <cellStyle name="20% - Accent6 58 2 4" xfId="9815"/>
    <cellStyle name="20% - Accent6 58 2 5" xfId="9816"/>
    <cellStyle name="20% - Accent6 58 2 6" xfId="9817"/>
    <cellStyle name="20% - Accent6 58 2 7" xfId="9818"/>
    <cellStyle name="20% - Accent6 58 3" xfId="9819"/>
    <cellStyle name="20% - Accent6 58 3 2" xfId="9820"/>
    <cellStyle name="20% - Accent6 58 4" xfId="9821"/>
    <cellStyle name="20% - Accent6 58 5" xfId="9822"/>
    <cellStyle name="20% - Accent6 58 6" xfId="9823"/>
    <cellStyle name="20% - Accent6 58 7" xfId="9824"/>
    <cellStyle name="20% - Accent6 58 8" xfId="9825"/>
    <cellStyle name="20% - Accent6 59" xfId="9826"/>
    <cellStyle name="20% - Accent6 59 2" xfId="9827"/>
    <cellStyle name="20% - Accent6 59 2 2" xfId="9828"/>
    <cellStyle name="20% - Accent6 59 2 2 2" xfId="9829"/>
    <cellStyle name="20% - Accent6 59 2 3" xfId="9830"/>
    <cellStyle name="20% - Accent6 59 2 4" xfId="9831"/>
    <cellStyle name="20% - Accent6 59 2 5" xfId="9832"/>
    <cellStyle name="20% - Accent6 59 2 6" xfId="9833"/>
    <cellStyle name="20% - Accent6 59 2 7" xfId="9834"/>
    <cellStyle name="20% - Accent6 59 3" xfId="9835"/>
    <cellStyle name="20% - Accent6 59 3 2" xfId="9836"/>
    <cellStyle name="20% - Accent6 59 4" xfId="9837"/>
    <cellStyle name="20% - Accent6 59 5" xfId="9838"/>
    <cellStyle name="20% - Accent6 59 6" xfId="9839"/>
    <cellStyle name="20% - Accent6 59 7" xfId="9840"/>
    <cellStyle name="20% - Accent6 59 8" xfId="9841"/>
    <cellStyle name="20% - Accent6 6" xfId="9842"/>
    <cellStyle name="20% - Accent6 6 10" xfId="9843"/>
    <cellStyle name="20% - Accent6 6 11" xfId="9844"/>
    <cellStyle name="20% - Accent6 6 12" xfId="9845"/>
    <cellStyle name="20% - Accent6 6 2" xfId="9846"/>
    <cellStyle name="20% - Accent6 6 2 2" xfId="9847"/>
    <cellStyle name="20% - Accent6 6 2 2 2" xfId="9848"/>
    <cellStyle name="20% - Accent6 6 2 3" xfId="9849"/>
    <cellStyle name="20% - Accent6 6 2 4" xfId="9850"/>
    <cellStyle name="20% - Accent6 6 2 5" xfId="9851"/>
    <cellStyle name="20% - Accent6 6 2 6" xfId="9852"/>
    <cellStyle name="20% - Accent6 6 2 7" xfId="9853"/>
    <cellStyle name="20% - Accent6 6 3" xfId="9854"/>
    <cellStyle name="20% - Accent6 6 3 2" xfId="9855"/>
    <cellStyle name="20% - Accent6 6 3 3" xfId="9856"/>
    <cellStyle name="20% - Accent6 6 4" xfId="9857"/>
    <cellStyle name="20% - Accent6 6 5" xfId="9858"/>
    <cellStyle name="20% - Accent6 6 6" xfId="9859"/>
    <cellStyle name="20% - Accent6 6 7" xfId="9860"/>
    <cellStyle name="20% - Accent6 6 8" xfId="9861"/>
    <cellStyle name="20% - Accent6 6 9" xfId="9862"/>
    <cellStyle name="20% - Accent6 60" xfId="9863"/>
    <cellStyle name="20% - Accent6 60 2" xfId="9864"/>
    <cellStyle name="20% - Accent6 60 2 2" xfId="9865"/>
    <cellStyle name="20% - Accent6 60 2 2 2" xfId="9866"/>
    <cellStyle name="20% - Accent6 60 2 3" xfId="9867"/>
    <cellStyle name="20% - Accent6 60 2 4" xfId="9868"/>
    <cellStyle name="20% - Accent6 60 2 5" xfId="9869"/>
    <cellStyle name="20% - Accent6 60 2 6" xfId="9870"/>
    <cellStyle name="20% - Accent6 60 2 7" xfId="9871"/>
    <cellStyle name="20% - Accent6 60 3" xfId="9872"/>
    <cellStyle name="20% - Accent6 60 3 2" xfId="9873"/>
    <cellStyle name="20% - Accent6 60 4" xfId="9874"/>
    <cellStyle name="20% - Accent6 60 5" xfId="9875"/>
    <cellStyle name="20% - Accent6 60 6" xfId="9876"/>
    <cellStyle name="20% - Accent6 60 7" xfId="9877"/>
    <cellStyle name="20% - Accent6 60 8" xfId="9878"/>
    <cellStyle name="20% - Accent6 61" xfId="9879"/>
    <cellStyle name="20% - Accent6 61 2" xfId="9880"/>
    <cellStyle name="20% - Accent6 61 2 2" xfId="9881"/>
    <cellStyle name="20% - Accent6 61 2 2 2" xfId="9882"/>
    <cellStyle name="20% - Accent6 61 2 3" xfId="9883"/>
    <cellStyle name="20% - Accent6 61 2 4" xfId="9884"/>
    <cellStyle name="20% - Accent6 61 2 5" xfId="9885"/>
    <cellStyle name="20% - Accent6 61 2 6" xfId="9886"/>
    <cellStyle name="20% - Accent6 61 2 7" xfId="9887"/>
    <cellStyle name="20% - Accent6 61 3" xfId="9888"/>
    <cellStyle name="20% - Accent6 61 3 2" xfId="9889"/>
    <cellStyle name="20% - Accent6 61 4" xfId="9890"/>
    <cellStyle name="20% - Accent6 61 5" xfId="9891"/>
    <cellStyle name="20% - Accent6 61 6" xfId="9892"/>
    <cellStyle name="20% - Accent6 61 7" xfId="9893"/>
    <cellStyle name="20% - Accent6 61 8" xfId="9894"/>
    <cellStyle name="20% - Accent6 62" xfId="9895"/>
    <cellStyle name="20% - Accent6 62 2" xfId="9896"/>
    <cellStyle name="20% - Accent6 62 2 2" xfId="9897"/>
    <cellStyle name="20% - Accent6 62 2 2 2" xfId="9898"/>
    <cellStyle name="20% - Accent6 62 2 3" xfId="9899"/>
    <cellStyle name="20% - Accent6 62 2 4" xfId="9900"/>
    <cellStyle name="20% - Accent6 62 2 5" xfId="9901"/>
    <cellStyle name="20% - Accent6 62 2 6" xfId="9902"/>
    <cellStyle name="20% - Accent6 62 2 7" xfId="9903"/>
    <cellStyle name="20% - Accent6 62 3" xfId="9904"/>
    <cellStyle name="20% - Accent6 62 3 2" xfId="9905"/>
    <cellStyle name="20% - Accent6 62 4" xfId="9906"/>
    <cellStyle name="20% - Accent6 62 5" xfId="9907"/>
    <cellStyle name="20% - Accent6 62 6" xfId="9908"/>
    <cellStyle name="20% - Accent6 62 7" xfId="9909"/>
    <cellStyle name="20% - Accent6 62 8" xfId="9910"/>
    <cellStyle name="20% - Accent6 63" xfId="9911"/>
    <cellStyle name="20% - Accent6 63 2" xfId="9912"/>
    <cellStyle name="20% - Accent6 63 2 2" xfId="9913"/>
    <cellStyle name="20% - Accent6 63 2 2 2" xfId="9914"/>
    <cellStyle name="20% - Accent6 63 2 3" xfId="9915"/>
    <cellStyle name="20% - Accent6 63 2 4" xfId="9916"/>
    <cellStyle name="20% - Accent6 63 2 5" xfId="9917"/>
    <cellStyle name="20% - Accent6 63 2 6" xfId="9918"/>
    <cellStyle name="20% - Accent6 63 3" xfId="9919"/>
    <cellStyle name="20% - Accent6 63 3 2" xfId="9920"/>
    <cellStyle name="20% - Accent6 63 4" xfId="9921"/>
    <cellStyle name="20% - Accent6 63 5" xfId="9922"/>
    <cellStyle name="20% - Accent6 63 6" xfId="9923"/>
    <cellStyle name="20% - Accent6 63 7" xfId="9924"/>
    <cellStyle name="20% - Accent6 63 8" xfId="9925"/>
    <cellStyle name="20% - Accent6 64" xfId="9926"/>
    <cellStyle name="20% - Accent6 64 2" xfId="9927"/>
    <cellStyle name="20% - Accent6 64 2 2" xfId="9928"/>
    <cellStyle name="20% - Accent6 64 2 2 2" xfId="9929"/>
    <cellStyle name="20% - Accent6 64 2 3" xfId="9930"/>
    <cellStyle name="20% - Accent6 64 2 4" xfId="9931"/>
    <cellStyle name="20% - Accent6 64 2 5" xfId="9932"/>
    <cellStyle name="20% - Accent6 64 2 6" xfId="9933"/>
    <cellStyle name="20% - Accent6 64 3" xfId="9934"/>
    <cellStyle name="20% - Accent6 64 3 2" xfId="9935"/>
    <cellStyle name="20% - Accent6 64 4" xfId="9936"/>
    <cellStyle name="20% - Accent6 64 5" xfId="9937"/>
    <cellStyle name="20% - Accent6 64 6" xfId="9938"/>
    <cellStyle name="20% - Accent6 64 7" xfId="9939"/>
    <cellStyle name="20% - Accent6 64 8" xfId="9940"/>
    <cellStyle name="20% - Accent6 65" xfId="9941"/>
    <cellStyle name="20% - Accent6 65 2" xfId="9942"/>
    <cellStyle name="20% - Accent6 65 2 2" xfId="9943"/>
    <cellStyle name="20% - Accent6 65 2 2 2" xfId="9944"/>
    <cellStyle name="20% - Accent6 65 2 3" xfId="9945"/>
    <cellStyle name="20% - Accent6 65 2 4" xfId="9946"/>
    <cellStyle name="20% - Accent6 65 2 5" xfId="9947"/>
    <cellStyle name="20% - Accent6 65 2 6" xfId="9948"/>
    <cellStyle name="20% - Accent6 65 3" xfId="9949"/>
    <cellStyle name="20% - Accent6 65 3 2" xfId="9950"/>
    <cellStyle name="20% - Accent6 65 4" xfId="9951"/>
    <cellStyle name="20% - Accent6 65 5" xfId="9952"/>
    <cellStyle name="20% - Accent6 65 6" xfId="9953"/>
    <cellStyle name="20% - Accent6 65 7" xfId="9954"/>
    <cellStyle name="20% - Accent6 65 8" xfId="9955"/>
    <cellStyle name="20% - Accent6 66" xfId="9956"/>
    <cellStyle name="20% - Accent6 66 2" xfId="9957"/>
    <cellStyle name="20% - Accent6 66 2 2" xfId="9958"/>
    <cellStyle name="20% - Accent6 66 2 2 2" xfId="9959"/>
    <cellStyle name="20% - Accent6 66 2 3" xfId="9960"/>
    <cellStyle name="20% - Accent6 66 2 4" xfId="9961"/>
    <cellStyle name="20% - Accent6 66 2 5" xfId="9962"/>
    <cellStyle name="20% - Accent6 66 2 6" xfId="9963"/>
    <cellStyle name="20% - Accent6 66 3" xfId="9964"/>
    <cellStyle name="20% - Accent6 66 3 2" xfId="9965"/>
    <cellStyle name="20% - Accent6 66 4" xfId="9966"/>
    <cellStyle name="20% - Accent6 66 5" xfId="9967"/>
    <cellStyle name="20% - Accent6 66 6" xfId="9968"/>
    <cellStyle name="20% - Accent6 66 7" xfId="9969"/>
    <cellStyle name="20% - Accent6 66 8" xfId="9970"/>
    <cellStyle name="20% - Accent6 67" xfId="9971"/>
    <cellStyle name="20% - Accent6 67 2" xfId="9972"/>
    <cellStyle name="20% - Accent6 67 2 2" xfId="9973"/>
    <cellStyle name="20% - Accent6 67 2 2 2" xfId="9974"/>
    <cellStyle name="20% - Accent6 67 2 3" xfId="9975"/>
    <cellStyle name="20% - Accent6 67 2 4" xfId="9976"/>
    <cellStyle name="20% - Accent6 67 2 5" xfId="9977"/>
    <cellStyle name="20% - Accent6 67 2 6" xfId="9978"/>
    <cellStyle name="20% - Accent6 67 3" xfId="9979"/>
    <cellStyle name="20% - Accent6 67 3 2" xfId="9980"/>
    <cellStyle name="20% - Accent6 67 4" xfId="9981"/>
    <cellStyle name="20% - Accent6 67 5" xfId="9982"/>
    <cellStyle name="20% - Accent6 67 6" xfId="9983"/>
    <cellStyle name="20% - Accent6 67 7" xfId="9984"/>
    <cellStyle name="20% - Accent6 67 8" xfId="9985"/>
    <cellStyle name="20% - Accent6 68" xfId="9986"/>
    <cellStyle name="20% - Accent6 68 2" xfId="9987"/>
    <cellStyle name="20% - Accent6 68 2 2" xfId="9988"/>
    <cellStyle name="20% - Accent6 68 2 2 2" xfId="9989"/>
    <cellStyle name="20% - Accent6 68 2 3" xfId="9990"/>
    <cellStyle name="20% - Accent6 68 2 4" xfId="9991"/>
    <cellStyle name="20% - Accent6 68 2 5" xfId="9992"/>
    <cellStyle name="20% - Accent6 68 2 6" xfId="9993"/>
    <cellStyle name="20% - Accent6 68 3" xfId="9994"/>
    <cellStyle name="20% - Accent6 68 3 2" xfId="9995"/>
    <cellStyle name="20% - Accent6 68 4" xfId="9996"/>
    <cellStyle name="20% - Accent6 68 5" xfId="9997"/>
    <cellStyle name="20% - Accent6 68 6" xfId="9998"/>
    <cellStyle name="20% - Accent6 68 7" xfId="9999"/>
    <cellStyle name="20% - Accent6 68 8" xfId="10000"/>
    <cellStyle name="20% - Accent6 69" xfId="10001"/>
    <cellStyle name="20% - Accent6 69 2" xfId="10002"/>
    <cellStyle name="20% - Accent6 69 2 2" xfId="10003"/>
    <cellStyle name="20% - Accent6 69 2 3" xfId="10004"/>
    <cellStyle name="20% - Accent6 69 2 4" xfId="10005"/>
    <cellStyle name="20% - Accent6 69 2 5" xfId="10006"/>
    <cellStyle name="20% - Accent6 69 3" xfId="10007"/>
    <cellStyle name="20% - Accent6 69 4" xfId="10008"/>
    <cellStyle name="20% - Accent6 69 5" xfId="10009"/>
    <cellStyle name="20% - Accent6 69 6" xfId="10010"/>
    <cellStyle name="20% - Accent6 69 7" xfId="10011"/>
    <cellStyle name="20% - Accent6 69 8" xfId="10012"/>
    <cellStyle name="20% - Accent6 7" xfId="10013"/>
    <cellStyle name="20% - Accent6 7 10" xfId="10014"/>
    <cellStyle name="20% - Accent6 7 11" xfId="10015"/>
    <cellStyle name="20% - Accent6 7 12" xfId="10016"/>
    <cellStyle name="20% - Accent6 7 2" xfId="10017"/>
    <cellStyle name="20% - Accent6 7 2 2" xfId="10018"/>
    <cellStyle name="20% - Accent6 7 2 2 2" xfId="10019"/>
    <cellStyle name="20% - Accent6 7 2 3" xfId="10020"/>
    <cellStyle name="20% - Accent6 7 2 4" xfId="10021"/>
    <cellStyle name="20% - Accent6 7 2 5" xfId="10022"/>
    <cellStyle name="20% - Accent6 7 2 6" xfId="10023"/>
    <cellStyle name="20% - Accent6 7 2 7" xfId="10024"/>
    <cellStyle name="20% - Accent6 7 3" xfId="10025"/>
    <cellStyle name="20% - Accent6 7 3 2" xfId="10026"/>
    <cellStyle name="20% - Accent6 7 3 3" xfId="10027"/>
    <cellStyle name="20% - Accent6 7 4" xfId="10028"/>
    <cellStyle name="20% - Accent6 7 5" xfId="10029"/>
    <cellStyle name="20% - Accent6 7 6" xfId="10030"/>
    <cellStyle name="20% - Accent6 7 7" xfId="10031"/>
    <cellStyle name="20% - Accent6 7 8" xfId="10032"/>
    <cellStyle name="20% - Accent6 7 9" xfId="10033"/>
    <cellStyle name="20% - Accent6 70" xfId="10034"/>
    <cellStyle name="20% - Accent6 70 2" xfId="10035"/>
    <cellStyle name="20% - Accent6 70 2 2" xfId="10036"/>
    <cellStyle name="20% - Accent6 70 2 3" xfId="10037"/>
    <cellStyle name="20% - Accent6 70 2 4" xfId="10038"/>
    <cellStyle name="20% - Accent6 70 2 5" xfId="10039"/>
    <cellStyle name="20% - Accent6 70 3" xfId="10040"/>
    <cellStyle name="20% - Accent6 70 4" xfId="10041"/>
    <cellStyle name="20% - Accent6 70 5" xfId="10042"/>
    <cellStyle name="20% - Accent6 70 6" xfId="10043"/>
    <cellStyle name="20% - Accent6 70 7" xfId="10044"/>
    <cellStyle name="20% - Accent6 70 8" xfId="10045"/>
    <cellStyle name="20% - Accent6 71" xfId="10046"/>
    <cellStyle name="20% - Accent6 71 2" xfId="10047"/>
    <cellStyle name="20% - Accent6 71 2 2" xfId="10048"/>
    <cellStyle name="20% - Accent6 71 2 3" xfId="10049"/>
    <cellStyle name="20% - Accent6 71 2 4" xfId="10050"/>
    <cellStyle name="20% - Accent6 71 2 5" xfId="10051"/>
    <cellStyle name="20% - Accent6 71 3" xfId="10052"/>
    <cellStyle name="20% - Accent6 71 4" xfId="10053"/>
    <cellStyle name="20% - Accent6 71 5" xfId="10054"/>
    <cellStyle name="20% - Accent6 71 6" xfId="10055"/>
    <cellStyle name="20% - Accent6 71 7" xfId="10056"/>
    <cellStyle name="20% - Accent6 71 8" xfId="10057"/>
    <cellStyle name="20% - Accent6 72" xfId="10058"/>
    <cellStyle name="20% - Accent6 72 2" xfId="10059"/>
    <cellStyle name="20% - Accent6 72 2 2" xfId="10060"/>
    <cellStyle name="20% - Accent6 72 2 3" xfId="10061"/>
    <cellStyle name="20% - Accent6 72 2 4" xfId="10062"/>
    <cellStyle name="20% - Accent6 72 2 5" xfId="10063"/>
    <cellStyle name="20% - Accent6 72 3" xfId="10064"/>
    <cellStyle name="20% - Accent6 72 4" xfId="10065"/>
    <cellStyle name="20% - Accent6 72 5" xfId="10066"/>
    <cellStyle name="20% - Accent6 72 6" xfId="10067"/>
    <cellStyle name="20% - Accent6 72 7" xfId="10068"/>
    <cellStyle name="20% - Accent6 72 8" xfId="10069"/>
    <cellStyle name="20% - Accent6 73" xfId="10070"/>
    <cellStyle name="20% - Accent6 73 2" xfId="10071"/>
    <cellStyle name="20% - Accent6 73 2 2" xfId="10072"/>
    <cellStyle name="20% - Accent6 73 2 3" xfId="10073"/>
    <cellStyle name="20% - Accent6 73 2 4" xfId="10074"/>
    <cellStyle name="20% - Accent6 73 2 5" xfId="10075"/>
    <cellStyle name="20% - Accent6 73 3" xfId="10076"/>
    <cellStyle name="20% - Accent6 73 4" xfId="10077"/>
    <cellStyle name="20% - Accent6 73 5" xfId="10078"/>
    <cellStyle name="20% - Accent6 73 6" xfId="10079"/>
    <cellStyle name="20% - Accent6 73 7" xfId="10080"/>
    <cellStyle name="20% - Accent6 73 8" xfId="10081"/>
    <cellStyle name="20% - Accent6 74" xfId="10082"/>
    <cellStyle name="20% - Accent6 74 2" xfId="10083"/>
    <cellStyle name="20% - Accent6 74 2 2" xfId="10084"/>
    <cellStyle name="20% - Accent6 74 2 3" xfId="10085"/>
    <cellStyle name="20% - Accent6 74 2 4" xfId="10086"/>
    <cellStyle name="20% - Accent6 74 2 5" xfId="10087"/>
    <cellStyle name="20% - Accent6 74 3" xfId="10088"/>
    <cellStyle name="20% - Accent6 74 4" xfId="10089"/>
    <cellStyle name="20% - Accent6 74 5" xfId="10090"/>
    <cellStyle name="20% - Accent6 74 6" xfId="10091"/>
    <cellStyle name="20% - Accent6 74 7" xfId="10092"/>
    <cellStyle name="20% - Accent6 75" xfId="10093"/>
    <cellStyle name="20% - Accent6 75 2" xfId="10094"/>
    <cellStyle name="20% - Accent6 75 2 2" xfId="10095"/>
    <cellStyle name="20% - Accent6 75 2 3" xfId="10096"/>
    <cellStyle name="20% - Accent6 75 2 4" xfId="10097"/>
    <cellStyle name="20% - Accent6 75 2 5" xfId="10098"/>
    <cellStyle name="20% - Accent6 75 3" xfId="10099"/>
    <cellStyle name="20% - Accent6 75 4" xfId="10100"/>
    <cellStyle name="20% - Accent6 75 5" xfId="10101"/>
    <cellStyle name="20% - Accent6 75 6" xfId="10102"/>
    <cellStyle name="20% - Accent6 75 7" xfId="10103"/>
    <cellStyle name="20% - Accent6 76" xfId="10104"/>
    <cellStyle name="20% - Accent6 76 2" xfId="10105"/>
    <cellStyle name="20% - Accent6 76 2 2" xfId="10106"/>
    <cellStyle name="20% - Accent6 76 2 3" xfId="10107"/>
    <cellStyle name="20% - Accent6 76 2 4" xfId="10108"/>
    <cellStyle name="20% - Accent6 76 2 5" xfId="10109"/>
    <cellStyle name="20% - Accent6 76 3" xfId="10110"/>
    <cellStyle name="20% - Accent6 76 4" xfId="10111"/>
    <cellStyle name="20% - Accent6 76 5" xfId="10112"/>
    <cellStyle name="20% - Accent6 76 6" xfId="10113"/>
    <cellStyle name="20% - Accent6 76 7" xfId="10114"/>
    <cellStyle name="20% - Accent6 77" xfId="10115"/>
    <cellStyle name="20% - Accent6 77 2" xfId="10116"/>
    <cellStyle name="20% - Accent6 77 2 2" xfId="10117"/>
    <cellStyle name="20% - Accent6 77 2 3" xfId="10118"/>
    <cellStyle name="20% - Accent6 77 2 4" xfId="10119"/>
    <cellStyle name="20% - Accent6 77 2 5" xfId="10120"/>
    <cellStyle name="20% - Accent6 77 3" xfId="10121"/>
    <cellStyle name="20% - Accent6 77 4" xfId="10122"/>
    <cellStyle name="20% - Accent6 77 5" xfId="10123"/>
    <cellStyle name="20% - Accent6 77 6" xfId="10124"/>
    <cellStyle name="20% - Accent6 77 7" xfId="10125"/>
    <cellStyle name="20% - Accent6 78" xfId="10126"/>
    <cellStyle name="20% - Accent6 78 2" xfId="10127"/>
    <cellStyle name="20% - Accent6 78 2 2" xfId="10128"/>
    <cellStyle name="20% - Accent6 78 2 3" xfId="10129"/>
    <cellStyle name="20% - Accent6 78 2 4" xfId="10130"/>
    <cellStyle name="20% - Accent6 78 2 5" xfId="10131"/>
    <cellStyle name="20% - Accent6 78 3" xfId="10132"/>
    <cellStyle name="20% - Accent6 78 4" xfId="10133"/>
    <cellStyle name="20% - Accent6 78 5" xfId="10134"/>
    <cellStyle name="20% - Accent6 78 6" xfId="10135"/>
    <cellStyle name="20% - Accent6 78 7" xfId="10136"/>
    <cellStyle name="20% - Accent6 79" xfId="10137"/>
    <cellStyle name="20% - Accent6 79 2" xfId="10138"/>
    <cellStyle name="20% - Accent6 79 2 2" xfId="10139"/>
    <cellStyle name="20% - Accent6 79 2 3" xfId="10140"/>
    <cellStyle name="20% - Accent6 79 2 4" xfId="10141"/>
    <cellStyle name="20% - Accent6 79 2 5" xfId="10142"/>
    <cellStyle name="20% - Accent6 79 3" xfId="10143"/>
    <cellStyle name="20% - Accent6 79 4" xfId="10144"/>
    <cellStyle name="20% - Accent6 79 5" xfId="10145"/>
    <cellStyle name="20% - Accent6 79 6" xfId="10146"/>
    <cellStyle name="20% - Accent6 79 7" xfId="10147"/>
    <cellStyle name="20% - Accent6 8" xfId="10148"/>
    <cellStyle name="20% - Accent6 8 10" xfId="10149"/>
    <cellStyle name="20% - Accent6 8 11" xfId="10150"/>
    <cellStyle name="20% - Accent6 8 12" xfId="10151"/>
    <cellStyle name="20% - Accent6 8 2" xfId="10152"/>
    <cellStyle name="20% - Accent6 8 2 2" xfId="10153"/>
    <cellStyle name="20% - Accent6 8 2 2 2" xfId="10154"/>
    <cellStyle name="20% - Accent6 8 2 3" xfId="10155"/>
    <cellStyle name="20% - Accent6 8 2 4" xfId="10156"/>
    <cellStyle name="20% - Accent6 8 2 5" xfId="10157"/>
    <cellStyle name="20% - Accent6 8 2 6" xfId="10158"/>
    <cellStyle name="20% - Accent6 8 2 7" xfId="10159"/>
    <cellStyle name="20% - Accent6 8 3" xfId="10160"/>
    <cellStyle name="20% - Accent6 8 3 2" xfId="10161"/>
    <cellStyle name="20% - Accent6 8 3 3" xfId="10162"/>
    <cellStyle name="20% - Accent6 8 4" xfId="10163"/>
    <cellStyle name="20% - Accent6 8 5" xfId="10164"/>
    <cellStyle name="20% - Accent6 8 6" xfId="10165"/>
    <cellStyle name="20% - Accent6 8 7" xfId="10166"/>
    <cellStyle name="20% - Accent6 8 8" xfId="10167"/>
    <cellStyle name="20% - Accent6 8 9" xfId="10168"/>
    <cellStyle name="20% - Accent6 80" xfId="10169"/>
    <cellStyle name="20% - Accent6 80 2" xfId="10170"/>
    <cellStyle name="20% - Accent6 80 2 2" xfId="10171"/>
    <cellStyle name="20% - Accent6 80 2 3" xfId="10172"/>
    <cellStyle name="20% - Accent6 80 2 4" xfId="10173"/>
    <cellStyle name="20% - Accent6 80 2 5" xfId="10174"/>
    <cellStyle name="20% - Accent6 80 3" xfId="10175"/>
    <cellStyle name="20% - Accent6 80 4" xfId="10176"/>
    <cellStyle name="20% - Accent6 80 5" xfId="10177"/>
    <cellStyle name="20% - Accent6 80 6" xfId="10178"/>
    <cellStyle name="20% - Accent6 80 7" xfId="10179"/>
    <cellStyle name="20% - Accent6 81" xfId="10180"/>
    <cellStyle name="20% - Accent6 81 2" xfId="10181"/>
    <cellStyle name="20% - Accent6 81 2 2" xfId="10182"/>
    <cellStyle name="20% - Accent6 81 2 3" xfId="10183"/>
    <cellStyle name="20% - Accent6 81 2 4" xfId="10184"/>
    <cellStyle name="20% - Accent6 81 2 5" xfId="10185"/>
    <cellStyle name="20% - Accent6 81 3" xfId="10186"/>
    <cellStyle name="20% - Accent6 81 4" xfId="10187"/>
    <cellStyle name="20% - Accent6 81 5" xfId="10188"/>
    <cellStyle name="20% - Accent6 81 6" xfId="10189"/>
    <cellStyle name="20% - Accent6 82" xfId="10190"/>
    <cellStyle name="20% - Accent6 82 2" xfId="10191"/>
    <cellStyle name="20% - Accent6 82 2 2" xfId="10192"/>
    <cellStyle name="20% - Accent6 82 2 3" xfId="10193"/>
    <cellStyle name="20% - Accent6 82 2 4" xfId="10194"/>
    <cellStyle name="20% - Accent6 82 2 5" xfId="10195"/>
    <cellStyle name="20% - Accent6 82 3" xfId="10196"/>
    <cellStyle name="20% - Accent6 82 4" xfId="10197"/>
    <cellStyle name="20% - Accent6 82 5" xfId="10198"/>
    <cellStyle name="20% - Accent6 82 6" xfId="10199"/>
    <cellStyle name="20% - Accent6 83" xfId="10200"/>
    <cellStyle name="20% - Accent6 83 2" xfId="10201"/>
    <cellStyle name="20% - Accent6 83 2 2" xfId="10202"/>
    <cellStyle name="20% - Accent6 83 2 3" xfId="10203"/>
    <cellStyle name="20% - Accent6 83 2 4" xfId="10204"/>
    <cellStyle name="20% - Accent6 83 2 5" xfId="10205"/>
    <cellStyle name="20% - Accent6 83 3" xfId="10206"/>
    <cellStyle name="20% - Accent6 83 4" xfId="10207"/>
    <cellStyle name="20% - Accent6 83 5" xfId="10208"/>
    <cellStyle name="20% - Accent6 83 6" xfId="10209"/>
    <cellStyle name="20% - Accent6 84" xfId="10210"/>
    <cellStyle name="20% - Accent6 84 2" xfId="10211"/>
    <cellStyle name="20% - Accent6 84 2 2" xfId="10212"/>
    <cellStyle name="20% - Accent6 84 2 3" xfId="10213"/>
    <cellStyle name="20% - Accent6 84 2 4" xfId="10214"/>
    <cellStyle name="20% - Accent6 84 2 5" xfId="10215"/>
    <cellStyle name="20% - Accent6 84 3" xfId="10216"/>
    <cellStyle name="20% - Accent6 84 4" xfId="10217"/>
    <cellStyle name="20% - Accent6 84 5" xfId="10218"/>
    <cellStyle name="20% - Accent6 84 6" xfId="10219"/>
    <cellStyle name="20% - Accent6 85" xfId="10220"/>
    <cellStyle name="20% - Accent6 85 2" xfId="10221"/>
    <cellStyle name="20% - Accent6 85 2 2" xfId="10222"/>
    <cellStyle name="20% - Accent6 85 2 3" xfId="10223"/>
    <cellStyle name="20% - Accent6 85 2 4" xfId="10224"/>
    <cellStyle name="20% - Accent6 85 2 5" xfId="10225"/>
    <cellStyle name="20% - Accent6 85 3" xfId="10226"/>
    <cellStyle name="20% - Accent6 85 4" xfId="10227"/>
    <cellStyle name="20% - Accent6 85 5" xfId="10228"/>
    <cellStyle name="20% - Accent6 85 6" xfId="10229"/>
    <cellStyle name="20% - Accent6 86" xfId="10230"/>
    <cellStyle name="20% - Accent6 86 2" xfId="10231"/>
    <cellStyle name="20% - Accent6 86 2 2" xfId="10232"/>
    <cellStyle name="20% - Accent6 86 2 3" xfId="10233"/>
    <cellStyle name="20% - Accent6 86 2 4" xfId="10234"/>
    <cellStyle name="20% - Accent6 86 2 5" xfId="10235"/>
    <cellStyle name="20% - Accent6 86 3" xfId="10236"/>
    <cellStyle name="20% - Accent6 86 4" xfId="10237"/>
    <cellStyle name="20% - Accent6 86 5" xfId="10238"/>
    <cellStyle name="20% - Accent6 86 6" xfId="10239"/>
    <cellStyle name="20% - Accent6 87" xfId="10240"/>
    <cellStyle name="20% - Accent6 87 2" xfId="10241"/>
    <cellStyle name="20% - Accent6 87 2 2" xfId="10242"/>
    <cellStyle name="20% - Accent6 87 2 3" xfId="10243"/>
    <cellStyle name="20% - Accent6 87 2 4" xfId="10244"/>
    <cellStyle name="20% - Accent6 87 2 5" xfId="10245"/>
    <cellStyle name="20% - Accent6 87 3" xfId="10246"/>
    <cellStyle name="20% - Accent6 87 4" xfId="10247"/>
    <cellStyle name="20% - Accent6 87 5" xfId="10248"/>
    <cellStyle name="20% - Accent6 87 6" xfId="10249"/>
    <cellStyle name="20% - Accent6 88" xfId="10250"/>
    <cellStyle name="20% - Accent6 88 2" xfId="10251"/>
    <cellStyle name="20% - Accent6 88 2 2" xfId="10252"/>
    <cellStyle name="20% - Accent6 88 2 3" xfId="10253"/>
    <cellStyle name="20% - Accent6 88 2 4" xfId="10254"/>
    <cellStyle name="20% - Accent6 88 2 5" xfId="10255"/>
    <cellStyle name="20% - Accent6 88 3" xfId="10256"/>
    <cellStyle name="20% - Accent6 88 4" xfId="10257"/>
    <cellStyle name="20% - Accent6 88 5" xfId="10258"/>
    <cellStyle name="20% - Accent6 88 6" xfId="10259"/>
    <cellStyle name="20% - Accent6 89" xfId="10260"/>
    <cellStyle name="20% - Accent6 89 2" xfId="10261"/>
    <cellStyle name="20% - Accent6 89 2 2" xfId="10262"/>
    <cellStyle name="20% - Accent6 89 2 3" xfId="10263"/>
    <cellStyle name="20% - Accent6 89 2 4" xfId="10264"/>
    <cellStyle name="20% - Accent6 89 2 5" xfId="10265"/>
    <cellStyle name="20% - Accent6 89 3" xfId="10266"/>
    <cellStyle name="20% - Accent6 89 4" xfId="10267"/>
    <cellStyle name="20% - Accent6 89 5" xfId="10268"/>
    <cellStyle name="20% - Accent6 89 6" xfId="10269"/>
    <cellStyle name="20% - Accent6 9" xfId="10270"/>
    <cellStyle name="20% - Accent6 9 10" xfId="10271"/>
    <cellStyle name="20% - Accent6 9 11" xfId="10272"/>
    <cellStyle name="20% - Accent6 9 12" xfId="10273"/>
    <cellStyle name="20% - Accent6 9 2" xfId="10274"/>
    <cellStyle name="20% - Accent6 9 2 2" xfId="10275"/>
    <cellStyle name="20% - Accent6 9 2 2 2" xfId="10276"/>
    <cellStyle name="20% - Accent6 9 2 3" xfId="10277"/>
    <cellStyle name="20% - Accent6 9 2 4" xfId="10278"/>
    <cellStyle name="20% - Accent6 9 2 5" xfId="10279"/>
    <cellStyle name="20% - Accent6 9 2 6" xfId="10280"/>
    <cellStyle name="20% - Accent6 9 2 7" xfId="10281"/>
    <cellStyle name="20% - Accent6 9 3" xfId="10282"/>
    <cellStyle name="20% - Accent6 9 3 2" xfId="10283"/>
    <cellStyle name="20% - Accent6 9 3 3" xfId="10284"/>
    <cellStyle name="20% - Accent6 9 4" xfId="10285"/>
    <cellStyle name="20% - Accent6 9 5" xfId="10286"/>
    <cellStyle name="20% - Accent6 9 6" xfId="10287"/>
    <cellStyle name="20% - Accent6 9 7" xfId="10288"/>
    <cellStyle name="20% - Accent6 9 8" xfId="10289"/>
    <cellStyle name="20% - Accent6 9 9" xfId="10290"/>
    <cellStyle name="20% - Accent6 90" xfId="10291"/>
    <cellStyle name="20% - Accent6 90 2" xfId="10292"/>
    <cellStyle name="20% - Accent6 90 2 2" xfId="10293"/>
    <cellStyle name="20% - Accent6 90 2 3" xfId="10294"/>
    <cellStyle name="20% - Accent6 90 2 4" xfId="10295"/>
    <cellStyle name="20% - Accent6 90 2 5" xfId="10296"/>
    <cellStyle name="20% - Accent6 90 3" xfId="10297"/>
    <cellStyle name="20% - Accent6 90 4" xfId="10298"/>
    <cellStyle name="20% - Accent6 90 5" xfId="10299"/>
    <cellStyle name="20% - Accent6 90 6" xfId="10300"/>
    <cellStyle name="20% - Accent6 91" xfId="10301"/>
    <cellStyle name="20% - Accent6 91 2" xfId="10302"/>
    <cellStyle name="20% - Accent6 91 2 2" xfId="10303"/>
    <cellStyle name="20% - Accent6 91 2 3" xfId="10304"/>
    <cellStyle name="20% - Accent6 91 2 4" xfId="10305"/>
    <cellStyle name="20% - Accent6 91 2 5" xfId="10306"/>
    <cellStyle name="20% - Accent6 91 3" xfId="10307"/>
    <cellStyle name="20% - Accent6 91 4" xfId="10308"/>
    <cellStyle name="20% - Accent6 91 5" xfId="10309"/>
    <cellStyle name="20% - Accent6 91 6" xfId="10310"/>
    <cellStyle name="20% - Accent6 92" xfId="10311"/>
    <cellStyle name="20% - Accent6 92 2" xfId="10312"/>
    <cellStyle name="20% - Accent6 92 2 2" xfId="10313"/>
    <cellStyle name="20% - Accent6 92 2 3" xfId="10314"/>
    <cellStyle name="20% - Accent6 92 2 4" xfId="10315"/>
    <cellStyle name="20% - Accent6 92 2 5" xfId="10316"/>
    <cellStyle name="20% - Accent6 92 3" xfId="10317"/>
    <cellStyle name="20% - Accent6 92 4" xfId="10318"/>
    <cellStyle name="20% - Accent6 92 5" xfId="10319"/>
    <cellStyle name="20% - Accent6 92 6" xfId="10320"/>
    <cellStyle name="20% - Accent6 93" xfId="10321"/>
    <cellStyle name="20% - Accent6 93 2" xfId="10322"/>
    <cellStyle name="20% - Accent6 93 2 2" xfId="10323"/>
    <cellStyle name="20% - Accent6 93 2 3" xfId="10324"/>
    <cellStyle name="20% - Accent6 93 2 4" xfId="10325"/>
    <cellStyle name="20% - Accent6 93 2 5" xfId="10326"/>
    <cellStyle name="20% - Accent6 93 3" xfId="10327"/>
    <cellStyle name="20% - Accent6 93 4" xfId="10328"/>
    <cellStyle name="20% - Accent6 93 5" xfId="10329"/>
    <cellStyle name="20% - Accent6 93 6" xfId="10330"/>
    <cellStyle name="20% - Accent6 94" xfId="10331"/>
    <cellStyle name="20% - Accent6 94 2" xfId="10332"/>
    <cellStyle name="20% - Accent6 94 2 2" xfId="10333"/>
    <cellStyle name="20% - Accent6 94 2 3" xfId="10334"/>
    <cellStyle name="20% - Accent6 94 2 4" xfId="10335"/>
    <cellStyle name="20% - Accent6 94 2 5" xfId="10336"/>
    <cellStyle name="20% - Accent6 94 3" xfId="10337"/>
    <cellStyle name="20% - Accent6 94 4" xfId="10338"/>
    <cellStyle name="20% - Accent6 94 5" xfId="10339"/>
    <cellStyle name="20% - Accent6 94 6" xfId="10340"/>
    <cellStyle name="20% - Accent6 95" xfId="10341"/>
    <cellStyle name="20% - Accent6 95 2" xfId="10342"/>
    <cellStyle name="20% - Accent6 95 2 2" xfId="10343"/>
    <cellStyle name="20% - Accent6 95 2 3" xfId="10344"/>
    <cellStyle name="20% - Accent6 95 2 4" xfId="10345"/>
    <cellStyle name="20% - Accent6 95 2 5" xfId="10346"/>
    <cellStyle name="20% - Accent6 95 3" xfId="10347"/>
    <cellStyle name="20% - Accent6 95 4" xfId="10348"/>
    <cellStyle name="20% - Accent6 95 5" xfId="10349"/>
    <cellStyle name="20% - Accent6 95 6" xfId="10350"/>
    <cellStyle name="20% - Accent6 96" xfId="10351"/>
    <cellStyle name="20% - Accent6 96 2" xfId="10352"/>
    <cellStyle name="20% - Accent6 96 2 2" xfId="10353"/>
    <cellStyle name="20% - Accent6 96 2 3" xfId="10354"/>
    <cellStyle name="20% - Accent6 96 2 4" xfId="10355"/>
    <cellStyle name="20% - Accent6 96 2 5" xfId="10356"/>
    <cellStyle name="20% - Accent6 96 3" xfId="10357"/>
    <cellStyle name="20% - Accent6 96 4" xfId="10358"/>
    <cellStyle name="20% - Accent6 96 5" xfId="10359"/>
    <cellStyle name="20% - Accent6 96 6" xfId="10360"/>
    <cellStyle name="20% - Accent6 97" xfId="10361"/>
    <cellStyle name="20% - Accent6 97 2" xfId="10362"/>
    <cellStyle name="20% - Accent6 97 2 2" xfId="10363"/>
    <cellStyle name="20% - Accent6 97 2 3" xfId="10364"/>
    <cellStyle name="20% - Accent6 97 2 4" xfId="10365"/>
    <cellStyle name="20% - Accent6 97 2 5" xfId="10366"/>
    <cellStyle name="20% - Accent6 97 3" xfId="10367"/>
    <cellStyle name="20% - Accent6 97 4" xfId="10368"/>
    <cellStyle name="20% - Accent6 97 5" xfId="10369"/>
    <cellStyle name="20% - Accent6 97 6" xfId="10370"/>
    <cellStyle name="20% - Accent6 98" xfId="10371"/>
    <cellStyle name="20% - Accent6 98 2" xfId="10372"/>
    <cellStyle name="20% - Accent6 98 2 2" xfId="10373"/>
    <cellStyle name="20% - Accent6 98 2 3" xfId="10374"/>
    <cellStyle name="20% - Accent6 98 2 4" xfId="10375"/>
    <cellStyle name="20% - Accent6 98 2 5" xfId="10376"/>
    <cellStyle name="20% - Accent6 98 3" xfId="10377"/>
    <cellStyle name="20% - Accent6 98 4" xfId="10378"/>
    <cellStyle name="20% - Accent6 98 5" xfId="10379"/>
    <cellStyle name="20% - Accent6 98 6" xfId="10380"/>
    <cellStyle name="20% - Accent6 99" xfId="10381"/>
    <cellStyle name="20% - Accent6 99 2" xfId="10382"/>
    <cellStyle name="20% - Accent6 99 2 2" xfId="10383"/>
    <cellStyle name="20% - Accent6 99 2 3" xfId="10384"/>
    <cellStyle name="20% - Accent6 99 2 4" xfId="10385"/>
    <cellStyle name="20% - Accent6 99 2 5" xfId="10386"/>
    <cellStyle name="20% - Accent6 99 3" xfId="10387"/>
    <cellStyle name="20% - Accent6 99 4" xfId="10388"/>
    <cellStyle name="20% - Accent6 99 5" xfId="10389"/>
    <cellStyle name="20% - Accent6 99 6" xfId="10390"/>
    <cellStyle name="40% - Accent1 10" xfId="10391"/>
    <cellStyle name="40% - Accent1 10 10" xfId="10392"/>
    <cellStyle name="40% - Accent1 10 11" xfId="10393"/>
    <cellStyle name="40% - Accent1 10 12" xfId="10394"/>
    <cellStyle name="40% - Accent1 10 2" xfId="10395"/>
    <cellStyle name="40% - Accent1 10 2 2" xfId="10396"/>
    <cellStyle name="40% - Accent1 10 2 2 2" xfId="10397"/>
    <cellStyle name="40% - Accent1 10 2 3" xfId="10398"/>
    <cellStyle name="40% - Accent1 10 2 4" xfId="10399"/>
    <cellStyle name="40% - Accent1 10 2 5" xfId="10400"/>
    <cellStyle name="40% - Accent1 10 2 6" xfId="10401"/>
    <cellStyle name="40% - Accent1 10 2 7" xfId="10402"/>
    <cellStyle name="40% - Accent1 10 3" xfId="10403"/>
    <cellStyle name="40% - Accent1 10 3 2" xfId="10404"/>
    <cellStyle name="40% - Accent1 10 3 3" xfId="10405"/>
    <cellStyle name="40% - Accent1 10 4" xfId="10406"/>
    <cellStyle name="40% - Accent1 10 5" xfId="10407"/>
    <cellStyle name="40% - Accent1 10 6" xfId="10408"/>
    <cellStyle name="40% - Accent1 10 7" xfId="10409"/>
    <cellStyle name="40% - Accent1 10 8" xfId="10410"/>
    <cellStyle name="40% - Accent1 10 9" xfId="10411"/>
    <cellStyle name="40% - Accent1 100" xfId="10412"/>
    <cellStyle name="40% - Accent1 100 2" xfId="10413"/>
    <cellStyle name="40% - Accent1 100 2 2" xfId="10414"/>
    <cellStyle name="40% - Accent1 100 2 3" xfId="10415"/>
    <cellStyle name="40% - Accent1 100 2 4" xfId="10416"/>
    <cellStyle name="40% - Accent1 100 2 5" xfId="10417"/>
    <cellStyle name="40% - Accent1 100 3" xfId="10418"/>
    <cellStyle name="40% - Accent1 100 4" xfId="10419"/>
    <cellStyle name="40% - Accent1 100 5" xfId="10420"/>
    <cellStyle name="40% - Accent1 100 6" xfId="10421"/>
    <cellStyle name="40% - Accent1 101" xfId="10422"/>
    <cellStyle name="40% - Accent1 101 2" xfId="10423"/>
    <cellStyle name="40% - Accent1 101 2 2" xfId="10424"/>
    <cellStyle name="40% - Accent1 101 2 3" xfId="10425"/>
    <cellStyle name="40% - Accent1 101 2 4" xfId="10426"/>
    <cellStyle name="40% - Accent1 101 2 5" xfId="10427"/>
    <cellStyle name="40% - Accent1 101 3" xfId="10428"/>
    <cellStyle name="40% - Accent1 101 4" xfId="10429"/>
    <cellStyle name="40% - Accent1 101 5" xfId="10430"/>
    <cellStyle name="40% - Accent1 101 6" xfId="10431"/>
    <cellStyle name="40% - Accent1 102" xfId="10432"/>
    <cellStyle name="40% - Accent1 102 2" xfId="10433"/>
    <cellStyle name="40% - Accent1 102 3" xfId="10434"/>
    <cellStyle name="40% - Accent1 102 4" xfId="10435"/>
    <cellStyle name="40% - Accent1 102 5" xfId="10436"/>
    <cellStyle name="40% - Accent1 103" xfId="10437"/>
    <cellStyle name="40% - Accent1 103 2" xfId="10438"/>
    <cellStyle name="40% - Accent1 103 3" xfId="10439"/>
    <cellStyle name="40% - Accent1 103 4" xfId="10440"/>
    <cellStyle name="40% - Accent1 103 5" xfId="10441"/>
    <cellStyle name="40% - Accent1 104" xfId="10442"/>
    <cellStyle name="40% - Accent1 104 2" xfId="10443"/>
    <cellStyle name="40% - Accent1 104 3" xfId="10444"/>
    <cellStyle name="40% - Accent1 104 4" xfId="10445"/>
    <cellStyle name="40% - Accent1 104 5" xfId="10446"/>
    <cellStyle name="40% - Accent1 105" xfId="10447"/>
    <cellStyle name="40% - Accent1 105 2" xfId="10448"/>
    <cellStyle name="40% - Accent1 105 3" xfId="10449"/>
    <cellStyle name="40% - Accent1 105 4" xfId="10450"/>
    <cellStyle name="40% - Accent1 105 5" xfId="10451"/>
    <cellStyle name="40% - Accent1 106" xfId="10452"/>
    <cellStyle name="40% - Accent1 106 2" xfId="10453"/>
    <cellStyle name="40% - Accent1 106 3" xfId="10454"/>
    <cellStyle name="40% - Accent1 106 4" xfId="10455"/>
    <cellStyle name="40% - Accent1 106 5" xfId="10456"/>
    <cellStyle name="40% - Accent1 107" xfId="10457"/>
    <cellStyle name="40% - Accent1 107 2" xfId="10458"/>
    <cellStyle name="40% - Accent1 107 3" xfId="10459"/>
    <cellStyle name="40% - Accent1 107 4" xfId="10460"/>
    <cellStyle name="40% - Accent1 107 5" xfId="10461"/>
    <cellStyle name="40% - Accent1 108" xfId="10462"/>
    <cellStyle name="40% - Accent1 108 2" xfId="10463"/>
    <cellStyle name="40% - Accent1 108 3" xfId="10464"/>
    <cellStyle name="40% - Accent1 108 4" xfId="10465"/>
    <cellStyle name="40% - Accent1 108 5" xfId="10466"/>
    <cellStyle name="40% - Accent1 109" xfId="10467"/>
    <cellStyle name="40% - Accent1 109 2" xfId="10468"/>
    <cellStyle name="40% - Accent1 109 3" xfId="10469"/>
    <cellStyle name="40% - Accent1 109 4" xfId="10470"/>
    <cellStyle name="40% - Accent1 109 5" xfId="10471"/>
    <cellStyle name="40% - Accent1 11" xfId="10472"/>
    <cellStyle name="40% - Accent1 11 10" xfId="10473"/>
    <cellStyle name="40% - Accent1 11 11" xfId="10474"/>
    <cellStyle name="40% - Accent1 11 12" xfId="10475"/>
    <cellStyle name="40% - Accent1 11 2" xfId="10476"/>
    <cellStyle name="40% - Accent1 11 2 2" xfId="10477"/>
    <cellStyle name="40% - Accent1 11 2 2 2" xfId="10478"/>
    <cellStyle name="40% - Accent1 11 2 3" xfId="10479"/>
    <cellStyle name="40% - Accent1 11 2 4" xfId="10480"/>
    <cellStyle name="40% - Accent1 11 2 5" xfId="10481"/>
    <cellStyle name="40% - Accent1 11 2 6" xfId="10482"/>
    <cellStyle name="40% - Accent1 11 2 7" xfId="10483"/>
    <cellStyle name="40% - Accent1 11 3" xfId="10484"/>
    <cellStyle name="40% - Accent1 11 3 2" xfId="10485"/>
    <cellStyle name="40% - Accent1 11 3 3" xfId="10486"/>
    <cellStyle name="40% - Accent1 11 4" xfId="10487"/>
    <cellStyle name="40% - Accent1 11 5" xfId="10488"/>
    <cellStyle name="40% - Accent1 11 6" xfId="10489"/>
    <cellStyle name="40% - Accent1 11 7" xfId="10490"/>
    <cellStyle name="40% - Accent1 11 8" xfId="10491"/>
    <cellStyle name="40% - Accent1 11 9" xfId="10492"/>
    <cellStyle name="40% - Accent1 110" xfId="10493"/>
    <cellStyle name="40% - Accent1 110 2" xfId="10494"/>
    <cellStyle name="40% - Accent1 110 3" xfId="10495"/>
    <cellStyle name="40% - Accent1 110 4" xfId="10496"/>
    <cellStyle name="40% - Accent1 110 5" xfId="10497"/>
    <cellStyle name="40% - Accent1 111" xfId="10498"/>
    <cellStyle name="40% - Accent1 111 2" xfId="10499"/>
    <cellStyle name="40% - Accent1 111 3" xfId="10500"/>
    <cellStyle name="40% - Accent1 111 4" xfId="10501"/>
    <cellStyle name="40% - Accent1 111 5" xfId="10502"/>
    <cellStyle name="40% - Accent1 112" xfId="10503"/>
    <cellStyle name="40% - Accent1 112 2" xfId="10504"/>
    <cellStyle name="40% - Accent1 112 3" xfId="10505"/>
    <cellStyle name="40% - Accent1 112 4" xfId="10506"/>
    <cellStyle name="40% - Accent1 112 5" xfId="10507"/>
    <cellStyle name="40% - Accent1 113" xfId="10508"/>
    <cellStyle name="40% - Accent1 113 2" xfId="10509"/>
    <cellStyle name="40% - Accent1 113 3" xfId="10510"/>
    <cellStyle name="40% - Accent1 113 4" xfId="10511"/>
    <cellStyle name="40% - Accent1 114" xfId="10512"/>
    <cellStyle name="40% - Accent1 114 2" xfId="10513"/>
    <cellStyle name="40% - Accent1 114 3" xfId="10514"/>
    <cellStyle name="40% - Accent1 114 4" xfId="10515"/>
    <cellStyle name="40% - Accent1 115" xfId="10516"/>
    <cellStyle name="40% - Accent1 115 2" xfId="10517"/>
    <cellStyle name="40% - Accent1 115 3" xfId="10518"/>
    <cellStyle name="40% - Accent1 115 4" xfId="10519"/>
    <cellStyle name="40% - Accent1 116" xfId="10520"/>
    <cellStyle name="40% - Accent1 116 2" xfId="10521"/>
    <cellStyle name="40% - Accent1 116 3" xfId="10522"/>
    <cellStyle name="40% - Accent1 116 4" xfId="10523"/>
    <cellStyle name="40% - Accent1 117" xfId="10524"/>
    <cellStyle name="40% - Accent1 117 2" xfId="10525"/>
    <cellStyle name="40% - Accent1 117 3" xfId="10526"/>
    <cellStyle name="40% - Accent1 117 4" xfId="10527"/>
    <cellStyle name="40% - Accent1 118" xfId="10528"/>
    <cellStyle name="40% - Accent1 118 2" xfId="10529"/>
    <cellStyle name="40% - Accent1 118 3" xfId="10530"/>
    <cellStyle name="40% - Accent1 118 4" xfId="10531"/>
    <cellStyle name="40% - Accent1 119" xfId="10532"/>
    <cellStyle name="40% - Accent1 119 2" xfId="10533"/>
    <cellStyle name="40% - Accent1 119 3" xfId="10534"/>
    <cellStyle name="40% - Accent1 119 4" xfId="10535"/>
    <cellStyle name="40% - Accent1 12" xfId="10536"/>
    <cellStyle name="40% - Accent1 12 10" xfId="10537"/>
    <cellStyle name="40% - Accent1 12 11" xfId="10538"/>
    <cellStyle name="40% - Accent1 12 12" xfId="10539"/>
    <cellStyle name="40% - Accent1 12 2" xfId="10540"/>
    <cellStyle name="40% - Accent1 12 2 2" xfId="10541"/>
    <cellStyle name="40% - Accent1 12 2 2 2" xfId="10542"/>
    <cellStyle name="40% - Accent1 12 2 3" xfId="10543"/>
    <cellStyle name="40% - Accent1 12 2 4" xfId="10544"/>
    <cellStyle name="40% - Accent1 12 2 5" xfId="10545"/>
    <cellStyle name="40% - Accent1 12 2 6" xfId="10546"/>
    <cellStyle name="40% - Accent1 12 2 7" xfId="10547"/>
    <cellStyle name="40% - Accent1 12 3" xfId="10548"/>
    <cellStyle name="40% - Accent1 12 3 2" xfId="10549"/>
    <cellStyle name="40% - Accent1 12 3 3" xfId="10550"/>
    <cellStyle name="40% - Accent1 12 4" xfId="10551"/>
    <cellStyle name="40% - Accent1 12 5" xfId="10552"/>
    <cellStyle name="40% - Accent1 12 6" xfId="10553"/>
    <cellStyle name="40% - Accent1 12 7" xfId="10554"/>
    <cellStyle name="40% - Accent1 12 8" xfId="10555"/>
    <cellStyle name="40% - Accent1 12 9" xfId="10556"/>
    <cellStyle name="40% - Accent1 120" xfId="10557"/>
    <cellStyle name="40% - Accent1 121" xfId="10558"/>
    <cellStyle name="40% - Accent1 122" xfId="10559"/>
    <cellStyle name="40% - Accent1 123" xfId="10560"/>
    <cellStyle name="40% - Accent1 124" xfId="10561"/>
    <cellStyle name="40% - Accent1 125" xfId="10562"/>
    <cellStyle name="40% - Accent1 126" xfId="10563"/>
    <cellStyle name="40% - Accent1 127" xfId="10564"/>
    <cellStyle name="40% - Accent1 128" xfId="10565"/>
    <cellStyle name="40% - Accent1 129" xfId="10566"/>
    <cellStyle name="40% - Accent1 13" xfId="10567"/>
    <cellStyle name="40% - Accent1 13 10" xfId="10568"/>
    <cellStyle name="40% - Accent1 13 11" xfId="10569"/>
    <cellStyle name="40% - Accent1 13 12" xfId="10570"/>
    <cellStyle name="40% - Accent1 13 2" xfId="10571"/>
    <cellStyle name="40% - Accent1 13 2 2" xfId="10572"/>
    <cellStyle name="40% - Accent1 13 2 2 2" xfId="10573"/>
    <cellStyle name="40% - Accent1 13 2 3" xfId="10574"/>
    <cellStyle name="40% - Accent1 13 2 4" xfId="10575"/>
    <cellStyle name="40% - Accent1 13 2 5" xfId="10576"/>
    <cellStyle name="40% - Accent1 13 2 6" xfId="10577"/>
    <cellStyle name="40% - Accent1 13 2 7" xfId="10578"/>
    <cellStyle name="40% - Accent1 13 3" xfId="10579"/>
    <cellStyle name="40% - Accent1 13 3 2" xfId="10580"/>
    <cellStyle name="40% - Accent1 13 3 3" xfId="10581"/>
    <cellStyle name="40% - Accent1 13 4" xfId="10582"/>
    <cellStyle name="40% - Accent1 13 5" xfId="10583"/>
    <cellStyle name="40% - Accent1 13 6" xfId="10584"/>
    <cellStyle name="40% - Accent1 13 7" xfId="10585"/>
    <cellStyle name="40% - Accent1 13 8" xfId="10586"/>
    <cellStyle name="40% - Accent1 13 9" xfId="10587"/>
    <cellStyle name="40% - Accent1 130" xfId="10588"/>
    <cellStyle name="40% - Accent1 130 2" xfId="10589"/>
    <cellStyle name="40% - Accent1 130 3" xfId="10590"/>
    <cellStyle name="40% - Accent1 130 4" xfId="10591"/>
    <cellStyle name="40% - Accent1 131" xfId="10592"/>
    <cellStyle name="40% - Accent1 131 2" xfId="10593"/>
    <cellStyle name="40% - Accent1 131 3" xfId="10594"/>
    <cellStyle name="40% - Accent1 131 4" xfId="10595"/>
    <cellStyle name="40% - Accent1 132" xfId="10596"/>
    <cellStyle name="40% - Accent1 133" xfId="10597"/>
    <cellStyle name="40% - Accent1 134" xfId="10598"/>
    <cellStyle name="40% - Accent1 135" xfId="10599"/>
    <cellStyle name="40% - Accent1 136" xfId="10600"/>
    <cellStyle name="40% - Accent1 14" xfId="10601"/>
    <cellStyle name="40% - Accent1 14 10" xfId="10602"/>
    <cellStyle name="40% - Accent1 14 11" xfId="10603"/>
    <cellStyle name="40% - Accent1 14 12" xfId="10604"/>
    <cellStyle name="40% - Accent1 14 2" xfId="10605"/>
    <cellStyle name="40% - Accent1 14 2 2" xfId="10606"/>
    <cellStyle name="40% - Accent1 14 2 2 2" xfId="10607"/>
    <cellStyle name="40% - Accent1 14 2 3" xfId="10608"/>
    <cellStyle name="40% - Accent1 14 2 4" xfId="10609"/>
    <cellStyle name="40% - Accent1 14 2 5" xfId="10610"/>
    <cellStyle name="40% - Accent1 14 2 6" xfId="10611"/>
    <cellStyle name="40% - Accent1 14 2 7" xfId="10612"/>
    <cellStyle name="40% - Accent1 14 3" xfId="10613"/>
    <cellStyle name="40% - Accent1 14 3 2" xfId="10614"/>
    <cellStyle name="40% - Accent1 14 4" xfId="10615"/>
    <cellStyle name="40% - Accent1 14 5" xfId="10616"/>
    <cellStyle name="40% - Accent1 14 6" xfId="10617"/>
    <cellStyle name="40% - Accent1 14 7" xfId="10618"/>
    <cellStyle name="40% - Accent1 14 8" xfId="10619"/>
    <cellStyle name="40% - Accent1 14 9" xfId="10620"/>
    <cellStyle name="40% - Accent1 15" xfId="10621"/>
    <cellStyle name="40% - Accent1 15 10" xfId="10622"/>
    <cellStyle name="40% - Accent1 15 11" xfId="10623"/>
    <cellStyle name="40% - Accent1 15 12" xfId="10624"/>
    <cellStyle name="40% - Accent1 15 2" xfId="10625"/>
    <cellStyle name="40% - Accent1 15 2 2" xfId="10626"/>
    <cellStyle name="40% - Accent1 15 2 2 2" xfId="10627"/>
    <cellStyle name="40% - Accent1 15 2 3" xfId="10628"/>
    <cellStyle name="40% - Accent1 15 2 4" xfId="10629"/>
    <cellStyle name="40% - Accent1 15 2 5" xfId="10630"/>
    <cellStyle name="40% - Accent1 15 2 6" xfId="10631"/>
    <cellStyle name="40% - Accent1 15 2 7" xfId="10632"/>
    <cellStyle name="40% - Accent1 15 3" xfId="10633"/>
    <cellStyle name="40% - Accent1 15 3 2" xfId="10634"/>
    <cellStyle name="40% - Accent1 15 4" xfId="10635"/>
    <cellStyle name="40% - Accent1 15 5" xfId="10636"/>
    <cellStyle name="40% - Accent1 15 6" xfId="10637"/>
    <cellStyle name="40% - Accent1 15 7" xfId="10638"/>
    <cellStyle name="40% - Accent1 15 8" xfId="10639"/>
    <cellStyle name="40% - Accent1 15 9" xfId="10640"/>
    <cellStyle name="40% - Accent1 16" xfId="10641"/>
    <cellStyle name="40% - Accent1 16 10" xfId="10642"/>
    <cellStyle name="40% - Accent1 16 11" xfId="10643"/>
    <cellStyle name="40% - Accent1 16 12" xfId="10644"/>
    <cellStyle name="40% - Accent1 16 2" xfId="10645"/>
    <cellStyle name="40% - Accent1 16 2 2" xfId="10646"/>
    <cellStyle name="40% - Accent1 16 2 2 2" xfId="10647"/>
    <cellStyle name="40% - Accent1 16 2 3" xfId="10648"/>
    <cellStyle name="40% - Accent1 16 2 4" xfId="10649"/>
    <cellStyle name="40% - Accent1 16 2 5" xfId="10650"/>
    <cellStyle name="40% - Accent1 16 2 6" xfId="10651"/>
    <cellStyle name="40% - Accent1 16 2 7" xfId="10652"/>
    <cellStyle name="40% - Accent1 16 3" xfId="10653"/>
    <cellStyle name="40% - Accent1 16 3 2" xfId="10654"/>
    <cellStyle name="40% - Accent1 16 4" xfId="10655"/>
    <cellStyle name="40% - Accent1 16 5" xfId="10656"/>
    <cellStyle name="40% - Accent1 16 6" xfId="10657"/>
    <cellStyle name="40% - Accent1 16 7" xfId="10658"/>
    <cellStyle name="40% - Accent1 16 8" xfId="10659"/>
    <cellStyle name="40% - Accent1 16 9" xfId="10660"/>
    <cellStyle name="40% - Accent1 17" xfId="10661"/>
    <cellStyle name="40% - Accent1 17 10" xfId="10662"/>
    <cellStyle name="40% - Accent1 17 11" xfId="10663"/>
    <cellStyle name="40% - Accent1 17 12" xfId="10664"/>
    <cellStyle name="40% - Accent1 17 2" xfId="10665"/>
    <cellStyle name="40% - Accent1 17 2 2" xfId="10666"/>
    <cellStyle name="40% - Accent1 17 2 2 2" xfId="10667"/>
    <cellStyle name="40% - Accent1 17 2 3" xfId="10668"/>
    <cellStyle name="40% - Accent1 17 2 4" xfId="10669"/>
    <cellStyle name="40% - Accent1 17 2 5" xfId="10670"/>
    <cellStyle name="40% - Accent1 17 2 6" xfId="10671"/>
    <cellStyle name="40% - Accent1 17 2 7" xfId="10672"/>
    <cellStyle name="40% - Accent1 17 3" xfId="10673"/>
    <cellStyle name="40% - Accent1 17 3 2" xfId="10674"/>
    <cellStyle name="40% - Accent1 17 4" xfId="10675"/>
    <cellStyle name="40% - Accent1 17 5" xfId="10676"/>
    <cellStyle name="40% - Accent1 17 6" xfId="10677"/>
    <cellStyle name="40% - Accent1 17 7" xfId="10678"/>
    <cellStyle name="40% - Accent1 17 8" xfId="10679"/>
    <cellStyle name="40% - Accent1 17 9" xfId="10680"/>
    <cellStyle name="40% - Accent1 18" xfId="10681"/>
    <cellStyle name="40% - Accent1 18 10" xfId="10682"/>
    <cellStyle name="40% - Accent1 18 11" xfId="10683"/>
    <cellStyle name="40% - Accent1 18 12" xfId="10684"/>
    <cellStyle name="40% - Accent1 18 2" xfId="10685"/>
    <cellStyle name="40% - Accent1 18 2 2" xfId="10686"/>
    <cellStyle name="40% - Accent1 18 2 2 2" xfId="10687"/>
    <cellStyle name="40% - Accent1 18 2 3" xfId="10688"/>
    <cellStyle name="40% - Accent1 18 2 4" xfId="10689"/>
    <cellStyle name="40% - Accent1 18 2 5" xfId="10690"/>
    <cellStyle name="40% - Accent1 18 2 6" xfId="10691"/>
    <cellStyle name="40% - Accent1 18 2 7" xfId="10692"/>
    <cellStyle name="40% - Accent1 18 3" xfId="10693"/>
    <cellStyle name="40% - Accent1 18 3 2" xfId="10694"/>
    <cellStyle name="40% - Accent1 18 4" xfId="10695"/>
    <cellStyle name="40% - Accent1 18 5" xfId="10696"/>
    <cellStyle name="40% - Accent1 18 6" xfId="10697"/>
    <cellStyle name="40% - Accent1 18 7" xfId="10698"/>
    <cellStyle name="40% - Accent1 18 8" xfId="10699"/>
    <cellStyle name="40% - Accent1 18 9" xfId="10700"/>
    <cellStyle name="40% - Accent1 19" xfId="10701"/>
    <cellStyle name="40% - Accent1 19 10" xfId="10702"/>
    <cellStyle name="40% - Accent1 19 11" xfId="10703"/>
    <cellStyle name="40% - Accent1 19 12" xfId="10704"/>
    <cellStyle name="40% - Accent1 19 2" xfId="10705"/>
    <cellStyle name="40% - Accent1 19 2 2" xfId="10706"/>
    <cellStyle name="40% - Accent1 19 2 2 2" xfId="10707"/>
    <cellStyle name="40% - Accent1 19 2 3" xfId="10708"/>
    <cellStyle name="40% - Accent1 19 2 4" xfId="10709"/>
    <cellStyle name="40% - Accent1 19 2 5" xfId="10710"/>
    <cellStyle name="40% - Accent1 19 2 6" xfId="10711"/>
    <cellStyle name="40% - Accent1 19 2 7" xfId="10712"/>
    <cellStyle name="40% - Accent1 19 3" xfId="10713"/>
    <cellStyle name="40% - Accent1 19 3 2" xfId="10714"/>
    <cellStyle name="40% - Accent1 19 4" xfId="10715"/>
    <cellStyle name="40% - Accent1 19 5" xfId="10716"/>
    <cellStyle name="40% - Accent1 19 6" xfId="10717"/>
    <cellStyle name="40% - Accent1 19 7" xfId="10718"/>
    <cellStyle name="40% - Accent1 19 8" xfId="10719"/>
    <cellStyle name="40% - Accent1 19 9" xfId="10720"/>
    <cellStyle name="40% - Accent1 2" xfId="10721"/>
    <cellStyle name="40% - Accent1 2 10" xfId="10722"/>
    <cellStyle name="40% - Accent1 2 11" xfId="10723"/>
    <cellStyle name="40% - Accent1 2 12" xfId="10724"/>
    <cellStyle name="40% - Accent1 2 2" xfId="10725"/>
    <cellStyle name="40% - Accent1 2 2 2" xfId="10726"/>
    <cellStyle name="40% - Accent1 2 2 2 2" xfId="10727"/>
    <cellStyle name="40% - Accent1 2 2 2 3" xfId="10728"/>
    <cellStyle name="40% - Accent1 2 2 3" xfId="10729"/>
    <cellStyle name="40% - Accent1 2 2 4" xfId="10730"/>
    <cellStyle name="40% - Accent1 2 2 5" xfId="10731"/>
    <cellStyle name="40% - Accent1 2 2 6" xfId="10732"/>
    <cellStyle name="40% - Accent1 2 2 7" xfId="10733"/>
    <cellStyle name="40% - Accent1 2 3" xfId="10734"/>
    <cellStyle name="40% - Accent1 2 3 2" xfId="10735"/>
    <cellStyle name="40% - Accent1 2 3 2 2" xfId="10736"/>
    <cellStyle name="40% - Accent1 2 3 3" xfId="10737"/>
    <cellStyle name="40% - Accent1 2 4" xfId="10738"/>
    <cellStyle name="40% - Accent1 2 4 2" xfId="10739"/>
    <cellStyle name="40% - Accent1 2 5" xfId="10740"/>
    <cellStyle name="40% - Accent1 2 5 2" xfId="10741"/>
    <cellStyle name="40% - Accent1 2 6" xfId="10742"/>
    <cellStyle name="40% - Accent1 2 6 2" xfId="10743"/>
    <cellStyle name="40% - Accent1 2 7" xfId="10744"/>
    <cellStyle name="40% - Accent1 2 7 2" xfId="10745"/>
    <cellStyle name="40% - Accent1 2 8" xfId="10746"/>
    <cellStyle name="40% - Accent1 2 8 2" xfId="10747"/>
    <cellStyle name="40% - Accent1 2 9" xfId="10748"/>
    <cellStyle name="40% - Accent1 20" xfId="10749"/>
    <cellStyle name="40% - Accent1 20 10" xfId="10750"/>
    <cellStyle name="40% - Accent1 20 11" xfId="10751"/>
    <cellStyle name="40% - Accent1 20 12" xfId="10752"/>
    <cellStyle name="40% - Accent1 20 2" xfId="10753"/>
    <cellStyle name="40% - Accent1 20 2 2" xfId="10754"/>
    <cellStyle name="40% - Accent1 20 2 2 2" xfId="10755"/>
    <cellStyle name="40% - Accent1 20 2 3" xfId="10756"/>
    <cellStyle name="40% - Accent1 20 2 4" xfId="10757"/>
    <cellStyle name="40% - Accent1 20 2 5" xfId="10758"/>
    <cellStyle name="40% - Accent1 20 2 6" xfId="10759"/>
    <cellStyle name="40% - Accent1 20 2 7" xfId="10760"/>
    <cellStyle name="40% - Accent1 20 3" xfId="10761"/>
    <cellStyle name="40% - Accent1 20 3 2" xfId="10762"/>
    <cellStyle name="40% - Accent1 20 4" xfId="10763"/>
    <cellStyle name="40% - Accent1 20 5" xfId="10764"/>
    <cellStyle name="40% - Accent1 20 6" xfId="10765"/>
    <cellStyle name="40% - Accent1 20 7" xfId="10766"/>
    <cellStyle name="40% - Accent1 20 8" xfId="10767"/>
    <cellStyle name="40% - Accent1 20 9" xfId="10768"/>
    <cellStyle name="40% - Accent1 21" xfId="10769"/>
    <cellStyle name="40% - Accent1 21 10" xfId="10770"/>
    <cellStyle name="40% - Accent1 21 11" xfId="10771"/>
    <cellStyle name="40% - Accent1 21 12" xfId="10772"/>
    <cellStyle name="40% - Accent1 21 2" xfId="10773"/>
    <cellStyle name="40% - Accent1 21 2 2" xfId="10774"/>
    <cellStyle name="40% - Accent1 21 2 2 2" xfId="10775"/>
    <cellStyle name="40% - Accent1 21 2 3" xfId="10776"/>
    <cellStyle name="40% - Accent1 21 2 4" xfId="10777"/>
    <cellStyle name="40% - Accent1 21 2 5" xfId="10778"/>
    <cellStyle name="40% - Accent1 21 2 6" xfId="10779"/>
    <cellStyle name="40% - Accent1 21 2 7" xfId="10780"/>
    <cellStyle name="40% - Accent1 21 3" xfId="10781"/>
    <cellStyle name="40% - Accent1 21 3 2" xfId="10782"/>
    <cellStyle name="40% - Accent1 21 4" xfId="10783"/>
    <cellStyle name="40% - Accent1 21 5" xfId="10784"/>
    <cellStyle name="40% - Accent1 21 6" xfId="10785"/>
    <cellStyle name="40% - Accent1 21 7" xfId="10786"/>
    <cellStyle name="40% - Accent1 21 8" xfId="10787"/>
    <cellStyle name="40% - Accent1 21 9" xfId="10788"/>
    <cellStyle name="40% - Accent1 22" xfId="10789"/>
    <cellStyle name="40% - Accent1 22 10" xfId="10790"/>
    <cellStyle name="40% - Accent1 22 11" xfId="10791"/>
    <cellStyle name="40% - Accent1 22 12" xfId="10792"/>
    <cellStyle name="40% - Accent1 22 2" xfId="10793"/>
    <cellStyle name="40% - Accent1 22 2 2" xfId="10794"/>
    <cellStyle name="40% - Accent1 22 2 2 2" xfId="10795"/>
    <cellStyle name="40% - Accent1 22 2 3" xfId="10796"/>
    <cellStyle name="40% - Accent1 22 2 4" xfId="10797"/>
    <cellStyle name="40% - Accent1 22 2 5" xfId="10798"/>
    <cellStyle name="40% - Accent1 22 2 6" xfId="10799"/>
    <cellStyle name="40% - Accent1 22 2 7" xfId="10800"/>
    <cellStyle name="40% - Accent1 22 3" xfId="10801"/>
    <cellStyle name="40% - Accent1 22 3 2" xfId="10802"/>
    <cellStyle name="40% - Accent1 22 4" xfId="10803"/>
    <cellStyle name="40% - Accent1 22 5" xfId="10804"/>
    <cellStyle name="40% - Accent1 22 6" xfId="10805"/>
    <cellStyle name="40% - Accent1 22 7" xfId="10806"/>
    <cellStyle name="40% - Accent1 22 8" xfId="10807"/>
    <cellStyle name="40% - Accent1 22 9" xfId="10808"/>
    <cellStyle name="40% - Accent1 23" xfId="10809"/>
    <cellStyle name="40% - Accent1 23 10" xfId="10810"/>
    <cellStyle name="40% - Accent1 23 11" xfId="10811"/>
    <cellStyle name="40% - Accent1 23 12" xfId="10812"/>
    <cellStyle name="40% - Accent1 23 2" xfId="10813"/>
    <cellStyle name="40% - Accent1 23 2 2" xfId="10814"/>
    <cellStyle name="40% - Accent1 23 2 2 2" xfId="10815"/>
    <cellStyle name="40% - Accent1 23 2 3" xfId="10816"/>
    <cellStyle name="40% - Accent1 23 2 4" xfId="10817"/>
    <cellStyle name="40% - Accent1 23 2 5" xfId="10818"/>
    <cellStyle name="40% - Accent1 23 2 6" xfId="10819"/>
    <cellStyle name="40% - Accent1 23 2 7" xfId="10820"/>
    <cellStyle name="40% - Accent1 23 3" xfId="10821"/>
    <cellStyle name="40% - Accent1 23 3 2" xfId="10822"/>
    <cellStyle name="40% - Accent1 23 4" xfId="10823"/>
    <cellStyle name="40% - Accent1 23 5" xfId="10824"/>
    <cellStyle name="40% - Accent1 23 6" xfId="10825"/>
    <cellStyle name="40% - Accent1 23 7" xfId="10826"/>
    <cellStyle name="40% - Accent1 23 8" xfId="10827"/>
    <cellStyle name="40% - Accent1 23 9" xfId="10828"/>
    <cellStyle name="40% - Accent1 24" xfId="10829"/>
    <cellStyle name="40% - Accent1 24 10" xfId="10830"/>
    <cellStyle name="40% - Accent1 24 11" xfId="10831"/>
    <cellStyle name="40% - Accent1 24 12" xfId="10832"/>
    <cellStyle name="40% - Accent1 24 2" xfId="10833"/>
    <cellStyle name="40% - Accent1 24 2 2" xfId="10834"/>
    <cellStyle name="40% - Accent1 24 2 2 2" xfId="10835"/>
    <cellStyle name="40% - Accent1 24 2 3" xfId="10836"/>
    <cellStyle name="40% - Accent1 24 2 4" xfId="10837"/>
    <cellStyle name="40% - Accent1 24 2 5" xfId="10838"/>
    <cellStyle name="40% - Accent1 24 2 6" xfId="10839"/>
    <cellStyle name="40% - Accent1 24 2 7" xfId="10840"/>
    <cellStyle name="40% - Accent1 24 3" xfId="10841"/>
    <cellStyle name="40% - Accent1 24 3 2" xfId="10842"/>
    <cellStyle name="40% - Accent1 24 4" xfId="10843"/>
    <cellStyle name="40% - Accent1 24 5" xfId="10844"/>
    <cellStyle name="40% - Accent1 24 6" xfId="10845"/>
    <cellStyle name="40% - Accent1 24 7" xfId="10846"/>
    <cellStyle name="40% - Accent1 24 8" xfId="10847"/>
    <cellStyle name="40% - Accent1 24 9" xfId="10848"/>
    <cellStyle name="40% - Accent1 25" xfId="10849"/>
    <cellStyle name="40% - Accent1 25 2" xfId="10850"/>
    <cellStyle name="40% - Accent1 25 2 2" xfId="10851"/>
    <cellStyle name="40% - Accent1 25 2 2 2" xfId="10852"/>
    <cellStyle name="40% - Accent1 25 2 3" xfId="10853"/>
    <cellStyle name="40% - Accent1 25 2 4" xfId="10854"/>
    <cellStyle name="40% - Accent1 25 2 5" xfId="10855"/>
    <cellStyle name="40% - Accent1 25 2 6" xfId="10856"/>
    <cellStyle name="40% - Accent1 25 2 7" xfId="10857"/>
    <cellStyle name="40% - Accent1 25 3" xfId="10858"/>
    <cellStyle name="40% - Accent1 25 3 2" xfId="10859"/>
    <cellStyle name="40% - Accent1 25 4" xfId="10860"/>
    <cellStyle name="40% - Accent1 25 5" xfId="10861"/>
    <cellStyle name="40% - Accent1 25 6" xfId="10862"/>
    <cellStyle name="40% - Accent1 25 7" xfId="10863"/>
    <cellStyle name="40% - Accent1 25 8" xfId="10864"/>
    <cellStyle name="40% - Accent1 26" xfId="10865"/>
    <cellStyle name="40% - Accent1 26 2" xfId="10866"/>
    <cellStyle name="40% - Accent1 26 2 2" xfId="10867"/>
    <cellStyle name="40% - Accent1 26 2 2 2" xfId="10868"/>
    <cellStyle name="40% - Accent1 26 2 3" xfId="10869"/>
    <cellStyle name="40% - Accent1 26 2 4" xfId="10870"/>
    <cellStyle name="40% - Accent1 26 2 5" xfId="10871"/>
    <cellStyle name="40% - Accent1 26 2 6" xfId="10872"/>
    <cellStyle name="40% - Accent1 26 2 7" xfId="10873"/>
    <cellStyle name="40% - Accent1 26 3" xfId="10874"/>
    <cellStyle name="40% - Accent1 26 3 2" xfId="10875"/>
    <cellStyle name="40% - Accent1 26 4" xfId="10876"/>
    <cellStyle name="40% - Accent1 26 5" xfId="10877"/>
    <cellStyle name="40% - Accent1 26 6" xfId="10878"/>
    <cellStyle name="40% - Accent1 26 7" xfId="10879"/>
    <cellStyle name="40% - Accent1 26 8" xfId="10880"/>
    <cellStyle name="40% - Accent1 27" xfId="10881"/>
    <cellStyle name="40% - Accent1 27 2" xfId="10882"/>
    <cellStyle name="40% - Accent1 27 2 2" xfId="10883"/>
    <cellStyle name="40% - Accent1 27 2 2 2" xfId="10884"/>
    <cellStyle name="40% - Accent1 27 2 3" xfId="10885"/>
    <cellStyle name="40% - Accent1 27 2 4" xfId="10886"/>
    <cellStyle name="40% - Accent1 27 2 5" xfId="10887"/>
    <cellStyle name="40% - Accent1 27 2 6" xfId="10888"/>
    <cellStyle name="40% - Accent1 27 2 7" xfId="10889"/>
    <cellStyle name="40% - Accent1 27 3" xfId="10890"/>
    <cellStyle name="40% - Accent1 27 3 2" xfId="10891"/>
    <cellStyle name="40% - Accent1 27 4" xfId="10892"/>
    <cellStyle name="40% - Accent1 27 5" xfId="10893"/>
    <cellStyle name="40% - Accent1 27 6" xfId="10894"/>
    <cellStyle name="40% - Accent1 27 7" xfId="10895"/>
    <cellStyle name="40% - Accent1 27 8" xfId="10896"/>
    <cellStyle name="40% - Accent1 28" xfId="10897"/>
    <cellStyle name="40% - Accent1 28 2" xfId="10898"/>
    <cellStyle name="40% - Accent1 28 2 2" xfId="10899"/>
    <cellStyle name="40% - Accent1 28 2 2 2" xfId="10900"/>
    <cellStyle name="40% - Accent1 28 2 3" xfId="10901"/>
    <cellStyle name="40% - Accent1 28 2 4" xfId="10902"/>
    <cellStyle name="40% - Accent1 28 2 5" xfId="10903"/>
    <cellStyle name="40% - Accent1 28 2 6" xfId="10904"/>
    <cellStyle name="40% - Accent1 28 2 7" xfId="10905"/>
    <cellStyle name="40% - Accent1 28 3" xfId="10906"/>
    <cellStyle name="40% - Accent1 28 3 2" xfId="10907"/>
    <cellStyle name="40% - Accent1 28 4" xfId="10908"/>
    <cellStyle name="40% - Accent1 28 5" xfId="10909"/>
    <cellStyle name="40% - Accent1 28 6" xfId="10910"/>
    <cellStyle name="40% - Accent1 28 7" xfId="10911"/>
    <cellStyle name="40% - Accent1 28 8" xfId="10912"/>
    <cellStyle name="40% - Accent1 29" xfId="10913"/>
    <cellStyle name="40% - Accent1 29 2" xfId="10914"/>
    <cellStyle name="40% - Accent1 29 2 2" xfId="10915"/>
    <cellStyle name="40% - Accent1 29 2 2 2" xfId="10916"/>
    <cellStyle name="40% - Accent1 29 2 3" xfId="10917"/>
    <cellStyle name="40% - Accent1 29 2 4" xfId="10918"/>
    <cellStyle name="40% - Accent1 29 2 5" xfId="10919"/>
    <cellStyle name="40% - Accent1 29 2 6" xfId="10920"/>
    <cellStyle name="40% - Accent1 29 2 7" xfId="10921"/>
    <cellStyle name="40% - Accent1 29 3" xfId="10922"/>
    <cellStyle name="40% - Accent1 29 3 2" xfId="10923"/>
    <cellStyle name="40% - Accent1 29 4" xfId="10924"/>
    <cellStyle name="40% - Accent1 29 5" xfId="10925"/>
    <cellStyle name="40% - Accent1 29 6" xfId="10926"/>
    <cellStyle name="40% - Accent1 29 7" xfId="10927"/>
    <cellStyle name="40% - Accent1 29 8" xfId="10928"/>
    <cellStyle name="40% - Accent1 3" xfId="10929"/>
    <cellStyle name="40% - Accent1 3 10" xfId="10930"/>
    <cellStyle name="40% - Accent1 3 11" xfId="10931"/>
    <cellStyle name="40% - Accent1 3 12" xfId="10932"/>
    <cellStyle name="40% - Accent1 3 2" xfId="10933"/>
    <cellStyle name="40% - Accent1 3 2 2" xfId="10934"/>
    <cellStyle name="40% - Accent1 3 2 2 2" xfId="10935"/>
    <cellStyle name="40% - Accent1 3 2 3" xfId="10936"/>
    <cellStyle name="40% - Accent1 3 2 4" xfId="10937"/>
    <cellStyle name="40% - Accent1 3 2 5" xfId="10938"/>
    <cellStyle name="40% - Accent1 3 2 6" xfId="10939"/>
    <cellStyle name="40% - Accent1 3 2 7" xfId="10940"/>
    <cellStyle name="40% - Accent1 3 3" xfId="10941"/>
    <cellStyle name="40% - Accent1 3 3 2" xfId="10942"/>
    <cellStyle name="40% - Accent1 3 3 3" xfId="10943"/>
    <cellStyle name="40% - Accent1 3 4" xfId="10944"/>
    <cellStyle name="40% - Accent1 3 5" xfId="10945"/>
    <cellStyle name="40% - Accent1 3 6" xfId="10946"/>
    <cellStyle name="40% - Accent1 3 7" xfId="10947"/>
    <cellStyle name="40% - Accent1 3 8" xfId="10948"/>
    <cellStyle name="40% - Accent1 3 9" xfId="10949"/>
    <cellStyle name="40% - Accent1 30" xfId="10950"/>
    <cellStyle name="40% - Accent1 30 2" xfId="10951"/>
    <cellStyle name="40% - Accent1 30 2 2" xfId="10952"/>
    <cellStyle name="40% - Accent1 30 2 2 2" xfId="10953"/>
    <cellStyle name="40% - Accent1 30 2 3" xfId="10954"/>
    <cellStyle name="40% - Accent1 30 2 4" xfId="10955"/>
    <cellStyle name="40% - Accent1 30 2 5" xfId="10956"/>
    <cellStyle name="40% - Accent1 30 2 6" xfId="10957"/>
    <cellStyle name="40% - Accent1 30 2 7" xfId="10958"/>
    <cellStyle name="40% - Accent1 30 3" xfId="10959"/>
    <cellStyle name="40% - Accent1 30 3 2" xfId="10960"/>
    <cellStyle name="40% - Accent1 30 4" xfId="10961"/>
    <cellStyle name="40% - Accent1 30 5" xfId="10962"/>
    <cellStyle name="40% - Accent1 30 6" xfId="10963"/>
    <cellStyle name="40% - Accent1 30 7" xfId="10964"/>
    <cellStyle name="40% - Accent1 30 8" xfId="10965"/>
    <cellStyle name="40% - Accent1 31" xfId="10966"/>
    <cellStyle name="40% - Accent1 31 2" xfId="10967"/>
    <cellStyle name="40% - Accent1 31 2 2" xfId="10968"/>
    <cellStyle name="40% - Accent1 31 2 2 2" xfId="10969"/>
    <cellStyle name="40% - Accent1 31 2 3" xfId="10970"/>
    <cellStyle name="40% - Accent1 31 2 4" xfId="10971"/>
    <cellStyle name="40% - Accent1 31 2 5" xfId="10972"/>
    <cellStyle name="40% - Accent1 31 2 6" xfId="10973"/>
    <cellStyle name="40% - Accent1 31 2 7" xfId="10974"/>
    <cellStyle name="40% - Accent1 31 3" xfId="10975"/>
    <cellStyle name="40% - Accent1 31 3 2" xfId="10976"/>
    <cellStyle name="40% - Accent1 31 4" xfId="10977"/>
    <cellStyle name="40% - Accent1 31 5" xfId="10978"/>
    <cellStyle name="40% - Accent1 31 6" xfId="10979"/>
    <cellStyle name="40% - Accent1 31 7" xfId="10980"/>
    <cellStyle name="40% - Accent1 31 8" xfId="10981"/>
    <cellStyle name="40% - Accent1 32" xfId="10982"/>
    <cellStyle name="40% - Accent1 32 2" xfId="10983"/>
    <cellStyle name="40% - Accent1 32 2 2" xfId="10984"/>
    <cellStyle name="40% - Accent1 32 2 2 2" xfId="10985"/>
    <cellStyle name="40% - Accent1 32 2 3" xfId="10986"/>
    <cellStyle name="40% - Accent1 32 2 4" xfId="10987"/>
    <cellStyle name="40% - Accent1 32 2 5" xfId="10988"/>
    <cellStyle name="40% - Accent1 32 2 6" xfId="10989"/>
    <cellStyle name="40% - Accent1 32 2 7" xfId="10990"/>
    <cellStyle name="40% - Accent1 32 3" xfId="10991"/>
    <cellStyle name="40% - Accent1 32 3 2" xfId="10992"/>
    <cellStyle name="40% - Accent1 32 4" xfId="10993"/>
    <cellStyle name="40% - Accent1 32 5" xfId="10994"/>
    <cellStyle name="40% - Accent1 32 6" xfId="10995"/>
    <cellStyle name="40% - Accent1 32 7" xfId="10996"/>
    <cellStyle name="40% - Accent1 32 8" xfId="10997"/>
    <cellStyle name="40% - Accent1 33" xfId="10998"/>
    <cellStyle name="40% - Accent1 33 2" xfId="10999"/>
    <cellStyle name="40% - Accent1 33 2 2" xfId="11000"/>
    <cellStyle name="40% - Accent1 33 2 2 2" xfId="11001"/>
    <cellStyle name="40% - Accent1 33 2 3" xfId="11002"/>
    <cellStyle name="40% - Accent1 33 2 4" xfId="11003"/>
    <cellStyle name="40% - Accent1 33 2 5" xfId="11004"/>
    <cellStyle name="40% - Accent1 33 2 6" xfId="11005"/>
    <cellStyle name="40% - Accent1 33 2 7" xfId="11006"/>
    <cellStyle name="40% - Accent1 33 3" xfId="11007"/>
    <cellStyle name="40% - Accent1 33 3 2" xfId="11008"/>
    <cellStyle name="40% - Accent1 33 4" xfId="11009"/>
    <cellStyle name="40% - Accent1 33 5" xfId="11010"/>
    <cellStyle name="40% - Accent1 33 6" xfId="11011"/>
    <cellStyle name="40% - Accent1 33 7" xfId="11012"/>
    <cellStyle name="40% - Accent1 33 8" xfId="11013"/>
    <cellStyle name="40% - Accent1 34" xfId="11014"/>
    <cellStyle name="40% - Accent1 34 2" xfId="11015"/>
    <cellStyle name="40% - Accent1 34 2 2" xfId="11016"/>
    <cellStyle name="40% - Accent1 34 2 2 2" xfId="11017"/>
    <cellStyle name="40% - Accent1 34 2 3" xfId="11018"/>
    <cellStyle name="40% - Accent1 34 2 4" xfId="11019"/>
    <cellStyle name="40% - Accent1 34 2 5" xfId="11020"/>
    <cellStyle name="40% - Accent1 34 2 6" xfId="11021"/>
    <cellStyle name="40% - Accent1 34 2 7" xfId="11022"/>
    <cellStyle name="40% - Accent1 34 3" xfId="11023"/>
    <cellStyle name="40% - Accent1 34 3 2" xfId="11024"/>
    <cellStyle name="40% - Accent1 34 4" xfId="11025"/>
    <cellStyle name="40% - Accent1 34 5" xfId="11026"/>
    <cellStyle name="40% - Accent1 34 6" xfId="11027"/>
    <cellStyle name="40% - Accent1 34 7" xfId="11028"/>
    <cellStyle name="40% - Accent1 34 8" xfId="11029"/>
    <cellStyle name="40% - Accent1 35" xfId="11030"/>
    <cellStyle name="40% - Accent1 35 2" xfId="11031"/>
    <cellStyle name="40% - Accent1 35 2 2" xfId="11032"/>
    <cellStyle name="40% - Accent1 35 2 2 2" xfId="11033"/>
    <cellStyle name="40% - Accent1 35 2 3" xfId="11034"/>
    <cellStyle name="40% - Accent1 35 2 4" xfId="11035"/>
    <cellStyle name="40% - Accent1 35 2 5" xfId="11036"/>
    <cellStyle name="40% - Accent1 35 2 6" xfId="11037"/>
    <cellStyle name="40% - Accent1 35 2 7" xfId="11038"/>
    <cellStyle name="40% - Accent1 35 3" xfId="11039"/>
    <cellStyle name="40% - Accent1 35 3 2" xfId="11040"/>
    <cellStyle name="40% - Accent1 35 4" xfId="11041"/>
    <cellStyle name="40% - Accent1 35 5" xfId="11042"/>
    <cellStyle name="40% - Accent1 35 6" xfId="11043"/>
    <cellStyle name="40% - Accent1 35 7" xfId="11044"/>
    <cellStyle name="40% - Accent1 35 8" xfId="11045"/>
    <cellStyle name="40% - Accent1 36" xfId="11046"/>
    <cellStyle name="40% - Accent1 36 2" xfId="11047"/>
    <cellStyle name="40% - Accent1 36 2 2" xfId="11048"/>
    <cellStyle name="40% - Accent1 36 2 2 2" xfId="11049"/>
    <cellStyle name="40% - Accent1 36 2 3" xfId="11050"/>
    <cellStyle name="40% - Accent1 36 2 4" xfId="11051"/>
    <cellStyle name="40% - Accent1 36 2 5" xfId="11052"/>
    <cellStyle name="40% - Accent1 36 2 6" xfId="11053"/>
    <cellStyle name="40% - Accent1 36 2 7" xfId="11054"/>
    <cellStyle name="40% - Accent1 36 3" xfId="11055"/>
    <cellStyle name="40% - Accent1 36 3 2" xfId="11056"/>
    <cellStyle name="40% - Accent1 36 4" xfId="11057"/>
    <cellStyle name="40% - Accent1 36 5" xfId="11058"/>
    <cellStyle name="40% - Accent1 36 6" xfId="11059"/>
    <cellStyle name="40% - Accent1 36 7" xfId="11060"/>
    <cellStyle name="40% - Accent1 36 8" xfId="11061"/>
    <cellStyle name="40% - Accent1 37" xfId="11062"/>
    <cellStyle name="40% - Accent1 37 2" xfId="11063"/>
    <cellStyle name="40% - Accent1 37 2 2" xfId="11064"/>
    <cellStyle name="40% - Accent1 37 2 2 2" xfId="11065"/>
    <cellStyle name="40% - Accent1 37 2 3" xfId="11066"/>
    <cellStyle name="40% - Accent1 37 2 4" xfId="11067"/>
    <cellStyle name="40% - Accent1 37 2 5" xfId="11068"/>
    <cellStyle name="40% - Accent1 37 2 6" xfId="11069"/>
    <cellStyle name="40% - Accent1 37 2 7" xfId="11070"/>
    <cellStyle name="40% - Accent1 37 3" xfId="11071"/>
    <cellStyle name="40% - Accent1 37 3 2" xfId="11072"/>
    <cellStyle name="40% - Accent1 37 4" xfId="11073"/>
    <cellStyle name="40% - Accent1 37 5" xfId="11074"/>
    <cellStyle name="40% - Accent1 37 6" xfId="11075"/>
    <cellStyle name="40% - Accent1 37 7" xfId="11076"/>
    <cellStyle name="40% - Accent1 37 8" xfId="11077"/>
    <cellStyle name="40% - Accent1 38" xfId="11078"/>
    <cellStyle name="40% - Accent1 38 2" xfId="11079"/>
    <cellStyle name="40% - Accent1 38 2 2" xfId="11080"/>
    <cellStyle name="40% - Accent1 38 2 2 2" xfId="11081"/>
    <cellStyle name="40% - Accent1 38 2 3" xfId="11082"/>
    <cellStyle name="40% - Accent1 38 2 4" xfId="11083"/>
    <cellStyle name="40% - Accent1 38 2 5" xfId="11084"/>
    <cellStyle name="40% - Accent1 38 2 6" xfId="11085"/>
    <cellStyle name="40% - Accent1 38 2 7" xfId="11086"/>
    <cellStyle name="40% - Accent1 38 3" xfId="11087"/>
    <cellStyle name="40% - Accent1 38 3 2" xfId="11088"/>
    <cellStyle name="40% - Accent1 38 4" xfId="11089"/>
    <cellStyle name="40% - Accent1 38 5" xfId="11090"/>
    <cellStyle name="40% - Accent1 38 6" xfId="11091"/>
    <cellStyle name="40% - Accent1 38 7" xfId="11092"/>
    <cellStyle name="40% - Accent1 38 8" xfId="11093"/>
    <cellStyle name="40% - Accent1 39" xfId="11094"/>
    <cellStyle name="40% - Accent1 39 2" xfId="11095"/>
    <cellStyle name="40% - Accent1 39 2 2" xfId="11096"/>
    <cellStyle name="40% - Accent1 39 2 2 2" xfId="11097"/>
    <cellStyle name="40% - Accent1 39 2 3" xfId="11098"/>
    <cellStyle name="40% - Accent1 39 2 4" xfId="11099"/>
    <cellStyle name="40% - Accent1 39 2 5" xfId="11100"/>
    <cellStyle name="40% - Accent1 39 2 6" xfId="11101"/>
    <cellStyle name="40% - Accent1 39 2 7" xfId="11102"/>
    <cellStyle name="40% - Accent1 39 3" xfId="11103"/>
    <cellStyle name="40% - Accent1 39 3 2" xfId="11104"/>
    <cellStyle name="40% - Accent1 39 4" xfId="11105"/>
    <cellStyle name="40% - Accent1 39 5" xfId="11106"/>
    <cellStyle name="40% - Accent1 39 6" xfId="11107"/>
    <cellStyle name="40% - Accent1 39 7" xfId="11108"/>
    <cellStyle name="40% - Accent1 39 8" xfId="11109"/>
    <cellStyle name="40% - Accent1 4" xfId="11110"/>
    <cellStyle name="40% - Accent1 4 10" xfId="11111"/>
    <cellStyle name="40% - Accent1 4 11" xfId="11112"/>
    <cellStyle name="40% - Accent1 4 12" xfId="11113"/>
    <cellStyle name="40% - Accent1 4 2" xfId="11114"/>
    <cellStyle name="40% - Accent1 4 2 2" xfId="11115"/>
    <cellStyle name="40% - Accent1 4 2 2 2" xfId="11116"/>
    <cellStyle name="40% - Accent1 4 2 3" xfId="11117"/>
    <cellStyle name="40% - Accent1 4 2 4" xfId="11118"/>
    <cellStyle name="40% - Accent1 4 2 5" xfId="11119"/>
    <cellStyle name="40% - Accent1 4 2 6" xfId="11120"/>
    <cellStyle name="40% - Accent1 4 2 7" xfId="11121"/>
    <cellStyle name="40% - Accent1 4 3" xfId="11122"/>
    <cellStyle name="40% - Accent1 4 3 2" xfId="11123"/>
    <cellStyle name="40% - Accent1 4 3 3" xfId="11124"/>
    <cellStyle name="40% - Accent1 4 4" xfId="11125"/>
    <cellStyle name="40% - Accent1 4 5" xfId="11126"/>
    <cellStyle name="40% - Accent1 4 6" xfId="11127"/>
    <cellStyle name="40% - Accent1 4 7" xfId="11128"/>
    <cellStyle name="40% - Accent1 4 8" xfId="11129"/>
    <cellStyle name="40% - Accent1 4 9" xfId="11130"/>
    <cellStyle name="40% - Accent1 40" xfId="11131"/>
    <cellStyle name="40% - Accent1 40 2" xfId="11132"/>
    <cellStyle name="40% - Accent1 40 2 2" xfId="11133"/>
    <cellStyle name="40% - Accent1 40 2 2 2" xfId="11134"/>
    <cellStyle name="40% - Accent1 40 2 3" xfId="11135"/>
    <cellStyle name="40% - Accent1 40 2 4" xfId="11136"/>
    <cellStyle name="40% - Accent1 40 2 5" xfId="11137"/>
    <cellStyle name="40% - Accent1 40 2 6" xfId="11138"/>
    <cellStyle name="40% - Accent1 40 2 7" xfId="11139"/>
    <cellStyle name="40% - Accent1 40 3" xfId="11140"/>
    <cellStyle name="40% - Accent1 40 3 2" xfId="11141"/>
    <cellStyle name="40% - Accent1 40 4" xfId="11142"/>
    <cellStyle name="40% - Accent1 40 5" xfId="11143"/>
    <cellStyle name="40% - Accent1 40 6" xfId="11144"/>
    <cellStyle name="40% - Accent1 40 7" xfId="11145"/>
    <cellStyle name="40% - Accent1 40 8" xfId="11146"/>
    <cellStyle name="40% - Accent1 41" xfId="11147"/>
    <cellStyle name="40% - Accent1 41 2" xfId="11148"/>
    <cellStyle name="40% - Accent1 41 2 2" xfId="11149"/>
    <cellStyle name="40% - Accent1 41 2 2 2" xfId="11150"/>
    <cellStyle name="40% - Accent1 41 2 3" xfId="11151"/>
    <cellStyle name="40% - Accent1 41 2 4" xfId="11152"/>
    <cellStyle name="40% - Accent1 41 2 5" xfId="11153"/>
    <cellStyle name="40% - Accent1 41 2 6" xfId="11154"/>
    <cellStyle name="40% - Accent1 41 2 7" xfId="11155"/>
    <cellStyle name="40% - Accent1 41 3" xfId="11156"/>
    <cellStyle name="40% - Accent1 41 3 2" xfId="11157"/>
    <cellStyle name="40% - Accent1 41 4" xfId="11158"/>
    <cellStyle name="40% - Accent1 41 5" xfId="11159"/>
    <cellStyle name="40% - Accent1 41 6" xfId="11160"/>
    <cellStyle name="40% - Accent1 41 7" xfId="11161"/>
    <cellStyle name="40% - Accent1 41 8" xfId="11162"/>
    <cellStyle name="40% - Accent1 42" xfId="11163"/>
    <cellStyle name="40% - Accent1 42 2" xfId="11164"/>
    <cellStyle name="40% - Accent1 42 2 2" xfId="11165"/>
    <cellStyle name="40% - Accent1 42 2 2 2" xfId="11166"/>
    <cellStyle name="40% - Accent1 42 2 3" xfId="11167"/>
    <cellStyle name="40% - Accent1 42 2 4" xfId="11168"/>
    <cellStyle name="40% - Accent1 42 2 5" xfId="11169"/>
    <cellStyle name="40% - Accent1 42 2 6" xfId="11170"/>
    <cellStyle name="40% - Accent1 42 2 7" xfId="11171"/>
    <cellStyle name="40% - Accent1 42 3" xfId="11172"/>
    <cellStyle name="40% - Accent1 42 3 2" xfId="11173"/>
    <cellStyle name="40% - Accent1 42 4" xfId="11174"/>
    <cellStyle name="40% - Accent1 42 5" xfId="11175"/>
    <cellStyle name="40% - Accent1 42 6" xfId="11176"/>
    <cellStyle name="40% - Accent1 42 7" xfId="11177"/>
    <cellStyle name="40% - Accent1 42 8" xfId="11178"/>
    <cellStyle name="40% - Accent1 43" xfId="11179"/>
    <cellStyle name="40% - Accent1 43 2" xfId="11180"/>
    <cellStyle name="40% - Accent1 43 2 2" xfId="11181"/>
    <cellStyle name="40% - Accent1 43 2 2 2" xfId="11182"/>
    <cellStyle name="40% - Accent1 43 2 3" xfId="11183"/>
    <cellStyle name="40% - Accent1 43 2 4" xfId="11184"/>
    <cellStyle name="40% - Accent1 43 2 5" xfId="11185"/>
    <cellStyle name="40% - Accent1 43 2 6" xfId="11186"/>
    <cellStyle name="40% - Accent1 43 2 7" xfId="11187"/>
    <cellStyle name="40% - Accent1 43 3" xfId="11188"/>
    <cellStyle name="40% - Accent1 43 3 2" xfId="11189"/>
    <cellStyle name="40% - Accent1 43 4" xfId="11190"/>
    <cellStyle name="40% - Accent1 43 5" xfId="11191"/>
    <cellStyle name="40% - Accent1 43 6" xfId="11192"/>
    <cellStyle name="40% - Accent1 43 7" xfId="11193"/>
    <cellStyle name="40% - Accent1 43 8" xfId="11194"/>
    <cellStyle name="40% - Accent1 44" xfId="11195"/>
    <cellStyle name="40% - Accent1 44 2" xfId="11196"/>
    <cellStyle name="40% - Accent1 44 2 2" xfId="11197"/>
    <cellStyle name="40% - Accent1 44 2 2 2" xfId="11198"/>
    <cellStyle name="40% - Accent1 44 2 3" xfId="11199"/>
    <cellStyle name="40% - Accent1 44 2 4" xfId="11200"/>
    <cellStyle name="40% - Accent1 44 2 5" xfId="11201"/>
    <cellStyle name="40% - Accent1 44 2 6" xfId="11202"/>
    <cellStyle name="40% - Accent1 44 2 7" xfId="11203"/>
    <cellStyle name="40% - Accent1 44 3" xfId="11204"/>
    <cellStyle name="40% - Accent1 44 3 2" xfId="11205"/>
    <cellStyle name="40% - Accent1 44 4" xfId="11206"/>
    <cellStyle name="40% - Accent1 44 5" xfId="11207"/>
    <cellStyle name="40% - Accent1 44 6" xfId="11208"/>
    <cellStyle name="40% - Accent1 44 7" xfId="11209"/>
    <cellStyle name="40% - Accent1 44 8" xfId="11210"/>
    <cellStyle name="40% - Accent1 45" xfId="11211"/>
    <cellStyle name="40% - Accent1 45 2" xfId="11212"/>
    <cellStyle name="40% - Accent1 45 2 2" xfId="11213"/>
    <cellStyle name="40% - Accent1 45 2 2 2" xfId="11214"/>
    <cellStyle name="40% - Accent1 45 2 3" xfId="11215"/>
    <cellStyle name="40% - Accent1 45 2 4" xfId="11216"/>
    <cellStyle name="40% - Accent1 45 2 5" xfId="11217"/>
    <cellStyle name="40% - Accent1 45 2 6" xfId="11218"/>
    <cellStyle name="40% - Accent1 45 2 7" xfId="11219"/>
    <cellStyle name="40% - Accent1 45 3" xfId="11220"/>
    <cellStyle name="40% - Accent1 45 3 2" xfId="11221"/>
    <cellStyle name="40% - Accent1 45 4" xfId="11222"/>
    <cellStyle name="40% - Accent1 45 5" xfId="11223"/>
    <cellStyle name="40% - Accent1 45 6" xfId="11224"/>
    <cellStyle name="40% - Accent1 45 7" xfId="11225"/>
    <cellStyle name="40% - Accent1 45 8" xfId="11226"/>
    <cellStyle name="40% - Accent1 46" xfId="11227"/>
    <cellStyle name="40% - Accent1 46 2" xfId="11228"/>
    <cellStyle name="40% - Accent1 46 2 2" xfId="11229"/>
    <cellStyle name="40% - Accent1 46 2 2 2" xfId="11230"/>
    <cellStyle name="40% - Accent1 46 2 3" xfId="11231"/>
    <cellStyle name="40% - Accent1 46 2 4" xfId="11232"/>
    <cellStyle name="40% - Accent1 46 2 5" xfId="11233"/>
    <cellStyle name="40% - Accent1 46 2 6" xfId="11234"/>
    <cellStyle name="40% - Accent1 46 2 7" xfId="11235"/>
    <cellStyle name="40% - Accent1 46 3" xfId="11236"/>
    <cellStyle name="40% - Accent1 46 3 2" xfId="11237"/>
    <cellStyle name="40% - Accent1 46 4" xfId="11238"/>
    <cellStyle name="40% - Accent1 46 5" xfId="11239"/>
    <cellStyle name="40% - Accent1 46 6" xfId="11240"/>
    <cellStyle name="40% - Accent1 46 7" xfId="11241"/>
    <cellStyle name="40% - Accent1 46 8" xfId="11242"/>
    <cellStyle name="40% - Accent1 47" xfId="11243"/>
    <cellStyle name="40% - Accent1 47 2" xfId="11244"/>
    <cellStyle name="40% - Accent1 47 2 2" xfId="11245"/>
    <cellStyle name="40% - Accent1 47 2 2 2" xfId="11246"/>
    <cellStyle name="40% - Accent1 47 2 3" xfId="11247"/>
    <cellStyle name="40% - Accent1 47 2 4" xfId="11248"/>
    <cellStyle name="40% - Accent1 47 2 5" xfId="11249"/>
    <cellStyle name="40% - Accent1 47 2 6" xfId="11250"/>
    <cellStyle name="40% - Accent1 47 2 7" xfId="11251"/>
    <cellStyle name="40% - Accent1 47 3" xfId="11252"/>
    <cellStyle name="40% - Accent1 47 3 2" xfId="11253"/>
    <cellStyle name="40% - Accent1 47 4" xfId="11254"/>
    <cellStyle name="40% - Accent1 47 5" xfId="11255"/>
    <cellStyle name="40% - Accent1 47 6" xfId="11256"/>
    <cellStyle name="40% - Accent1 47 7" xfId="11257"/>
    <cellStyle name="40% - Accent1 47 8" xfId="11258"/>
    <cellStyle name="40% - Accent1 48" xfId="11259"/>
    <cellStyle name="40% - Accent1 48 2" xfId="11260"/>
    <cellStyle name="40% - Accent1 48 2 2" xfId="11261"/>
    <cellStyle name="40% - Accent1 48 2 2 2" xfId="11262"/>
    <cellStyle name="40% - Accent1 48 2 3" xfId="11263"/>
    <cellStyle name="40% - Accent1 48 2 4" xfId="11264"/>
    <cellStyle name="40% - Accent1 48 2 5" xfId="11265"/>
    <cellStyle name="40% - Accent1 48 2 6" xfId="11266"/>
    <cellStyle name="40% - Accent1 48 2 7" xfId="11267"/>
    <cellStyle name="40% - Accent1 48 3" xfId="11268"/>
    <cellStyle name="40% - Accent1 48 3 2" xfId="11269"/>
    <cellStyle name="40% - Accent1 48 4" xfId="11270"/>
    <cellStyle name="40% - Accent1 48 5" xfId="11271"/>
    <cellStyle name="40% - Accent1 48 6" xfId="11272"/>
    <cellStyle name="40% - Accent1 48 7" xfId="11273"/>
    <cellStyle name="40% - Accent1 48 8" xfId="11274"/>
    <cellStyle name="40% - Accent1 49" xfId="11275"/>
    <cellStyle name="40% - Accent1 49 2" xfId="11276"/>
    <cellStyle name="40% - Accent1 49 2 2" xfId="11277"/>
    <cellStyle name="40% - Accent1 49 2 2 2" xfId="11278"/>
    <cellStyle name="40% - Accent1 49 2 3" xfId="11279"/>
    <cellStyle name="40% - Accent1 49 2 4" xfId="11280"/>
    <cellStyle name="40% - Accent1 49 2 5" xfId="11281"/>
    <cellStyle name="40% - Accent1 49 2 6" xfId="11282"/>
    <cellStyle name="40% - Accent1 49 2 7" xfId="11283"/>
    <cellStyle name="40% - Accent1 49 3" xfId="11284"/>
    <cellStyle name="40% - Accent1 49 3 2" xfId="11285"/>
    <cellStyle name="40% - Accent1 49 4" xfId="11286"/>
    <cellStyle name="40% - Accent1 49 5" xfId="11287"/>
    <cellStyle name="40% - Accent1 49 6" xfId="11288"/>
    <cellStyle name="40% - Accent1 49 7" xfId="11289"/>
    <cellStyle name="40% - Accent1 49 8" xfId="11290"/>
    <cellStyle name="40% - Accent1 5" xfId="11291"/>
    <cellStyle name="40% - Accent1 5 10" xfId="11292"/>
    <cellStyle name="40% - Accent1 5 11" xfId="11293"/>
    <cellStyle name="40% - Accent1 5 12" xfId="11294"/>
    <cellStyle name="40% - Accent1 5 2" xfId="11295"/>
    <cellStyle name="40% - Accent1 5 2 2" xfId="11296"/>
    <cellStyle name="40% - Accent1 5 2 2 2" xfId="11297"/>
    <cellStyle name="40% - Accent1 5 2 3" xfId="11298"/>
    <cellStyle name="40% - Accent1 5 2 4" xfId="11299"/>
    <cellStyle name="40% - Accent1 5 2 5" xfId="11300"/>
    <cellStyle name="40% - Accent1 5 2 6" xfId="11301"/>
    <cellStyle name="40% - Accent1 5 2 7" xfId="11302"/>
    <cellStyle name="40% - Accent1 5 3" xfId="11303"/>
    <cellStyle name="40% - Accent1 5 3 2" xfId="11304"/>
    <cellStyle name="40% - Accent1 5 3 3" xfId="11305"/>
    <cellStyle name="40% - Accent1 5 4" xfId="11306"/>
    <cellStyle name="40% - Accent1 5 5" xfId="11307"/>
    <cellStyle name="40% - Accent1 5 6" xfId="11308"/>
    <cellStyle name="40% - Accent1 5 7" xfId="11309"/>
    <cellStyle name="40% - Accent1 5 8" xfId="11310"/>
    <cellStyle name="40% - Accent1 5 9" xfId="11311"/>
    <cellStyle name="40% - Accent1 50" xfId="11312"/>
    <cellStyle name="40% - Accent1 50 2" xfId="11313"/>
    <cellStyle name="40% - Accent1 50 2 2" xfId="11314"/>
    <cellStyle name="40% - Accent1 50 2 2 2" xfId="11315"/>
    <cellStyle name="40% - Accent1 50 2 3" xfId="11316"/>
    <cellStyle name="40% - Accent1 50 2 4" xfId="11317"/>
    <cellStyle name="40% - Accent1 50 2 5" xfId="11318"/>
    <cellStyle name="40% - Accent1 50 2 6" xfId="11319"/>
    <cellStyle name="40% - Accent1 50 2 7" xfId="11320"/>
    <cellStyle name="40% - Accent1 50 3" xfId="11321"/>
    <cellStyle name="40% - Accent1 50 3 2" xfId="11322"/>
    <cellStyle name="40% - Accent1 50 4" xfId="11323"/>
    <cellStyle name="40% - Accent1 50 5" xfId="11324"/>
    <cellStyle name="40% - Accent1 50 6" xfId="11325"/>
    <cellStyle name="40% - Accent1 50 7" xfId="11326"/>
    <cellStyle name="40% - Accent1 50 8" xfId="11327"/>
    <cellStyle name="40% - Accent1 51" xfId="11328"/>
    <cellStyle name="40% - Accent1 51 2" xfId="11329"/>
    <cellStyle name="40% - Accent1 51 2 2" xfId="11330"/>
    <cellStyle name="40% - Accent1 51 2 2 2" xfId="11331"/>
    <cellStyle name="40% - Accent1 51 2 3" xfId="11332"/>
    <cellStyle name="40% - Accent1 51 2 4" xfId="11333"/>
    <cellStyle name="40% - Accent1 51 2 5" xfId="11334"/>
    <cellStyle name="40% - Accent1 51 2 6" xfId="11335"/>
    <cellStyle name="40% - Accent1 51 2 7" xfId="11336"/>
    <cellStyle name="40% - Accent1 51 3" xfId="11337"/>
    <cellStyle name="40% - Accent1 51 3 2" xfId="11338"/>
    <cellStyle name="40% - Accent1 51 4" xfId="11339"/>
    <cellStyle name="40% - Accent1 51 5" xfId="11340"/>
    <cellStyle name="40% - Accent1 51 6" xfId="11341"/>
    <cellStyle name="40% - Accent1 51 7" xfId="11342"/>
    <cellStyle name="40% - Accent1 51 8" xfId="11343"/>
    <cellStyle name="40% - Accent1 52" xfId="11344"/>
    <cellStyle name="40% - Accent1 52 2" xfId="11345"/>
    <cellStyle name="40% - Accent1 52 2 2" xfId="11346"/>
    <cellStyle name="40% - Accent1 52 2 2 2" xfId="11347"/>
    <cellStyle name="40% - Accent1 52 2 3" xfId="11348"/>
    <cellStyle name="40% - Accent1 52 2 4" xfId="11349"/>
    <cellStyle name="40% - Accent1 52 2 5" xfId="11350"/>
    <cellStyle name="40% - Accent1 52 2 6" xfId="11351"/>
    <cellStyle name="40% - Accent1 52 2 7" xfId="11352"/>
    <cellStyle name="40% - Accent1 52 3" xfId="11353"/>
    <cellStyle name="40% - Accent1 52 3 2" xfId="11354"/>
    <cellStyle name="40% - Accent1 52 4" xfId="11355"/>
    <cellStyle name="40% - Accent1 52 5" xfId="11356"/>
    <cellStyle name="40% - Accent1 52 6" xfId="11357"/>
    <cellStyle name="40% - Accent1 52 7" xfId="11358"/>
    <cellStyle name="40% - Accent1 52 8" xfId="11359"/>
    <cellStyle name="40% - Accent1 53" xfId="11360"/>
    <cellStyle name="40% - Accent1 53 2" xfId="11361"/>
    <cellStyle name="40% - Accent1 53 2 2" xfId="11362"/>
    <cellStyle name="40% - Accent1 53 2 2 2" xfId="11363"/>
    <cellStyle name="40% - Accent1 53 2 3" xfId="11364"/>
    <cellStyle name="40% - Accent1 53 2 4" xfId="11365"/>
    <cellStyle name="40% - Accent1 53 2 5" xfId="11366"/>
    <cellStyle name="40% - Accent1 53 2 6" xfId="11367"/>
    <cellStyle name="40% - Accent1 53 2 7" xfId="11368"/>
    <cellStyle name="40% - Accent1 53 3" xfId="11369"/>
    <cellStyle name="40% - Accent1 53 3 2" xfId="11370"/>
    <cellStyle name="40% - Accent1 53 4" xfId="11371"/>
    <cellStyle name="40% - Accent1 53 5" xfId="11372"/>
    <cellStyle name="40% - Accent1 53 6" xfId="11373"/>
    <cellStyle name="40% - Accent1 53 7" xfId="11374"/>
    <cellStyle name="40% - Accent1 53 8" xfId="11375"/>
    <cellStyle name="40% - Accent1 54" xfId="11376"/>
    <cellStyle name="40% - Accent1 54 2" xfId="11377"/>
    <cellStyle name="40% - Accent1 54 2 2" xfId="11378"/>
    <cellStyle name="40% - Accent1 54 2 2 2" xfId="11379"/>
    <cellStyle name="40% - Accent1 54 2 3" xfId="11380"/>
    <cellStyle name="40% - Accent1 54 2 4" xfId="11381"/>
    <cellStyle name="40% - Accent1 54 2 5" xfId="11382"/>
    <cellStyle name="40% - Accent1 54 2 6" xfId="11383"/>
    <cellStyle name="40% - Accent1 54 2 7" xfId="11384"/>
    <cellStyle name="40% - Accent1 54 3" xfId="11385"/>
    <cellStyle name="40% - Accent1 54 3 2" xfId="11386"/>
    <cellStyle name="40% - Accent1 54 4" xfId="11387"/>
    <cellStyle name="40% - Accent1 54 5" xfId="11388"/>
    <cellStyle name="40% - Accent1 54 6" xfId="11389"/>
    <cellStyle name="40% - Accent1 54 7" xfId="11390"/>
    <cellStyle name="40% - Accent1 54 8" xfId="11391"/>
    <cellStyle name="40% - Accent1 55" xfId="11392"/>
    <cellStyle name="40% - Accent1 55 2" xfId="11393"/>
    <cellStyle name="40% - Accent1 55 2 2" xfId="11394"/>
    <cellStyle name="40% - Accent1 55 2 2 2" xfId="11395"/>
    <cellStyle name="40% - Accent1 55 2 3" xfId="11396"/>
    <cellStyle name="40% - Accent1 55 2 4" xfId="11397"/>
    <cellStyle name="40% - Accent1 55 2 5" xfId="11398"/>
    <cellStyle name="40% - Accent1 55 2 6" xfId="11399"/>
    <cellStyle name="40% - Accent1 55 2 7" xfId="11400"/>
    <cellStyle name="40% - Accent1 55 3" xfId="11401"/>
    <cellStyle name="40% - Accent1 55 3 2" xfId="11402"/>
    <cellStyle name="40% - Accent1 55 4" xfId="11403"/>
    <cellStyle name="40% - Accent1 55 5" xfId="11404"/>
    <cellStyle name="40% - Accent1 55 6" xfId="11405"/>
    <cellStyle name="40% - Accent1 55 7" xfId="11406"/>
    <cellStyle name="40% - Accent1 55 8" xfId="11407"/>
    <cellStyle name="40% - Accent1 56" xfId="11408"/>
    <cellStyle name="40% - Accent1 56 2" xfId="11409"/>
    <cellStyle name="40% - Accent1 56 2 2" xfId="11410"/>
    <cellStyle name="40% - Accent1 56 2 2 2" xfId="11411"/>
    <cellStyle name="40% - Accent1 56 2 3" xfId="11412"/>
    <cellStyle name="40% - Accent1 56 2 4" xfId="11413"/>
    <cellStyle name="40% - Accent1 56 2 5" xfId="11414"/>
    <cellStyle name="40% - Accent1 56 2 6" xfId="11415"/>
    <cellStyle name="40% - Accent1 56 2 7" xfId="11416"/>
    <cellStyle name="40% - Accent1 56 3" xfId="11417"/>
    <cellStyle name="40% - Accent1 56 3 2" xfId="11418"/>
    <cellStyle name="40% - Accent1 56 4" xfId="11419"/>
    <cellStyle name="40% - Accent1 56 5" xfId="11420"/>
    <cellStyle name="40% - Accent1 56 6" xfId="11421"/>
    <cellStyle name="40% - Accent1 56 7" xfId="11422"/>
    <cellStyle name="40% - Accent1 56 8" xfId="11423"/>
    <cellStyle name="40% - Accent1 57" xfId="11424"/>
    <cellStyle name="40% - Accent1 57 2" xfId="11425"/>
    <cellStyle name="40% - Accent1 57 2 2" xfId="11426"/>
    <cellStyle name="40% - Accent1 57 2 2 2" xfId="11427"/>
    <cellStyle name="40% - Accent1 57 2 3" xfId="11428"/>
    <cellStyle name="40% - Accent1 57 2 4" xfId="11429"/>
    <cellStyle name="40% - Accent1 57 2 5" xfId="11430"/>
    <cellStyle name="40% - Accent1 57 2 6" xfId="11431"/>
    <cellStyle name="40% - Accent1 57 2 7" xfId="11432"/>
    <cellStyle name="40% - Accent1 57 3" xfId="11433"/>
    <cellStyle name="40% - Accent1 57 3 2" xfId="11434"/>
    <cellStyle name="40% - Accent1 57 4" xfId="11435"/>
    <cellStyle name="40% - Accent1 57 5" xfId="11436"/>
    <cellStyle name="40% - Accent1 57 6" xfId="11437"/>
    <cellStyle name="40% - Accent1 57 7" xfId="11438"/>
    <cellStyle name="40% - Accent1 57 8" xfId="11439"/>
    <cellStyle name="40% - Accent1 58" xfId="11440"/>
    <cellStyle name="40% - Accent1 58 2" xfId="11441"/>
    <cellStyle name="40% - Accent1 58 2 2" xfId="11442"/>
    <cellStyle name="40% - Accent1 58 2 2 2" xfId="11443"/>
    <cellStyle name="40% - Accent1 58 2 3" xfId="11444"/>
    <cellStyle name="40% - Accent1 58 2 4" xfId="11445"/>
    <cellStyle name="40% - Accent1 58 2 5" xfId="11446"/>
    <cellStyle name="40% - Accent1 58 2 6" xfId="11447"/>
    <cellStyle name="40% - Accent1 58 2 7" xfId="11448"/>
    <cellStyle name="40% - Accent1 58 3" xfId="11449"/>
    <cellStyle name="40% - Accent1 58 3 2" xfId="11450"/>
    <cellStyle name="40% - Accent1 58 4" xfId="11451"/>
    <cellStyle name="40% - Accent1 58 5" xfId="11452"/>
    <cellStyle name="40% - Accent1 58 6" xfId="11453"/>
    <cellStyle name="40% - Accent1 58 7" xfId="11454"/>
    <cellStyle name="40% - Accent1 58 8" xfId="11455"/>
    <cellStyle name="40% - Accent1 59" xfId="11456"/>
    <cellStyle name="40% - Accent1 59 2" xfId="11457"/>
    <cellStyle name="40% - Accent1 59 2 2" xfId="11458"/>
    <cellStyle name="40% - Accent1 59 2 2 2" xfId="11459"/>
    <cellStyle name="40% - Accent1 59 2 3" xfId="11460"/>
    <cellStyle name="40% - Accent1 59 2 4" xfId="11461"/>
    <cellStyle name="40% - Accent1 59 2 5" xfId="11462"/>
    <cellStyle name="40% - Accent1 59 2 6" xfId="11463"/>
    <cellStyle name="40% - Accent1 59 2 7" xfId="11464"/>
    <cellStyle name="40% - Accent1 59 3" xfId="11465"/>
    <cellStyle name="40% - Accent1 59 3 2" xfId="11466"/>
    <cellStyle name="40% - Accent1 59 4" xfId="11467"/>
    <cellStyle name="40% - Accent1 59 5" xfId="11468"/>
    <cellStyle name="40% - Accent1 59 6" xfId="11469"/>
    <cellStyle name="40% - Accent1 59 7" xfId="11470"/>
    <cellStyle name="40% - Accent1 59 8" xfId="11471"/>
    <cellStyle name="40% - Accent1 6" xfId="11472"/>
    <cellStyle name="40% - Accent1 6 10" xfId="11473"/>
    <cellStyle name="40% - Accent1 6 11" xfId="11474"/>
    <cellStyle name="40% - Accent1 6 12" xfId="11475"/>
    <cellStyle name="40% - Accent1 6 2" xfId="11476"/>
    <cellStyle name="40% - Accent1 6 2 2" xfId="11477"/>
    <cellStyle name="40% - Accent1 6 2 2 2" xfId="11478"/>
    <cellStyle name="40% - Accent1 6 2 3" xfId="11479"/>
    <cellStyle name="40% - Accent1 6 2 4" xfId="11480"/>
    <cellStyle name="40% - Accent1 6 2 5" xfId="11481"/>
    <cellStyle name="40% - Accent1 6 2 6" xfId="11482"/>
    <cellStyle name="40% - Accent1 6 2 7" xfId="11483"/>
    <cellStyle name="40% - Accent1 6 3" xfId="11484"/>
    <cellStyle name="40% - Accent1 6 3 2" xfId="11485"/>
    <cellStyle name="40% - Accent1 6 3 3" xfId="11486"/>
    <cellStyle name="40% - Accent1 6 4" xfId="11487"/>
    <cellStyle name="40% - Accent1 6 5" xfId="11488"/>
    <cellStyle name="40% - Accent1 6 6" xfId="11489"/>
    <cellStyle name="40% - Accent1 6 7" xfId="11490"/>
    <cellStyle name="40% - Accent1 6 8" xfId="11491"/>
    <cellStyle name="40% - Accent1 6 9" xfId="11492"/>
    <cellStyle name="40% - Accent1 60" xfId="11493"/>
    <cellStyle name="40% - Accent1 60 2" xfId="11494"/>
    <cellStyle name="40% - Accent1 60 2 2" xfId="11495"/>
    <cellStyle name="40% - Accent1 60 2 2 2" xfId="11496"/>
    <cellStyle name="40% - Accent1 60 2 3" xfId="11497"/>
    <cellStyle name="40% - Accent1 60 2 4" xfId="11498"/>
    <cellStyle name="40% - Accent1 60 2 5" xfId="11499"/>
    <cellStyle name="40% - Accent1 60 2 6" xfId="11500"/>
    <cellStyle name="40% - Accent1 60 2 7" xfId="11501"/>
    <cellStyle name="40% - Accent1 60 3" xfId="11502"/>
    <cellStyle name="40% - Accent1 60 3 2" xfId="11503"/>
    <cellStyle name="40% - Accent1 60 4" xfId="11504"/>
    <cellStyle name="40% - Accent1 60 5" xfId="11505"/>
    <cellStyle name="40% - Accent1 60 6" xfId="11506"/>
    <cellStyle name="40% - Accent1 60 7" xfId="11507"/>
    <cellStyle name="40% - Accent1 60 8" xfId="11508"/>
    <cellStyle name="40% - Accent1 61" xfId="11509"/>
    <cellStyle name="40% - Accent1 61 2" xfId="11510"/>
    <cellStyle name="40% - Accent1 61 2 2" xfId="11511"/>
    <cellStyle name="40% - Accent1 61 2 2 2" xfId="11512"/>
    <cellStyle name="40% - Accent1 61 2 3" xfId="11513"/>
    <cellStyle name="40% - Accent1 61 2 4" xfId="11514"/>
    <cellStyle name="40% - Accent1 61 2 5" xfId="11515"/>
    <cellStyle name="40% - Accent1 61 2 6" xfId="11516"/>
    <cellStyle name="40% - Accent1 61 2 7" xfId="11517"/>
    <cellStyle name="40% - Accent1 61 3" xfId="11518"/>
    <cellStyle name="40% - Accent1 61 3 2" xfId="11519"/>
    <cellStyle name="40% - Accent1 61 4" xfId="11520"/>
    <cellStyle name="40% - Accent1 61 5" xfId="11521"/>
    <cellStyle name="40% - Accent1 61 6" xfId="11522"/>
    <cellStyle name="40% - Accent1 61 7" xfId="11523"/>
    <cellStyle name="40% - Accent1 61 8" xfId="11524"/>
    <cellStyle name="40% - Accent1 62" xfId="11525"/>
    <cellStyle name="40% - Accent1 62 2" xfId="11526"/>
    <cellStyle name="40% - Accent1 62 2 2" xfId="11527"/>
    <cellStyle name="40% - Accent1 62 2 2 2" xfId="11528"/>
    <cellStyle name="40% - Accent1 62 2 3" xfId="11529"/>
    <cellStyle name="40% - Accent1 62 2 4" xfId="11530"/>
    <cellStyle name="40% - Accent1 62 2 5" xfId="11531"/>
    <cellStyle name="40% - Accent1 62 2 6" xfId="11532"/>
    <cellStyle name="40% - Accent1 62 2 7" xfId="11533"/>
    <cellStyle name="40% - Accent1 62 3" xfId="11534"/>
    <cellStyle name="40% - Accent1 62 3 2" xfId="11535"/>
    <cellStyle name="40% - Accent1 62 4" xfId="11536"/>
    <cellStyle name="40% - Accent1 62 5" xfId="11537"/>
    <cellStyle name="40% - Accent1 62 6" xfId="11538"/>
    <cellStyle name="40% - Accent1 62 7" xfId="11539"/>
    <cellStyle name="40% - Accent1 62 8" xfId="11540"/>
    <cellStyle name="40% - Accent1 63" xfId="11541"/>
    <cellStyle name="40% - Accent1 63 2" xfId="11542"/>
    <cellStyle name="40% - Accent1 63 2 2" xfId="11543"/>
    <cellStyle name="40% - Accent1 63 2 2 2" xfId="11544"/>
    <cellStyle name="40% - Accent1 63 2 3" xfId="11545"/>
    <cellStyle name="40% - Accent1 63 2 4" xfId="11546"/>
    <cellStyle name="40% - Accent1 63 2 5" xfId="11547"/>
    <cellStyle name="40% - Accent1 63 2 6" xfId="11548"/>
    <cellStyle name="40% - Accent1 63 3" xfId="11549"/>
    <cellStyle name="40% - Accent1 63 3 2" xfId="11550"/>
    <cellStyle name="40% - Accent1 63 4" xfId="11551"/>
    <cellStyle name="40% - Accent1 63 5" xfId="11552"/>
    <cellStyle name="40% - Accent1 63 6" xfId="11553"/>
    <cellStyle name="40% - Accent1 63 7" xfId="11554"/>
    <cellStyle name="40% - Accent1 63 8" xfId="11555"/>
    <cellStyle name="40% - Accent1 64" xfId="11556"/>
    <cellStyle name="40% - Accent1 64 2" xfId="11557"/>
    <cellStyle name="40% - Accent1 64 2 2" xfId="11558"/>
    <cellStyle name="40% - Accent1 64 2 2 2" xfId="11559"/>
    <cellStyle name="40% - Accent1 64 2 3" xfId="11560"/>
    <cellStyle name="40% - Accent1 64 2 4" xfId="11561"/>
    <cellStyle name="40% - Accent1 64 2 5" xfId="11562"/>
    <cellStyle name="40% - Accent1 64 2 6" xfId="11563"/>
    <cellStyle name="40% - Accent1 64 3" xfId="11564"/>
    <cellStyle name="40% - Accent1 64 3 2" xfId="11565"/>
    <cellStyle name="40% - Accent1 64 4" xfId="11566"/>
    <cellStyle name="40% - Accent1 64 5" xfId="11567"/>
    <cellStyle name="40% - Accent1 64 6" xfId="11568"/>
    <cellStyle name="40% - Accent1 64 7" xfId="11569"/>
    <cellStyle name="40% - Accent1 64 8" xfId="11570"/>
    <cellStyle name="40% - Accent1 65" xfId="11571"/>
    <cellStyle name="40% - Accent1 65 2" xfId="11572"/>
    <cellStyle name="40% - Accent1 65 2 2" xfId="11573"/>
    <cellStyle name="40% - Accent1 65 2 2 2" xfId="11574"/>
    <cellStyle name="40% - Accent1 65 2 3" xfId="11575"/>
    <cellStyle name="40% - Accent1 65 2 4" xfId="11576"/>
    <cellStyle name="40% - Accent1 65 2 5" xfId="11577"/>
    <cellStyle name="40% - Accent1 65 2 6" xfId="11578"/>
    <cellStyle name="40% - Accent1 65 3" xfId="11579"/>
    <cellStyle name="40% - Accent1 65 3 2" xfId="11580"/>
    <cellStyle name="40% - Accent1 65 4" xfId="11581"/>
    <cellStyle name="40% - Accent1 65 5" xfId="11582"/>
    <cellStyle name="40% - Accent1 65 6" xfId="11583"/>
    <cellStyle name="40% - Accent1 65 7" xfId="11584"/>
    <cellStyle name="40% - Accent1 65 8" xfId="11585"/>
    <cellStyle name="40% - Accent1 66" xfId="11586"/>
    <cellStyle name="40% - Accent1 66 2" xfId="11587"/>
    <cellStyle name="40% - Accent1 66 2 2" xfId="11588"/>
    <cellStyle name="40% - Accent1 66 2 2 2" xfId="11589"/>
    <cellStyle name="40% - Accent1 66 2 3" xfId="11590"/>
    <cellStyle name="40% - Accent1 66 2 4" xfId="11591"/>
    <cellStyle name="40% - Accent1 66 2 5" xfId="11592"/>
    <cellStyle name="40% - Accent1 66 2 6" xfId="11593"/>
    <cellStyle name="40% - Accent1 66 3" xfId="11594"/>
    <cellStyle name="40% - Accent1 66 3 2" xfId="11595"/>
    <cellStyle name="40% - Accent1 66 4" xfId="11596"/>
    <cellStyle name="40% - Accent1 66 5" xfId="11597"/>
    <cellStyle name="40% - Accent1 66 6" xfId="11598"/>
    <cellStyle name="40% - Accent1 66 7" xfId="11599"/>
    <cellStyle name="40% - Accent1 66 8" xfId="11600"/>
    <cellStyle name="40% - Accent1 67" xfId="11601"/>
    <cellStyle name="40% - Accent1 67 2" xfId="11602"/>
    <cellStyle name="40% - Accent1 67 2 2" xfId="11603"/>
    <cellStyle name="40% - Accent1 67 2 2 2" xfId="11604"/>
    <cellStyle name="40% - Accent1 67 2 3" xfId="11605"/>
    <cellStyle name="40% - Accent1 67 2 4" xfId="11606"/>
    <cellStyle name="40% - Accent1 67 2 5" xfId="11607"/>
    <cellStyle name="40% - Accent1 67 2 6" xfId="11608"/>
    <cellStyle name="40% - Accent1 67 3" xfId="11609"/>
    <cellStyle name="40% - Accent1 67 3 2" xfId="11610"/>
    <cellStyle name="40% - Accent1 67 4" xfId="11611"/>
    <cellStyle name="40% - Accent1 67 5" xfId="11612"/>
    <cellStyle name="40% - Accent1 67 6" xfId="11613"/>
    <cellStyle name="40% - Accent1 67 7" xfId="11614"/>
    <cellStyle name="40% - Accent1 67 8" xfId="11615"/>
    <cellStyle name="40% - Accent1 68" xfId="11616"/>
    <cellStyle name="40% - Accent1 68 2" xfId="11617"/>
    <cellStyle name="40% - Accent1 68 2 2" xfId="11618"/>
    <cellStyle name="40% - Accent1 68 2 2 2" xfId="11619"/>
    <cellStyle name="40% - Accent1 68 2 3" xfId="11620"/>
    <cellStyle name="40% - Accent1 68 2 4" xfId="11621"/>
    <cellStyle name="40% - Accent1 68 2 5" xfId="11622"/>
    <cellStyle name="40% - Accent1 68 2 6" xfId="11623"/>
    <cellStyle name="40% - Accent1 68 3" xfId="11624"/>
    <cellStyle name="40% - Accent1 68 3 2" xfId="11625"/>
    <cellStyle name="40% - Accent1 68 4" xfId="11626"/>
    <cellStyle name="40% - Accent1 68 5" xfId="11627"/>
    <cellStyle name="40% - Accent1 68 6" xfId="11628"/>
    <cellStyle name="40% - Accent1 68 7" xfId="11629"/>
    <cellStyle name="40% - Accent1 68 8" xfId="11630"/>
    <cellStyle name="40% - Accent1 69" xfId="11631"/>
    <cellStyle name="40% - Accent1 69 2" xfId="11632"/>
    <cellStyle name="40% - Accent1 69 2 2" xfId="11633"/>
    <cellStyle name="40% - Accent1 69 2 3" xfId="11634"/>
    <cellStyle name="40% - Accent1 69 2 4" xfId="11635"/>
    <cellStyle name="40% - Accent1 69 2 5" xfId="11636"/>
    <cellStyle name="40% - Accent1 69 3" xfId="11637"/>
    <cellStyle name="40% - Accent1 69 4" xfId="11638"/>
    <cellStyle name="40% - Accent1 69 5" xfId="11639"/>
    <cellStyle name="40% - Accent1 69 6" xfId="11640"/>
    <cellStyle name="40% - Accent1 69 7" xfId="11641"/>
    <cellStyle name="40% - Accent1 69 8" xfId="11642"/>
    <cellStyle name="40% - Accent1 7" xfId="11643"/>
    <cellStyle name="40% - Accent1 7 10" xfId="11644"/>
    <cellStyle name="40% - Accent1 7 11" xfId="11645"/>
    <cellStyle name="40% - Accent1 7 12" xfId="11646"/>
    <cellStyle name="40% - Accent1 7 2" xfId="11647"/>
    <cellStyle name="40% - Accent1 7 2 2" xfId="11648"/>
    <cellStyle name="40% - Accent1 7 2 2 2" xfId="11649"/>
    <cellStyle name="40% - Accent1 7 2 3" xfId="11650"/>
    <cellStyle name="40% - Accent1 7 2 4" xfId="11651"/>
    <cellStyle name="40% - Accent1 7 2 5" xfId="11652"/>
    <cellStyle name="40% - Accent1 7 2 6" xfId="11653"/>
    <cellStyle name="40% - Accent1 7 2 7" xfId="11654"/>
    <cellStyle name="40% - Accent1 7 3" xfId="11655"/>
    <cellStyle name="40% - Accent1 7 3 2" xfId="11656"/>
    <cellStyle name="40% - Accent1 7 3 3" xfId="11657"/>
    <cellStyle name="40% - Accent1 7 4" xfId="11658"/>
    <cellStyle name="40% - Accent1 7 5" xfId="11659"/>
    <cellStyle name="40% - Accent1 7 6" xfId="11660"/>
    <cellStyle name="40% - Accent1 7 7" xfId="11661"/>
    <cellStyle name="40% - Accent1 7 8" xfId="11662"/>
    <cellStyle name="40% - Accent1 7 9" xfId="11663"/>
    <cellStyle name="40% - Accent1 70" xfId="11664"/>
    <cellStyle name="40% - Accent1 70 2" xfId="11665"/>
    <cellStyle name="40% - Accent1 70 2 2" xfId="11666"/>
    <cellStyle name="40% - Accent1 70 2 3" xfId="11667"/>
    <cellStyle name="40% - Accent1 70 2 4" xfId="11668"/>
    <cellStyle name="40% - Accent1 70 2 5" xfId="11669"/>
    <cellStyle name="40% - Accent1 70 3" xfId="11670"/>
    <cellStyle name="40% - Accent1 70 4" xfId="11671"/>
    <cellStyle name="40% - Accent1 70 5" xfId="11672"/>
    <cellStyle name="40% - Accent1 70 6" xfId="11673"/>
    <cellStyle name="40% - Accent1 70 7" xfId="11674"/>
    <cellStyle name="40% - Accent1 70 8" xfId="11675"/>
    <cellStyle name="40% - Accent1 71" xfId="11676"/>
    <cellStyle name="40% - Accent1 71 2" xfId="11677"/>
    <cellStyle name="40% - Accent1 71 2 2" xfId="11678"/>
    <cellStyle name="40% - Accent1 71 2 3" xfId="11679"/>
    <cellStyle name="40% - Accent1 71 2 4" xfId="11680"/>
    <cellStyle name="40% - Accent1 71 2 5" xfId="11681"/>
    <cellStyle name="40% - Accent1 71 3" xfId="11682"/>
    <cellStyle name="40% - Accent1 71 4" xfId="11683"/>
    <cellStyle name="40% - Accent1 71 5" xfId="11684"/>
    <cellStyle name="40% - Accent1 71 6" xfId="11685"/>
    <cellStyle name="40% - Accent1 71 7" xfId="11686"/>
    <cellStyle name="40% - Accent1 71 8" xfId="11687"/>
    <cellStyle name="40% - Accent1 72" xfId="11688"/>
    <cellStyle name="40% - Accent1 72 2" xfId="11689"/>
    <cellStyle name="40% - Accent1 72 2 2" xfId="11690"/>
    <cellStyle name="40% - Accent1 72 2 3" xfId="11691"/>
    <cellStyle name="40% - Accent1 72 2 4" xfId="11692"/>
    <cellStyle name="40% - Accent1 72 2 5" xfId="11693"/>
    <cellStyle name="40% - Accent1 72 3" xfId="11694"/>
    <cellStyle name="40% - Accent1 72 4" xfId="11695"/>
    <cellStyle name="40% - Accent1 72 5" xfId="11696"/>
    <cellStyle name="40% - Accent1 72 6" xfId="11697"/>
    <cellStyle name="40% - Accent1 72 7" xfId="11698"/>
    <cellStyle name="40% - Accent1 72 8" xfId="11699"/>
    <cellStyle name="40% - Accent1 73" xfId="11700"/>
    <cellStyle name="40% - Accent1 73 2" xfId="11701"/>
    <cellStyle name="40% - Accent1 73 2 2" xfId="11702"/>
    <cellStyle name="40% - Accent1 73 2 3" xfId="11703"/>
    <cellStyle name="40% - Accent1 73 2 4" xfId="11704"/>
    <cellStyle name="40% - Accent1 73 2 5" xfId="11705"/>
    <cellStyle name="40% - Accent1 73 3" xfId="11706"/>
    <cellStyle name="40% - Accent1 73 4" xfId="11707"/>
    <cellStyle name="40% - Accent1 73 5" xfId="11708"/>
    <cellStyle name="40% - Accent1 73 6" xfId="11709"/>
    <cellStyle name="40% - Accent1 73 7" xfId="11710"/>
    <cellStyle name="40% - Accent1 73 8" xfId="11711"/>
    <cellStyle name="40% - Accent1 74" xfId="11712"/>
    <cellStyle name="40% - Accent1 74 2" xfId="11713"/>
    <cellStyle name="40% - Accent1 74 2 2" xfId="11714"/>
    <cellStyle name="40% - Accent1 74 2 3" xfId="11715"/>
    <cellStyle name="40% - Accent1 74 2 4" xfId="11716"/>
    <cellStyle name="40% - Accent1 74 2 5" xfId="11717"/>
    <cellStyle name="40% - Accent1 74 3" xfId="11718"/>
    <cellStyle name="40% - Accent1 74 4" xfId="11719"/>
    <cellStyle name="40% - Accent1 74 5" xfId="11720"/>
    <cellStyle name="40% - Accent1 74 6" xfId="11721"/>
    <cellStyle name="40% - Accent1 74 7" xfId="11722"/>
    <cellStyle name="40% - Accent1 75" xfId="11723"/>
    <cellStyle name="40% - Accent1 75 2" xfId="11724"/>
    <cellStyle name="40% - Accent1 75 2 2" xfId="11725"/>
    <cellStyle name="40% - Accent1 75 2 3" xfId="11726"/>
    <cellStyle name="40% - Accent1 75 2 4" xfId="11727"/>
    <cellStyle name="40% - Accent1 75 2 5" xfId="11728"/>
    <cellStyle name="40% - Accent1 75 3" xfId="11729"/>
    <cellStyle name="40% - Accent1 75 4" xfId="11730"/>
    <cellStyle name="40% - Accent1 75 5" xfId="11731"/>
    <cellStyle name="40% - Accent1 75 6" xfId="11732"/>
    <cellStyle name="40% - Accent1 75 7" xfId="11733"/>
    <cellStyle name="40% - Accent1 76" xfId="11734"/>
    <cellStyle name="40% - Accent1 76 2" xfId="11735"/>
    <cellStyle name="40% - Accent1 76 2 2" xfId="11736"/>
    <cellStyle name="40% - Accent1 76 2 3" xfId="11737"/>
    <cellStyle name="40% - Accent1 76 2 4" xfId="11738"/>
    <cellStyle name="40% - Accent1 76 2 5" xfId="11739"/>
    <cellStyle name="40% - Accent1 76 3" xfId="11740"/>
    <cellStyle name="40% - Accent1 76 4" xfId="11741"/>
    <cellStyle name="40% - Accent1 76 5" xfId="11742"/>
    <cellStyle name="40% - Accent1 76 6" xfId="11743"/>
    <cellStyle name="40% - Accent1 76 7" xfId="11744"/>
    <cellStyle name="40% - Accent1 77" xfId="11745"/>
    <cellStyle name="40% - Accent1 77 2" xfId="11746"/>
    <cellStyle name="40% - Accent1 77 2 2" xfId="11747"/>
    <cellStyle name="40% - Accent1 77 2 3" xfId="11748"/>
    <cellStyle name="40% - Accent1 77 2 4" xfId="11749"/>
    <cellStyle name="40% - Accent1 77 2 5" xfId="11750"/>
    <cellStyle name="40% - Accent1 77 3" xfId="11751"/>
    <cellStyle name="40% - Accent1 77 4" xfId="11752"/>
    <cellStyle name="40% - Accent1 77 5" xfId="11753"/>
    <cellStyle name="40% - Accent1 77 6" xfId="11754"/>
    <cellStyle name="40% - Accent1 77 7" xfId="11755"/>
    <cellStyle name="40% - Accent1 78" xfId="11756"/>
    <cellStyle name="40% - Accent1 78 2" xfId="11757"/>
    <cellStyle name="40% - Accent1 78 2 2" xfId="11758"/>
    <cellStyle name="40% - Accent1 78 2 3" xfId="11759"/>
    <cellStyle name="40% - Accent1 78 2 4" xfId="11760"/>
    <cellStyle name="40% - Accent1 78 2 5" xfId="11761"/>
    <cellStyle name="40% - Accent1 78 3" xfId="11762"/>
    <cellStyle name="40% - Accent1 78 4" xfId="11763"/>
    <cellStyle name="40% - Accent1 78 5" xfId="11764"/>
    <cellStyle name="40% - Accent1 78 6" xfId="11765"/>
    <cellStyle name="40% - Accent1 78 7" xfId="11766"/>
    <cellStyle name="40% - Accent1 79" xfId="11767"/>
    <cellStyle name="40% - Accent1 79 2" xfId="11768"/>
    <cellStyle name="40% - Accent1 79 2 2" xfId="11769"/>
    <cellStyle name="40% - Accent1 79 2 3" xfId="11770"/>
    <cellStyle name="40% - Accent1 79 2 4" xfId="11771"/>
    <cellStyle name="40% - Accent1 79 2 5" xfId="11772"/>
    <cellStyle name="40% - Accent1 79 3" xfId="11773"/>
    <cellStyle name="40% - Accent1 79 4" xfId="11774"/>
    <cellStyle name="40% - Accent1 79 5" xfId="11775"/>
    <cellStyle name="40% - Accent1 79 6" xfId="11776"/>
    <cellStyle name="40% - Accent1 79 7" xfId="11777"/>
    <cellStyle name="40% - Accent1 8" xfId="11778"/>
    <cellStyle name="40% - Accent1 8 10" xfId="11779"/>
    <cellStyle name="40% - Accent1 8 11" xfId="11780"/>
    <cellStyle name="40% - Accent1 8 12" xfId="11781"/>
    <cellStyle name="40% - Accent1 8 2" xfId="11782"/>
    <cellStyle name="40% - Accent1 8 2 2" xfId="11783"/>
    <cellStyle name="40% - Accent1 8 2 2 2" xfId="11784"/>
    <cellStyle name="40% - Accent1 8 2 3" xfId="11785"/>
    <cellStyle name="40% - Accent1 8 2 4" xfId="11786"/>
    <cellStyle name="40% - Accent1 8 2 5" xfId="11787"/>
    <cellStyle name="40% - Accent1 8 2 6" xfId="11788"/>
    <cellStyle name="40% - Accent1 8 2 7" xfId="11789"/>
    <cellStyle name="40% - Accent1 8 3" xfId="11790"/>
    <cellStyle name="40% - Accent1 8 3 2" xfId="11791"/>
    <cellStyle name="40% - Accent1 8 3 3" xfId="11792"/>
    <cellStyle name="40% - Accent1 8 4" xfId="11793"/>
    <cellStyle name="40% - Accent1 8 5" xfId="11794"/>
    <cellStyle name="40% - Accent1 8 6" xfId="11795"/>
    <cellStyle name="40% - Accent1 8 7" xfId="11796"/>
    <cellStyle name="40% - Accent1 8 8" xfId="11797"/>
    <cellStyle name="40% - Accent1 8 9" xfId="11798"/>
    <cellStyle name="40% - Accent1 80" xfId="11799"/>
    <cellStyle name="40% - Accent1 80 2" xfId="11800"/>
    <cellStyle name="40% - Accent1 80 2 2" xfId="11801"/>
    <cellStyle name="40% - Accent1 80 2 3" xfId="11802"/>
    <cellStyle name="40% - Accent1 80 2 4" xfId="11803"/>
    <cellStyle name="40% - Accent1 80 2 5" xfId="11804"/>
    <cellStyle name="40% - Accent1 80 3" xfId="11805"/>
    <cellStyle name="40% - Accent1 80 4" xfId="11806"/>
    <cellStyle name="40% - Accent1 80 5" xfId="11807"/>
    <cellStyle name="40% - Accent1 80 6" xfId="11808"/>
    <cellStyle name="40% - Accent1 80 7" xfId="11809"/>
    <cellStyle name="40% - Accent1 81" xfId="11810"/>
    <cellStyle name="40% - Accent1 81 2" xfId="11811"/>
    <cellStyle name="40% - Accent1 81 2 2" xfId="11812"/>
    <cellStyle name="40% - Accent1 81 2 3" xfId="11813"/>
    <cellStyle name="40% - Accent1 81 2 4" xfId="11814"/>
    <cellStyle name="40% - Accent1 81 2 5" xfId="11815"/>
    <cellStyle name="40% - Accent1 81 3" xfId="11816"/>
    <cellStyle name="40% - Accent1 81 4" xfId="11817"/>
    <cellStyle name="40% - Accent1 81 5" xfId="11818"/>
    <cellStyle name="40% - Accent1 81 6" xfId="11819"/>
    <cellStyle name="40% - Accent1 82" xfId="11820"/>
    <cellStyle name="40% - Accent1 82 2" xfId="11821"/>
    <cellStyle name="40% - Accent1 82 2 2" xfId="11822"/>
    <cellStyle name="40% - Accent1 82 2 3" xfId="11823"/>
    <cellStyle name="40% - Accent1 82 2 4" xfId="11824"/>
    <cellStyle name="40% - Accent1 82 2 5" xfId="11825"/>
    <cellStyle name="40% - Accent1 82 3" xfId="11826"/>
    <cellStyle name="40% - Accent1 82 4" xfId="11827"/>
    <cellStyle name="40% - Accent1 82 5" xfId="11828"/>
    <cellStyle name="40% - Accent1 82 6" xfId="11829"/>
    <cellStyle name="40% - Accent1 83" xfId="11830"/>
    <cellStyle name="40% - Accent1 83 2" xfId="11831"/>
    <cellStyle name="40% - Accent1 83 2 2" xfId="11832"/>
    <cellStyle name="40% - Accent1 83 2 3" xfId="11833"/>
    <cellStyle name="40% - Accent1 83 2 4" xfId="11834"/>
    <cellStyle name="40% - Accent1 83 2 5" xfId="11835"/>
    <cellStyle name="40% - Accent1 83 3" xfId="11836"/>
    <cellStyle name="40% - Accent1 83 4" xfId="11837"/>
    <cellStyle name="40% - Accent1 83 5" xfId="11838"/>
    <cellStyle name="40% - Accent1 83 6" xfId="11839"/>
    <cellStyle name="40% - Accent1 84" xfId="11840"/>
    <cellStyle name="40% - Accent1 84 2" xfId="11841"/>
    <cellStyle name="40% - Accent1 84 2 2" xfId="11842"/>
    <cellStyle name="40% - Accent1 84 2 3" xfId="11843"/>
    <cellStyle name="40% - Accent1 84 2 4" xfId="11844"/>
    <cellStyle name="40% - Accent1 84 2 5" xfId="11845"/>
    <cellStyle name="40% - Accent1 84 3" xfId="11846"/>
    <cellStyle name="40% - Accent1 84 4" xfId="11847"/>
    <cellStyle name="40% - Accent1 84 5" xfId="11848"/>
    <cellStyle name="40% - Accent1 84 6" xfId="11849"/>
    <cellStyle name="40% - Accent1 85" xfId="11850"/>
    <cellStyle name="40% - Accent1 85 2" xfId="11851"/>
    <cellStyle name="40% - Accent1 85 2 2" xfId="11852"/>
    <cellStyle name="40% - Accent1 85 2 3" xfId="11853"/>
    <cellStyle name="40% - Accent1 85 2 4" xfId="11854"/>
    <cellStyle name="40% - Accent1 85 2 5" xfId="11855"/>
    <cellStyle name="40% - Accent1 85 3" xfId="11856"/>
    <cellStyle name="40% - Accent1 85 4" xfId="11857"/>
    <cellStyle name="40% - Accent1 85 5" xfId="11858"/>
    <cellStyle name="40% - Accent1 85 6" xfId="11859"/>
    <cellStyle name="40% - Accent1 86" xfId="11860"/>
    <cellStyle name="40% - Accent1 86 2" xfId="11861"/>
    <cellStyle name="40% - Accent1 86 2 2" xfId="11862"/>
    <cellStyle name="40% - Accent1 86 2 3" xfId="11863"/>
    <cellStyle name="40% - Accent1 86 2 4" xfId="11864"/>
    <cellStyle name="40% - Accent1 86 2 5" xfId="11865"/>
    <cellStyle name="40% - Accent1 86 3" xfId="11866"/>
    <cellStyle name="40% - Accent1 86 4" xfId="11867"/>
    <cellStyle name="40% - Accent1 86 5" xfId="11868"/>
    <cellStyle name="40% - Accent1 86 6" xfId="11869"/>
    <cellStyle name="40% - Accent1 87" xfId="11870"/>
    <cellStyle name="40% - Accent1 87 2" xfId="11871"/>
    <cellStyle name="40% - Accent1 87 2 2" xfId="11872"/>
    <cellStyle name="40% - Accent1 87 2 3" xfId="11873"/>
    <cellStyle name="40% - Accent1 87 2 4" xfId="11874"/>
    <cellStyle name="40% - Accent1 87 2 5" xfId="11875"/>
    <cellStyle name="40% - Accent1 87 3" xfId="11876"/>
    <cellStyle name="40% - Accent1 87 4" xfId="11877"/>
    <cellStyle name="40% - Accent1 87 5" xfId="11878"/>
    <cellStyle name="40% - Accent1 87 6" xfId="11879"/>
    <cellStyle name="40% - Accent1 88" xfId="11880"/>
    <cellStyle name="40% - Accent1 88 2" xfId="11881"/>
    <cellStyle name="40% - Accent1 88 2 2" xfId="11882"/>
    <cellStyle name="40% - Accent1 88 2 3" xfId="11883"/>
    <cellStyle name="40% - Accent1 88 2 4" xfId="11884"/>
    <cellStyle name="40% - Accent1 88 2 5" xfId="11885"/>
    <cellStyle name="40% - Accent1 88 3" xfId="11886"/>
    <cellStyle name="40% - Accent1 88 4" xfId="11887"/>
    <cellStyle name="40% - Accent1 88 5" xfId="11888"/>
    <cellStyle name="40% - Accent1 88 6" xfId="11889"/>
    <cellStyle name="40% - Accent1 89" xfId="11890"/>
    <cellStyle name="40% - Accent1 89 2" xfId="11891"/>
    <cellStyle name="40% - Accent1 89 2 2" xfId="11892"/>
    <cellStyle name="40% - Accent1 89 2 3" xfId="11893"/>
    <cellStyle name="40% - Accent1 89 2 4" xfId="11894"/>
    <cellStyle name="40% - Accent1 89 2 5" xfId="11895"/>
    <cellStyle name="40% - Accent1 89 3" xfId="11896"/>
    <cellStyle name="40% - Accent1 89 4" xfId="11897"/>
    <cellStyle name="40% - Accent1 89 5" xfId="11898"/>
    <cellStyle name="40% - Accent1 89 6" xfId="11899"/>
    <cellStyle name="40% - Accent1 9" xfId="11900"/>
    <cellStyle name="40% - Accent1 9 10" xfId="11901"/>
    <cellStyle name="40% - Accent1 9 11" xfId="11902"/>
    <cellStyle name="40% - Accent1 9 12" xfId="11903"/>
    <cellStyle name="40% - Accent1 9 2" xfId="11904"/>
    <cellStyle name="40% - Accent1 9 2 2" xfId="11905"/>
    <cellStyle name="40% - Accent1 9 2 2 2" xfId="11906"/>
    <cellStyle name="40% - Accent1 9 2 3" xfId="11907"/>
    <cellStyle name="40% - Accent1 9 2 4" xfId="11908"/>
    <cellStyle name="40% - Accent1 9 2 5" xfId="11909"/>
    <cellStyle name="40% - Accent1 9 2 6" xfId="11910"/>
    <cellStyle name="40% - Accent1 9 2 7" xfId="11911"/>
    <cellStyle name="40% - Accent1 9 3" xfId="11912"/>
    <cellStyle name="40% - Accent1 9 3 2" xfId="11913"/>
    <cellStyle name="40% - Accent1 9 3 3" xfId="11914"/>
    <cellStyle name="40% - Accent1 9 4" xfId="11915"/>
    <cellStyle name="40% - Accent1 9 5" xfId="11916"/>
    <cellStyle name="40% - Accent1 9 6" xfId="11917"/>
    <cellStyle name="40% - Accent1 9 7" xfId="11918"/>
    <cellStyle name="40% - Accent1 9 8" xfId="11919"/>
    <cellStyle name="40% - Accent1 9 9" xfId="11920"/>
    <cellStyle name="40% - Accent1 90" xfId="11921"/>
    <cellStyle name="40% - Accent1 90 2" xfId="11922"/>
    <cellStyle name="40% - Accent1 90 2 2" xfId="11923"/>
    <cellStyle name="40% - Accent1 90 2 3" xfId="11924"/>
    <cellStyle name="40% - Accent1 90 2 4" xfId="11925"/>
    <cellStyle name="40% - Accent1 90 2 5" xfId="11926"/>
    <cellStyle name="40% - Accent1 90 3" xfId="11927"/>
    <cellStyle name="40% - Accent1 90 4" xfId="11928"/>
    <cellStyle name="40% - Accent1 90 5" xfId="11929"/>
    <cellStyle name="40% - Accent1 90 6" xfId="11930"/>
    <cellStyle name="40% - Accent1 91" xfId="11931"/>
    <cellStyle name="40% - Accent1 91 2" xfId="11932"/>
    <cellStyle name="40% - Accent1 91 2 2" xfId="11933"/>
    <cellStyle name="40% - Accent1 91 2 3" xfId="11934"/>
    <cellStyle name="40% - Accent1 91 2 4" xfId="11935"/>
    <cellStyle name="40% - Accent1 91 2 5" xfId="11936"/>
    <cellStyle name="40% - Accent1 91 3" xfId="11937"/>
    <cellStyle name="40% - Accent1 91 4" xfId="11938"/>
    <cellStyle name="40% - Accent1 91 5" xfId="11939"/>
    <cellStyle name="40% - Accent1 91 6" xfId="11940"/>
    <cellStyle name="40% - Accent1 92" xfId="11941"/>
    <cellStyle name="40% - Accent1 92 2" xfId="11942"/>
    <cellStyle name="40% - Accent1 92 2 2" xfId="11943"/>
    <cellStyle name="40% - Accent1 92 2 3" xfId="11944"/>
    <cellStyle name="40% - Accent1 92 2 4" xfId="11945"/>
    <cellStyle name="40% - Accent1 92 2 5" xfId="11946"/>
    <cellStyle name="40% - Accent1 92 3" xfId="11947"/>
    <cellStyle name="40% - Accent1 92 4" xfId="11948"/>
    <cellStyle name="40% - Accent1 92 5" xfId="11949"/>
    <cellStyle name="40% - Accent1 92 6" xfId="11950"/>
    <cellStyle name="40% - Accent1 93" xfId="11951"/>
    <cellStyle name="40% - Accent1 93 2" xfId="11952"/>
    <cellStyle name="40% - Accent1 93 2 2" xfId="11953"/>
    <cellStyle name="40% - Accent1 93 2 3" xfId="11954"/>
    <cellStyle name="40% - Accent1 93 2 4" xfId="11955"/>
    <cellStyle name="40% - Accent1 93 2 5" xfId="11956"/>
    <cellStyle name="40% - Accent1 93 3" xfId="11957"/>
    <cellStyle name="40% - Accent1 93 4" xfId="11958"/>
    <cellStyle name="40% - Accent1 93 5" xfId="11959"/>
    <cellStyle name="40% - Accent1 93 6" xfId="11960"/>
    <cellStyle name="40% - Accent1 94" xfId="11961"/>
    <cellStyle name="40% - Accent1 94 2" xfId="11962"/>
    <cellStyle name="40% - Accent1 94 2 2" xfId="11963"/>
    <cellStyle name="40% - Accent1 94 2 3" xfId="11964"/>
    <cellStyle name="40% - Accent1 94 2 4" xfId="11965"/>
    <cellStyle name="40% - Accent1 94 2 5" xfId="11966"/>
    <cellStyle name="40% - Accent1 94 3" xfId="11967"/>
    <cellStyle name="40% - Accent1 94 4" xfId="11968"/>
    <cellStyle name="40% - Accent1 94 5" xfId="11969"/>
    <cellStyle name="40% - Accent1 94 6" xfId="11970"/>
    <cellStyle name="40% - Accent1 95" xfId="11971"/>
    <cellStyle name="40% - Accent1 95 2" xfId="11972"/>
    <cellStyle name="40% - Accent1 95 2 2" xfId="11973"/>
    <cellStyle name="40% - Accent1 95 2 3" xfId="11974"/>
    <cellStyle name="40% - Accent1 95 2 4" xfId="11975"/>
    <cellStyle name="40% - Accent1 95 2 5" xfId="11976"/>
    <cellStyle name="40% - Accent1 95 3" xfId="11977"/>
    <cellStyle name="40% - Accent1 95 4" xfId="11978"/>
    <cellStyle name="40% - Accent1 95 5" xfId="11979"/>
    <cellStyle name="40% - Accent1 95 6" xfId="11980"/>
    <cellStyle name="40% - Accent1 96" xfId="11981"/>
    <cellStyle name="40% - Accent1 96 2" xfId="11982"/>
    <cellStyle name="40% - Accent1 96 2 2" xfId="11983"/>
    <cellStyle name="40% - Accent1 96 2 3" xfId="11984"/>
    <cellStyle name="40% - Accent1 96 2 4" xfId="11985"/>
    <cellStyle name="40% - Accent1 96 2 5" xfId="11986"/>
    <cellStyle name="40% - Accent1 96 3" xfId="11987"/>
    <cellStyle name="40% - Accent1 96 4" xfId="11988"/>
    <cellStyle name="40% - Accent1 96 5" xfId="11989"/>
    <cellStyle name="40% - Accent1 96 6" xfId="11990"/>
    <cellStyle name="40% - Accent1 97" xfId="11991"/>
    <cellStyle name="40% - Accent1 97 2" xfId="11992"/>
    <cellStyle name="40% - Accent1 97 2 2" xfId="11993"/>
    <cellStyle name="40% - Accent1 97 2 3" xfId="11994"/>
    <cellStyle name="40% - Accent1 97 2 4" xfId="11995"/>
    <cellStyle name="40% - Accent1 97 2 5" xfId="11996"/>
    <cellStyle name="40% - Accent1 97 3" xfId="11997"/>
    <cellStyle name="40% - Accent1 97 4" xfId="11998"/>
    <cellStyle name="40% - Accent1 97 5" xfId="11999"/>
    <cellStyle name="40% - Accent1 97 6" xfId="12000"/>
    <cellStyle name="40% - Accent1 98" xfId="12001"/>
    <cellStyle name="40% - Accent1 98 2" xfId="12002"/>
    <cellStyle name="40% - Accent1 98 2 2" xfId="12003"/>
    <cellStyle name="40% - Accent1 98 2 3" xfId="12004"/>
    <cellStyle name="40% - Accent1 98 2 4" xfId="12005"/>
    <cellStyle name="40% - Accent1 98 2 5" xfId="12006"/>
    <cellStyle name="40% - Accent1 98 3" xfId="12007"/>
    <cellStyle name="40% - Accent1 98 4" xfId="12008"/>
    <cellStyle name="40% - Accent1 98 5" xfId="12009"/>
    <cellStyle name="40% - Accent1 98 6" xfId="12010"/>
    <cellStyle name="40% - Accent1 99" xfId="12011"/>
    <cellStyle name="40% - Accent1 99 2" xfId="12012"/>
    <cellStyle name="40% - Accent1 99 2 2" xfId="12013"/>
    <cellStyle name="40% - Accent1 99 2 3" xfId="12014"/>
    <cellStyle name="40% - Accent1 99 2 4" xfId="12015"/>
    <cellStyle name="40% - Accent1 99 2 5" xfId="12016"/>
    <cellStyle name="40% - Accent1 99 3" xfId="12017"/>
    <cellStyle name="40% - Accent1 99 4" xfId="12018"/>
    <cellStyle name="40% - Accent1 99 5" xfId="12019"/>
    <cellStyle name="40% - Accent1 99 6" xfId="12020"/>
    <cellStyle name="40% - Accent2 10" xfId="12021"/>
    <cellStyle name="40% - Accent2 10 10" xfId="12022"/>
    <cellStyle name="40% - Accent2 10 11" xfId="12023"/>
    <cellStyle name="40% - Accent2 10 12" xfId="12024"/>
    <cellStyle name="40% - Accent2 10 2" xfId="12025"/>
    <cellStyle name="40% - Accent2 10 2 2" xfId="12026"/>
    <cellStyle name="40% - Accent2 10 2 2 2" xfId="12027"/>
    <cellStyle name="40% - Accent2 10 2 3" xfId="12028"/>
    <cellStyle name="40% - Accent2 10 2 4" xfId="12029"/>
    <cellStyle name="40% - Accent2 10 2 5" xfId="12030"/>
    <cellStyle name="40% - Accent2 10 2 6" xfId="12031"/>
    <cellStyle name="40% - Accent2 10 2 7" xfId="12032"/>
    <cellStyle name="40% - Accent2 10 3" xfId="12033"/>
    <cellStyle name="40% - Accent2 10 3 2" xfId="12034"/>
    <cellStyle name="40% - Accent2 10 3 3" xfId="12035"/>
    <cellStyle name="40% - Accent2 10 4" xfId="12036"/>
    <cellStyle name="40% - Accent2 10 5" xfId="12037"/>
    <cellStyle name="40% - Accent2 10 6" xfId="12038"/>
    <cellStyle name="40% - Accent2 10 7" xfId="12039"/>
    <cellStyle name="40% - Accent2 10 8" xfId="12040"/>
    <cellStyle name="40% - Accent2 10 9" xfId="12041"/>
    <cellStyle name="40% - Accent2 100" xfId="12042"/>
    <cellStyle name="40% - Accent2 100 2" xfId="12043"/>
    <cellStyle name="40% - Accent2 100 2 2" xfId="12044"/>
    <cellStyle name="40% - Accent2 100 2 3" xfId="12045"/>
    <cellStyle name="40% - Accent2 100 2 4" xfId="12046"/>
    <cellStyle name="40% - Accent2 100 2 5" xfId="12047"/>
    <cellStyle name="40% - Accent2 100 3" xfId="12048"/>
    <cellStyle name="40% - Accent2 100 4" xfId="12049"/>
    <cellStyle name="40% - Accent2 100 5" xfId="12050"/>
    <cellStyle name="40% - Accent2 100 6" xfId="12051"/>
    <cellStyle name="40% - Accent2 101" xfId="12052"/>
    <cellStyle name="40% - Accent2 101 2" xfId="12053"/>
    <cellStyle name="40% - Accent2 101 2 2" xfId="12054"/>
    <cellStyle name="40% - Accent2 101 2 3" xfId="12055"/>
    <cellStyle name="40% - Accent2 101 2 4" xfId="12056"/>
    <cellStyle name="40% - Accent2 101 2 5" xfId="12057"/>
    <cellStyle name="40% - Accent2 101 3" xfId="12058"/>
    <cellStyle name="40% - Accent2 101 4" xfId="12059"/>
    <cellStyle name="40% - Accent2 101 5" xfId="12060"/>
    <cellStyle name="40% - Accent2 101 6" xfId="12061"/>
    <cellStyle name="40% - Accent2 102" xfId="12062"/>
    <cellStyle name="40% - Accent2 102 2" xfId="12063"/>
    <cellStyle name="40% - Accent2 102 3" xfId="12064"/>
    <cellStyle name="40% - Accent2 102 4" xfId="12065"/>
    <cellStyle name="40% - Accent2 102 5" xfId="12066"/>
    <cellStyle name="40% - Accent2 103" xfId="12067"/>
    <cellStyle name="40% - Accent2 103 2" xfId="12068"/>
    <cellStyle name="40% - Accent2 103 3" xfId="12069"/>
    <cellStyle name="40% - Accent2 103 4" xfId="12070"/>
    <cellStyle name="40% - Accent2 103 5" xfId="12071"/>
    <cellStyle name="40% - Accent2 104" xfId="12072"/>
    <cellStyle name="40% - Accent2 104 2" xfId="12073"/>
    <cellStyle name="40% - Accent2 104 3" xfId="12074"/>
    <cellStyle name="40% - Accent2 104 4" xfId="12075"/>
    <cellStyle name="40% - Accent2 104 5" xfId="12076"/>
    <cellStyle name="40% - Accent2 105" xfId="12077"/>
    <cellStyle name="40% - Accent2 105 2" xfId="12078"/>
    <cellStyle name="40% - Accent2 105 3" xfId="12079"/>
    <cellStyle name="40% - Accent2 105 4" xfId="12080"/>
    <cellStyle name="40% - Accent2 105 5" xfId="12081"/>
    <cellStyle name="40% - Accent2 106" xfId="12082"/>
    <cellStyle name="40% - Accent2 106 2" xfId="12083"/>
    <cellStyle name="40% - Accent2 106 3" xfId="12084"/>
    <cellStyle name="40% - Accent2 106 4" xfId="12085"/>
    <cellStyle name="40% - Accent2 106 5" xfId="12086"/>
    <cellStyle name="40% - Accent2 107" xfId="12087"/>
    <cellStyle name="40% - Accent2 107 2" xfId="12088"/>
    <cellStyle name="40% - Accent2 107 3" xfId="12089"/>
    <cellStyle name="40% - Accent2 107 4" xfId="12090"/>
    <cellStyle name="40% - Accent2 107 5" xfId="12091"/>
    <cellStyle name="40% - Accent2 108" xfId="12092"/>
    <cellStyle name="40% - Accent2 108 2" xfId="12093"/>
    <cellStyle name="40% - Accent2 108 3" xfId="12094"/>
    <cellStyle name="40% - Accent2 108 4" xfId="12095"/>
    <cellStyle name="40% - Accent2 108 5" xfId="12096"/>
    <cellStyle name="40% - Accent2 109" xfId="12097"/>
    <cellStyle name="40% - Accent2 109 2" xfId="12098"/>
    <cellStyle name="40% - Accent2 109 3" xfId="12099"/>
    <cellStyle name="40% - Accent2 109 4" xfId="12100"/>
    <cellStyle name="40% - Accent2 109 5" xfId="12101"/>
    <cellStyle name="40% - Accent2 11" xfId="12102"/>
    <cellStyle name="40% - Accent2 11 10" xfId="12103"/>
    <cellStyle name="40% - Accent2 11 11" xfId="12104"/>
    <cellStyle name="40% - Accent2 11 12" xfId="12105"/>
    <cellStyle name="40% - Accent2 11 2" xfId="12106"/>
    <cellStyle name="40% - Accent2 11 2 2" xfId="12107"/>
    <cellStyle name="40% - Accent2 11 2 2 2" xfId="12108"/>
    <cellStyle name="40% - Accent2 11 2 3" xfId="12109"/>
    <cellStyle name="40% - Accent2 11 2 4" xfId="12110"/>
    <cellStyle name="40% - Accent2 11 2 5" xfId="12111"/>
    <cellStyle name="40% - Accent2 11 2 6" xfId="12112"/>
    <cellStyle name="40% - Accent2 11 2 7" xfId="12113"/>
    <cellStyle name="40% - Accent2 11 3" xfId="12114"/>
    <cellStyle name="40% - Accent2 11 3 2" xfId="12115"/>
    <cellStyle name="40% - Accent2 11 3 3" xfId="12116"/>
    <cellStyle name="40% - Accent2 11 4" xfId="12117"/>
    <cellStyle name="40% - Accent2 11 5" xfId="12118"/>
    <cellStyle name="40% - Accent2 11 6" xfId="12119"/>
    <cellStyle name="40% - Accent2 11 7" xfId="12120"/>
    <cellStyle name="40% - Accent2 11 8" xfId="12121"/>
    <cellStyle name="40% - Accent2 11 9" xfId="12122"/>
    <cellStyle name="40% - Accent2 110" xfId="12123"/>
    <cellStyle name="40% - Accent2 110 2" xfId="12124"/>
    <cellStyle name="40% - Accent2 110 3" xfId="12125"/>
    <cellStyle name="40% - Accent2 110 4" xfId="12126"/>
    <cellStyle name="40% - Accent2 110 5" xfId="12127"/>
    <cellStyle name="40% - Accent2 111" xfId="12128"/>
    <cellStyle name="40% - Accent2 111 2" xfId="12129"/>
    <cellStyle name="40% - Accent2 111 3" xfId="12130"/>
    <cellStyle name="40% - Accent2 111 4" xfId="12131"/>
    <cellStyle name="40% - Accent2 111 5" xfId="12132"/>
    <cellStyle name="40% - Accent2 112" xfId="12133"/>
    <cellStyle name="40% - Accent2 112 2" xfId="12134"/>
    <cellStyle name="40% - Accent2 112 3" xfId="12135"/>
    <cellStyle name="40% - Accent2 112 4" xfId="12136"/>
    <cellStyle name="40% - Accent2 112 5" xfId="12137"/>
    <cellStyle name="40% - Accent2 113" xfId="12138"/>
    <cellStyle name="40% - Accent2 113 2" xfId="12139"/>
    <cellStyle name="40% - Accent2 113 3" xfId="12140"/>
    <cellStyle name="40% - Accent2 113 4" xfId="12141"/>
    <cellStyle name="40% - Accent2 114" xfId="12142"/>
    <cellStyle name="40% - Accent2 114 2" xfId="12143"/>
    <cellStyle name="40% - Accent2 114 3" xfId="12144"/>
    <cellStyle name="40% - Accent2 114 4" xfId="12145"/>
    <cellStyle name="40% - Accent2 115" xfId="12146"/>
    <cellStyle name="40% - Accent2 115 2" xfId="12147"/>
    <cellStyle name="40% - Accent2 115 3" xfId="12148"/>
    <cellStyle name="40% - Accent2 115 4" xfId="12149"/>
    <cellStyle name="40% - Accent2 116" xfId="12150"/>
    <cellStyle name="40% - Accent2 116 2" xfId="12151"/>
    <cellStyle name="40% - Accent2 116 3" xfId="12152"/>
    <cellStyle name="40% - Accent2 116 4" xfId="12153"/>
    <cellStyle name="40% - Accent2 117" xfId="12154"/>
    <cellStyle name="40% - Accent2 117 2" xfId="12155"/>
    <cellStyle name="40% - Accent2 117 3" xfId="12156"/>
    <cellStyle name="40% - Accent2 117 4" xfId="12157"/>
    <cellStyle name="40% - Accent2 118" xfId="12158"/>
    <cellStyle name="40% - Accent2 118 2" xfId="12159"/>
    <cellStyle name="40% - Accent2 118 3" xfId="12160"/>
    <cellStyle name="40% - Accent2 118 4" xfId="12161"/>
    <cellStyle name="40% - Accent2 119" xfId="12162"/>
    <cellStyle name="40% - Accent2 119 2" xfId="12163"/>
    <cellStyle name="40% - Accent2 119 3" xfId="12164"/>
    <cellStyle name="40% - Accent2 119 4" xfId="12165"/>
    <cellStyle name="40% - Accent2 12" xfId="12166"/>
    <cellStyle name="40% - Accent2 12 10" xfId="12167"/>
    <cellStyle name="40% - Accent2 12 11" xfId="12168"/>
    <cellStyle name="40% - Accent2 12 12" xfId="12169"/>
    <cellStyle name="40% - Accent2 12 2" xfId="12170"/>
    <cellStyle name="40% - Accent2 12 2 2" xfId="12171"/>
    <cellStyle name="40% - Accent2 12 2 2 2" xfId="12172"/>
    <cellStyle name="40% - Accent2 12 2 3" xfId="12173"/>
    <cellStyle name="40% - Accent2 12 2 4" xfId="12174"/>
    <cellStyle name="40% - Accent2 12 2 5" xfId="12175"/>
    <cellStyle name="40% - Accent2 12 2 6" xfId="12176"/>
    <cellStyle name="40% - Accent2 12 2 7" xfId="12177"/>
    <cellStyle name="40% - Accent2 12 3" xfId="12178"/>
    <cellStyle name="40% - Accent2 12 3 2" xfId="12179"/>
    <cellStyle name="40% - Accent2 12 3 3" xfId="12180"/>
    <cellStyle name="40% - Accent2 12 4" xfId="12181"/>
    <cellStyle name="40% - Accent2 12 5" xfId="12182"/>
    <cellStyle name="40% - Accent2 12 6" xfId="12183"/>
    <cellStyle name="40% - Accent2 12 7" xfId="12184"/>
    <cellStyle name="40% - Accent2 12 8" xfId="12185"/>
    <cellStyle name="40% - Accent2 12 9" xfId="12186"/>
    <cellStyle name="40% - Accent2 120" xfId="12187"/>
    <cellStyle name="40% - Accent2 121" xfId="12188"/>
    <cellStyle name="40% - Accent2 122" xfId="12189"/>
    <cellStyle name="40% - Accent2 123" xfId="12190"/>
    <cellStyle name="40% - Accent2 124" xfId="12191"/>
    <cellStyle name="40% - Accent2 125" xfId="12192"/>
    <cellStyle name="40% - Accent2 126" xfId="12193"/>
    <cellStyle name="40% - Accent2 127" xfId="12194"/>
    <cellStyle name="40% - Accent2 128" xfId="12195"/>
    <cellStyle name="40% - Accent2 129" xfId="12196"/>
    <cellStyle name="40% - Accent2 13" xfId="12197"/>
    <cellStyle name="40% - Accent2 13 10" xfId="12198"/>
    <cellStyle name="40% - Accent2 13 11" xfId="12199"/>
    <cellStyle name="40% - Accent2 13 12" xfId="12200"/>
    <cellStyle name="40% - Accent2 13 2" xfId="12201"/>
    <cellStyle name="40% - Accent2 13 2 2" xfId="12202"/>
    <cellStyle name="40% - Accent2 13 2 2 2" xfId="12203"/>
    <cellStyle name="40% - Accent2 13 2 3" xfId="12204"/>
    <cellStyle name="40% - Accent2 13 2 4" xfId="12205"/>
    <cellStyle name="40% - Accent2 13 2 5" xfId="12206"/>
    <cellStyle name="40% - Accent2 13 2 6" xfId="12207"/>
    <cellStyle name="40% - Accent2 13 2 7" xfId="12208"/>
    <cellStyle name="40% - Accent2 13 3" xfId="12209"/>
    <cellStyle name="40% - Accent2 13 3 2" xfId="12210"/>
    <cellStyle name="40% - Accent2 13 3 3" xfId="12211"/>
    <cellStyle name="40% - Accent2 13 4" xfId="12212"/>
    <cellStyle name="40% - Accent2 13 5" xfId="12213"/>
    <cellStyle name="40% - Accent2 13 6" xfId="12214"/>
    <cellStyle name="40% - Accent2 13 7" xfId="12215"/>
    <cellStyle name="40% - Accent2 13 8" xfId="12216"/>
    <cellStyle name="40% - Accent2 13 9" xfId="12217"/>
    <cellStyle name="40% - Accent2 130" xfId="12218"/>
    <cellStyle name="40% - Accent2 130 2" xfId="12219"/>
    <cellStyle name="40% - Accent2 130 3" xfId="12220"/>
    <cellStyle name="40% - Accent2 130 4" xfId="12221"/>
    <cellStyle name="40% - Accent2 131" xfId="12222"/>
    <cellStyle name="40% - Accent2 131 2" xfId="12223"/>
    <cellStyle name="40% - Accent2 131 3" xfId="12224"/>
    <cellStyle name="40% - Accent2 131 4" xfId="12225"/>
    <cellStyle name="40% - Accent2 132" xfId="12226"/>
    <cellStyle name="40% - Accent2 133" xfId="12227"/>
    <cellStyle name="40% - Accent2 134" xfId="12228"/>
    <cellStyle name="40% - Accent2 135" xfId="12229"/>
    <cellStyle name="40% - Accent2 136" xfId="12230"/>
    <cellStyle name="40% - Accent2 14" xfId="12231"/>
    <cellStyle name="40% - Accent2 14 10" xfId="12232"/>
    <cellStyle name="40% - Accent2 14 11" xfId="12233"/>
    <cellStyle name="40% - Accent2 14 12" xfId="12234"/>
    <cellStyle name="40% - Accent2 14 2" xfId="12235"/>
    <cellStyle name="40% - Accent2 14 2 2" xfId="12236"/>
    <cellStyle name="40% - Accent2 14 2 2 2" xfId="12237"/>
    <cellStyle name="40% - Accent2 14 2 3" xfId="12238"/>
    <cellStyle name="40% - Accent2 14 2 4" xfId="12239"/>
    <cellStyle name="40% - Accent2 14 2 5" xfId="12240"/>
    <cellStyle name="40% - Accent2 14 2 6" xfId="12241"/>
    <cellStyle name="40% - Accent2 14 2 7" xfId="12242"/>
    <cellStyle name="40% - Accent2 14 3" xfId="12243"/>
    <cellStyle name="40% - Accent2 14 3 2" xfId="12244"/>
    <cellStyle name="40% - Accent2 14 4" xfId="12245"/>
    <cellStyle name="40% - Accent2 14 5" xfId="12246"/>
    <cellStyle name="40% - Accent2 14 6" xfId="12247"/>
    <cellStyle name="40% - Accent2 14 7" xfId="12248"/>
    <cellStyle name="40% - Accent2 14 8" xfId="12249"/>
    <cellStyle name="40% - Accent2 14 9" xfId="12250"/>
    <cellStyle name="40% - Accent2 15" xfId="12251"/>
    <cellStyle name="40% - Accent2 15 10" xfId="12252"/>
    <cellStyle name="40% - Accent2 15 11" xfId="12253"/>
    <cellStyle name="40% - Accent2 15 12" xfId="12254"/>
    <cellStyle name="40% - Accent2 15 2" xfId="12255"/>
    <cellStyle name="40% - Accent2 15 2 2" xfId="12256"/>
    <cellStyle name="40% - Accent2 15 2 2 2" xfId="12257"/>
    <cellStyle name="40% - Accent2 15 2 3" xfId="12258"/>
    <cellStyle name="40% - Accent2 15 2 4" xfId="12259"/>
    <cellStyle name="40% - Accent2 15 2 5" xfId="12260"/>
    <cellStyle name="40% - Accent2 15 2 6" xfId="12261"/>
    <cellStyle name="40% - Accent2 15 2 7" xfId="12262"/>
    <cellStyle name="40% - Accent2 15 3" xfId="12263"/>
    <cellStyle name="40% - Accent2 15 3 2" xfId="12264"/>
    <cellStyle name="40% - Accent2 15 4" xfId="12265"/>
    <cellStyle name="40% - Accent2 15 5" xfId="12266"/>
    <cellStyle name="40% - Accent2 15 6" xfId="12267"/>
    <cellStyle name="40% - Accent2 15 7" xfId="12268"/>
    <cellStyle name="40% - Accent2 15 8" xfId="12269"/>
    <cellStyle name="40% - Accent2 15 9" xfId="12270"/>
    <cellStyle name="40% - Accent2 16" xfId="12271"/>
    <cellStyle name="40% - Accent2 16 10" xfId="12272"/>
    <cellStyle name="40% - Accent2 16 11" xfId="12273"/>
    <cellStyle name="40% - Accent2 16 12" xfId="12274"/>
    <cellStyle name="40% - Accent2 16 2" xfId="12275"/>
    <cellStyle name="40% - Accent2 16 2 2" xfId="12276"/>
    <cellStyle name="40% - Accent2 16 2 2 2" xfId="12277"/>
    <cellStyle name="40% - Accent2 16 2 3" xfId="12278"/>
    <cellStyle name="40% - Accent2 16 2 4" xfId="12279"/>
    <cellStyle name="40% - Accent2 16 2 5" xfId="12280"/>
    <cellStyle name="40% - Accent2 16 2 6" xfId="12281"/>
    <cellStyle name="40% - Accent2 16 2 7" xfId="12282"/>
    <cellStyle name="40% - Accent2 16 3" xfId="12283"/>
    <cellStyle name="40% - Accent2 16 3 2" xfId="12284"/>
    <cellStyle name="40% - Accent2 16 4" xfId="12285"/>
    <cellStyle name="40% - Accent2 16 5" xfId="12286"/>
    <cellStyle name="40% - Accent2 16 6" xfId="12287"/>
    <cellStyle name="40% - Accent2 16 7" xfId="12288"/>
    <cellStyle name="40% - Accent2 16 8" xfId="12289"/>
    <cellStyle name="40% - Accent2 16 9" xfId="12290"/>
    <cellStyle name="40% - Accent2 17" xfId="12291"/>
    <cellStyle name="40% - Accent2 17 10" xfId="12292"/>
    <cellStyle name="40% - Accent2 17 11" xfId="12293"/>
    <cellStyle name="40% - Accent2 17 12" xfId="12294"/>
    <cellStyle name="40% - Accent2 17 2" xfId="12295"/>
    <cellStyle name="40% - Accent2 17 2 2" xfId="12296"/>
    <cellStyle name="40% - Accent2 17 2 2 2" xfId="12297"/>
    <cellStyle name="40% - Accent2 17 2 3" xfId="12298"/>
    <cellStyle name="40% - Accent2 17 2 4" xfId="12299"/>
    <cellStyle name="40% - Accent2 17 2 5" xfId="12300"/>
    <cellStyle name="40% - Accent2 17 2 6" xfId="12301"/>
    <cellStyle name="40% - Accent2 17 2 7" xfId="12302"/>
    <cellStyle name="40% - Accent2 17 3" xfId="12303"/>
    <cellStyle name="40% - Accent2 17 3 2" xfId="12304"/>
    <cellStyle name="40% - Accent2 17 4" xfId="12305"/>
    <cellStyle name="40% - Accent2 17 5" xfId="12306"/>
    <cellStyle name="40% - Accent2 17 6" xfId="12307"/>
    <cellStyle name="40% - Accent2 17 7" xfId="12308"/>
    <cellStyle name="40% - Accent2 17 8" xfId="12309"/>
    <cellStyle name="40% - Accent2 17 9" xfId="12310"/>
    <cellStyle name="40% - Accent2 18" xfId="12311"/>
    <cellStyle name="40% - Accent2 18 10" xfId="12312"/>
    <cellStyle name="40% - Accent2 18 11" xfId="12313"/>
    <cellStyle name="40% - Accent2 18 12" xfId="12314"/>
    <cellStyle name="40% - Accent2 18 2" xfId="12315"/>
    <cellStyle name="40% - Accent2 18 2 2" xfId="12316"/>
    <cellStyle name="40% - Accent2 18 2 2 2" xfId="12317"/>
    <cellStyle name="40% - Accent2 18 2 3" xfId="12318"/>
    <cellStyle name="40% - Accent2 18 2 4" xfId="12319"/>
    <cellStyle name="40% - Accent2 18 2 5" xfId="12320"/>
    <cellStyle name="40% - Accent2 18 2 6" xfId="12321"/>
    <cellStyle name="40% - Accent2 18 2 7" xfId="12322"/>
    <cellStyle name="40% - Accent2 18 3" xfId="12323"/>
    <cellStyle name="40% - Accent2 18 3 2" xfId="12324"/>
    <cellStyle name="40% - Accent2 18 4" xfId="12325"/>
    <cellStyle name="40% - Accent2 18 5" xfId="12326"/>
    <cellStyle name="40% - Accent2 18 6" xfId="12327"/>
    <cellStyle name="40% - Accent2 18 7" xfId="12328"/>
    <cellStyle name="40% - Accent2 18 8" xfId="12329"/>
    <cellStyle name="40% - Accent2 18 9" xfId="12330"/>
    <cellStyle name="40% - Accent2 19" xfId="12331"/>
    <cellStyle name="40% - Accent2 19 10" xfId="12332"/>
    <cellStyle name="40% - Accent2 19 11" xfId="12333"/>
    <cellStyle name="40% - Accent2 19 12" xfId="12334"/>
    <cellStyle name="40% - Accent2 19 2" xfId="12335"/>
    <cellStyle name="40% - Accent2 19 2 2" xfId="12336"/>
    <cellStyle name="40% - Accent2 19 2 2 2" xfId="12337"/>
    <cellStyle name="40% - Accent2 19 2 3" xfId="12338"/>
    <cellStyle name="40% - Accent2 19 2 4" xfId="12339"/>
    <cellStyle name="40% - Accent2 19 2 5" xfId="12340"/>
    <cellStyle name="40% - Accent2 19 2 6" xfId="12341"/>
    <cellStyle name="40% - Accent2 19 2 7" xfId="12342"/>
    <cellStyle name="40% - Accent2 19 3" xfId="12343"/>
    <cellStyle name="40% - Accent2 19 3 2" xfId="12344"/>
    <cellStyle name="40% - Accent2 19 4" xfId="12345"/>
    <cellStyle name="40% - Accent2 19 5" xfId="12346"/>
    <cellStyle name="40% - Accent2 19 6" xfId="12347"/>
    <cellStyle name="40% - Accent2 19 7" xfId="12348"/>
    <cellStyle name="40% - Accent2 19 8" xfId="12349"/>
    <cellStyle name="40% - Accent2 19 9" xfId="12350"/>
    <cellStyle name="40% - Accent2 2" xfId="12351"/>
    <cellStyle name="40% - Accent2 2 10" xfId="12352"/>
    <cellStyle name="40% - Accent2 2 11" xfId="12353"/>
    <cellStyle name="40% - Accent2 2 12" xfId="12354"/>
    <cellStyle name="40% - Accent2 2 2" xfId="12355"/>
    <cellStyle name="40% - Accent2 2 2 2" xfId="12356"/>
    <cellStyle name="40% - Accent2 2 2 2 2" xfId="12357"/>
    <cellStyle name="40% - Accent2 2 2 2 3" xfId="12358"/>
    <cellStyle name="40% - Accent2 2 2 3" xfId="12359"/>
    <cellStyle name="40% - Accent2 2 2 4" xfId="12360"/>
    <cellStyle name="40% - Accent2 2 2 5" xfId="12361"/>
    <cellStyle name="40% - Accent2 2 2 6" xfId="12362"/>
    <cellStyle name="40% - Accent2 2 2 7" xfId="12363"/>
    <cellStyle name="40% - Accent2 2 3" xfId="12364"/>
    <cellStyle name="40% - Accent2 2 3 2" xfId="12365"/>
    <cellStyle name="40% - Accent2 2 3 2 2" xfId="12366"/>
    <cellStyle name="40% - Accent2 2 3 3" xfId="12367"/>
    <cellStyle name="40% - Accent2 2 4" xfId="12368"/>
    <cellStyle name="40% - Accent2 2 4 2" xfId="12369"/>
    <cellStyle name="40% - Accent2 2 5" xfId="12370"/>
    <cellStyle name="40% - Accent2 2 5 2" xfId="12371"/>
    <cellStyle name="40% - Accent2 2 6" xfId="12372"/>
    <cellStyle name="40% - Accent2 2 6 2" xfId="12373"/>
    <cellStyle name="40% - Accent2 2 7" xfId="12374"/>
    <cellStyle name="40% - Accent2 2 7 2" xfId="12375"/>
    <cellStyle name="40% - Accent2 2 8" xfId="12376"/>
    <cellStyle name="40% - Accent2 2 8 2" xfId="12377"/>
    <cellStyle name="40% - Accent2 2 9" xfId="12378"/>
    <cellStyle name="40% - Accent2 20" xfId="12379"/>
    <cellStyle name="40% - Accent2 20 10" xfId="12380"/>
    <cellStyle name="40% - Accent2 20 11" xfId="12381"/>
    <cellStyle name="40% - Accent2 20 12" xfId="12382"/>
    <cellStyle name="40% - Accent2 20 2" xfId="12383"/>
    <cellStyle name="40% - Accent2 20 2 2" xfId="12384"/>
    <cellStyle name="40% - Accent2 20 2 2 2" xfId="12385"/>
    <cellStyle name="40% - Accent2 20 2 3" xfId="12386"/>
    <cellStyle name="40% - Accent2 20 2 4" xfId="12387"/>
    <cellStyle name="40% - Accent2 20 2 5" xfId="12388"/>
    <cellStyle name="40% - Accent2 20 2 6" xfId="12389"/>
    <cellStyle name="40% - Accent2 20 2 7" xfId="12390"/>
    <cellStyle name="40% - Accent2 20 3" xfId="12391"/>
    <cellStyle name="40% - Accent2 20 3 2" xfId="12392"/>
    <cellStyle name="40% - Accent2 20 4" xfId="12393"/>
    <cellStyle name="40% - Accent2 20 5" xfId="12394"/>
    <cellStyle name="40% - Accent2 20 6" xfId="12395"/>
    <cellStyle name="40% - Accent2 20 7" xfId="12396"/>
    <cellStyle name="40% - Accent2 20 8" xfId="12397"/>
    <cellStyle name="40% - Accent2 20 9" xfId="12398"/>
    <cellStyle name="40% - Accent2 21" xfId="12399"/>
    <cellStyle name="40% - Accent2 21 10" xfId="12400"/>
    <cellStyle name="40% - Accent2 21 11" xfId="12401"/>
    <cellStyle name="40% - Accent2 21 12" xfId="12402"/>
    <cellStyle name="40% - Accent2 21 2" xfId="12403"/>
    <cellStyle name="40% - Accent2 21 2 2" xfId="12404"/>
    <cellStyle name="40% - Accent2 21 2 2 2" xfId="12405"/>
    <cellStyle name="40% - Accent2 21 2 3" xfId="12406"/>
    <cellStyle name="40% - Accent2 21 2 4" xfId="12407"/>
    <cellStyle name="40% - Accent2 21 2 5" xfId="12408"/>
    <cellStyle name="40% - Accent2 21 2 6" xfId="12409"/>
    <cellStyle name="40% - Accent2 21 2 7" xfId="12410"/>
    <cellStyle name="40% - Accent2 21 3" xfId="12411"/>
    <cellStyle name="40% - Accent2 21 3 2" xfId="12412"/>
    <cellStyle name="40% - Accent2 21 4" xfId="12413"/>
    <cellStyle name="40% - Accent2 21 5" xfId="12414"/>
    <cellStyle name="40% - Accent2 21 6" xfId="12415"/>
    <cellStyle name="40% - Accent2 21 7" xfId="12416"/>
    <cellStyle name="40% - Accent2 21 8" xfId="12417"/>
    <cellStyle name="40% - Accent2 21 9" xfId="12418"/>
    <cellStyle name="40% - Accent2 22" xfId="12419"/>
    <cellStyle name="40% - Accent2 22 10" xfId="12420"/>
    <cellStyle name="40% - Accent2 22 11" xfId="12421"/>
    <cellStyle name="40% - Accent2 22 12" xfId="12422"/>
    <cellStyle name="40% - Accent2 22 2" xfId="12423"/>
    <cellStyle name="40% - Accent2 22 2 2" xfId="12424"/>
    <cellStyle name="40% - Accent2 22 2 2 2" xfId="12425"/>
    <cellStyle name="40% - Accent2 22 2 3" xfId="12426"/>
    <cellStyle name="40% - Accent2 22 2 4" xfId="12427"/>
    <cellStyle name="40% - Accent2 22 2 5" xfId="12428"/>
    <cellStyle name="40% - Accent2 22 2 6" xfId="12429"/>
    <cellStyle name="40% - Accent2 22 2 7" xfId="12430"/>
    <cellStyle name="40% - Accent2 22 3" xfId="12431"/>
    <cellStyle name="40% - Accent2 22 3 2" xfId="12432"/>
    <cellStyle name="40% - Accent2 22 4" xfId="12433"/>
    <cellStyle name="40% - Accent2 22 5" xfId="12434"/>
    <cellStyle name="40% - Accent2 22 6" xfId="12435"/>
    <cellStyle name="40% - Accent2 22 7" xfId="12436"/>
    <cellStyle name="40% - Accent2 22 8" xfId="12437"/>
    <cellStyle name="40% - Accent2 22 9" xfId="12438"/>
    <cellStyle name="40% - Accent2 23" xfId="12439"/>
    <cellStyle name="40% - Accent2 23 10" xfId="12440"/>
    <cellStyle name="40% - Accent2 23 11" xfId="12441"/>
    <cellStyle name="40% - Accent2 23 12" xfId="12442"/>
    <cellStyle name="40% - Accent2 23 2" xfId="12443"/>
    <cellStyle name="40% - Accent2 23 2 2" xfId="12444"/>
    <cellStyle name="40% - Accent2 23 2 2 2" xfId="12445"/>
    <cellStyle name="40% - Accent2 23 2 3" xfId="12446"/>
    <cellStyle name="40% - Accent2 23 2 4" xfId="12447"/>
    <cellStyle name="40% - Accent2 23 2 5" xfId="12448"/>
    <cellStyle name="40% - Accent2 23 2 6" xfId="12449"/>
    <cellStyle name="40% - Accent2 23 2 7" xfId="12450"/>
    <cellStyle name="40% - Accent2 23 3" xfId="12451"/>
    <cellStyle name="40% - Accent2 23 3 2" xfId="12452"/>
    <cellStyle name="40% - Accent2 23 4" xfId="12453"/>
    <cellStyle name="40% - Accent2 23 5" xfId="12454"/>
    <cellStyle name="40% - Accent2 23 6" xfId="12455"/>
    <cellStyle name="40% - Accent2 23 7" xfId="12456"/>
    <cellStyle name="40% - Accent2 23 8" xfId="12457"/>
    <cellStyle name="40% - Accent2 23 9" xfId="12458"/>
    <cellStyle name="40% - Accent2 24" xfId="12459"/>
    <cellStyle name="40% - Accent2 24 10" xfId="12460"/>
    <cellStyle name="40% - Accent2 24 11" xfId="12461"/>
    <cellStyle name="40% - Accent2 24 12" xfId="12462"/>
    <cellStyle name="40% - Accent2 24 2" xfId="12463"/>
    <cellStyle name="40% - Accent2 24 2 2" xfId="12464"/>
    <cellStyle name="40% - Accent2 24 2 2 2" xfId="12465"/>
    <cellStyle name="40% - Accent2 24 2 3" xfId="12466"/>
    <cellStyle name="40% - Accent2 24 2 4" xfId="12467"/>
    <cellStyle name="40% - Accent2 24 2 5" xfId="12468"/>
    <cellStyle name="40% - Accent2 24 2 6" xfId="12469"/>
    <cellStyle name="40% - Accent2 24 2 7" xfId="12470"/>
    <cellStyle name="40% - Accent2 24 3" xfId="12471"/>
    <cellStyle name="40% - Accent2 24 3 2" xfId="12472"/>
    <cellStyle name="40% - Accent2 24 4" xfId="12473"/>
    <cellStyle name="40% - Accent2 24 5" xfId="12474"/>
    <cellStyle name="40% - Accent2 24 6" xfId="12475"/>
    <cellStyle name="40% - Accent2 24 7" xfId="12476"/>
    <cellStyle name="40% - Accent2 24 8" xfId="12477"/>
    <cellStyle name="40% - Accent2 24 9" xfId="12478"/>
    <cellStyle name="40% - Accent2 25" xfId="12479"/>
    <cellStyle name="40% - Accent2 25 2" xfId="12480"/>
    <cellStyle name="40% - Accent2 25 2 2" xfId="12481"/>
    <cellStyle name="40% - Accent2 25 2 2 2" xfId="12482"/>
    <cellStyle name="40% - Accent2 25 2 3" xfId="12483"/>
    <cellStyle name="40% - Accent2 25 2 4" xfId="12484"/>
    <cellStyle name="40% - Accent2 25 2 5" xfId="12485"/>
    <cellStyle name="40% - Accent2 25 2 6" xfId="12486"/>
    <cellStyle name="40% - Accent2 25 2 7" xfId="12487"/>
    <cellStyle name="40% - Accent2 25 3" xfId="12488"/>
    <cellStyle name="40% - Accent2 25 3 2" xfId="12489"/>
    <cellStyle name="40% - Accent2 25 4" xfId="12490"/>
    <cellStyle name="40% - Accent2 25 5" xfId="12491"/>
    <cellStyle name="40% - Accent2 25 6" xfId="12492"/>
    <cellStyle name="40% - Accent2 25 7" xfId="12493"/>
    <cellStyle name="40% - Accent2 25 8" xfId="12494"/>
    <cellStyle name="40% - Accent2 26" xfId="12495"/>
    <cellStyle name="40% - Accent2 26 2" xfId="12496"/>
    <cellStyle name="40% - Accent2 26 2 2" xfId="12497"/>
    <cellStyle name="40% - Accent2 26 2 2 2" xfId="12498"/>
    <cellStyle name="40% - Accent2 26 2 3" xfId="12499"/>
    <cellStyle name="40% - Accent2 26 2 4" xfId="12500"/>
    <cellStyle name="40% - Accent2 26 2 5" xfId="12501"/>
    <cellStyle name="40% - Accent2 26 2 6" xfId="12502"/>
    <cellStyle name="40% - Accent2 26 2 7" xfId="12503"/>
    <cellStyle name="40% - Accent2 26 3" xfId="12504"/>
    <cellStyle name="40% - Accent2 26 3 2" xfId="12505"/>
    <cellStyle name="40% - Accent2 26 4" xfId="12506"/>
    <cellStyle name="40% - Accent2 26 5" xfId="12507"/>
    <cellStyle name="40% - Accent2 26 6" xfId="12508"/>
    <cellStyle name="40% - Accent2 26 7" xfId="12509"/>
    <cellStyle name="40% - Accent2 26 8" xfId="12510"/>
    <cellStyle name="40% - Accent2 27" xfId="12511"/>
    <cellStyle name="40% - Accent2 27 2" xfId="12512"/>
    <cellStyle name="40% - Accent2 27 2 2" xfId="12513"/>
    <cellStyle name="40% - Accent2 27 2 2 2" xfId="12514"/>
    <cellStyle name="40% - Accent2 27 2 3" xfId="12515"/>
    <cellStyle name="40% - Accent2 27 2 4" xfId="12516"/>
    <cellStyle name="40% - Accent2 27 2 5" xfId="12517"/>
    <cellStyle name="40% - Accent2 27 2 6" xfId="12518"/>
    <cellStyle name="40% - Accent2 27 2 7" xfId="12519"/>
    <cellStyle name="40% - Accent2 27 3" xfId="12520"/>
    <cellStyle name="40% - Accent2 27 3 2" xfId="12521"/>
    <cellStyle name="40% - Accent2 27 4" xfId="12522"/>
    <cellStyle name="40% - Accent2 27 5" xfId="12523"/>
    <cellStyle name="40% - Accent2 27 6" xfId="12524"/>
    <cellStyle name="40% - Accent2 27 7" xfId="12525"/>
    <cellStyle name="40% - Accent2 27 8" xfId="12526"/>
    <cellStyle name="40% - Accent2 28" xfId="12527"/>
    <cellStyle name="40% - Accent2 28 2" xfId="12528"/>
    <cellStyle name="40% - Accent2 28 2 2" xfId="12529"/>
    <cellStyle name="40% - Accent2 28 2 2 2" xfId="12530"/>
    <cellStyle name="40% - Accent2 28 2 3" xfId="12531"/>
    <cellStyle name="40% - Accent2 28 2 4" xfId="12532"/>
    <cellStyle name="40% - Accent2 28 2 5" xfId="12533"/>
    <cellStyle name="40% - Accent2 28 2 6" xfId="12534"/>
    <cellStyle name="40% - Accent2 28 2 7" xfId="12535"/>
    <cellStyle name="40% - Accent2 28 3" xfId="12536"/>
    <cellStyle name="40% - Accent2 28 3 2" xfId="12537"/>
    <cellStyle name="40% - Accent2 28 4" xfId="12538"/>
    <cellStyle name="40% - Accent2 28 5" xfId="12539"/>
    <cellStyle name="40% - Accent2 28 6" xfId="12540"/>
    <cellStyle name="40% - Accent2 28 7" xfId="12541"/>
    <cellStyle name="40% - Accent2 28 8" xfId="12542"/>
    <cellStyle name="40% - Accent2 29" xfId="12543"/>
    <cellStyle name="40% - Accent2 29 2" xfId="12544"/>
    <cellStyle name="40% - Accent2 29 2 2" xfId="12545"/>
    <cellStyle name="40% - Accent2 29 2 2 2" xfId="12546"/>
    <cellStyle name="40% - Accent2 29 2 3" xfId="12547"/>
    <cellStyle name="40% - Accent2 29 2 4" xfId="12548"/>
    <cellStyle name="40% - Accent2 29 2 5" xfId="12549"/>
    <cellStyle name="40% - Accent2 29 2 6" xfId="12550"/>
    <cellStyle name="40% - Accent2 29 2 7" xfId="12551"/>
    <cellStyle name="40% - Accent2 29 3" xfId="12552"/>
    <cellStyle name="40% - Accent2 29 3 2" xfId="12553"/>
    <cellStyle name="40% - Accent2 29 4" xfId="12554"/>
    <cellStyle name="40% - Accent2 29 5" xfId="12555"/>
    <cellStyle name="40% - Accent2 29 6" xfId="12556"/>
    <cellStyle name="40% - Accent2 29 7" xfId="12557"/>
    <cellStyle name="40% - Accent2 29 8" xfId="12558"/>
    <cellStyle name="40% - Accent2 3" xfId="12559"/>
    <cellStyle name="40% - Accent2 3 10" xfId="12560"/>
    <cellStyle name="40% - Accent2 3 11" xfId="12561"/>
    <cellStyle name="40% - Accent2 3 12" xfId="12562"/>
    <cellStyle name="40% - Accent2 3 2" xfId="12563"/>
    <cellStyle name="40% - Accent2 3 2 2" xfId="12564"/>
    <cellStyle name="40% - Accent2 3 2 2 2" xfId="12565"/>
    <cellStyle name="40% - Accent2 3 2 3" xfId="12566"/>
    <cellStyle name="40% - Accent2 3 2 4" xfId="12567"/>
    <cellStyle name="40% - Accent2 3 2 5" xfId="12568"/>
    <cellStyle name="40% - Accent2 3 2 6" xfId="12569"/>
    <cellStyle name="40% - Accent2 3 2 7" xfId="12570"/>
    <cellStyle name="40% - Accent2 3 3" xfId="12571"/>
    <cellStyle name="40% - Accent2 3 3 2" xfId="12572"/>
    <cellStyle name="40% - Accent2 3 3 3" xfId="12573"/>
    <cellStyle name="40% - Accent2 3 4" xfId="12574"/>
    <cellStyle name="40% - Accent2 3 5" xfId="12575"/>
    <cellStyle name="40% - Accent2 3 6" xfId="12576"/>
    <cellStyle name="40% - Accent2 3 7" xfId="12577"/>
    <cellStyle name="40% - Accent2 3 8" xfId="12578"/>
    <cellStyle name="40% - Accent2 3 9" xfId="12579"/>
    <cellStyle name="40% - Accent2 30" xfId="12580"/>
    <cellStyle name="40% - Accent2 30 2" xfId="12581"/>
    <cellStyle name="40% - Accent2 30 2 2" xfId="12582"/>
    <cellStyle name="40% - Accent2 30 2 2 2" xfId="12583"/>
    <cellStyle name="40% - Accent2 30 2 3" xfId="12584"/>
    <cellStyle name="40% - Accent2 30 2 4" xfId="12585"/>
    <cellStyle name="40% - Accent2 30 2 5" xfId="12586"/>
    <cellStyle name="40% - Accent2 30 2 6" xfId="12587"/>
    <cellStyle name="40% - Accent2 30 2 7" xfId="12588"/>
    <cellStyle name="40% - Accent2 30 3" xfId="12589"/>
    <cellStyle name="40% - Accent2 30 3 2" xfId="12590"/>
    <cellStyle name="40% - Accent2 30 4" xfId="12591"/>
    <cellStyle name="40% - Accent2 30 5" xfId="12592"/>
    <cellStyle name="40% - Accent2 30 6" xfId="12593"/>
    <cellStyle name="40% - Accent2 30 7" xfId="12594"/>
    <cellStyle name="40% - Accent2 30 8" xfId="12595"/>
    <cellStyle name="40% - Accent2 31" xfId="12596"/>
    <cellStyle name="40% - Accent2 31 2" xfId="12597"/>
    <cellStyle name="40% - Accent2 31 2 2" xfId="12598"/>
    <cellStyle name="40% - Accent2 31 2 2 2" xfId="12599"/>
    <cellStyle name="40% - Accent2 31 2 3" xfId="12600"/>
    <cellStyle name="40% - Accent2 31 2 4" xfId="12601"/>
    <cellStyle name="40% - Accent2 31 2 5" xfId="12602"/>
    <cellStyle name="40% - Accent2 31 2 6" xfId="12603"/>
    <cellStyle name="40% - Accent2 31 2 7" xfId="12604"/>
    <cellStyle name="40% - Accent2 31 3" xfId="12605"/>
    <cellStyle name="40% - Accent2 31 3 2" xfId="12606"/>
    <cellStyle name="40% - Accent2 31 4" xfId="12607"/>
    <cellStyle name="40% - Accent2 31 5" xfId="12608"/>
    <cellStyle name="40% - Accent2 31 6" xfId="12609"/>
    <cellStyle name="40% - Accent2 31 7" xfId="12610"/>
    <cellStyle name="40% - Accent2 31 8" xfId="12611"/>
    <cellStyle name="40% - Accent2 32" xfId="12612"/>
    <cellStyle name="40% - Accent2 32 2" xfId="12613"/>
    <cellStyle name="40% - Accent2 32 2 2" xfId="12614"/>
    <cellStyle name="40% - Accent2 32 2 2 2" xfId="12615"/>
    <cellStyle name="40% - Accent2 32 2 3" xfId="12616"/>
    <cellStyle name="40% - Accent2 32 2 4" xfId="12617"/>
    <cellStyle name="40% - Accent2 32 2 5" xfId="12618"/>
    <cellStyle name="40% - Accent2 32 2 6" xfId="12619"/>
    <cellStyle name="40% - Accent2 32 2 7" xfId="12620"/>
    <cellStyle name="40% - Accent2 32 3" xfId="12621"/>
    <cellStyle name="40% - Accent2 32 3 2" xfId="12622"/>
    <cellStyle name="40% - Accent2 32 4" xfId="12623"/>
    <cellStyle name="40% - Accent2 32 5" xfId="12624"/>
    <cellStyle name="40% - Accent2 32 6" xfId="12625"/>
    <cellStyle name="40% - Accent2 32 7" xfId="12626"/>
    <cellStyle name="40% - Accent2 32 8" xfId="12627"/>
    <cellStyle name="40% - Accent2 33" xfId="12628"/>
    <cellStyle name="40% - Accent2 33 2" xfId="12629"/>
    <cellStyle name="40% - Accent2 33 2 2" xfId="12630"/>
    <cellStyle name="40% - Accent2 33 2 2 2" xfId="12631"/>
    <cellStyle name="40% - Accent2 33 2 3" xfId="12632"/>
    <cellStyle name="40% - Accent2 33 2 4" xfId="12633"/>
    <cellStyle name="40% - Accent2 33 2 5" xfId="12634"/>
    <cellStyle name="40% - Accent2 33 2 6" xfId="12635"/>
    <cellStyle name="40% - Accent2 33 2 7" xfId="12636"/>
    <cellStyle name="40% - Accent2 33 3" xfId="12637"/>
    <cellStyle name="40% - Accent2 33 3 2" xfId="12638"/>
    <cellStyle name="40% - Accent2 33 4" xfId="12639"/>
    <cellStyle name="40% - Accent2 33 5" xfId="12640"/>
    <cellStyle name="40% - Accent2 33 6" xfId="12641"/>
    <cellStyle name="40% - Accent2 33 7" xfId="12642"/>
    <cellStyle name="40% - Accent2 33 8" xfId="12643"/>
    <cellStyle name="40% - Accent2 34" xfId="12644"/>
    <cellStyle name="40% - Accent2 34 2" xfId="12645"/>
    <cellStyle name="40% - Accent2 34 2 2" xfId="12646"/>
    <cellStyle name="40% - Accent2 34 2 2 2" xfId="12647"/>
    <cellStyle name="40% - Accent2 34 2 3" xfId="12648"/>
    <cellStyle name="40% - Accent2 34 2 4" xfId="12649"/>
    <cellStyle name="40% - Accent2 34 2 5" xfId="12650"/>
    <cellStyle name="40% - Accent2 34 2 6" xfId="12651"/>
    <cellStyle name="40% - Accent2 34 2 7" xfId="12652"/>
    <cellStyle name="40% - Accent2 34 3" xfId="12653"/>
    <cellStyle name="40% - Accent2 34 3 2" xfId="12654"/>
    <cellStyle name="40% - Accent2 34 4" xfId="12655"/>
    <cellStyle name="40% - Accent2 34 5" xfId="12656"/>
    <cellStyle name="40% - Accent2 34 6" xfId="12657"/>
    <cellStyle name="40% - Accent2 34 7" xfId="12658"/>
    <cellStyle name="40% - Accent2 34 8" xfId="12659"/>
    <cellStyle name="40% - Accent2 35" xfId="12660"/>
    <cellStyle name="40% - Accent2 35 2" xfId="12661"/>
    <cellStyle name="40% - Accent2 35 2 2" xfId="12662"/>
    <cellStyle name="40% - Accent2 35 2 2 2" xfId="12663"/>
    <cellStyle name="40% - Accent2 35 2 3" xfId="12664"/>
    <cellStyle name="40% - Accent2 35 2 4" xfId="12665"/>
    <cellStyle name="40% - Accent2 35 2 5" xfId="12666"/>
    <cellStyle name="40% - Accent2 35 2 6" xfId="12667"/>
    <cellStyle name="40% - Accent2 35 2 7" xfId="12668"/>
    <cellStyle name="40% - Accent2 35 3" xfId="12669"/>
    <cellStyle name="40% - Accent2 35 3 2" xfId="12670"/>
    <cellStyle name="40% - Accent2 35 4" xfId="12671"/>
    <cellStyle name="40% - Accent2 35 5" xfId="12672"/>
    <cellStyle name="40% - Accent2 35 6" xfId="12673"/>
    <cellStyle name="40% - Accent2 35 7" xfId="12674"/>
    <cellStyle name="40% - Accent2 35 8" xfId="12675"/>
    <cellStyle name="40% - Accent2 36" xfId="12676"/>
    <cellStyle name="40% - Accent2 36 2" xfId="12677"/>
    <cellStyle name="40% - Accent2 36 2 2" xfId="12678"/>
    <cellStyle name="40% - Accent2 36 2 2 2" xfId="12679"/>
    <cellStyle name="40% - Accent2 36 2 3" xfId="12680"/>
    <cellStyle name="40% - Accent2 36 2 4" xfId="12681"/>
    <cellStyle name="40% - Accent2 36 2 5" xfId="12682"/>
    <cellStyle name="40% - Accent2 36 2 6" xfId="12683"/>
    <cellStyle name="40% - Accent2 36 2 7" xfId="12684"/>
    <cellStyle name="40% - Accent2 36 3" xfId="12685"/>
    <cellStyle name="40% - Accent2 36 3 2" xfId="12686"/>
    <cellStyle name="40% - Accent2 36 4" xfId="12687"/>
    <cellStyle name="40% - Accent2 36 5" xfId="12688"/>
    <cellStyle name="40% - Accent2 36 6" xfId="12689"/>
    <cellStyle name="40% - Accent2 36 7" xfId="12690"/>
    <cellStyle name="40% - Accent2 36 8" xfId="12691"/>
    <cellStyle name="40% - Accent2 37" xfId="12692"/>
    <cellStyle name="40% - Accent2 37 2" xfId="12693"/>
    <cellStyle name="40% - Accent2 37 2 2" xfId="12694"/>
    <cellStyle name="40% - Accent2 37 2 2 2" xfId="12695"/>
    <cellStyle name="40% - Accent2 37 2 3" xfId="12696"/>
    <cellStyle name="40% - Accent2 37 2 4" xfId="12697"/>
    <cellStyle name="40% - Accent2 37 2 5" xfId="12698"/>
    <cellStyle name="40% - Accent2 37 2 6" xfId="12699"/>
    <cellStyle name="40% - Accent2 37 2 7" xfId="12700"/>
    <cellStyle name="40% - Accent2 37 3" xfId="12701"/>
    <cellStyle name="40% - Accent2 37 3 2" xfId="12702"/>
    <cellStyle name="40% - Accent2 37 4" xfId="12703"/>
    <cellStyle name="40% - Accent2 37 5" xfId="12704"/>
    <cellStyle name="40% - Accent2 37 6" xfId="12705"/>
    <cellStyle name="40% - Accent2 37 7" xfId="12706"/>
    <cellStyle name="40% - Accent2 37 8" xfId="12707"/>
    <cellStyle name="40% - Accent2 38" xfId="12708"/>
    <cellStyle name="40% - Accent2 38 2" xfId="12709"/>
    <cellStyle name="40% - Accent2 38 2 2" xfId="12710"/>
    <cellStyle name="40% - Accent2 38 2 2 2" xfId="12711"/>
    <cellStyle name="40% - Accent2 38 2 3" xfId="12712"/>
    <cellStyle name="40% - Accent2 38 2 4" xfId="12713"/>
    <cellStyle name="40% - Accent2 38 2 5" xfId="12714"/>
    <cellStyle name="40% - Accent2 38 2 6" xfId="12715"/>
    <cellStyle name="40% - Accent2 38 2 7" xfId="12716"/>
    <cellStyle name="40% - Accent2 38 3" xfId="12717"/>
    <cellStyle name="40% - Accent2 38 3 2" xfId="12718"/>
    <cellStyle name="40% - Accent2 38 4" xfId="12719"/>
    <cellStyle name="40% - Accent2 38 5" xfId="12720"/>
    <cellStyle name="40% - Accent2 38 6" xfId="12721"/>
    <cellStyle name="40% - Accent2 38 7" xfId="12722"/>
    <cellStyle name="40% - Accent2 38 8" xfId="12723"/>
    <cellStyle name="40% - Accent2 39" xfId="12724"/>
    <cellStyle name="40% - Accent2 39 2" xfId="12725"/>
    <cellStyle name="40% - Accent2 39 2 2" xfId="12726"/>
    <cellStyle name="40% - Accent2 39 2 2 2" xfId="12727"/>
    <cellStyle name="40% - Accent2 39 2 3" xfId="12728"/>
    <cellStyle name="40% - Accent2 39 2 4" xfId="12729"/>
    <cellStyle name="40% - Accent2 39 2 5" xfId="12730"/>
    <cellStyle name="40% - Accent2 39 2 6" xfId="12731"/>
    <cellStyle name="40% - Accent2 39 2 7" xfId="12732"/>
    <cellStyle name="40% - Accent2 39 3" xfId="12733"/>
    <cellStyle name="40% - Accent2 39 3 2" xfId="12734"/>
    <cellStyle name="40% - Accent2 39 4" xfId="12735"/>
    <cellStyle name="40% - Accent2 39 5" xfId="12736"/>
    <cellStyle name="40% - Accent2 39 6" xfId="12737"/>
    <cellStyle name="40% - Accent2 39 7" xfId="12738"/>
    <cellStyle name="40% - Accent2 39 8" xfId="12739"/>
    <cellStyle name="40% - Accent2 4" xfId="12740"/>
    <cellStyle name="40% - Accent2 4 10" xfId="12741"/>
    <cellStyle name="40% - Accent2 4 11" xfId="12742"/>
    <cellStyle name="40% - Accent2 4 12" xfId="12743"/>
    <cellStyle name="40% - Accent2 4 2" xfId="12744"/>
    <cellStyle name="40% - Accent2 4 2 2" xfId="12745"/>
    <cellStyle name="40% - Accent2 4 2 2 2" xfId="12746"/>
    <cellStyle name="40% - Accent2 4 2 3" xfId="12747"/>
    <cellStyle name="40% - Accent2 4 2 4" xfId="12748"/>
    <cellStyle name="40% - Accent2 4 2 5" xfId="12749"/>
    <cellStyle name="40% - Accent2 4 2 6" xfId="12750"/>
    <cellStyle name="40% - Accent2 4 2 7" xfId="12751"/>
    <cellStyle name="40% - Accent2 4 3" xfId="12752"/>
    <cellStyle name="40% - Accent2 4 3 2" xfId="12753"/>
    <cellStyle name="40% - Accent2 4 3 3" xfId="12754"/>
    <cellStyle name="40% - Accent2 4 4" xfId="12755"/>
    <cellStyle name="40% - Accent2 4 5" xfId="12756"/>
    <cellStyle name="40% - Accent2 4 6" xfId="12757"/>
    <cellStyle name="40% - Accent2 4 7" xfId="12758"/>
    <cellStyle name="40% - Accent2 4 8" xfId="12759"/>
    <cellStyle name="40% - Accent2 4 9" xfId="12760"/>
    <cellStyle name="40% - Accent2 40" xfId="12761"/>
    <cellStyle name="40% - Accent2 40 2" xfId="12762"/>
    <cellStyle name="40% - Accent2 40 2 2" xfId="12763"/>
    <cellStyle name="40% - Accent2 40 2 2 2" xfId="12764"/>
    <cellStyle name="40% - Accent2 40 2 3" xfId="12765"/>
    <cellStyle name="40% - Accent2 40 2 4" xfId="12766"/>
    <cellStyle name="40% - Accent2 40 2 5" xfId="12767"/>
    <cellStyle name="40% - Accent2 40 2 6" xfId="12768"/>
    <cellStyle name="40% - Accent2 40 2 7" xfId="12769"/>
    <cellStyle name="40% - Accent2 40 3" xfId="12770"/>
    <cellStyle name="40% - Accent2 40 3 2" xfId="12771"/>
    <cellStyle name="40% - Accent2 40 4" xfId="12772"/>
    <cellStyle name="40% - Accent2 40 5" xfId="12773"/>
    <cellStyle name="40% - Accent2 40 6" xfId="12774"/>
    <cellStyle name="40% - Accent2 40 7" xfId="12775"/>
    <cellStyle name="40% - Accent2 40 8" xfId="12776"/>
    <cellStyle name="40% - Accent2 41" xfId="12777"/>
    <cellStyle name="40% - Accent2 41 2" xfId="12778"/>
    <cellStyle name="40% - Accent2 41 2 2" xfId="12779"/>
    <cellStyle name="40% - Accent2 41 2 2 2" xfId="12780"/>
    <cellStyle name="40% - Accent2 41 2 3" xfId="12781"/>
    <cellStyle name="40% - Accent2 41 2 4" xfId="12782"/>
    <cellStyle name="40% - Accent2 41 2 5" xfId="12783"/>
    <cellStyle name="40% - Accent2 41 2 6" xfId="12784"/>
    <cellStyle name="40% - Accent2 41 2 7" xfId="12785"/>
    <cellStyle name="40% - Accent2 41 3" xfId="12786"/>
    <cellStyle name="40% - Accent2 41 3 2" xfId="12787"/>
    <cellStyle name="40% - Accent2 41 4" xfId="12788"/>
    <cellStyle name="40% - Accent2 41 5" xfId="12789"/>
    <cellStyle name="40% - Accent2 41 6" xfId="12790"/>
    <cellStyle name="40% - Accent2 41 7" xfId="12791"/>
    <cellStyle name="40% - Accent2 41 8" xfId="12792"/>
    <cellStyle name="40% - Accent2 42" xfId="12793"/>
    <cellStyle name="40% - Accent2 42 2" xfId="12794"/>
    <cellStyle name="40% - Accent2 42 2 2" xfId="12795"/>
    <cellStyle name="40% - Accent2 42 2 2 2" xfId="12796"/>
    <cellStyle name="40% - Accent2 42 2 3" xfId="12797"/>
    <cellStyle name="40% - Accent2 42 2 4" xfId="12798"/>
    <cellStyle name="40% - Accent2 42 2 5" xfId="12799"/>
    <cellStyle name="40% - Accent2 42 2 6" xfId="12800"/>
    <cellStyle name="40% - Accent2 42 2 7" xfId="12801"/>
    <cellStyle name="40% - Accent2 42 3" xfId="12802"/>
    <cellStyle name="40% - Accent2 42 3 2" xfId="12803"/>
    <cellStyle name="40% - Accent2 42 4" xfId="12804"/>
    <cellStyle name="40% - Accent2 42 5" xfId="12805"/>
    <cellStyle name="40% - Accent2 42 6" xfId="12806"/>
    <cellStyle name="40% - Accent2 42 7" xfId="12807"/>
    <cellStyle name="40% - Accent2 42 8" xfId="12808"/>
    <cellStyle name="40% - Accent2 43" xfId="12809"/>
    <cellStyle name="40% - Accent2 43 2" xfId="12810"/>
    <cellStyle name="40% - Accent2 43 2 2" xfId="12811"/>
    <cellStyle name="40% - Accent2 43 2 2 2" xfId="12812"/>
    <cellStyle name="40% - Accent2 43 2 3" xfId="12813"/>
    <cellStyle name="40% - Accent2 43 2 4" xfId="12814"/>
    <cellStyle name="40% - Accent2 43 2 5" xfId="12815"/>
    <cellStyle name="40% - Accent2 43 2 6" xfId="12816"/>
    <cellStyle name="40% - Accent2 43 2 7" xfId="12817"/>
    <cellStyle name="40% - Accent2 43 3" xfId="12818"/>
    <cellStyle name="40% - Accent2 43 3 2" xfId="12819"/>
    <cellStyle name="40% - Accent2 43 4" xfId="12820"/>
    <cellStyle name="40% - Accent2 43 5" xfId="12821"/>
    <cellStyle name="40% - Accent2 43 6" xfId="12822"/>
    <cellStyle name="40% - Accent2 43 7" xfId="12823"/>
    <cellStyle name="40% - Accent2 43 8" xfId="12824"/>
    <cellStyle name="40% - Accent2 44" xfId="12825"/>
    <cellStyle name="40% - Accent2 44 2" xfId="12826"/>
    <cellStyle name="40% - Accent2 44 2 2" xfId="12827"/>
    <cellStyle name="40% - Accent2 44 2 2 2" xfId="12828"/>
    <cellStyle name="40% - Accent2 44 2 3" xfId="12829"/>
    <cellStyle name="40% - Accent2 44 2 4" xfId="12830"/>
    <cellStyle name="40% - Accent2 44 2 5" xfId="12831"/>
    <cellStyle name="40% - Accent2 44 2 6" xfId="12832"/>
    <cellStyle name="40% - Accent2 44 2 7" xfId="12833"/>
    <cellStyle name="40% - Accent2 44 3" xfId="12834"/>
    <cellStyle name="40% - Accent2 44 3 2" xfId="12835"/>
    <cellStyle name="40% - Accent2 44 4" xfId="12836"/>
    <cellStyle name="40% - Accent2 44 5" xfId="12837"/>
    <cellStyle name="40% - Accent2 44 6" xfId="12838"/>
    <cellStyle name="40% - Accent2 44 7" xfId="12839"/>
    <cellStyle name="40% - Accent2 44 8" xfId="12840"/>
    <cellStyle name="40% - Accent2 45" xfId="12841"/>
    <cellStyle name="40% - Accent2 45 2" xfId="12842"/>
    <cellStyle name="40% - Accent2 45 2 2" xfId="12843"/>
    <cellStyle name="40% - Accent2 45 2 2 2" xfId="12844"/>
    <cellStyle name="40% - Accent2 45 2 3" xfId="12845"/>
    <cellStyle name="40% - Accent2 45 2 4" xfId="12846"/>
    <cellStyle name="40% - Accent2 45 2 5" xfId="12847"/>
    <cellStyle name="40% - Accent2 45 2 6" xfId="12848"/>
    <cellStyle name="40% - Accent2 45 2 7" xfId="12849"/>
    <cellStyle name="40% - Accent2 45 3" xfId="12850"/>
    <cellStyle name="40% - Accent2 45 3 2" xfId="12851"/>
    <cellStyle name="40% - Accent2 45 4" xfId="12852"/>
    <cellStyle name="40% - Accent2 45 5" xfId="12853"/>
    <cellStyle name="40% - Accent2 45 6" xfId="12854"/>
    <cellStyle name="40% - Accent2 45 7" xfId="12855"/>
    <cellStyle name="40% - Accent2 45 8" xfId="12856"/>
    <cellStyle name="40% - Accent2 46" xfId="12857"/>
    <cellStyle name="40% - Accent2 46 2" xfId="12858"/>
    <cellStyle name="40% - Accent2 46 2 2" xfId="12859"/>
    <cellStyle name="40% - Accent2 46 2 2 2" xfId="12860"/>
    <cellStyle name="40% - Accent2 46 2 3" xfId="12861"/>
    <cellStyle name="40% - Accent2 46 2 4" xfId="12862"/>
    <cellStyle name="40% - Accent2 46 2 5" xfId="12863"/>
    <cellStyle name="40% - Accent2 46 2 6" xfId="12864"/>
    <cellStyle name="40% - Accent2 46 2 7" xfId="12865"/>
    <cellStyle name="40% - Accent2 46 3" xfId="12866"/>
    <cellStyle name="40% - Accent2 46 3 2" xfId="12867"/>
    <cellStyle name="40% - Accent2 46 4" xfId="12868"/>
    <cellStyle name="40% - Accent2 46 5" xfId="12869"/>
    <cellStyle name="40% - Accent2 46 6" xfId="12870"/>
    <cellStyle name="40% - Accent2 46 7" xfId="12871"/>
    <cellStyle name="40% - Accent2 46 8" xfId="12872"/>
    <cellStyle name="40% - Accent2 47" xfId="12873"/>
    <cellStyle name="40% - Accent2 47 2" xfId="12874"/>
    <cellStyle name="40% - Accent2 47 2 2" xfId="12875"/>
    <cellStyle name="40% - Accent2 47 2 2 2" xfId="12876"/>
    <cellStyle name="40% - Accent2 47 2 3" xfId="12877"/>
    <cellStyle name="40% - Accent2 47 2 4" xfId="12878"/>
    <cellStyle name="40% - Accent2 47 2 5" xfId="12879"/>
    <cellStyle name="40% - Accent2 47 2 6" xfId="12880"/>
    <cellStyle name="40% - Accent2 47 2 7" xfId="12881"/>
    <cellStyle name="40% - Accent2 47 3" xfId="12882"/>
    <cellStyle name="40% - Accent2 47 3 2" xfId="12883"/>
    <cellStyle name="40% - Accent2 47 4" xfId="12884"/>
    <cellStyle name="40% - Accent2 47 5" xfId="12885"/>
    <cellStyle name="40% - Accent2 47 6" xfId="12886"/>
    <cellStyle name="40% - Accent2 47 7" xfId="12887"/>
    <cellStyle name="40% - Accent2 47 8" xfId="12888"/>
    <cellStyle name="40% - Accent2 48" xfId="12889"/>
    <cellStyle name="40% - Accent2 48 2" xfId="12890"/>
    <cellStyle name="40% - Accent2 48 2 2" xfId="12891"/>
    <cellStyle name="40% - Accent2 48 2 2 2" xfId="12892"/>
    <cellStyle name="40% - Accent2 48 2 3" xfId="12893"/>
    <cellStyle name="40% - Accent2 48 2 4" xfId="12894"/>
    <cellStyle name="40% - Accent2 48 2 5" xfId="12895"/>
    <cellStyle name="40% - Accent2 48 2 6" xfId="12896"/>
    <cellStyle name="40% - Accent2 48 2 7" xfId="12897"/>
    <cellStyle name="40% - Accent2 48 3" xfId="12898"/>
    <cellStyle name="40% - Accent2 48 3 2" xfId="12899"/>
    <cellStyle name="40% - Accent2 48 4" xfId="12900"/>
    <cellStyle name="40% - Accent2 48 5" xfId="12901"/>
    <cellStyle name="40% - Accent2 48 6" xfId="12902"/>
    <cellStyle name="40% - Accent2 48 7" xfId="12903"/>
    <cellStyle name="40% - Accent2 48 8" xfId="12904"/>
    <cellStyle name="40% - Accent2 49" xfId="12905"/>
    <cellStyle name="40% - Accent2 49 2" xfId="12906"/>
    <cellStyle name="40% - Accent2 49 2 2" xfId="12907"/>
    <cellStyle name="40% - Accent2 49 2 2 2" xfId="12908"/>
    <cellStyle name="40% - Accent2 49 2 3" xfId="12909"/>
    <cellStyle name="40% - Accent2 49 2 4" xfId="12910"/>
    <cellStyle name="40% - Accent2 49 2 5" xfId="12911"/>
    <cellStyle name="40% - Accent2 49 2 6" xfId="12912"/>
    <cellStyle name="40% - Accent2 49 2 7" xfId="12913"/>
    <cellStyle name="40% - Accent2 49 3" xfId="12914"/>
    <cellStyle name="40% - Accent2 49 3 2" xfId="12915"/>
    <cellStyle name="40% - Accent2 49 4" xfId="12916"/>
    <cellStyle name="40% - Accent2 49 5" xfId="12917"/>
    <cellStyle name="40% - Accent2 49 6" xfId="12918"/>
    <cellStyle name="40% - Accent2 49 7" xfId="12919"/>
    <cellStyle name="40% - Accent2 49 8" xfId="12920"/>
    <cellStyle name="40% - Accent2 5" xfId="12921"/>
    <cellStyle name="40% - Accent2 5 10" xfId="12922"/>
    <cellStyle name="40% - Accent2 5 11" xfId="12923"/>
    <cellStyle name="40% - Accent2 5 12" xfId="12924"/>
    <cellStyle name="40% - Accent2 5 2" xfId="12925"/>
    <cellStyle name="40% - Accent2 5 2 2" xfId="12926"/>
    <cellStyle name="40% - Accent2 5 2 2 2" xfId="12927"/>
    <cellStyle name="40% - Accent2 5 2 3" xfId="12928"/>
    <cellStyle name="40% - Accent2 5 2 4" xfId="12929"/>
    <cellStyle name="40% - Accent2 5 2 5" xfId="12930"/>
    <cellStyle name="40% - Accent2 5 2 6" xfId="12931"/>
    <cellStyle name="40% - Accent2 5 2 7" xfId="12932"/>
    <cellStyle name="40% - Accent2 5 3" xfId="12933"/>
    <cellStyle name="40% - Accent2 5 3 2" xfId="12934"/>
    <cellStyle name="40% - Accent2 5 3 3" xfId="12935"/>
    <cellStyle name="40% - Accent2 5 4" xfId="12936"/>
    <cellStyle name="40% - Accent2 5 5" xfId="12937"/>
    <cellStyle name="40% - Accent2 5 6" xfId="12938"/>
    <cellStyle name="40% - Accent2 5 7" xfId="12939"/>
    <cellStyle name="40% - Accent2 5 8" xfId="12940"/>
    <cellStyle name="40% - Accent2 5 9" xfId="12941"/>
    <cellStyle name="40% - Accent2 50" xfId="12942"/>
    <cellStyle name="40% - Accent2 50 2" xfId="12943"/>
    <cellStyle name="40% - Accent2 50 2 2" xfId="12944"/>
    <cellStyle name="40% - Accent2 50 2 2 2" xfId="12945"/>
    <cellStyle name="40% - Accent2 50 2 3" xfId="12946"/>
    <cellStyle name="40% - Accent2 50 2 4" xfId="12947"/>
    <cellStyle name="40% - Accent2 50 2 5" xfId="12948"/>
    <cellStyle name="40% - Accent2 50 2 6" xfId="12949"/>
    <cellStyle name="40% - Accent2 50 2 7" xfId="12950"/>
    <cellStyle name="40% - Accent2 50 3" xfId="12951"/>
    <cellStyle name="40% - Accent2 50 3 2" xfId="12952"/>
    <cellStyle name="40% - Accent2 50 4" xfId="12953"/>
    <cellStyle name="40% - Accent2 50 5" xfId="12954"/>
    <cellStyle name="40% - Accent2 50 6" xfId="12955"/>
    <cellStyle name="40% - Accent2 50 7" xfId="12956"/>
    <cellStyle name="40% - Accent2 50 8" xfId="12957"/>
    <cellStyle name="40% - Accent2 51" xfId="12958"/>
    <cellStyle name="40% - Accent2 51 2" xfId="12959"/>
    <cellStyle name="40% - Accent2 51 2 2" xfId="12960"/>
    <cellStyle name="40% - Accent2 51 2 2 2" xfId="12961"/>
    <cellStyle name="40% - Accent2 51 2 3" xfId="12962"/>
    <cellStyle name="40% - Accent2 51 2 4" xfId="12963"/>
    <cellStyle name="40% - Accent2 51 2 5" xfId="12964"/>
    <cellStyle name="40% - Accent2 51 2 6" xfId="12965"/>
    <cellStyle name="40% - Accent2 51 2 7" xfId="12966"/>
    <cellStyle name="40% - Accent2 51 3" xfId="12967"/>
    <cellStyle name="40% - Accent2 51 3 2" xfId="12968"/>
    <cellStyle name="40% - Accent2 51 4" xfId="12969"/>
    <cellStyle name="40% - Accent2 51 5" xfId="12970"/>
    <cellStyle name="40% - Accent2 51 6" xfId="12971"/>
    <cellStyle name="40% - Accent2 51 7" xfId="12972"/>
    <cellStyle name="40% - Accent2 51 8" xfId="12973"/>
    <cellStyle name="40% - Accent2 52" xfId="12974"/>
    <cellStyle name="40% - Accent2 52 2" xfId="12975"/>
    <cellStyle name="40% - Accent2 52 2 2" xfId="12976"/>
    <cellStyle name="40% - Accent2 52 2 2 2" xfId="12977"/>
    <cellStyle name="40% - Accent2 52 2 3" xfId="12978"/>
    <cellStyle name="40% - Accent2 52 2 4" xfId="12979"/>
    <cellStyle name="40% - Accent2 52 2 5" xfId="12980"/>
    <cellStyle name="40% - Accent2 52 2 6" xfId="12981"/>
    <cellStyle name="40% - Accent2 52 2 7" xfId="12982"/>
    <cellStyle name="40% - Accent2 52 3" xfId="12983"/>
    <cellStyle name="40% - Accent2 52 3 2" xfId="12984"/>
    <cellStyle name="40% - Accent2 52 4" xfId="12985"/>
    <cellStyle name="40% - Accent2 52 5" xfId="12986"/>
    <cellStyle name="40% - Accent2 52 6" xfId="12987"/>
    <cellStyle name="40% - Accent2 52 7" xfId="12988"/>
    <cellStyle name="40% - Accent2 52 8" xfId="12989"/>
    <cellStyle name="40% - Accent2 53" xfId="12990"/>
    <cellStyle name="40% - Accent2 53 2" xfId="12991"/>
    <cellStyle name="40% - Accent2 53 2 2" xfId="12992"/>
    <cellStyle name="40% - Accent2 53 2 2 2" xfId="12993"/>
    <cellStyle name="40% - Accent2 53 2 3" xfId="12994"/>
    <cellStyle name="40% - Accent2 53 2 4" xfId="12995"/>
    <cellStyle name="40% - Accent2 53 2 5" xfId="12996"/>
    <cellStyle name="40% - Accent2 53 2 6" xfId="12997"/>
    <cellStyle name="40% - Accent2 53 2 7" xfId="12998"/>
    <cellStyle name="40% - Accent2 53 3" xfId="12999"/>
    <cellStyle name="40% - Accent2 53 3 2" xfId="13000"/>
    <cellStyle name="40% - Accent2 53 4" xfId="13001"/>
    <cellStyle name="40% - Accent2 53 5" xfId="13002"/>
    <cellStyle name="40% - Accent2 53 6" xfId="13003"/>
    <cellStyle name="40% - Accent2 53 7" xfId="13004"/>
    <cellStyle name="40% - Accent2 53 8" xfId="13005"/>
    <cellStyle name="40% - Accent2 54" xfId="13006"/>
    <cellStyle name="40% - Accent2 54 2" xfId="13007"/>
    <cellStyle name="40% - Accent2 54 2 2" xfId="13008"/>
    <cellStyle name="40% - Accent2 54 2 2 2" xfId="13009"/>
    <cellStyle name="40% - Accent2 54 2 3" xfId="13010"/>
    <cellStyle name="40% - Accent2 54 2 4" xfId="13011"/>
    <cellStyle name="40% - Accent2 54 2 5" xfId="13012"/>
    <cellStyle name="40% - Accent2 54 2 6" xfId="13013"/>
    <cellStyle name="40% - Accent2 54 2 7" xfId="13014"/>
    <cellStyle name="40% - Accent2 54 3" xfId="13015"/>
    <cellStyle name="40% - Accent2 54 3 2" xfId="13016"/>
    <cellStyle name="40% - Accent2 54 4" xfId="13017"/>
    <cellStyle name="40% - Accent2 54 5" xfId="13018"/>
    <cellStyle name="40% - Accent2 54 6" xfId="13019"/>
    <cellStyle name="40% - Accent2 54 7" xfId="13020"/>
    <cellStyle name="40% - Accent2 54 8" xfId="13021"/>
    <cellStyle name="40% - Accent2 55" xfId="13022"/>
    <cellStyle name="40% - Accent2 55 2" xfId="13023"/>
    <cellStyle name="40% - Accent2 55 2 2" xfId="13024"/>
    <cellStyle name="40% - Accent2 55 2 2 2" xfId="13025"/>
    <cellStyle name="40% - Accent2 55 2 3" xfId="13026"/>
    <cellStyle name="40% - Accent2 55 2 4" xfId="13027"/>
    <cellStyle name="40% - Accent2 55 2 5" xfId="13028"/>
    <cellStyle name="40% - Accent2 55 2 6" xfId="13029"/>
    <cellStyle name="40% - Accent2 55 2 7" xfId="13030"/>
    <cellStyle name="40% - Accent2 55 3" xfId="13031"/>
    <cellStyle name="40% - Accent2 55 3 2" xfId="13032"/>
    <cellStyle name="40% - Accent2 55 4" xfId="13033"/>
    <cellStyle name="40% - Accent2 55 5" xfId="13034"/>
    <cellStyle name="40% - Accent2 55 6" xfId="13035"/>
    <cellStyle name="40% - Accent2 55 7" xfId="13036"/>
    <cellStyle name="40% - Accent2 55 8" xfId="13037"/>
    <cellStyle name="40% - Accent2 56" xfId="13038"/>
    <cellStyle name="40% - Accent2 56 2" xfId="13039"/>
    <cellStyle name="40% - Accent2 56 2 2" xfId="13040"/>
    <cellStyle name="40% - Accent2 56 2 2 2" xfId="13041"/>
    <cellStyle name="40% - Accent2 56 2 3" xfId="13042"/>
    <cellStyle name="40% - Accent2 56 2 4" xfId="13043"/>
    <cellStyle name="40% - Accent2 56 2 5" xfId="13044"/>
    <cellStyle name="40% - Accent2 56 2 6" xfId="13045"/>
    <cellStyle name="40% - Accent2 56 2 7" xfId="13046"/>
    <cellStyle name="40% - Accent2 56 3" xfId="13047"/>
    <cellStyle name="40% - Accent2 56 3 2" xfId="13048"/>
    <cellStyle name="40% - Accent2 56 4" xfId="13049"/>
    <cellStyle name="40% - Accent2 56 5" xfId="13050"/>
    <cellStyle name="40% - Accent2 56 6" xfId="13051"/>
    <cellStyle name="40% - Accent2 56 7" xfId="13052"/>
    <cellStyle name="40% - Accent2 56 8" xfId="13053"/>
    <cellStyle name="40% - Accent2 57" xfId="13054"/>
    <cellStyle name="40% - Accent2 57 2" xfId="13055"/>
    <cellStyle name="40% - Accent2 57 2 2" xfId="13056"/>
    <cellStyle name="40% - Accent2 57 2 2 2" xfId="13057"/>
    <cellStyle name="40% - Accent2 57 2 3" xfId="13058"/>
    <cellStyle name="40% - Accent2 57 2 4" xfId="13059"/>
    <cellStyle name="40% - Accent2 57 2 5" xfId="13060"/>
    <cellStyle name="40% - Accent2 57 2 6" xfId="13061"/>
    <cellStyle name="40% - Accent2 57 2 7" xfId="13062"/>
    <cellStyle name="40% - Accent2 57 3" xfId="13063"/>
    <cellStyle name="40% - Accent2 57 3 2" xfId="13064"/>
    <cellStyle name="40% - Accent2 57 4" xfId="13065"/>
    <cellStyle name="40% - Accent2 57 5" xfId="13066"/>
    <cellStyle name="40% - Accent2 57 6" xfId="13067"/>
    <cellStyle name="40% - Accent2 57 7" xfId="13068"/>
    <cellStyle name="40% - Accent2 57 8" xfId="13069"/>
    <cellStyle name="40% - Accent2 58" xfId="13070"/>
    <cellStyle name="40% - Accent2 58 2" xfId="13071"/>
    <cellStyle name="40% - Accent2 58 2 2" xfId="13072"/>
    <cellStyle name="40% - Accent2 58 2 2 2" xfId="13073"/>
    <cellStyle name="40% - Accent2 58 2 3" xfId="13074"/>
    <cellStyle name="40% - Accent2 58 2 4" xfId="13075"/>
    <cellStyle name="40% - Accent2 58 2 5" xfId="13076"/>
    <cellStyle name="40% - Accent2 58 2 6" xfId="13077"/>
    <cellStyle name="40% - Accent2 58 2 7" xfId="13078"/>
    <cellStyle name="40% - Accent2 58 3" xfId="13079"/>
    <cellStyle name="40% - Accent2 58 3 2" xfId="13080"/>
    <cellStyle name="40% - Accent2 58 4" xfId="13081"/>
    <cellStyle name="40% - Accent2 58 5" xfId="13082"/>
    <cellStyle name="40% - Accent2 58 6" xfId="13083"/>
    <cellStyle name="40% - Accent2 58 7" xfId="13084"/>
    <cellStyle name="40% - Accent2 58 8" xfId="13085"/>
    <cellStyle name="40% - Accent2 59" xfId="13086"/>
    <cellStyle name="40% - Accent2 59 2" xfId="13087"/>
    <cellStyle name="40% - Accent2 59 2 2" xfId="13088"/>
    <cellStyle name="40% - Accent2 59 2 2 2" xfId="13089"/>
    <cellStyle name="40% - Accent2 59 2 3" xfId="13090"/>
    <cellStyle name="40% - Accent2 59 2 4" xfId="13091"/>
    <cellStyle name="40% - Accent2 59 2 5" xfId="13092"/>
    <cellStyle name="40% - Accent2 59 2 6" xfId="13093"/>
    <cellStyle name="40% - Accent2 59 2 7" xfId="13094"/>
    <cellStyle name="40% - Accent2 59 3" xfId="13095"/>
    <cellStyle name="40% - Accent2 59 3 2" xfId="13096"/>
    <cellStyle name="40% - Accent2 59 4" xfId="13097"/>
    <cellStyle name="40% - Accent2 59 5" xfId="13098"/>
    <cellStyle name="40% - Accent2 59 6" xfId="13099"/>
    <cellStyle name="40% - Accent2 59 7" xfId="13100"/>
    <cellStyle name="40% - Accent2 59 8" xfId="13101"/>
    <cellStyle name="40% - Accent2 6" xfId="13102"/>
    <cellStyle name="40% - Accent2 6 10" xfId="13103"/>
    <cellStyle name="40% - Accent2 6 11" xfId="13104"/>
    <cellStyle name="40% - Accent2 6 12" xfId="13105"/>
    <cellStyle name="40% - Accent2 6 2" xfId="13106"/>
    <cellStyle name="40% - Accent2 6 2 2" xfId="13107"/>
    <cellStyle name="40% - Accent2 6 2 2 2" xfId="13108"/>
    <cellStyle name="40% - Accent2 6 2 3" xfId="13109"/>
    <cellStyle name="40% - Accent2 6 2 4" xfId="13110"/>
    <cellStyle name="40% - Accent2 6 2 5" xfId="13111"/>
    <cellStyle name="40% - Accent2 6 2 6" xfId="13112"/>
    <cellStyle name="40% - Accent2 6 2 7" xfId="13113"/>
    <cellStyle name="40% - Accent2 6 3" xfId="13114"/>
    <cellStyle name="40% - Accent2 6 3 2" xfId="13115"/>
    <cellStyle name="40% - Accent2 6 3 3" xfId="13116"/>
    <cellStyle name="40% - Accent2 6 4" xfId="13117"/>
    <cellStyle name="40% - Accent2 6 5" xfId="13118"/>
    <cellStyle name="40% - Accent2 6 6" xfId="13119"/>
    <cellStyle name="40% - Accent2 6 7" xfId="13120"/>
    <cellStyle name="40% - Accent2 6 8" xfId="13121"/>
    <cellStyle name="40% - Accent2 6 9" xfId="13122"/>
    <cellStyle name="40% - Accent2 60" xfId="13123"/>
    <cellStyle name="40% - Accent2 60 2" xfId="13124"/>
    <cellStyle name="40% - Accent2 60 2 2" xfId="13125"/>
    <cellStyle name="40% - Accent2 60 2 2 2" xfId="13126"/>
    <cellStyle name="40% - Accent2 60 2 3" xfId="13127"/>
    <cellStyle name="40% - Accent2 60 2 4" xfId="13128"/>
    <cellStyle name="40% - Accent2 60 2 5" xfId="13129"/>
    <cellStyle name="40% - Accent2 60 2 6" xfId="13130"/>
    <cellStyle name="40% - Accent2 60 2 7" xfId="13131"/>
    <cellStyle name="40% - Accent2 60 3" xfId="13132"/>
    <cellStyle name="40% - Accent2 60 3 2" xfId="13133"/>
    <cellStyle name="40% - Accent2 60 4" xfId="13134"/>
    <cellStyle name="40% - Accent2 60 5" xfId="13135"/>
    <cellStyle name="40% - Accent2 60 6" xfId="13136"/>
    <cellStyle name="40% - Accent2 60 7" xfId="13137"/>
    <cellStyle name="40% - Accent2 60 8" xfId="13138"/>
    <cellStyle name="40% - Accent2 61" xfId="13139"/>
    <cellStyle name="40% - Accent2 61 2" xfId="13140"/>
    <cellStyle name="40% - Accent2 61 2 2" xfId="13141"/>
    <cellStyle name="40% - Accent2 61 2 2 2" xfId="13142"/>
    <cellStyle name="40% - Accent2 61 2 3" xfId="13143"/>
    <cellStyle name="40% - Accent2 61 2 4" xfId="13144"/>
    <cellStyle name="40% - Accent2 61 2 5" xfId="13145"/>
    <cellStyle name="40% - Accent2 61 2 6" xfId="13146"/>
    <cellStyle name="40% - Accent2 61 2 7" xfId="13147"/>
    <cellStyle name="40% - Accent2 61 3" xfId="13148"/>
    <cellStyle name="40% - Accent2 61 3 2" xfId="13149"/>
    <cellStyle name="40% - Accent2 61 4" xfId="13150"/>
    <cellStyle name="40% - Accent2 61 5" xfId="13151"/>
    <cellStyle name="40% - Accent2 61 6" xfId="13152"/>
    <cellStyle name="40% - Accent2 61 7" xfId="13153"/>
    <cellStyle name="40% - Accent2 61 8" xfId="13154"/>
    <cellStyle name="40% - Accent2 62" xfId="13155"/>
    <cellStyle name="40% - Accent2 62 2" xfId="13156"/>
    <cellStyle name="40% - Accent2 62 2 2" xfId="13157"/>
    <cellStyle name="40% - Accent2 62 2 2 2" xfId="13158"/>
    <cellStyle name="40% - Accent2 62 2 3" xfId="13159"/>
    <cellStyle name="40% - Accent2 62 2 4" xfId="13160"/>
    <cellStyle name="40% - Accent2 62 2 5" xfId="13161"/>
    <cellStyle name="40% - Accent2 62 2 6" xfId="13162"/>
    <cellStyle name="40% - Accent2 62 2 7" xfId="13163"/>
    <cellStyle name="40% - Accent2 62 3" xfId="13164"/>
    <cellStyle name="40% - Accent2 62 3 2" xfId="13165"/>
    <cellStyle name="40% - Accent2 62 4" xfId="13166"/>
    <cellStyle name="40% - Accent2 62 5" xfId="13167"/>
    <cellStyle name="40% - Accent2 62 6" xfId="13168"/>
    <cellStyle name="40% - Accent2 62 7" xfId="13169"/>
    <cellStyle name="40% - Accent2 62 8" xfId="13170"/>
    <cellStyle name="40% - Accent2 63" xfId="13171"/>
    <cellStyle name="40% - Accent2 63 2" xfId="13172"/>
    <cellStyle name="40% - Accent2 63 2 2" xfId="13173"/>
    <cellStyle name="40% - Accent2 63 2 2 2" xfId="13174"/>
    <cellStyle name="40% - Accent2 63 2 3" xfId="13175"/>
    <cellStyle name="40% - Accent2 63 2 4" xfId="13176"/>
    <cellStyle name="40% - Accent2 63 2 5" xfId="13177"/>
    <cellStyle name="40% - Accent2 63 2 6" xfId="13178"/>
    <cellStyle name="40% - Accent2 63 3" xfId="13179"/>
    <cellStyle name="40% - Accent2 63 3 2" xfId="13180"/>
    <cellStyle name="40% - Accent2 63 4" xfId="13181"/>
    <cellStyle name="40% - Accent2 63 5" xfId="13182"/>
    <cellStyle name="40% - Accent2 63 6" xfId="13183"/>
    <cellStyle name="40% - Accent2 63 7" xfId="13184"/>
    <cellStyle name="40% - Accent2 63 8" xfId="13185"/>
    <cellStyle name="40% - Accent2 64" xfId="13186"/>
    <cellStyle name="40% - Accent2 64 2" xfId="13187"/>
    <cellStyle name="40% - Accent2 64 2 2" xfId="13188"/>
    <cellStyle name="40% - Accent2 64 2 2 2" xfId="13189"/>
    <cellStyle name="40% - Accent2 64 2 3" xfId="13190"/>
    <cellStyle name="40% - Accent2 64 2 4" xfId="13191"/>
    <cellStyle name="40% - Accent2 64 2 5" xfId="13192"/>
    <cellStyle name="40% - Accent2 64 2 6" xfId="13193"/>
    <cellStyle name="40% - Accent2 64 3" xfId="13194"/>
    <cellStyle name="40% - Accent2 64 3 2" xfId="13195"/>
    <cellStyle name="40% - Accent2 64 4" xfId="13196"/>
    <cellStyle name="40% - Accent2 64 5" xfId="13197"/>
    <cellStyle name="40% - Accent2 64 6" xfId="13198"/>
    <cellStyle name="40% - Accent2 64 7" xfId="13199"/>
    <cellStyle name="40% - Accent2 64 8" xfId="13200"/>
    <cellStyle name="40% - Accent2 65" xfId="13201"/>
    <cellStyle name="40% - Accent2 65 2" xfId="13202"/>
    <cellStyle name="40% - Accent2 65 2 2" xfId="13203"/>
    <cellStyle name="40% - Accent2 65 2 2 2" xfId="13204"/>
    <cellStyle name="40% - Accent2 65 2 3" xfId="13205"/>
    <cellStyle name="40% - Accent2 65 2 4" xfId="13206"/>
    <cellStyle name="40% - Accent2 65 2 5" xfId="13207"/>
    <cellStyle name="40% - Accent2 65 2 6" xfId="13208"/>
    <cellStyle name="40% - Accent2 65 3" xfId="13209"/>
    <cellStyle name="40% - Accent2 65 3 2" xfId="13210"/>
    <cellStyle name="40% - Accent2 65 4" xfId="13211"/>
    <cellStyle name="40% - Accent2 65 5" xfId="13212"/>
    <cellStyle name="40% - Accent2 65 6" xfId="13213"/>
    <cellStyle name="40% - Accent2 65 7" xfId="13214"/>
    <cellStyle name="40% - Accent2 65 8" xfId="13215"/>
    <cellStyle name="40% - Accent2 66" xfId="13216"/>
    <cellStyle name="40% - Accent2 66 2" xfId="13217"/>
    <cellStyle name="40% - Accent2 66 2 2" xfId="13218"/>
    <cellStyle name="40% - Accent2 66 2 2 2" xfId="13219"/>
    <cellStyle name="40% - Accent2 66 2 3" xfId="13220"/>
    <cellStyle name="40% - Accent2 66 2 4" xfId="13221"/>
    <cellStyle name="40% - Accent2 66 2 5" xfId="13222"/>
    <cellStyle name="40% - Accent2 66 2 6" xfId="13223"/>
    <cellStyle name="40% - Accent2 66 3" xfId="13224"/>
    <cellStyle name="40% - Accent2 66 3 2" xfId="13225"/>
    <cellStyle name="40% - Accent2 66 4" xfId="13226"/>
    <cellStyle name="40% - Accent2 66 5" xfId="13227"/>
    <cellStyle name="40% - Accent2 66 6" xfId="13228"/>
    <cellStyle name="40% - Accent2 66 7" xfId="13229"/>
    <cellStyle name="40% - Accent2 66 8" xfId="13230"/>
    <cellStyle name="40% - Accent2 67" xfId="13231"/>
    <cellStyle name="40% - Accent2 67 2" xfId="13232"/>
    <cellStyle name="40% - Accent2 67 2 2" xfId="13233"/>
    <cellStyle name="40% - Accent2 67 2 2 2" xfId="13234"/>
    <cellStyle name="40% - Accent2 67 2 3" xfId="13235"/>
    <cellStyle name="40% - Accent2 67 2 4" xfId="13236"/>
    <cellStyle name="40% - Accent2 67 2 5" xfId="13237"/>
    <cellStyle name="40% - Accent2 67 2 6" xfId="13238"/>
    <cellStyle name="40% - Accent2 67 3" xfId="13239"/>
    <cellStyle name="40% - Accent2 67 3 2" xfId="13240"/>
    <cellStyle name="40% - Accent2 67 4" xfId="13241"/>
    <cellStyle name="40% - Accent2 67 5" xfId="13242"/>
    <cellStyle name="40% - Accent2 67 6" xfId="13243"/>
    <cellStyle name="40% - Accent2 67 7" xfId="13244"/>
    <cellStyle name="40% - Accent2 67 8" xfId="13245"/>
    <cellStyle name="40% - Accent2 68" xfId="13246"/>
    <cellStyle name="40% - Accent2 68 2" xfId="13247"/>
    <cellStyle name="40% - Accent2 68 2 2" xfId="13248"/>
    <cellStyle name="40% - Accent2 68 2 2 2" xfId="13249"/>
    <cellStyle name="40% - Accent2 68 2 3" xfId="13250"/>
    <cellStyle name="40% - Accent2 68 2 4" xfId="13251"/>
    <cellStyle name="40% - Accent2 68 2 5" xfId="13252"/>
    <cellStyle name="40% - Accent2 68 2 6" xfId="13253"/>
    <cellStyle name="40% - Accent2 68 3" xfId="13254"/>
    <cellStyle name="40% - Accent2 68 3 2" xfId="13255"/>
    <cellStyle name="40% - Accent2 68 4" xfId="13256"/>
    <cellStyle name="40% - Accent2 68 5" xfId="13257"/>
    <cellStyle name="40% - Accent2 68 6" xfId="13258"/>
    <cellStyle name="40% - Accent2 68 7" xfId="13259"/>
    <cellStyle name="40% - Accent2 68 8" xfId="13260"/>
    <cellStyle name="40% - Accent2 69" xfId="13261"/>
    <cellStyle name="40% - Accent2 69 2" xfId="13262"/>
    <cellStyle name="40% - Accent2 69 2 2" xfId="13263"/>
    <cellStyle name="40% - Accent2 69 2 3" xfId="13264"/>
    <cellStyle name="40% - Accent2 69 2 4" xfId="13265"/>
    <cellStyle name="40% - Accent2 69 2 5" xfId="13266"/>
    <cellStyle name="40% - Accent2 69 3" xfId="13267"/>
    <cellStyle name="40% - Accent2 69 4" xfId="13268"/>
    <cellStyle name="40% - Accent2 69 5" xfId="13269"/>
    <cellStyle name="40% - Accent2 69 6" xfId="13270"/>
    <cellStyle name="40% - Accent2 69 7" xfId="13271"/>
    <cellStyle name="40% - Accent2 69 8" xfId="13272"/>
    <cellStyle name="40% - Accent2 7" xfId="13273"/>
    <cellStyle name="40% - Accent2 7 10" xfId="13274"/>
    <cellStyle name="40% - Accent2 7 11" xfId="13275"/>
    <cellStyle name="40% - Accent2 7 12" xfId="13276"/>
    <cellStyle name="40% - Accent2 7 2" xfId="13277"/>
    <cellStyle name="40% - Accent2 7 2 2" xfId="13278"/>
    <cellStyle name="40% - Accent2 7 2 2 2" xfId="13279"/>
    <cellStyle name="40% - Accent2 7 2 3" xfId="13280"/>
    <cellStyle name="40% - Accent2 7 2 4" xfId="13281"/>
    <cellStyle name="40% - Accent2 7 2 5" xfId="13282"/>
    <cellStyle name="40% - Accent2 7 2 6" xfId="13283"/>
    <cellStyle name="40% - Accent2 7 2 7" xfId="13284"/>
    <cellStyle name="40% - Accent2 7 3" xfId="13285"/>
    <cellStyle name="40% - Accent2 7 3 2" xfId="13286"/>
    <cellStyle name="40% - Accent2 7 3 3" xfId="13287"/>
    <cellStyle name="40% - Accent2 7 4" xfId="13288"/>
    <cellStyle name="40% - Accent2 7 5" xfId="13289"/>
    <cellStyle name="40% - Accent2 7 6" xfId="13290"/>
    <cellStyle name="40% - Accent2 7 7" xfId="13291"/>
    <cellStyle name="40% - Accent2 7 8" xfId="13292"/>
    <cellStyle name="40% - Accent2 7 9" xfId="13293"/>
    <cellStyle name="40% - Accent2 70" xfId="13294"/>
    <cellStyle name="40% - Accent2 70 2" xfId="13295"/>
    <cellStyle name="40% - Accent2 70 2 2" xfId="13296"/>
    <cellStyle name="40% - Accent2 70 2 3" xfId="13297"/>
    <cellStyle name="40% - Accent2 70 2 4" xfId="13298"/>
    <cellStyle name="40% - Accent2 70 2 5" xfId="13299"/>
    <cellStyle name="40% - Accent2 70 3" xfId="13300"/>
    <cellStyle name="40% - Accent2 70 4" xfId="13301"/>
    <cellStyle name="40% - Accent2 70 5" xfId="13302"/>
    <cellStyle name="40% - Accent2 70 6" xfId="13303"/>
    <cellStyle name="40% - Accent2 70 7" xfId="13304"/>
    <cellStyle name="40% - Accent2 70 8" xfId="13305"/>
    <cellStyle name="40% - Accent2 71" xfId="13306"/>
    <cellStyle name="40% - Accent2 71 2" xfId="13307"/>
    <cellStyle name="40% - Accent2 71 2 2" xfId="13308"/>
    <cellStyle name="40% - Accent2 71 2 3" xfId="13309"/>
    <cellStyle name="40% - Accent2 71 2 4" xfId="13310"/>
    <cellStyle name="40% - Accent2 71 2 5" xfId="13311"/>
    <cellStyle name="40% - Accent2 71 3" xfId="13312"/>
    <cellStyle name="40% - Accent2 71 4" xfId="13313"/>
    <cellStyle name="40% - Accent2 71 5" xfId="13314"/>
    <cellStyle name="40% - Accent2 71 6" xfId="13315"/>
    <cellStyle name="40% - Accent2 71 7" xfId="13316"/>
    <cellStyle name="40% - Accent2 71 8" xfId="13317"/>
    <cellStyle name="40% - Accent2 72" xfId="13318"/>
    <cellStyle name="40% - Accent2 72 2" xfId="13319"/>
    <cellStyle name="40% - Accent2 72 2 2" xfId="13320"/>
    <cellStyle name="40% - Accent2 72 2 3" xfId="13321"/>
    <cellStyle name="40% - Accent2 72 2 4" xfId="13322"/>
    <cellStyle name="40% - Accent2 72 2 5" xfId="13323"/>
    <cellStyle name="40% - Accent2 72 3" xfId="13324"/>
    <cellStyle name="40% - Accent2 72 4" xfId="13325"/>
    <cellStyle name="40% - Accent2 72 5" xfId="13326"/>
    <cellStyle name="40% - Accent2 72 6" xfId="13327"/>
    <cellStyle name="40% - Accent2 72 7" xfId="13328"/>
    <cellStyle name="40% - Accent2 72 8" xfId="13329"/>
    <cellStyle name="40% - Accent2 73" xfId="13330"/>
    <cellStyle name="40% - Accent2 73 2" xfId="13331"/>
    <cellStyle name="40% - Accent2 73 2 2" xfId="13332"/>
    <cellStyle name="40% - Accent2 73 2 3" xfId="13333"/>
    <cellStyle name="40% - Accent2 73 2 4" xfId="13334"/>
    <cellStyle name="40% - Accent2 73 2 5" xfId="13335"/>
    <cellStyle name="40% - Accent2 73 3" xfId="13336"/>
    <cellStyle name="40% - Accent2 73 4" xfId="13337"/>
    <cellStyle name="40% - Accent2 73 5" xfId="13338"/>
    <cellStyle name="40% - Accent2 73 6" xfId="13339"/>
    <cellStyle name="40% - Accent2 73 7" xfId="13340"/>
    <cellStyle name="40% - Accent2 73 8" xfId="13341"/>
    <cellStyle name="40% - Accent2 74" xfId="13342"/>
    <cellStyle name="40% - Accent2 74 2" xfId="13343"/>
    <cellStyle name="40% - Accent2 74 2 2" xfId="13344"/>
    <cellStyle name="40% - Accent2 74 2 3" xfId="13345"/>
    <cellStyle name="40% - Accent2 74 2 4" xfId="13346"/>
    <cellStyle name="40% - Accent2 74 2 5" xfId="13347"/>
    <cellStyle name="40% - Accent2 74 3" xfId="13348"/>
    <cellStyle name="40% - Accent2 74 4" xfId="13349"/>
    <cellStyle name="40% - Accent2 74 5" xfId="13350"/>
    <cellStyle name="40% - Accent2 74 6" xfId="13351"/>
    <cellStyle name="40% - Accent2 74 7" xfId="13352"/>
    <cellStyle name="40% - Accent2 75" xfId="13353"/>
    <cellStyle name="40% - Accent2 75 2" xfId="13354"/>
    <cellStyle name="40% - Accent2 75 2 2" xfId="13355"/>
    <cellStyle name="40% - Accent2 75 2 3" xfId="13356"/>
    <cellStyle name="40% - Accent2 75 2 4" xfId="13357"/>
    <cellStyle name="40% - Accent2 75 2 5" xfId="13358"/>
    <cellStyle name="40% - Accent2 75 3" xfId="13359"/>
    <cellStyle name="40% - Accent2 75 4" xfId="13360"/>
    <cellStyle name="40% - Accent2 75 5" xfId="13361"/>
    <cellStyle name="40% - Accent2 75 6" xfId="13362"/>
    <cellStyle name="40% - Accent2 75 7" xfId="13363"/>
    <cellStyle name="40% - Accent2 76" xfId="13364"/>
    <cellStyle name="40% - Accent2 76 2" xfId="13365"/>
    <cellStyle name="40% - Accent2 76 2 2" xfId="13366"/>
    <cellStyle name="40% - Accent2 76 2 3" xfId="13367"/>
    <cellStyle name="40% - Accent2 76 2 4" xfId="13368"/>
    <cellStyle name="40% - Accent2 76 2 5" xfId="13369"/>
    <cellStyle name="40% - Accent2 76 3" xfId="13370"/>
    <cellStyle name="40% - Accent2 76 4" xfId="13371"/>
    <cellStyle name="40% - Accent2 76 5" xfId="13372"/>
    <cellStyle name="40% - Accent2 76 6" xfId="13373"/>
    <cellStyle name="40% - Accent2 76 7" xfId="13374"/>
    <cellStyle name="40% - Accent2 77" xfId="13375"/>
    <cellStyle name="40% - Accent2 77 2" xfId="13376"/>
    <cellStyle name="40% - Accent2 77 2 2" xfId="13377"/>
    <cellStyle name="40% - Accent2 77 2 3" xfId="13378"/>
    <cellStyle name="40% - Accent2 77 2 4" xfId="13379"/>
    <cellStyle name="40% - Accent2 77 2 5" xfId="13380"/>
    <cellStyle name="40% - Accent2 77 3" xfId="13381"/>
    <cellStyle name="40% - Accent2 77 4" xfId="13382"/>
    <cellStyle name="40% - Accent2 77 5" xfId="13383"/>
    <cellStyle name="40% - Accent2 77 6" xfId="13384"/>
    <cellStyle name="40% - Accent2 77 7" xfId="13385"/>
    <cellStyle name="40% - Accent2 78" xfId="13386"/>
    <cellStyle name="40% - Accent2 78 2" xfId="13387"/>
    <cellStyle name="40% - Accent2 78 2 2" xfId="13388"/>
    <cellStyle name="40% - Accent2 78 2 3" xfId="13389"/>
    <cellStyle name="40% - Accent2 78 2 4" xfId="13390"/>
    <cellStyle name="40% - Accent2 78 2 5" xfId="13391"/>
    <cellStyle name="40% - Accent2 78 3" xfId="13392"/>
    <cellStyle name="40% - Accent2 78 4" xfId="13393"/>
    <cellStyle name="40% - Accent2 78 5" xfId="13394"/>
    <cellStyle name="40% - Accent2 78 6" xfId="13395"/>
    <cellStyle name="40% - Accent2 78 7" xfId="13396"/>
    <cellStyle name="40% - Accent2 79" xfId="13397"/>
    <cellStyle name="40% - Accent2 79 2" xfId="13398"/>
    <cellStyle name="40% - Accent2 79 2 2" xfId="13399"/>
    <cellStyle name="40% - Accent2 79 2 3" xfId="13400"/>
    <cellStyle name="40% - Accent2 79 2 4" xfId="13401"/>
    <cellStyle name="40% - Accent2 79 2 5" xfId="13402"/>
    <cellStyle name="40% - Accent2 79 3" xfId="13403"/>
    <cellStyle name="40% - Accent2 79 4" xfId="13404"/>
    <cellStyle name="40% - Accent2 79 5" xfId="13405"/>
    <cellStyle name="40% - Accent2 79 6" xfId="13406"/>
    <cellStyle name="40% - Accent2 79 7" xfId="13407"/>
    <cellStyle name="40% - Accent2 8" xfId="13408"/>
    <cellStyle name="40% - Accent2 8 10" xfId="13409"/>
    <cellStyle name="40% - Accent2 8 11" xfId="13410"/>
    <cellStyle name="40% - Accent2 8 12" xfId="13411"/>
    <cellStyle name="40% - Accent2 8 2" xfId="13412"/>
    <cellStyle name="40% - Accent2 8 2 2" xfId="13413"/>
    <cellStyle name="40% - Accent2 8 2 2 2" xfId="13414"/>
    <cellStyle name="40% - Accent2 8 2 3" xfId="13415"/>
    <cellStyle name="40% - Accent2 8 2 4" xfId="13416"/>
    <cellStyle name="40% - Accent2 8 2 5" xfId="13417"/>
    <cellStyle name="40% - Accent2 8 2 6" xfId="13418"/>
    <cellStyle name="40% - Accent2 8 2 7" xfId="13419"/>
    <cellStyle name="40% - Accent2 8 3" xfId="13420"/>
    <cellStyle name="40% - Accent2 8 3 2" xfId="13421"/>
    <cellStyle name="40% - Accent2 8 3 3" xfId="13422"/>
    <cellStyle name="40% - Accent2 8 4" xfId="13423"/>
    <cellStyle name="40% - Accent2 8 5" xfId="13424"/>
    <cellStyle name="40% - Accent2 8 6" xfId="13425"/>
    <cellStyle name="40% - Accent2 8 7" xfId="13426"/>
    <cellStyle name="40% - Accent2 8 8" xfId="13427"/>
    <cellStyle name="40% - Accent2 8 9" xfId="13428"/>
    <cellStyle name="40% - Accent2 80" xfId="13429"/>
    <cellStyle name="40% - Accent2 80 2" xfId="13430"/>
    <cellStyle name="40% - Accent2 80 2 2" xfId="13431"/>
    <cellStyle name="40% - Accent2 80 2 3" xfId="13432"/>
    <cellStyle name="40% - Accent2 80 2 4" xfId="13433"/>
    <cellStyle name="40% - Accent2 80 2 5" xfId="13434"/>
    <cellStyle name="40% - Accent2 80 3" xfId="13435"/>
    <cellStyle name="40% - Accent2 80 4" xfId="13436"/>
    <cellStyle name="40% - Accent2 80 5" xfId="13437"/>
    <cellStyle name="40% - Accent2 80 6" xfId="13438"/>
    <cellStyle name="40% - Accent2 80 7" xfId="13439"/>
    <cellStyle name="40% - Accent2 81" xfId="13440"/>
    <cellStyle name="40% - Accent2 81 2" xfId="13441"/>
    <cellStyle name="40% - Accent2 81 2 2" xfId="13442"/>
    <cellStyle name="40% - Accent2 81 2 3" xfId="13443"/>
    <cellStyle name="40% - Accent2 81 2 4" xfId="13444"/>
    <cellStyle name="40% - Accent2 81 2 5" xfId="13445"/>
    <cellStyle name="40% - Accent2 81 3" xfId="13446"/>
    <cellStyle name="40% - Accent2 81 4" xfId="13447"/>
    <cellStyle name="40% - Accent2 81 5" xfId="13448"/>
    <cellStyle name="40% - Accent2 81 6" xfId="13449"/>
    <cellStyle name="40% - Accent2 82" xfId="13450"/>
    <cellStyle name="40% - Accent2 82 2" xfId="13451"/>
    <cellStyle name="40% - Accent2 82 2 2" xfId="13452"/>
    <cellStyle name="40% - Accent2 82 2 3" xfId="13453"/>
    <cellStyle name="40% - Accent2 82 2 4" xfId="13454"/>
    <cellStyle name="40% - Accent2 82 2 5" xfId="13455"/>
    <cellStyle name="40% - Accent2 82 3" xfId="13456"/>
    <cellStyle name="40% - Accent2 82 4" xfId="13457"/>
    <cellStyle name="40% - Accent2 82 5" xfId="13458"/>
    <cellStyle name="40% - Accent2 82 6" xfId="13459"/>
    <cellStyle name="40% - Accent2 83" xfId="13460"/>
    <cellStyle name="40% - Accent2 83 2" xfId="13461"/>
    <cellStyle name="40% - Accent2 83 2 2" xfId="13462"/>
    <cellStyle name="40% - Accent2 83 2 3" xfId="13463"/>
    <cellStyle name="40% - Accent2 83 2 4" xfId="13464"/>
    <cellStyle name="40% - Accent2 83 2 5" xfId="13465"/>
    <cellStyle name="40% - Accent2 83 3" xfId="13466"/>
    <cellStyle name="40% - Accent2 83 4" xfId="13467"/>
    <cellStyle name="40% - Accent2 83 5" xfId="13468"/>
    <cellStyle name="40% - Accent2 83 6" xfId="13469"/>
    <cellStyle name="40% - Accent2 84" xfId="13470"/>
    <cellStyle name="40% - Accent2 84 2" xfId="13471"/>
    <cellStyle name="40% - Accent2 84 2 2" xfId="13472"/>
    <cellStyle name="40% - Accent2 84 2 3" xfId="13473"/>
    <cellStyle name="40% - Accent2 84 2 4" xfId="13474"/>
    <cellStyle name="40% - Accent2 84 2 5" xfId="13475"/>
    <cellStyle name="40% - Accent2 84 3" xfId="13476"/>
    <cellStyle name="40% - Accent2 84 4" xfId="13477"/>
    <cellStyle name="40% - Accent2 84 5" xfId="13478"/>
    <cellStyle name="40% - Accent2 84 6" xfId="13479"/>
    <cellStyle name="40% - Accent2 85" xfId="13480"/>
    <cellStyle name="40% - Accent2 85 2" xfId="13481"/>
    <cellStyle name="40% - Accent2 85 2 2" xfId="13482"/>
    <cellStyle name="40% - Accent2 85 2 3" xfId="13483"/>
    <cellStyle name="40% - Accent2 85 2 4" xfId="13484"/>
    <cellStyle name="40% - Accent2 85 2 5" xfId="13485"/>
    <cellStyle name="40% - Accent2 85 3" xfId="13486"/>
    <cellStyle name="40% - Accent2 85 4" xfId="13487"/>
    <cellStyle name="40% - Accent2 85 5" xfId="13488"/>
    <cellStyle name="40% - Accent2 85 6" xfId="13489"/>
    <cellStyle name="40% - Accent2 86" xfId="13490"/>
    <cellStyle name="40% - Accent2 86 2" xfId="13491"/>
    <cellStyle name="40% - Accent2 86 2 2" xfId="13492"/>
    <cellStyle name="40% - Accent2 86 2 3" xfId="13493"/>
    <cellStyle name="40% - Accent2 86 2 4" xfId="13494"/>
    <cellStyle name="40% - Accent2 86 2 5" xfId="13495"/>
    <cellStyle name="40% - Accent2 86 3" xfId="13496"/>
    <cellStyle name="40% - Accent2 86 4" xfId="13497"/>
    <cellStyle name="40% - Accent2 86 5" xfId="13498"/>
    <cellStyle name="40% - Accent2 86 6" xfId="13499"/>
    <cellStyle name="40% - Accent2 87" xfId="13500"/>
    <cellStyle name="40% - Accent2 87 2" xfId="13501"/>
    <cellStyle name="40% - Accent2 87 2 2" xfId="13502"/>
    <cellStyle name="40% - Accent2 87 2 3" xfId="13503"/>
    <cellStyle name="40% - Accent2 87 2 4" xfId="13504"/>
    <cellStyle name="40% - Accent2 87 2 5" xfId="13505"/>
    <cellStyle name="40% - Accent2 87 3" xfId="13506"/>
    <cellStyle name="40% - Accent2 87 4" xfId="13507"/>
    <cellStyle name="40% - Accent2 87 5" xfId="13508"/>
    <cellStyle name="40% - Accent2 87 6" xfId="13509"/>
    <cellStyle name="40% - Accent2 88" xfId="13510"/>
    <cellStyle name="40% - Accent2 88 2" xfId="13511"/>
    <cellStyle name="40% - Accent2 88 2 2" xfId="13512"/>
    <cellStyle name="40% - Accent2 88 2 3" xfId="13513"/>
    <cellStyle name="40% - Accent2 88 2 4" xfId="13514"/>
    <cellStyle name="40% - Accent2 88 2 5" xfId="13515"/>
    <cellStyle name="40% - Accent2 88 3" xfId="13516"/>
    <cellStyle name="40% - Accent2 88 4" xfId="13517"/>
    <cellStyle name="40% - Accent2 88 5" xfId="13518"/>
    <cellStyle name="40% - Accent2 88 6" xfId="13519"/>
    <cellStyle name="40% - Accent2 89" xfId="13520"/>
    <cellStyle name="40% - Accent2 89 2" xfId="13521"/>
    <cellStyle name="40% - Accent2 89 2 2" xfId="13522"/>
    <cellStyle name="40% - Accent2 89 2 3" xfId="13523"/>
    <cellStyle name="40% - Accent2 89 2 4" xfId="13524"/>
    <cellStyle name="40% - Accent2 89 2 5" xfId="13525"/>
    <cellStyle name="40% - Accent2 89 3" xfId="13526"/>
    <cellStyle name="40% - Accent2 89 4" xfId="13527"/>
    <cellStyle name="40% - Accent2 89 5" xfId="13528"/>
    <cellStyle name="40% - Accent2 89 6" xfId="13529"/>
    <cellStyle name="40% - Accent2 9" xfId="13530"/>
    <cellStyle name="40% - Accent2 9 10" xfId="13531"/>
    <cellStyle name="40% - Accent2 9 11" xfId="13532"/>
    <cellStyle name="40% - Accent2 9 12" xfId="13533"/>
    <cellStyle name="40% - Accent2 9 2" xfId="13534"/>
    <cellStyle name="40% - Accent2 9 2 2" xfId="13535"/>
    <cellStyle name="40% - Accent2 9 2 2 2" xfId="13536"/>
    <cellStyle name="40% - Accent2 9 2 3" xfId="13537"/>
    <cellStyle name="40% - Accent2 9 2 4" xfId="13538"/>
    <cellStyle name="40% - Accent2 9 2 5" xfId="13539"/>
    <cellStyle name="40% - Accent2 9 2 6" xfId="13540"/>
    <cellStyle name="40% - Accent2 9 2 7" xfId="13541"/>
    <cellStyle name="40% - Accent2 9 3" xfId="13542"/>
    <cellStyle name="40% - Accent2 9 3 2" xfId="13543"/>
    <cellStyle name="40% - Accent2 9 3 3" xfId="13544"/>
    <cellStyle name="40% - Accent2 9 4" xfId="13545"/>
    <cellStyle name="40% - Accent2 9 5" xfId="13546"/>
    <cellStyle name="40% - Accent2 9 6" xfId="13547"/>
    <cellStyle name="40% - Accent2 9 7" xfId="13548"/>
    <cellStyle name="40% - Accent2 9 8" xfId="13549"/>
    <cellStyle name="40% - Accent2 9 9" xfId="13550"/>
    <cellStyle name="40% - Accent2 90" xfId="13551"/>
    <cellStyle name="40% - Accent2 90 2" xfId="13552"/>
    <cellStyle name="40% - Accent2 90 2 2" xfId="13553"/>
    <cellStyle name="40% - Accent2 90 2 3" xfId="13554"/>
    <cellStyle name="40% - Accent2 90 2 4" xfId="13555"/>
    <cellStyle name="40% - Accent2 90 2 5" xfId="13556"/>
    <cellStyle name="40% - Accent2 90 3" xfId="13557"/>
    <cellStyle name="40% - Accent2 90 4" xfId="13558"/>
    <cellStyle name="40% - Accent2 90 5" xfId="13559"/>
    <cellStyle name="40% - Accent2 90 6" xfId="13560"/>
    <cellStyle name="40% - Accent2 91" xfId="13561"/>
    <cellStyle name="40% - Accent2 91 2" xfId="13562"/>
    <cellStyle name="40% - Accent2 91 2 2" xfId="13563"/>
    <cellStyle name="40% - Accent2 91 2 3" xfId="13564"/>
    <cellStyle name="40% - Accent2 91 2 4" xfId="13565"/>
    <cellStyle name="40% - Accent2 91 2 5" xfId="13566"/>
    <cellStyle name="40% - Accent2 91 3" xfId="13567"/>
    <cellStyle name="40% - Accent2 91 4" xfId="13568"/>
    <cellStyle name="40% - Accent2 91 5" xfId="13569"/>
    <cellStyle name="40% - Accent2 91 6" xfId="13570"/>
    <cellStyle name="40% - Accent2 92" xfId="13571"/>
    <cellStyle name="40% - Accent2 92 2" xfId="13572"/>
    <cellStyle name="40% - Accent2 92 2 2" xfId="13573"/>
    <cellStyle name="40% - Accent2 92 2 3" xfId="13574"/>
    <cellStyle name="40% - Accent2 92 2 4" xfId="13575"/>
    <cellStyle name="40% - Accent2 92 2 5" xfId="13576"/>
    <cellStyle name="40% - Accent2 92 3" xfId="13577"/>
    <cellStyle name="40% - Accent2 92 4" xfId="13578"/>
    <cellStyle name="40% - Accent2 92 5" xfId="13579"/>
    <cellStyle name="40% - Accent2 92 6" xfId="13580"/>
    <cellStyle name="40% - Accent2 93" xfId="13581"/>
    <cellStyle name="40% - Accent2 93 2" xfId="13582"/>
    <cellStyle name="40% - Accent2 93 2 2" xfId="13583"/>
    <cellStyle name="40% - Accent2 93 2 3" xfId="13584"/>
    <cellStyle name="40% - Accent2 93 2 4" xfId="13585"/>
    <cellStyle name="40% - Accent2 93 2 5" xfId="13586"/>
    <cellStyle name="40% - Accent2 93 3" xfId="13587"/>
    <cellStyle name="40% - Accent2 93 4" xfId="13588"/>
    <cellStyle name="40% - Accent2 93 5" xfId="13589"/>
    <cellStyle name="40% - Accent2 93 6" xfId="13590"/>
    <cellStyle name="40% - Accent2 94" xfId="13591"/>
    <cellStyle name="40% - Accent2 94 2" xfId="13592"/>
    <cellStyle name="40% - Accent2 94 2 2" xfId="13593"/>
    <cellStyle name="40% - Accent2 94 2 3" xfId="13594"/>
    <cellStyle name="40% - Accent2 94 2 4" xfId="13595"/>
    <cellStyle name="40% - Accent2 94 2 5" xfId="13596"/>
    <cellStyle name="40% - Accent2 94 3" xfId="13597"/>
    <cellStyle name="40% - Accent2 94 4" xfId="13598"/>
    <cellStyle name="40% - Accent2 94 5" xfId="13599"/>
    <cellStyle name="40% - Accent2 94 6" xfId="13600"/>
    <cellStyle name="40% - Accent2 95" xfId="13601"/>
    <cellStyle name="40% - Accent2 95 2" xfId="13602"/>
    <cellStyle name="40% - Accent2 95 2 2" xfId="13603"/>
    <cellStyle name="40% - Accent2 95 2 3" xfId="13604"/>
    <cellStyle name="40% - Accent2 95 2 4" xfId="13605"/>
    <cellStyle name="40% - Accent2 95 2 5" xfId="13606"/>
    <cellStyle name="40% - Accent2 95 3" xfId="13607"/>
    <cellStyle name="40% - Accent2 95 4" xfId="13608"/>
    <cellStyle name="40% - Accent2 95 5" xfId="13609"/>
    <cellStyle name="40% - Accent2 95 6" xfId="13610"/>
    <cellStyle name="40% - Accent2 96" xfId="13611"/>
    <cellStyle name="40% - Accent2 96 2" xfId="13612"/>
    <cellStyle name="40% - Accent2 96 2 2" xfId="13613"/>
    <cellStyle name="40% - Accent2 96 2 3" xfId="13614"/>
    <cellStyle name="40% - Accent2 96 2 4" xfId="13615"/>
    <cellStyle name="40% - Accent2 96 2 5" xfId="13616"/>
    <cellStyle name="40% - Accent2 96 3" xfId="13617"/>
    <cellStyle name="40% - Accent2 96 4" xfId="13618"/>
    <cellStyle name="40% - Accent2 96 5" xfId="13619"/>
    <cellStyle name="40% - Accent2 96 6" xfId="13620"/>
    <cellStyle name="40% - Accent2 97" xfId="13621"/>
    <cellStyle name="40% - Accent2 97 2" xfId="13622"/>
    <cellStyle name="40% - Accent2 97 2 2" xfId="13623"/>
    <cellStyle name="40% - Accent2 97 2 3" xfId="13624"/>
    <cellStyle name="40% - Accent2 97 2 4" xfId="13625"/>
    <cellStyle name="40% - Accent2 97 2 5" xfId="13626"/>
    <cellStyle name="40% - Accent2 97 3" xfId="13627"/>
    <cellStyle name="40% - Accent2 97 4" xfId="13628"/>
    <cellStyle name="40% - Accent2 97 5" xfId="13629"/>
    <cellStyle name="40% - Accent2 97 6" xfId="13630"/>
    <cellStyle name="40% - Accent2 98" xfId="13631"/>
    <cellStyle name="40% - Accent2 98 2" xfId="13632"/>
    <cellStyle name="40% - Accent2 98 2 2" xfId="13633"/>
    <cellStyle name="40% - Accent2 98 2 3" xfId="13634"/>
    <cellStyle name="40% - Accent2 98 2 4" xfId="13635"/>
    <cellStyle name="40% - Accent2 98 2 5" xfId="13636"/>
    <cellStyle name="40% - Accent2 98 3" xfId="13637"/>
    <cellStyle name="40% - Accent2 98 4" xfId="13638"/>
    <cellStyle name="40% - Accent2 98 5" xfId="13639"/>
    <cellStyle name="40% - Accent2 98 6" xfId="13640"/>
    <cellStyle name="40% - Accent2 99" xfId="13641"/>
    <cellStyle name="40% - Accent2 99 2" xfId="13642"/>
    <cellStyle name="40% - Accent2 99 2 2" xfId="13643"/>
    <cellStyle name="40% - Accent2 99 2 3" xfId="13644"/>
    <cellStyle name="40% - Accent2 99 2 4" xfId="13645"/>
    <cellStyle name="40% - Accent2 99 2 5" xfId="13646"/>
    <cellStyle name="40% - Accent2 99 3" xfId="13647"/>
    <cellStyle name="40% - Accent2 99 4" xfId="13648"/>
    <cellStyle name="40% - Accent2 99 5" xfId="13649"/>
    <cellStyle name="40% - Accent2 99 6" xfId="13650"/>
    <cellStyle name="40% - Accent3 10" xfId="13651"/>
    <cellStyle name="40% - Accent3 10 10" xfId="13652"/>
    <cellStyle name="40% - Accent3 10 11" xfId="13653"/>
    <cellStyle name="40% - Accent3 10 12" xfId="13654"/>
    <cellStyle name="40% - Accent3 10 2" xfId="13655"/>
    <cellStyle name="40% - Accent3 10 2 2" xfId="13656"/>
    <cellStyle name="40% - Accent3 10 2 2 2" xfId="13657"/>
    <cellStyle name="40% - Accent3 10 2 3" xfId="13658"/>
    <cellStyle name="40% - Accent3 10 2 4" xfId="13659"/>
    <cellStyle name="40% - Accent3 10 2 5" xfId="13660"/>
    <cellStyle name="40% - Accent3 10 2 6" xfId="13661"/>
    <cellStyle name="40% - Accent3 10 2 7" xfId="13662"/>
    <cellStyle name="40% - Accent3 10 3" xfId="13663"/>
    <cellStyle name="40% - Accent3 10 3 2" xfId="13664"/>
    <cellStyle name="40% - Accent3 10 3 3" xfId="13665"/>
    <cellStyle name="40% - Accent3 10 4" xfId="13666"/>
    <cellStyle name="40% - Accent3 10 5" xfId="13667"/>
    <cellStyle name="40% - Accent3 10 6" xfId="13668"/>
    <cellStyle name="40% - Accent3 10 7" xfId="13669"/>
    <cellStyle name="40% - Accent3 10 8" xfId="13670"/>
    <cellStyle name="40% - Accent3 10 9" xfId="13671"/>
    <cellStyle name="40% - Accent3 100" xfId="13672"/>
    <cellStyle name="40% - Accent3 100 2" xfId="13673"/>
    <cellStyle name="40% - Accent3 100 2 2" xfId="13674"/>
    <cellStyle name="40% - Accent3 100 2 3" xfId="13675"/>
    <cellStyle name="40% - Accent3 100 2 4" xfId="13676"/>
    <cellStyle name="40% - Accent3 100 2 5" xfId="13677"/>
    <cellStyle name="40% - Accent3 100 3" xfId="13678"/>
    <cellStyle name="40% - Accent3 100 4" xfId="13679"/>
    <cellStyle name="40% - Accent3 100 5" xfId="13680"/>
    <cellStyle name="40% - Accent3 100 6" xfId="13681"/>
    <cellStyle name="40% - Accent3 101" xfId="13682"/>
    <cellStyle name="40% - Accent3 101 2" xfId="13683"/>
    <cellStyle name="40% - Accent3 101 2 2" xfId="13684"/>
    <cellStyle name="40% - Accent3 101 2 3" xfId="13685"/>
    <cellStyle name="40% - Accent3 101 2 4" xfId="13686"/>
    <cellStyle name="40% - Accent3 101 2 5" xfId="13687"/>
    <cellStyle name="40% - Accent3 101 3" xfId="13688"/>
    <cellStyle name="40% - Accent3 101 4" xfId="13689"/>
    <cellStyle name="40% - Accent3 101 5" xfId="13690"/>
    <cellStyle name="40% - Accent3 101 6" xfId="13691"/>
    <cellStyle name="40% - Accent3 102" xfId="13692"/>
    <cellStyle name="40% - Accent3 102 2" xfId="13693"/>
    <cellStyle name="40% - Accent3 102 3" xfId="13694"/>
    <cellStyle name="40% - Accent3 102 4" xfId="13695"/>
    <cellStyle name="40% - Accent3 102 5" xfId="13696"/>
    <cellStyle name="40% - Accent3 103" xfId="13697"/>
    <cellStyle name="40% - Accent3 103 2" xfId="13698"/>
    <cellStyle name="40% - Accent3 103 3" xfId="13699"/>
    <cellStyle name="40% - Accent3 103 4" xfId="13700"/>
    <cellStyle name="40% - Accent3 103 5" xfId="13701"/>
    <cellStyle name="40% - Accent3 104" xfId="13702"/>
    <cellStyle name="40% - Accent3 104 2" xfId="13703"/>
    <cellStyle name="40% - Accent3 104 3" xfId="13704"/>
    <cellStyle name="40% - Accent3 104 4" xfId="13705"/>
    <cellStyle name="40% - Accent3 104 5" xfId="13706"/>
    <cellStyle name="40% - Accent3 105" xfId="13707"/>
    <cellStyle name="40% - Accent3 105 2" xfId="13708"/>
    <cellStyle name="40% - Accent3 105 3" xfId="13709"/>
    <cellStyle name="40% - Accent3 105 4" xfId="13710"/>
    <cellStyle name="40% - Accent3 105 5" xfId="13711"/>
    <cellStyle name="40% - Accent3 106" xfId="13712"/>
    <cellStyle name="40% - Accent3 106 2" xfId="13713"/>
    <cellStyle name="40% - Accent3 106 3" xfId="13714"/>
    <cellStyle name="40% - Accent3 106 4" xfId="13715"/>
    <cellStyle name="40% - Accent3 106 5" xfId="13716"/>
    <cellStyle name="40% - Accent3 107" xfId="13717"/>
    <cellStyle name="40% - Accent3 107 2" xfId="13718"/>
    <cellStyle name="40% - Accent3 107 3" xfId="13719"/>
    <cellStyle name="40% - Accent3 107 4" xfId="13720"/>
    <cellStyle name="40% - Accent3 107 5" xfId="13721"/>
    <cellStyle name="40% - Accent3 108" xfId="13722"/>
    <cellStyle name="40% - Accent3 108 2" xfId="13723"/>
    <cellStyle name="40% - Accent3 108 3" xfId="13724"/>
    <cellStyle name="40% - Accent3 108 4" xfId="13725"/>
    <cellStyle name="40% - Accent3 108 5" xfId="13726"/>
    <cellStyle name="40% - Accent3 109" xfId="13727"/>
    <cellStyle name="40% - Accent3 109 2" xfId="13728"/>
    <cellStyle name="40% - Accent3 109 3" xfId="13729"/>
    <cellStyle name="40% - Accent3 109 4" xfId="13730"/>
    <cellStyle name="40% - Accent3 109 5" xfId="13731"/>
    <cellStyle name="40% - Accent3 11" xfId="13732"/>
    <cellStyle name="40% - Accent3 11 10" xfId="13733"/>
    <cellStyle name="40% - Accent3 11 11" xfId="13734"/>
    <cellStyle name="40% - Accent3 11 12" xfId="13735"/>
    <cellStyle name="40% - Accent3 11 2" xfId="13736"/>
    <cellStyle name="40% - Accent3 11 2 2" xfId="13737"/>
    <cellStyle name="40% - Accent3 11 2 2 2" xfId="13738"/>
    <cellStyle name="40% - Accent3 11 2 3" xfId="13739"/>
    <cellStyle name="40% - Accent3 11 2 4" xfId="13740"/>
    <cellStyle name="40% - Accent3 11 2 5" xfId="13741"/>
    <cellStyle name="40% - Accent3 11 2 6" xfId="13742"/>
    <cellStyle name="40% - Accent3 11 2 7" xfId="13743"/>
    <cellStyle name="40% - Accent3 11 3" xfId="13744"/>
    <cellStyle name="40% - Accent3 11 3 2" xfId="13745"/>
    <cellStyle name="40% - Accent3 11 3 3" xfId="13746"/>
    <cellStyle name="40% - Accent3 11 4" xfId="13747"/>
    <cellStyle name="40% - Accent3 11 5" xfId="13748"/>
    <cellStyle name="40% - Accent3 11 6" xfId="13749"/>
    <cellStyle name="40% - Accent3 11 7" xfId="13750"/>
    <cellStyle name="40% - Accent3 11 8" xfId="13751"/>
    <cellStyle name="40% - Accent3 11 9" xfId="13752"/>
    <cellStyle name="40% - Accent3 110" xfId="13753"/>
    <cellStyle name="40% - Accent3 110 2" xfId="13754"/>
    <cellStyle name="40% - Accent3 110 3" xfId="13755"/>
    <cellStyle name="40% - Accent3 110 4" xfId="13756"/>
    <cellStyle name="40% - Accent3 110 5" xfId="13757"/>
    <cellStyle name="40% - Accent3 111" xfId="13758"/>
    <cellStyle name="40% - Accent3 111 2" xfId="13759"/>
    <cellStyle name="40% - Accent3 111 3" xfId="13760"/>
    <cellStyle name="40% - Accent3 111 4" xfId="13761"/>
    <cellStyle name="40% - Accent3 111 5" xfId="13762"/>
    <cellStyle name="40% - Accent3 112" xfId="13763"/>
    <cellStyle name="40% - Accent3 112 2" xfId="13764"/>
    <cellStyle name="40% - Accent3 112 3" xfId="13765"/>
    <cellStyle name="40% - Accent3 112 4" xfId="13766"/>
    <cellStyle name="40% - Accent3 112 5" xfId="13767"/>
    <cellStyle name="40% - Accent3 113" xfId="13768"/>
    <cellStyle name="40% - Accent3 113 2" xfId="13769"/>
    <cellStyle name="40% - Accent3 113 3" xfId="13770"/>
    <cellStyle name="40% - Accent3 113 4" xfId="13771"/>
    <cellStyle name="40% - Accent3 114" xfId="13772"/>
    <cellStyle name="40% - Accent3 114 2" xfId="13773"/>
    <cellStyle name="40% - Accent3 114 3" xfId="13774"/>
    <cellStyle name="40% - Accent3 114 4" xfId="13775"/>
    <cellStyle name="40% - Accent3 115" xfId="13776"/>
    <cellStyle name="40% - Accent3 115 2" xfId="13777"/>
    <cellStyle name="40% - Accent3 115 3" xfId="13778"/>
    <cellStyle name="40% - Accent3 115 4" xfId="13779"/>
    <cellStyle name="40% - Accent3 116" xfId="13780"/>
    <cellStyle name="40% - Accent3 116 2" xfId="13781"/>
    <cellStyle name="40% - Accent3 116 3" xfId="13782"/>
    <cellStyle name="40% - Accent3 116 4" xfId="13783"/>
    <cellStyle name="40% - Accent3 117" xfId="13784"/>
    <cellStyle name="40% - Accent3 117 2" xfId="13785"/>
    <cellStyle name="40% - Accent3 117 3" xfId="13786"/>
    <cellStyle name="40% - Accent3 117 4" xfId="13787"/>
    <cellStyle name="40% - Accent3 118" xfId="13788"/>
    <cellStyle name="40% - Accent3 118 2" xfId="13789"/>
    <cellStyle name="40% - Accent3 118 3" xfId="13790"/>
    <cellStyle name="40% - Accent3 118 4" xfId="13791"/>
    <cellStyle name="40% - Accent3 119" xfId="13792"/>
    <cellStyle name="40% - Accent3 119 2" xfId="13793"/>
    <cellStyle name="40% - Accent3 119 3" xfId="13794"/>
    <cellStyle name="40% - Accent3 119 4" xfId="13795"/>
    <cellStyle name="40% - Accent3 12" xfId="13796"/>
    <cellStyle name="40% - Accent3 12 10" xfId="13797"/>
    <cellStyle name="40% - Accent3 12 11" xfId="13798"/>
    <cellStyle name="40% - Accent3 12 12" xfId="13799"/>
    <cellStyle name="40% - Accent3 12 2" xfId="13800"/>
    <cellStyle name="40% - Accent3 12 2 2" xfId="13801"/>
    <cellStyle name="40% - Accent3 12 2 2 2" xfId="13802"/>
    <cellStyle name="40% - Accent3 12 2 3" xfId="13803"/>
    <cellStyle name="40% - Accent3 12 2 4" xfId="13804"/>
    <cellStyle name="40% - Accent3 12 2 5" xfId="13805"/>
    <cellStyle name="40% - Accent3 12 2 6" xfId="13806"/>
    <cellStyle name="40% - Accent3 12 2 7" xfId="13807"/>
    <cellStyle name="40% - Accent3 12 3" xfId="13808"/>
    <cellStyle name="40% - Accent3 12 3 2" xfId="13809"/>
    <cellStyle name="40% - Accent3 12 3 3" xfId="13810"/>
    <cellStyle name="40% - Accent3 12 4" xfId="13811"/>
    <cellStyle name="40% - Accent3 12 5" xfId="13812"/>
    <cellStyle name="40% - Accent3 12 6" xfId="13813"/>
    <cellStyle name="40% - Accent3 12 7" xfId="13814"/>
    <cellStyle name="40% - Accent3 12 8" xfId="13815"/>
    <cellStyle name="40% - Accent3 12 9" xfId="13816"/>
    <cellStyle name="40% - Accent3 120" xfId="13817"/>
    <cellStyle name="40% - Accent3 121" xfId="13818"/>
    <cellStyle name="40% - Accent3 122" xfId="13819"/>
    <cellStyle name="40% - Accent3 123" xfId="13820"/>
    <cellStyle name="40% - Accent3 124" xfId="13821"/>
    <cellStyle name="40% - Accent3 125" xfId="13822"/>
    <cellStyle name="40% - Accent3 126" xfId="13823"/>
    <cellStyle name="40% - Accent3 127" xfId="13824"/>
    <cellStyle name="40% - Accent3 128" xfId="13825"/>
    <cellStyle name="40% - Accent3 129" xfId="13826"/>
    <cellStyle name="40% - Accent3 13" xfId="13827"/>
    <cellStyle name="40% - Accent3 13 10" xfId="13828"/>
    <cellStyle name="40% - Accent3 13 11" xfId="13829"/>
    <cellStyle name="40% - Accent3 13 12" xfId="13830"/>
    <cellStyle name="40% - Accent3 13 2" xfId="13831"/>
    <cellStyle name="40% - Accent3 13 2 2" xfId="13832"/>
    <cellStyle name="40% - Accent3 13 2 2 2" xfId="13833"/>
    <cellStyle name="40% - Accent3 13 2 3" xfId="13834"/>
    <cellStyle name="40% - Accent3 13 2 4" xfId="13835"/>
    <cellStyle name="40% - Accent3 13 2 5" xfId="13836"/>
    <cellStyle name="40% - Accent3 13 2 6" xfId="13837"/>
    <cellStyle name="40% - Accent3 13 2 7" xfId="13838"/>
    <cellStyle name="40% - Accent3 13 3" xfId="13839"/>
    <cellStyle name="40% - Accent3 13 3 2" xfId="13840"/>
    <cellStyle name="40% - Accent3 13 3 3" xfId="13841"/>
    <cellStyle name="40% - Accent3 13 4" xfId="13842"/>
    <cellStyle name="40% - Accent3 13 5" xfId="13843"/>
    <cellStyle name="40% - Accent3 13 6" xfId="13844"/>
    <cellStyle name="40% - Accent3 13 7" xfId="13845"/>
    <cellStyle name="40% - Accent3 13 8" xfId="13846"/>
    <cellStyle name="40% - Accent3 13 9" xfId="13847"/>
    <cellStyle name="40% - Accent3 130" xfId="13848"/>
    <cellStyle name="40% - Accent3 130 2" xfId="13849"/>
    <cellStyle name="40% - Accent3 130 3" xfId="13850"/>
    <cellStyle name="40% - Accent3 130 4" xfId="13851"/>
    <cellStyle name="40% - Accent3 131" xfId="13852"/>
    <cellStyle name="40% - Accent3 131 2" xfId="13853"/>
    <cellStyle name="40% - Accent3 131 3" xfId="13854"/>
    <cellStyle name="40% - Accent3 131 4" xfId="13855"/>
    <cellStyle name="40% - Accent3 132" xfId="13856"/>
    <cellStyle name="40% - Accent3 133" xfId="13857"/>
    <cellStyle name="40% - Accent3 134" xfId="13858"/>
    <cellStyle name="40% - Accent3 135" xfId="13859"/>
    <cellStyle name="40% - Accent3 136" xfId="13860"/>
    <cellStyle name="40% - Accent3 14" xfId="13861"/>
    <cellStyle name="40% - Accent3 14 10" xfId="13862"/>
    <cellStyle name="40% - Accent3 14 11" xfId="13863"/>
    <cellStyle name="40% - Accent3 14 12" xfId="13864"/>
    <cellStyle name="40% - Accent3 14 2" xfId="13865"/>
    <cellStyle name="40% - Accent3 14 2 2" xfId="13866"/>
    <cellStyle name="40% - Accent3 14 2 2 2" xfId="13867"/>
    <cellStyle name="40% - Accent3 14 2 3" xfId="13868"/>
    <cellStyle name="40% - Accent3 14 2 4" xfId="13869"/>
    <cellStyle name="40% - Accent3 14 2 5" xfId="13870"/>
    <cellStyle name="40% - Accent3 14 2 6" xfId="13871"/>
    <cellStyle name="40% - Accent3 14 2 7" xfId="13872"/>
    <cellStyle name="40% - Accent3 14 3" xfId="13873"/>
    <cellStyle name="40% - Accent3 14 3 2" xfId="13874"/>
    <cellStyle name="40% - Accent3 14 4" xfId="13875"/>
    <cellStyle name="40% - Accent3 14 5" xfId="13876"/>
    <cellStyle name="40% - Accent3 14 6" xfId="13877"/>
    <cellStyle name="40% - Accent3 14 7" xfId="13878"/>
    <cellStyle name="40% - Accent3 14 8" xfId="13879"/>
    <cellStyle name="40% - Accent3 14 9" xfId="13880"/>
    <cellStyle name="40% - Accent3 15" xfId="13881"/>
    <cellStyle name="40% - Accent3 15 10" xfId="13882"/>
    <cellStyle name="40% - Accent3 15 11" xfId="13883"/>
    <cellStyle name="40% - Accent3 15 12" xfId="13884"/>
    <cellStyle name="40% - Accent3 15 2" xfId="13885"/>
    <cellStyle name="40% - Accent3 15 2 2" xfId="13886"/>
    <cellStyle name="40% - Accent3 15 2 2 2" xfId="13887"/>
    <cellStyle name="40% - Accent3 15 2 3" xfId="13888"/>
    <cellStyle name="40% - Accent3 15 2 4" xfId="13889"/>
    <cellStyle name="40% - Accent3 15 2 5" xfId="13890"/>
    <cellStyle name="40% - Accent3 15 2 6" xfId="13891"/>
    <cellStyle name="40% - Accent3 15 2 7" xfId="13892"/>
    <cellStyle name="40% - Accent3 15 3" xfId="13893"/>
    <cellStyle name="40% - Accent3 15 3 2" xfId="13894"/>
    <cellStyle name="40% - Accent3 15 4" xfId="13895"/>
    <cellStyle name="40% - Accent3 15 5" xfId="13896"/>
    <cellStyle name="40% - Accent3 15 6" xfId="13897"/>
    <cellStyle name="40% - Accent3 15 7" xfId="13898"/>
    <cellStyle name="40% - Accent3 15 8" xfId="13899"/>
    <cellStyle name="40% - Accent3 15 9" xfId="13900"/>
    <cellStyle name="40% - Accent3 16" xfId="13901"/>
    <cellStyle name="40% - Accent3 16 10" xfId="13902"/>
    <cellStyle name="40% - Accent3 16 11" xfId="13903"/>
    <cellStyle name="40% - Accent3 16 12" xfId="13904"/>
    <cellStyle name="40% - Accent3 16 2" xfId="13905"/>
    <cellStyle name="40% - Accent3 16 2 2" xfId="13906"/>
    <cellStyle name="40% - Accent3 16 2 2 2" xfId="13907"/>
    <cellStyle name="40% - Accent3 16 2 3" xfId="13908"/>
    <cellStyle name="40% - Accent3 16 2 4" xfId="13909"/>
    <cellStyle name="40% - Accent3 16 2 5" xfId="13910"/>
    <cellStyle name="40% - Accent3 16 2 6" xfId="13911"/>
    <cellStyle name="40% - Accent3 16 2 7" xfId="13912"/>
    <cellStyle name="40% - Accent3 16 3" xfId="13913"/>
    <cellStyle name="40% - Accent3 16 3 2" xfId="13914"/>
    <cellStyle name="40% - Accent3 16 4" xfId="13915"/>
    <cellStyle name="40% - Accent3 16 5" xfId="13916"/>
    <cellStyle name="40% - Accent3 16 6" xfId="13917"/>
    <cellStyle name="40% - Accent3 16 7" xfId="13918"/>
    <cellStyle name="40% - Accent3 16 8" xfId="13919"/>
    <cellStyle name="40% - Accent3 16 9" xfId="13920"/>
    <cellStyle name="40% - Accent3 17" xfId="13921"/>
    <cellStyle name="40% - Accent3 17 10" xfId="13922"/>
    <cellStyle name="40% - Accent3 17 11" xfId="13923"/>
    <cellStyle name="40% - Accent3 17 12" xfId="13924"/>
    <cellStyle name="40% - Accent3 17 2" xfId="13925"/>
    <cellStyle name="40% - Accent3 17 2 2" xfId="13926"/>
    <cellStyle name="40% - Accent3 17 2 2 2" xfId="13927"/>
    <cellStyle name="40% - Accent3 17 2 3" xfId="13928"/>
    <cellStyle name="40% - Accent3 17 2 4" xfId="13929"/>
    <cellStyle name="40% - Accent3 17 2 5" xfId="13930"/>
    <cellStyle name="40% - Accent3 17 2 6" xfId="13931"/>
    <cellStyle name="40% - Accent3 17 2 7" xfId="13932"/>
    <cellStyle name="40% - Accent3 17 3" xfId="13933"/>
    <cellStyle name="40% - Accent3 17 3 2" xfId="13934"/>
    <cellStyle name="40% - Accent3 17 4" xfId="13935"/>
    <cellStyle name="40% - Accent3 17 5" xfId="13936"/>
    <cellStyle name="40% - Accent3 17 6" xfId="13937"/>
    <cellStyle name="40% - Accent3 17 7" xfId="13938"/>
    <cellStyle name="40% - Accent3 17 8" xfId="13939"/>
    <cellStyle name="40% - Accent3 17 9" xfId="13940"/>
    <cellStyle name="40% - Accent3 18" xfId="13941"/>
    <cellStyle name="40% - Accent3 18 10" xfId="13942"/>
    <cellStyle name="40% - Accent3 18 11" xfId="13943"/>
    <cellStyle name="40% - Accent3 18 12" xfId="13944"/>
    <cellStyle name="40% - Accent3 18 2" xfId="13945"/>
    <cellStyle name="40% - Accent3 18 2 2" xfId="13946"/>
    <cellStyle name="40% - Accent3 18 2 2 2" xfId="13947"/>
    <cellStyle name="40% - Accent3 18 2 3" xfId="13948"/>
    <cellStyle name="40% - Accent3 18 2 4" xfId="13949"/>
    <cellStyle name="40% - Accent3 18 2 5" xfId="13950"/>
    <cellStyle name="40% - Accent3 18 2 6" xfId="13951"/>
    <cellStyle name="40% - Accent3 18 2 7" xfId="13952"/>
    <cellStyle name="40% - Accent3 18 3" xfId="13953"/>
    <cellStyle name="40% - Accent3 18 3 2" xfId="13954"/>
    <cellStyle name="40% - Accent3 18 4" xfId="13955"/>
    <cellStyle name="40% - Accent3 18 5" xfId="13956"/>
    <cellStyle name="40% - Accent3 18 6" xfId="13957"/>
    <cellStyle name="40% - Accent3 18 7" xfId="13958"/>
    <cellStyle name="40% - Accent3 18 8" xfId="13959"/>
    <cellStyle name="40% - Accent3 18 9" xfId="13960"/>
    <cellStyle name="40% - Accent3 19" xfId="13961"/>
    <cellStyle name="40% - Accent3 19 10" xfId="13962"/>
    <cellStyle name="40% - Accent3 19 11" xfId="13963"/>
    <cellStyle name="40% - Accent3 19 12" xfId="13964"/>
    <cellStyle name="40% - Accent3 19 2" xfId="13965"/>
    <cellStyle name="40% - Accent3 19 2 2" xfId="13966"/>
    <cellStyle name="40% - Accent3 19 2 2 2" xfId="13967"/>
    <cellStyle name="40% - Accent3 19 2 3" xfId="13968"/>
    <cellStyle name="40% - Accent3 19 2 4" xfId="13969"/>
    <cellStyle name="40% - Accent3 19 2 5" xfId="13970"/>
    <cellStyle name="40% - Accent3 19 2 6" xfId="13971"/>
    <cellStyle name="40% - Accent3 19 2 7" xfId="13972"/>
    <cellStyle name="40% - Accent3 19 3" xfId="13973"/>
    <cellStyle name="40% - Accent3 19 3 2" xfId="13974"/>
    <cellStyle name="40% - Accent3 19 4" xfId="13975"/>
    <cellStyle name="40% - Accent3 19 5" xfId="13976"/>
    <cellStyle name="40% - Accent3 19 6" xfId="13977"/>
    <cellStyle name="40% - Accent3 19 7" xfId="13978"/>
    <cellStyle name="40% - Accent3 19 8" xfId="13979"/>
    <cellStyle name="40% - Accent3 19 9" xfId="13980"/>
    <cellStyle name="40% - Accent3 2" xfId="13981"/>
    <cellStyle name="40% - Accent3 2 10" xfId="13982"/>
    <cellStyle name="40% - Accent3 2 11" xfId="13983"/>
    <cellStyle name="40% - Accent3 2 12" xfId="13984"/>
    <cellStyle name="40% - Accent3 2 2" xfId="13985"/>
    <cellStyle name="40% - Accent3 2 2 2" xfId="13986"/>
    <cellStyle name="40% - Accent3 2 2 2 2" xfId="13987"/>
    <cellStyle name="40% - Accent3 2 2 2 3" xfId="13988"/>
    <cellStyle name="40% - Accent3 2 2 3" xfId="13989"/>
    <cellStyle name="40% - Accent3 2 2 4" xfId="13990"/>
    <cellStyle name="40% - Accent3 2 2 5" xfId="13991"/>
    <cellStyle name="40% - Accent3 2 2 6" xfId="13992"/>
    <cellStyle name="40% - Accent3 2 2 7" xfId="13993"/>
    <cellStyle name="40% - Accent3 2 3" xfId="13994"/>
    <cellStyle name="40% - Accent3 2 3 2" xfId="13995"/>
    <cellStyle name="40% - Accent3 2 3 2 2" xfId="13996"/>
    <cellStyle name="40% - Accent3 2 3 3" xfId="13997"/>
    <cellStyle name="40% - Accent3 2 4" xfId="13998"/>
    <cellStyle name="40% - Accent3 2 4 2" xfId="13999"/>
    <cellStyle name="40% - Accent3 2 5" xfId="14000"/>
    <cellStyle name="40% - Accent3 2 5 2" xfId="14001"/>
    <cellStyle name="40% - Accent3 2 6" xfId="14002"/>
    <cellStyle name="40% - Accent3 2 6 2" xfId="14003"/>
    <cellStyle name="40% - Accent3 2 7" xfId="14004"/>
    <cellStyle name="40% - Accent3 2 7 2" xfId="14005"/>
    <cellStyle name="40% - Accent3 2 8" xfId="14006"/>
    <cellStyle name="40% - Accent3 2 8 2" xfId="14007"/>
    <cellStyle name="40% - Accent3 2 9" xfId="14008"/>
    <cellStyle name="40% - Accent3 20" xfId="14009"/>
    <cellStyle name="40% - Accent3 20 10" xfId="14010"/>
    <cellStyle name="40% - Accent3 20 11" xfId="14011"/>
    <cellStyle name="40% - Accent3 20 12" xfId="14012"/>
    <cellStyle name="40% - Accent3 20 2" xfId="14013"/>
    <cellStyle name="40% - Accent3 20 2 2" xfId="14014"/>
    <cellStyle name="40% - Accent3 20 2 2 2" xfId="14015"/>
    <cellStyle name="40% - Accent3 20 2 3" xfId="14016"/>
    <cellStyle name="40% - Accent3 20 2 4" xfId="14017"/>
    <cellStyle name="40% - Accent3 20 2 5" xfId="14018"/>
    <cellStyle name="40% - Accent3 20 2 6" xfId="14019"/>
    <cellStyle name="40% - Accent3 20 2 7" xfId="14020"/>
    <cellStyle name="40% - Accent3 20 3" xfId="14021"/>
    <cellStyle name="40% - Accent3 20 3 2" xfId="14022"/>
    <cellStyle name="40% - Accent3 20 4" xfId="14023"/>
    <cellStyle name="40% - Accent3 20 5" xfId="14024"/>
    <cellStyle name="40% - Accent3 20 6" xfId="14025"/>
    <cellStyle name="40% - Accent3 20 7" xfId="14026"/>
    <cellStyle name="40% - Accent3 20 8" xfId="14027"/>
    <cellStyle name="40% - Accent3 20 9" xfId="14028"/>
    <cellStyle name="40% - Accent3 21" xfId="14029"/>
    <cellStyle name="40% - Accent3 21 10" xfId="14030"/>
    <cellStyle name="40% - Accent3 21 11" xfId="14031"/>
    <cellStyle name="40% - Accent3 21 12" xfId="14032"/>
    <cellStyle name="40% - Accent3 21 2" xfId="14033"/>
    <cellStyle name="40% - Accent3 21 2 2" xfId="14034"/>
    <cellStyle name="40% - Accent3 21 2 2 2" xfId="14035"/>
    <cellStyle name="40% - Accent3 21 2 3" xfId="14036"/>
    <cellStyle name="40% - Accent3 21 2 4" xfId="14037"/>
    <cellStyle name="40% - Accent3 21 2 5" xfId="14038"/>
    <cellStyle name="40% - Accent3 21 2 6" xfId="14039"/>
    <cellStyle name="40% - Accent3 21 2 7" xfId="14040"/>
    <cellStyle name="40% - Accent3 21 3" xfId="14041"/>
    <cellStyle name="40% - Accent3 21 3 2" xfId="14042"/>
    <cellStyle name="40% - Accent3 21 4" xfId="14043"/>
    <cellStyle name="40% - Accent3 21 5" xfId="14044"/>
    <cellStyle name="40% - Accent3 21 6" xfId="14045"/>
    <cellStyle name="40% - Accent3 21 7" xfId="14046"/>
    <cellStyle name="40% - Accent3 21 8" xfId="14047"/>
    <cellStyle name="40% - Accent3 21 9" xfId="14048"/>
    <cellStyle name="40% - Accent3 22" xfId="14049"/>
    <cellStyle name="40% - Accent3 22 10" xfId="14050"/>
    <cellStyle name="40% - Accent3 22 11" xfId="14051"/>
    <cellStyle name="40% - Accent3 22 12" xfId="14052"/>
    <cellStyle name="40% - Accent3 22 2" xfId="14053"/>
    <cellStyle name="40% - Accent3 22 2 2" xfId="14054"/>
    <cellStyle name="40% - Accent3 22 2 2 2" xfId="14055"/>
    <cellStyle name="40% - Accent3 22 2 3" xfId="14056"/>
    <cellStyle name="40% - Accent3 22 2 4" xfId="14057"/>
    <cellStyle name="40% - Accent3 22 2 5" xfId="14058"/>
    <cellStyle name="40% - Accent3 22 2 6" xfId="14059"/>
    <cellStyle name="40% - Accent3 22 2 7" xfId="14060"/>
    <cellStyle name="40% - Accent3 22 3" xfId="14061"/>
    <cellStyle name="40% - Accent3 22 3 2" xfId="14062"/>
    <cellStyle name="40% - Accent3 22 4" xfId="14063"/>
    <cellStyle name="40% - Accent3 22 5" xfId="14064"/>
    <cellStyle name="40% - Accent3 22 6" xfId="14065"/>
    <cellStyle name="40% - Accent3 22 7" xfId="14066"/>
    <cellStyle name="40% - Accent3 22 8" xfId="14067"/>
    <cellStyle name="40% - Accent3 22 9" xfId="14068"/>
    <cellStyle name="40% - Accent3 23" xfId="14069"/>
    <cellStyle name="40% - Accent3 23 10" xfId="14070"/>
    <cellStyle name="40% - Accent3 23 11" xfId="14071"/>
    <cellStyle name="40% - Accent3 23 12" xfId="14072"/>
    <cellStyle name="40% - Accent3 23 2" xfId="14073"/>
    <cellStyle name="40% - Accent3 23 2 2" xfId="14074"/>
    <cellStyle name="40% - Accent3 23 2 2 2" xfId="14075"/>
    <cellStyle name="40% - Accent3 23 2 3" xfId="14076"/>
    <cellStyle name="40% - Accent3 23 2 4" xfId="14077"/>
    <cellStyle name="40% - Accent3 23 2 5" xfId="14078"/>
    <cellStyle name="40% - Accent3 23 2 6" xfId="14079"/>
    <cellStyle name="40% - Accent3 23 2 7" xfId="14080"/>
    <cellStyle name="40% - Accent3 23 3" xfId="14081"/>
    <cellStyle name="40% - Accent3 23 3 2" xfId="14082"/>
    <cellStyle name="40% - Accent3 23 4" xfId="14083"/>
    <cellStyle name="40% - Accent3 23 5" xfId="14084"/>
    <cellStyle name="40% - Accent3 23 6" xfId="14085"/>
    <cellStyle name="40% - Accent3 23 7" xfId="14086"/>
    <cellStyle name="40% - Accent3 23 8" xfId="14087"/>
    <cellStyle name="40% - Accent3 23 9" xfId="14088"/>
    <cellStyle name="40% - Accent3 24" xfId="14089"/>
    <cellStyle name="40% - Accent3 24 10" xfId="14090"/>
    <cellStyle name="40% - Accent3 24 11" xfId="14091"/>
    <cellStyle name="40% - Accent3 24 12" xfId="14092"/>
    <cellStyle name="40% - Accent3 24 2" xfId="14093"/>
    <cellStyle name="40% - Accent3 24 2 2" xfId="14094"/>
    <cellStyle name="40% - Accent3 24 2 2 2" xfId="14095"/>
    <cellStyle name="40% - Accent3 24 2 3" xfId="14096"/>
    <cellStyle name="40% - Accent3 24 2 4" xfId="14097"/>
    <cellStyle name="40% - Accent3 24 2 5" xfId="14098"/>
    <cellStyle name="40% - Accent3 24 2 6" xfId="14099"/>
    <cellStyle name="40% - Accent3 24 2 7" xfId="14100"/>
    <cellStyle name="40% - Accent3 24 3" xfId="14101"/>
    <cellStyle name="40% - Accent3 24 3 2" xfId="14102"/>
    <cellStyle name="40% - Accent3 24 4" xfId="14103"/>
    <cellStyle name="40% - Accent3 24 5" xfId="14104"/>
    <cellStyle name="40% - Accent3 24 6" xfId="14105"/>
    <cellStyle name="40% - Accent3 24 7" xfId="14106"/>
    <cellStyle name="40% - Accent3 24 8" xfId="14107"/>
    <cellStyle name="40% - Accent3 24 9" xfId="14108"/>
    <cellStyle name="40% - Accent3 25" xfId="14109"/>
    <cellStyle name="40% - Accent3 25 2" xfId="14110"/>
    <cellStyle name="40% - Accent3 25 2 2" xfId="14111"/>
    <cellStyle name="40% - Accent3 25 2 2 2" xfId="14112"/>
    <cellStyle name="40% - Accent3 25 2 3" xfId="14113"/>
    <cellStyle name="40% - Accent3 25 2 4" xfId="14114"/>
    <cellStyle name="40% - Accent3 25 2 5" xfId="14115"/>
    <cellStyle name="40% - Accent3 25 2 6" xfId="14116"/>
    <cellStyle name="40% - Accent3 25 2 7" xfId="14117"/>
    <cellStyle name="40% - Accent3 25 3" xfId="14118"/>
    <cellStyle name="40% - Accent3 25 3 2" xfId="14119"/>
    <cellStyle name="40% - Accent3 25 4" xfId="14120"/>
    <cellStyle name="40% - Accent3 25 5" xfId="14121"/>
    <cellStyle name="40% - Accent3 25 6" xfId="14122"/>
    <cellStyle name="40% - Accent3 25 7" xfId="14123"/>
    <cellStyle name="40% - Accent3 25 8" xfId="14124"/>
    <cellStyle name="40% - Accent3 26" xfId="14125"/>
    <cellStyle name="40% - Accent3 26 2" xfId="14126"/>
    <cellStyle name="40% - Accent3 26 2 2" xfId="14127"/>
    <cellStyle name="40% - Accent3 26 2 2 2" xfId="14128"/>
    <cellStyle name="40% - Accent3 26 2 3" xfId="14129"/>
    <cellStyle name="40% - Accent3 26 2 4" xfId="14130"/>
    <cellStyle name="40% - Accent3 26 2 5" xfId="14131"/>
    <cellStyle name="40% - Accent3 26 2 6" xfId="14132"/>
    <cellStyle name="40% - Accent3 26 2 7" xfId="14133"/>
    <cellStyle name="40% - Accent3 26 3" xfId="14134"/>
    <cellStyle name="40% - Accent3 26 3 2" xfId="14135"/>
    <cellStyle name="40% - Accent3 26 4" xfId="14136"/>
    <cellStyle name="40% - Accent3 26 5" xfId="14137"/>
    <cellStyle name="40% - Accent3 26 6" xfId="14138"/>
    <cellStyle name="40% - Accent3 26 7" xfId="14139"/>
    <cellStyle name="40% - Accent3 26 8" xfId="14140"/>
    <cellStyle name="40% - Accent3 27" xfId="14141"/>
    <cellStyle name="40% - Accent3 27 2" xfId="14142"/>
    <cellStyle name="40% - Accent3 27 2 2" xfId="14143"/>
    <cellStyle name="40% - Accent3 27 2 2 2" xfId="14144"/>
    <cellStyle name="40% - Accent3 27 2 3" xfId="14145"/>
    <cellStyle name="40% - Accent3 27 2 4" xfId="14146"/>
    <cellStyle name="40% - Accent3 27 2 5" xfId="14147"/>
    <cellStyle name="40% - Accent3 27 2 6" xfId="14148"/>
    <cellStyle name="40% - Accent3 27 2 7" xfId="14149"/>
    <cellStyle name="40% - Accent3 27 3" xfId="14150"/>
    <cellStyle name="40% - Accent3 27 3 2" xfId="14151"/>
    <cellStyle name="40% - Accent3 27 4" xfId="14152"/>
    <cellStyle name="40% - Accent3 27 5" xfId="14153"/>
    <cellStyle name="40% - Accent3 27 6" xfId="14154"/>
    <cellStyle name="40% - Accent3 27 7" xfId="14155"/>
    <cellStyle name="40% - Accent3 27 8" xfId="14156"/>
    <cellStyle name="40% - Accent3 28" xfId="14157"/>
    <cellStyle name="40% - Accent3 28 2" xfId="14158"/>
    <cellStyle name="40% - Accent3 28 2 2" xfId="14159"/>
    <cellStyle name="40% - Accent3 28 2 2 2" xfId="14160"/>
    <cellStyle name="40% - Accent3 28 2 3" xfId="14161"/>
    <cellStyle name="40% - Accent3 28 2 4" xfId="14162"/>
    <cellStyle name="40% - Accent3 28 2 5" xfId="14163"/>
    <cellStyle name="40% - Accent3 28 2 6" xfId="14164"/>
    <cellStyle name="40% - Accent3 28 2 7" xfId="14165"/>
    <cellStyle name="40% - Accent3 28 3" xfId="14166"/>
    <cellStyle name="40% - Accent3 28 3 2" xfId="14167"/>
    <cellStyle name="40% - Accent3 28 4" xfId="14168"/>
    <cellStyle name="40% - Accent3 28 5" xfId="14169"/>
    <cellStyle name="40% - Accent3 28 6" xfId="14170"/>
    <cellStyle name="40% - Accent3 28 7" xfId="14171"/>
    <cellStyle name="40% - Accent3 28 8" xfId="14172"/>
    <cellStyle name="40% - Accent3 29" xfId="14173"/>
    <cellStyle name="40% - Accent3 29 2" xfId="14174"/>
    <cellStyle name="40% - Accent3 29 2 2" xfId="14175"/>
    <cellStyle name="40% - Accent3 29 2 2 2" xfId="14176"/>
    <cellStyle name="40% - Accent3 29 2 3" xfId="14177"/>
    <cellStyle name="40% - Accent3 29 2 4" xfId="14178"/>
    <cellStyle name="40% - Accent3 29 2 5" xfId="14179"/>
    <cellStyle name="40% - Accent3 29 2 6" xfId="14180"/>
    <cellStyle name="40% - Accent3 29 2 7" xfId="14181"/>
    <cellStyle name="40% - Accent3 29 3" xfId="14182"/>
    <cellStyle name="40% - Accent3 29 3 2" xfId="14183"/>
    <cellStyle name="40% - Accent3 29 4" xfId="14184"/>
    <cellStyle name="40% - Accent3 29 5" xfId="14185"/>
    <cellStyle name="40% - Accent3 29 6" xfId="14186"/>
    <cellStyle name="40% - Accent3 29 7" xfId="14187"/>
    <cellStyle name="40% - Accent3 29 8" xfId="14188"/>
    <cellStyle name="40% - Accent3 3" xfId="14189"/>
    <cellStyle name="40% - Accent3 3 10" xfId="14190"/>
    <cellStyle name="40% - Accent3 3 11" xfId="14191"/>
    <cellStyle name="40% - Accent3 3 12" xfId="14192"/>
    <cellStyle name="40% - Accent3 3 2" xfId="14193"/>
    <cellStyle name="40% - Accent3 3 2 2" xfId="14194"/>
    <cellStyle name="40% - Accent3 3 2 2 2" xfId="14195"/>
    <cellStyle name="40% - Accent3 3 2 3" xfId="14196"/>
    <cellStyle name="40% - Accent3 3 2 4" xfId="14197"/>
    <cellStyle name="40% - Accent3 3 2 5" xfId="14198"/>
    <cellStyle name="40% - Accent3 3 2 6" xfId="14199"/>
    <cellStyle name="40% - Accent3 3 2 7" xfId="14200"/>
    <cellStyle name="40% - Accent3 3 3" xfId="14201"/>
    <cellStyle name="40% - Accent3 3 3 2" xfId="14202"/>
    <cellStyle name="40% - Accent3 3 3 3" xfId="14203"/>
    <cellStyle name="40% - Accent3 3 4" xfId="14204"/>
    <cellStyle name="40% - Accent3 3 5" xfId="14205"/>
    <cellStyle name="40% - Accent3 3 6" xfId="14206"/>
    <cellStyle name="40% - Accent3 3 7" xfId="14207"/>
    <cellStyle name="40% - Accent3 3 8" xfId="14208"/>
    <cellStyle name="40% - Accent3 3 9" xfId="14209"/>
    <cellStyle name="40% - Accent3 30" xfId="14210"/>
    <cellStyle name="40% - Accent3 30 2" xfId="14211"/>
    <cellStyle name="40% - Accent3 30 2 2" xfId="14212"/>
    <cellStyle name="40% - Accent3 30 2 2 2" xfId="14213"/>
    <cellStyle name="40% - Accent3 30 2 3" xfId="14214"/>
    <cellStyle name="40% - Accent3 30 2 4" xfId="14215"/>
    <cellStyle name="40% - Accent3 30 2 5" xfId="14216"/>
    <cellStyle name="40% - Accent3 30 2 6" xfId="14217"/>
    <cellStyle name="40% - Accent3 30 2 7" xfId="14218"/>
    <cellStyle name="40% - Accent3 30 3" xfId="14219"/>
    <cellStyle name="40% - Accent3 30 3 2" xfId="14220"/>
    <cellStyle name="40% - Accent3 30 4" xfId="14221"/>
    <cellStyle name="40% - Accent3 30 5" xfId="14222"/>
    <cellStyle name="40% - Accent3 30 6" xfId="14223"/>
    <cellStyle name="40% - Accent3 30 7" xfId="14224"/>
    <cellStyle name="40% - Accent3 30 8" xfId="14225"/>
    <cellStyle name="40% - Accent3 31" xfId="14226"/>
    <cellStyle name="40% - Accent3 31 2" xfId="14227"/>
    <cellStyle name="40% - Accent3 31 2 2" xfId="14228"/>
    <cellStyle name="40% - Accent3 31 2 2 2" xfId="14229"/>
    <cellStyle name="40% - Accent3 31 2 3" xfId="14230"/>
    <cellStyle name="40% - Accent3 31 2 4" xfId="14231"/>
    <cellStyle name="40% - Accent3 31 2 5" xfId="14232"/>
    <cellStyle name="40% - Accent3 31 2 6" xfId="14233"/>
    <cellStyle name="40% - Accent3 31 2 7" xfId="14234"/>
    <cellStyle name="40% - Accent3 31 3" xfId="14235"/>
    <cellStyle name="40% - Accent3 31 3 2" xfId="14236"/>
    <cellStyle name="40% - Accent3 31 4" xfId="14237"/>
    <cellStyle name="40% - Accent3 31 5" xfId="14238"/>
    <cellStyle name="40% - Accent3 31 6" xfId="14239"/>
    <cellStyle name="40% - Accent3 31 7" xfId="14240"/>
    <cellStyle name="40% - Accent3 31 8" xfId="14241"/>
    <cellStyle name="40% - Accent3 32" xfId="14242"/>
    <cellStyle name="40% - Accent3 32 2" xfId="14243"/>
    <cellStyle name="40% - Accent3 32 2 2" xfId="14244"/>
    <cellStyle name="40% - Accent3 32 2 2 2" xfId="14245"/>
    <cellStyle name="40% - Accent3 32 2 3" xfId="14246"/>
    <cellStyle name="40% - Accent3 32 2 4" xfId="14247"/>
    <cellStyle name="40% - Accent3 32 2 5" xfId="14248"/>
    <cellStyle name="40% - Accent3 32 2 6" xfId="14249"/>
    <cellStyle name="40% - Accent3 32 2 7" xfId="14250"/>
    <cellStyle name="40% - Accent3 32 3" xfId="14251"/>
    <cellStyle name="40% - Accent3 32 3 2" xfId="14252"/>
    <cellStyle name="40% - Accent3 32 4" xfId="14253"/>
    <cellStyle name="40% - Accent3 32 5" xfId="14254"/>
    <cellStyle name="40% - Accent3 32 6" xfId="14255"/>
    <cellStyle name="40% - Accent3 32 7" xfId="14256"/>
    <cellStyle name="40% - Accent3 32 8" xfId="14257"/>
    <cellStyle name="40% - Accent3 33" xfId="14258"/>
    <cellStyle name="40% - Accent3 33 2" xfId="14259"/>
    <cellStyle name="40% - Accent3 33 2 2" xfId="14260"/>
    <cellStyle name="40% - Accent3 33 2 2 2" xfId="14261"/>
    <cellStyle name="40% - Accent3 33 2 3" xfId="14262"/>
    <cellStyle name="40% - Accent3 33 2 4" xfId="14263"/>
    <cellStyle name="40% - Accent3 33 2 5" xfId="14264"/>
    <cellStyle name="40% - Accent3 33 2 6" xfId="14265"/>
    <cellStyle name="40% - Accent3 33 2 7" xfId="14266"/>
    <cellStyle name="40% - Accent3 33 3" xfId="14267"/>
    <cellStyle name="40% - Accent3 33 3 2" xfId="14268"/>
    <cellStyle name="40% - Accent3 33 4" xfId="14269"/>
    <cellStyle name="40% - Accent3 33 5" xfId="14270"/>
    <cellStyle name="40% - Accent3 33 6" xfId="14271"/>
    <cellStyle name="40% - Accent3 33 7" xfId="14272"/>
    <cellStyle name="40% - Accent3 33 8" xfId="14273"/>
    <cellStyle name="40% - Accent3 34" xfId="14274"/>
    <cellStyle name="40% - Accent3 34 2" xfId="14275"/>
    <cellStyle name="40% - Accent3 34 2 2" xfId="14276"/>
    <cellStyle name="40% - Accent3 34 2 2 2" xfId="14277"/>
    <cellStyle name="40% - Accent3 34 2 3" xfId="14278"/>
    <cellStyle name="40% - Accent3 34 2 4" xfId="14279"/>
    <cellStyle name="40% - Accent3 34 2 5" xfId="14280"/>
    <cellStyle name="40% - Accent3 34 2 6" xfId="14281"/>
    <cellStyle name="40% - Accent3 34 2 7" xfId="14282"/>
    <cellStyle name="40% - Accent3 34 3" xfId="14283"/>
    <cellStyle name="40% - Accent3 34 3 2" xfId="14284"/>
    <cellStyle name="40% - Accent3 34 4" xfId="14285"/>
    <cellStyle name="40% - Accent3 34 5" xfId="14286"/>
    <cellStyle name="40% - Accent3 34 6" xfId="14287"/>
    <cellStyle name="40% - Accent3 34 7" xfId="14288"/>
    <cellStyle name="40% - Accent3 34 8" xfId="14289"/>
    <cellStyle name="40% - Accent3 35" xfId="14290"/>
    <cellStyle name="40% - Accent3 35 2" xfId="14291"/>
    <cellStyle name="40% - Accent3 35 2 2" xfId="14292"/>
    <cellStyle name="40% - Accent3 35 2 2 2" xfId="14293"/>
    <cellStyle name="40% - Accent3 35 2 3" xfId="14294"/>
    <cellStyle name="40% - Accent3 35 2 4" xfId="14295"/>
    <cellStyle name="40% - Accent3 35 2 5" xfId="14296"/>
    <cellStyle name="40% - Accent3 35 2 6" xfId="14297"/>
    <cellStyle name="40% - Accent3 35 2 7" xfId="14298"/>
    <cellStyle name="40% - Accent3 35 3" xfId="14299"/>
    <cellStyle name="40% - Accent3 35 3 2" xfId="14300"/>
    <cellStyle name="40% - Accent3 35 4" xfId="14301"/>
    <cellStyle name="40% - Accent3 35 5" xfId="14302"/>
    <cellStyle name="40% - Accent3 35 6" xfId="14303"/>
    <cellStyle name="40% - Accent3 35 7" xfId="14304"/>
    <cellStyle name="40% - Accent3 35 8" xfId="14305"/>
    <cellStyle name="40% - Accent3 36" xfId="14306"/>
    <cellStyle name="40% - Accent3 36 2" xfId="14307"/>
    <cellStyle name="40% - Accent3 36 2 2" xfId="14308"/>
    <cellStyle name="40% - Accent3 36 2 2 2" xfId="14309"/>
    <cellStyle name="40% - Accent3 36 2 3" xfId="14310"/>
    <cellStyle name="40% - Accent3 36 2 4" xfId="14311"/>
    <cellStyle name="40% - Accent3 36 2 5" xfId="14312"/>
    <cellStyle name="40% - Accent3 36 2 6" xfId="14313"/>
    <cellStyle name="40% - Accent3 36 2 7" xfId="14314"/>
    <cellStyle name="40% - Accent3 36 3" xfId="14315"/>
    <cellStyle name="40% - Accent3 36 3 2" xfId="14316"/>
    <cellStyle name="40% - Accent3 36 4" xfId="14317"/>
    <cellStyle name="40% - Accent3 36 5" xfId="14318"/>
    <cellStyle name="40% - Accent3 36 6" xfId="14319"/>
    <cellStyle name="40% - Accent3 36 7" xfId="14320"/>
    <cellStyle name="40% - Accent3 36 8" xfId="14321"/>
    <cellStyle name="40% - Accent3 37" xfId="14322"/>
    <cellStyle name="40% - Accent3 37 2" xfId="14323"/>
    <cellStyle name="40% - Accent3 37 2 2" xfId="14324"/>
    <cellStyle name="40% - Accent3 37 2 2 2" xfId="14325"/>
    <cellStyle name="40% - Accent3 37 2 3" xfId="14326"/>
    <cellStyle name="40% - Accent3 37 2 4" xfId="14327"/>
    <cellStyle name="40% - Accent3 37 2 5" xfId="14328"/>
    <cellStyle name="40% - Accent3 37 2 6" xfId="14329"/>
    <cellStyle name="40% - Accent3 37 2 7" xfId="14330"/>
    <cellStyle name="40% - Accent3 37 3" xfId="14331"/>
    <cellStyle name="40% - Accent3 37 3 2" xfId="14332"/>
    <cellStyle name="40% - Accent3 37 4" xfId="14333"/>
    <cellStyle name="40% - Accent3 37 5" xfId="14334"/>
    <cellStyle name="40% - Accent3 37 6" xfId="14335"/>
    <cellStyle name="40% - Accent3 37 7" xfId="14336"/>
    <cellStyle name="40% - Accent3 37 8" xfId="14337"/>
    <cellStyle name="40% - Accent3 38" xfId="14338"/>
    <cellStyle name="40% - Accent3 38 2" xfId="14339"/>
    <cellStyle name="40% - Accent3 38 2 2" xfId="14340"/>
    <cellStyle name="40% - Accent3 38 2 2 2" xfId="14341"/>
    <cellStyle name="40% - Accent3 38 2 3" xfId="14342"/>
    <cellStyle name="40% - Accent3 38 2 4" xfId="14343"/>
    <cellStyle name="40% - Accent3 38 2 5" xfId="14344"/>
    <cellStyle name="40% - Accent3 38 2 6" xfId="14345"/>
    <cellStyle name="40% - Accent3 38 2 7" xfId="14346"/>
    <cellStyle name="40% - Accent3 38 3" xfId="14347"/>
    <cellStyle name="40% - Accent3 38 3 2" xfId="14348"/>
    <cellStyle name="40% - Accent3 38 4" xfId="14349"/>
    <cellStyle name="40% - Accent3 38 5" xfId="14350"/>
    <cellStyle name="40% - Accent3 38 6" xfId="14351"/>
    <cellStyle name="40% - Accent3 38 7" xfId="14352"/>
    <cellStyle name="40% - Accent3 38 8" xfId="14353"/>
    <cellStyle name="40% - Accent3 39" xfId="14354"/>
    <cellStyle name="40% - Accent3 39 2" xfId="14355"/>
    <cellStyle name="40% - Accent3 39 2 2" xfId="14356"/>
    <cellStyle name="40% - Accent3 39 2 2 2" xfId="14357"/>
    <cellStyle name="40% - Accent3 39 2 3" xfId="14358"/>
    <cellStyle name="40% - Accent3 39 2 4" xfId="14359"/>
    <cellStyle name="40% - Accent3 39 2 5" xfId="14360"/>
    <cellStyle name="40% - Accent3 39 2 6" xfId="14361"/>
    <cellStyle name="40% - Accent3 39 2 7" xfId="14362"/>
    <cellStyle name="40% - Accent3 39 3" xfId="14363"/>
    <cellStyle name="40% - Accent3 39 3 2" xfId="14364"/>
    <cellStyle name="40% - Accent3 39 4" xfId="14365"/>
    <cellStyle name="40% - Accent3 39 5" xfId="14366"/>
    <cellStyle name="40% - Accent3 39 6" xfId="14367"/>
    <cellStyle name="40% - Accent3 39 7" xfId="14368"/>
    <cellStyle name="40% - Accent3 39 8" xfId="14369"/>
    <cellStyle name="40% - Accent3 4" xfId="14370"/>
    <cellStyle name="40% - Accent3 4 10" xfId="14371"/>
    <cellStyle name="40% - Accent3 4 11" xfId="14372"/>
    <cellStyle name="40% - Accent3 4 12" xfId="14373"/>
    <cellStyle name="40% - Accent3 4 2" xfId="14374"/>
    <cellStyle name="40% - Accent3 4 2 2" xfId="14375"/>
    <cellStyle name="40% - Accent3 4 2 2 2" xfId="14376"/>
    <cellStyle name="40% - Accent3 4 2 3" xfId="14377"/>
    <cellStyle name="40% - Accent3 4 2 4" xfId="14378"/>
    <cellStyle name="40% - Accent3 4 2 5" xfId="14379"/>
    <cellStyle name="40% - Accent3 4 2 6" xfId="14380"/>
    <cellStyle name="40% - Accent3 4 2 7" xfId="14381"/>
    <cellStyle name="40% - Accent3 4 3" xfId="14382"/>
    <cellStyle name="40% - Accent3 4 3 2" xfId="14383"/>
    <cellStyle name="40% - Accent3 4 3 3" xfId="14384"/>
    <cellStyle name="40% - Accent3 4 4" xfId="14385"/>
    <cellStyle name="40% - Accent3 4 5" xfId="14386"/>
    <cellStyle name="40% - Accent3 4 6" xfId="14387"/>
    <cellStyle name="40% - Accent3 4 7" xfId="14388"/>
    <cellStyle name="40% - Accent3 4 8" xfId="14389"/>
    <cellStyle name="40% - Accent3 4 9" xfId="14390"/>
    <cellStyle name="40% - Accent3 40" xfId="14391"/>
    <cellStyle name="40% - Accent3 40 2" xfId="14392"/>
    <cellStyle name="40% - Accent3 40 2 2" xfId="14393"/>
    <cellStyle name="40% - Accent3 40 2 2 2" xfId="14394"/>
    <cellStyle name="40% - Accent3 40 2 3" xfId="14395"/>
    <cellStyle name="40% - Accent3 40 2 4" xfId="14396"/>
    <cellStyle name="40% - Accent3 40 2 5" xfId="14397"/>
    <cellStyle name="40% - Accent3 40 2 6" xfId="14398"/>
    <cellStyle name="40% - Accent3 40 2 7" xfId="14399"/>
    <cellStyle name="40% - Accent3 40 3" xfId="14400"/>
    <cellStyle name="40% - Accent3 40 3 2" xfId="14401"/>
    <cellStyle name="40% - Accent3 40 4" xfId="14402"/>
    <cellStyle name="40% - Accent3 40 5" xfId="14403"/>
    <cellStyle name="40% - Accent3 40 6" xfId="14404"/>
    <cellStyle name="40% - Accent3 40 7" xfId="14405"/>
    <cellStyle name="40% - Accent3 40 8" xfId="14406"/>
    <cellStyle name="40% - Accent3 41" xfId="14407"/>
    <cellStyle name="40% - Accent3 41 2" xfId="14408"/>
    <cellStyle name="40% - Accent3 41 2 2" xfId="14409"/>
    <cellStyle name="40% - Accent3 41 2 2 2" xfId="14410"/>
    <cellStyle name="40% - Accent3 41 2 3" xfId="14411"/>
    <cellStyle name="40% - Accent3 41 2 4" xfId="14412"/>
    <cellStyle name="40% - Accent3 41 2 5" xfId="14413"/>
    <cellStyle name="40% - Accent3 41 2 6" xfId="14414"/>
    <cellStyle name="40% - Accent3 41 2 7" xfId="14415"/>
    <cellStyle name="40% - Accent3 41 3" xfId="14416"/>
    <cellStyle name="40% - Accent3 41 3 2" xfId="14417"/>
    <cellStyle name="40% - Accent3 41 4" xfId="14418"/>
    <cellStyle name="40% - Accent3 41 5" xfId="14419"/>
    <cellStyle name="40% - Accent3 41 6" xfId="14420"/>
    <cellStyle name="40% - Accent3 41 7" xfId="14421"/>
    <cellStyle name="40% - Accent3 41 8" xfId="14422"/>
    <cellStyle name="40% - Accent3 42" xfId="14423"/>
    <cellStyle name="40% - Accent3 42 2" xfId="14424"/>
    <cellStyle name="40% - Accent3 42 2 2" xfId="14425"/>
    <cellStyle name="40% - Accent3 42 2 2 2" xfId="14426"/>
    <cellStyle name="40% - Accent3 42 2 3" xfId="14427"/>
    <cellStyle name="40% - Accent3 42 2 4" xfId="14428"/>
    <cellStyle name="40% - Accent3 42 2 5" xfId="14429"/>
    <cellStyle name="40% - Accent3 42 2 6" xfId="14430"/>
    <cellStyle name="40% - Accent3 42 2 7" xfId="14431"/>
    <cellStyle name="40% - Accent3 42 3" xfId="14432"/>
    <cellStyle name="40% - Accent3 42 3 2" xfId="14433"/>
    <cellStyle name="40% - Accent3 42 4" xfId="14434"/>
    <cellStyle name="40% - Accent3 42 5" xfId="14435"/>
    <cellStyle name="40% - Accent3 42 6" xfId="14436"/>
    <cellStyle name="40% - Accent3 42 7" xfId="14437"/>
    <cellStyle name="40% - Accent3 42 8" xfId="14438"/>
    <cellStyle name="40% - Accent3 43" xfId="14439"/>
    <cellStyle name="40% - Accent3 43 2" xfId="14440"/>
    <cellStyle name="40% - Accent3 43 2 2" xfId="14441"/>
    <cellStyle name="40% - Accent3 43 2 2 2" xfId="14442"/>
    <cellStyle name="40% - Accent3 43 2 3" xfId="14443"/>
    <cellStyle name="40% - Accent3 43 2 4" xfId="14444"/>
    <cellStyle name="40% - Accent3 43 2 5" xfId="14445"/>
    <cellStyle name="40% - Accent3 43 2 6" xfId="14446"/>
    <cellStyle name="40% - Accent3 43 2 7" xfId="14447"/>
    <cellStyle name="40% - Accent3 43 3" xfId="14448"/>
    <cellStyle name="40% - Accent3 43 3 2" xfId="14449"/>
    <cellStyle name="40% - Accent3 43 4" xfId="14450"/>
    <cellStyle name="40% - Accent3 43 5" xfId="14451"/>
    <cellStyle name="40% - Accent3 43 6" xfId="14452"/>
    <cellStyle name="40% - Accent3 43 7" xfId="14453"/>
    <cellStyle name="40% - Accent3 43 8" xfId="14454"/>
    <cellStyle name="40% - Accent3 44" xfId="14455"/>
    <cellStyle name="40% - Accent3 44 2" xfId="14456"/>
    <cellStyle name="40% - Accent3 44 2 2" xfId="14457"/>
    <cellStyle name="40% - Accent3 44 2 2 2" xfId="14458"/>
    <cellStyle name="40% - Accent3 44 2 3" xfId="14459"/>
    <cellStyle name="40% - Accent3 44 2 4" xfId="14460"/>
    <cellStyle name="40% - Accent3 44 2 5" xfId="14461"/>
    <cellStyle name="40% - Accent3 44 2 6" xfId="14462"/>
    <cellStyle name="40% - Accent3 44 2 7" xfId="14463"/>
    <cellStyle name="40% - Accent3 44 3" xfId="14464"/>
    <cellStyle name="40% - Accent3 44 3 2" xfId="14465"/>
    <cellStyle name="40% - Accent3 44 4" xfId="14466"/>
    <cellStyle name="40% - Accent3 44 5" xfId="14467"/>
    <cellStyle name="40% - Accent3 44 6" xfId="14468"/>
    <cellStyle name="40% - Accent3 44 7" xfId="14469"/>
    <cellStyle name="40% - Accent3 44 8" xfId="14470"/>
    <cellStyle name="40% - Accent3 45" xfId="14471"/>
    <cellStyle name="40% - Accent3 45 2" xfId="14472"/>
    <cellStyle name="40% - Accent3 45 2 2" xfId="14473"/>
    <cellStyle name="40% - Accent3 45 2 2 2" xfId="14474"/>
    <cellStyle name="40% - Accent3 45 2 3" xfId="14475"/>
    <cellStyle name="40% - Accent3 45 2 4" xfId="14476"/>
    <cellStyle name="40% - Accent3 45 2 5" xfId="14477"/>
    <cellStyle name="40% - Accent3 45 2 6" xfId="14478"/>
    <cellStyle name="40% - Accent3 45 2 7" xfId="14479"/>
    <cellStyle name="40% - Accent3 45 3" xfId="14480"/>
    <cellStyle name="40% - Accent3 45 3 2" xfId="14481"/>
    <cellStyle name="40% - Accent3 45 4" xfId="14482"/>
    <cellStyle name="40% - Accent3 45 5" xfId="14483"/>
    <cellStyle name="40% - Accent3 45 6" xfId="14484"/>
    <cellStyle name="40% - Accent3 45 7" xfId="14485"/>
    <cellStyle name="40% - Accent3 45 8" xfId="14486"/>
    <cellStyle name="40% - Accent3 46" xfId="14487"/>
    <cellStyle name="40% - Accent3 46 2" xfId="14488"/>
    <cellStyle name="40% - Accent3 46 2 2" xfId="14489"/>
    <cellStyle name="40% - Accent3 46 2 2 2" xfId="14490"/>
    <cellStyle name="40% - Accent3 46 2 3" xfId="14491"/>
    <cellStyle name="40% - Accent3 46 2 4" xfId="14492"/>
    <cellStyle name="40% - Accent3 46 2 5" xfId="14493"/>
    <cellStyle name="40% - Accent3 46 2 6" xfId="14494"/>
    <cellStyle name="40% - Accent3 46 2 7" xfId="14495"/>
    <cellStyle name="40% - Accent3 46 3" xfId="14496"/>
    <cellStyle name="40% - Accent3 46 3 2" xfId="14497"/>
    <cellStyle name="40% - Accent3 46 4" xfId="14498"/>
    <cellStyle name="40% - Accent3 46 5" xfId="14499"/>
    <cellStyle name="40% - Accent3 46 6" xfId="14500"/>
    <cellStyle name="40% - Accent3 46 7" xfId="14501"/>
    <cellStyle name="40% - Accent3 46 8" xfId="14502"/>
    <cellStyle name="40% - Accent3 47" xfId="14503"/>
    <cellStyle name="40% - Accent3 47 2" xfId="14504"/>
    <cellStyle name="40% - Accent3 47 2 2" xfId="14505"/>
    <cellStyle name="40% - Accent3 47 2 2 2" xfId="14506"/>
    <cellStyle name="40% - Accent3 47 2 3" xfId="14507"/>
    <cellStyle name="40% - Accent3 47 2 4" xfId="14508"/>
    <cellStyle name="40% - Accent3 47 2 5" xfId="14509"/>
    <cellStyle name="40% - Accent3 47 2 6" xfId="14510"/>
    <cellStyle name="40% - Accent3 47 2 7" xfId="14511"/>
    <cellStyle name="40% - Accent3 47 3" xfId="14512"/>
    <cellStyle name="40% - Accent3 47 3 2" xfId="14513"/>
    <cellStyle name="40% - Accent3 47 4" xfId="14514"/>
    <cellStyle name="40% - Accent3 47 5" xfId="14515"/>
    <cellStyle name="40% - Accent3 47 6" xfId="14516"/>
    <cellStyle name="40% - Accent3 47 7" xfId="14517"/>
    <cellStyle name="40% - Accent3 47 8" xfId="14518"/>
    <cellStyle name="40% - Accent3 48" xfId="14519"/>
    <cellStyle name="40% - Accent3 48 2" xfId="14520"/>
    <cellStyle name="40% - Accent3 48 2 2" xfId="14521"/>
    <cellStyle name="40% - Accent3 48 2 2 2" xfId="14522"/>
    <cellStyle name="40% - Accent3 48 2 3" xfId="14523"/>
    <cellStyle name="40% - Accent3 48 2 4" xfId="14524"/>
    <cellStyle name="40% - Accent3 48 2 5" xfId="14525"/>
    <cellStyle name="40% - Accent3 48 2 6" xfId="14526"/>
    <cellStyle name="40% - Accent3 48 2 7" xfId="14527"/>
    <cellStyle name="40% - Accent3 48 3" xfId="14528"/>
    <cellStyle name="40% - Accent3 48 3 2" xfId="14529"/>
    <cellStyle name="40% - Accent3 48 4" xfId="14530"/>
    <cellStyle name="40% - Accent3 48 5" xfId="14531"/>
    <cellStyle name="40% - Accent3 48 6" xfId="14532"/>
    <cellStyle name="40% - Accent3 48 7" xfId="14533"/>
    <cellStyle name="40% - Accent3 48 8" xfId="14534"/>
    <cellStyle name="40% - Accent3 49" xfId="14535"/>
    <cellStyle name="40% - Accent3 49 2" xfId="14536"/>
    <cellStyle name="40% - Accent3 49 2 2" xfId="14537"/>
    <cellStyle name="40% - Accent3 49 2 2 2" xfId="14538"/>
    <cellStyle name="40% - Accent3 49 2 3" xfId="14539"/>
    <cellStyle name="40% - Accent3 49 2 4" xfId="14540"/>
    <cellStyle name="40% - Accent3 49 2 5" xfId="14541"/>
    <cellStyle name="40% - Accent3 49 2 6" xfId="14542"/>
    <cellStyle name="40% - Accent3 49 2 7" xfId="14543"/>
    <cellStyle name="40% - Accent3 49 3" xfId="14544"/>
    <cellStyle name="40% - Accent3 49 3 2" xfId="14545"/>
    <cellStyle name="40% - Accent3 49 4" xfId="14546"/>
    <cellStyle name="40% - Accent3 49 5" xfId="14547"/>
    <cellStyle name="40% - Accent3 49 6" xfId="14548"/>
    <cellStyle name="40% - Accent3 49 7" xfId="14549"/>
    <cellStyle name="40% - Accent3 49 8" xfId="14550"/>
    <cellStyle name="40% - Accent3 5" xfId="14551"/>
    <cellStyle name="40% - Accent3 5 10" xfId="14552"/>
    <cellStyle name="40% - Accent3 5 11" xfId="14553"/>
    <cellStyle name="40% - Accent3 5 12" xfId="14554"/>
    <cellStyle name="40% - Accent3 5 2" xfId="14555"/>
    <cellStyle name="40% - Accent3 5 2 2" xfId="14556"/>
    <cellStyle name="40% - Accent3 5 2 2 2" xfId="14557"/>
    <cellStyle name="40% - Accent3 5 2 3" xfId="14558"/>
    <cellStyle name="40% - Accent3 5 2 4" xfId="14559"/>
    <cellStyle name="40% - Accent3 5 2 5" xfId="14560"/>
    <cellStyle name="40% - Accent3 5 2 6" xfId="14561"/>
    <cellStyle name="40% - Accent3 5 2 7" xfId="14562"/>
    <cellStyle name="40% - Accent3 5 3" xfId="14563"/>
    <cellStyle name="40% - Accent3 5 3 2" xfId="14564"/>
    <cellStyle name="40% - Accent3 5 3 3" xfId="14565"/>
    <cellStyle name="40% - Accent3 5 4" xfId="14566"/>
    <cellStyle name="40% - Accent3 5 5" xfId="14567"/>
    <cellStyle name="40% - Accent3 5 6" xfId="14568"/>
    <cellStyle name="40% - Accent3 5 7" xfId="14569"/>
    <cellStyle name="40% - Accent3 5 8" xfId="14570"/>
    <cellStyle name="40% - Accent3 5 9" xfId="14571"/>
    <cellStyle name="40% - Accent3 50" xfId="14572"/>
    <cellStyle name="40% - Accent3 50 2" xfId="14573"/>
    <cellStyle name="40% - Accent3 50 2 2" xfId="14574"/>
    <cellStyle name="40% - Accent3 50 2 2 2" xfId="14575"/>
    <cellStyle name="40% - Accent3 50 2 3" xfId="14576"/>
    <cellStyle name="40% - Accent3 50 2 4" xfId="14577"/>
    <cellStyle name="40% - Accent3 50 2 5" xfId="14578"/>
    <cellStyle name="40% - Accent3 50 2 6" xfId="14579"/>
    <cellStyle name="40% - Accent3 50 2 7" xfId="14580"/>
    <cellStyle name="40% - Accent3 50 3" xfId="14581"/>
    <cellStyle name="40% - Accent3 50 3 2" xfId="14582"/>
    <cellStyle name="40% - Accent3 50 4" xfId="14583"/>
    <cellStyle name="40% - Accent3 50 5" xfId="14584"/>
    <cellStyle name="40% - Accent3 50 6" xfId="14585"/>
    <cellStyle name="40% - Accent3 50 7" xfId="14586"/>
    <cellStyle name="40% - Accent3 50 8" xfId="14587"/>
    <cellStyle name="40% - Accent3 51" xfId="14588"/>
    <cellStyle name="40% - Accent3 51 2" xfId="14589"/>
    <cellStyle name="40% - Accent3 51 2 2" xfId="14590"/>
    <cellStyle name="40% - Accent3 51 2 2 2" xfId="14591"/>
    <cellStyle name="40% - Accent3 51 2 3" xfId="14592"/>
    <cellStyle name="40% - Accent3 51 2 4" xfId="14593"/>
    <cellStyle name="40% - Accent3 51 2 5" xfId="14594"/>
    <cellStyle name="40% - Accent3 51 2 6" xfId="14595"/>
    <cellStyle name="40% - Accent3 51 2 7" xfId="14596"/>
    <cellStyle name="40% - Accent3 51 3" xfId="14597"/>
    <cellStyle name="40% - Accent3 51 3 2" xfId="14598"/>
    <cellStyle name="40% - Accent3 51 4" xfId="14599"/>
    <cellStyle name="40% - Accent3 51 5" xfId="14600"/>
    <cellStyle name="40% - Accent3 51 6" xfId="14601"/>
    <cellStyle name="40% - Accent3 51 7" xfId="14602"/>
    <cellStyle name="40% - Accent3 51 8" xfId="14603"/>
    <cellStyle name="40% - Accent3 52" xfId="14604"/>
    <cellStyle name="40% - Accent3 52 2" xfId="14605"/>
    <cellStyle name="40% - Accent3 52 2 2" xfId="14606"/>
    <cellStyle name="40% - Accent3 52 2 2 2" xfId="14607"/>
    <cellStyle name="40% - Accent3 52 2 3" xfId="14608"/>
    <cellStyle name="40% - Accent3 52 2 4" xfId="14609"/>
    <cellStyle name="40% - Accent3 52 2 5" xfId="14610"/>
    <cellStyle name="40% - Accent3 52 2 6" xfId="14611"/>
    <cellStyle name="40% - Accent3 52 2 7" xfId="14612"/>
    <cellStyle name="40% - Accent3 52 3" xfId="14613"/>
    <cellStyle name="40% - Accent3 52 3 2" xfId="14614"/>
    <cellStyle name="40% - Accent3 52 4" xfId="14615"/>
    <cellStyle name="40% - Accent3 52 5" xfId="14616"/>
    <cellStyle name="40% - Accent3 52 6" xfId="14617"/>
    <cellStyle name="40% - Accent3 52 7" xfId="14618"/>
    <cellStyle name="40% - Accent3 52 8" xfId="14619"/>
    <cellStyle name="40% - Accent3 53" xfId="14620"/>
    <cellStyle name="40% - Accent3 53 2" xfId="14621"/>
    <cellStyle name="40% - Accent3 53 2 2" xfId="14622"/>
    <cellStyle name="40% - Accent3 53 2 2 2" xfId="14623"/>
    <cellStyle name="40% - Accent3 53 2 3" xfId="14624"/>
    <cellStyle name="40% - Accent3 53 2 4" xfId="14625"/>
    <cellStyle name="40% - Accent3 53 2 5" xfId="14626"/>
    <cellStyle name="40% - Accent3 53 2 6" xfId="14627"/>
    <cellStyle name="40% - Accent3 53 2 7" xfId="14628"/>
    <cellStyle name="40% - Accent3 53 3" xfId="14629"/>
    <cellStyle name="40% - Accent3 53 3 2" xfId="14630"/>
    <cellStyle name="40% - Accent3 53 4" xfId="14631"/>
    <cellStyle name="40% - Accent3 53 5" xfId="14632"/>
    <cellStyle name="40% - Accent3 53 6" xfId="14633"/>
    <cellStyle name="40% - Accent3 53 7" xfId="14634"/>
    <cellStyle name="40% - Accent3 53 8" xfId="14635"/>
    <cellStyle name="40% - Accent3 54" xfId="14636"/>
    <cellStyle name="40% - Accent3 54 2" xfId="14637"/>
    <cellStyle name="40% - Accent3 54 2 2" xfId="14638"/>
    <cellStyle name="40% - Accent3 54 2 2 2" xfId="14639"/>
    <cellStyle name="40% - Accent3 54 2 3" xfId="14640"/>
    <cellStyle name="40% - Accent3 54 2 4" xfId="14641"/>
    <cellStyle name="40% - Accent3 54 2 5" xfId="14642"/>
    <cellStyle name="40% - Accent3 54 2 6" xfId="14643"/>
    <cellStyle name="40% - Accent3 54 2 7" xfId="14644"/>
    <cellStyle name="40% - Accent3 54 3" xfId="14645"/>
    <cellStyle name="40% - Accent3 54 3 2" xfId="14646"/>
    <cellStyle name="40% - Accent3 54 4" xfId="14647"/>
    <cellStyle name="40% - Accent3 54 5" xfId="14648"/>
    <cellStyle name="40% - Accent3 54 6" xfId="14649"/>
    <cellStyle name="40% - Accent3 54 7" xfId="14650"/>
    <cellStyle name="40% - Accent3 54 8" xfId="14651"/>
    <cellStyle name="40% - Accent3 55" xfId="14652"/>
    <cellStyle name="40% - Accent3 55 2" xfId="14653"/>
    <cellStyle name="40% - Accent3 55 2 2" xfId="14654"/>
    <cellStyle name="40% - Accent3 55 2 2 2" xfId="14655"/>
    <cellStyle name="40% - Accent3 55 2 3" xfId="14656"/>
    <cellStyle name="40% - Accent3 55 2 4" xfId="14657"/>
    <cellStyle name="40% - Accent3 55 2 5" xfId="14658"/>
    <cellStyle name="40% - Accent3 55 2 6" xfId="14659"/>
    <cellStyle name="40% - Accent3 55 2 7" xfId="14660"/>
    <cellStyle name="40% - Accent3 55 3" xfId="14661"/>
    <cellStyle name="40% - Accent3 55 3 2" xfId="14662"/>
    <cellStyle name="40% - Accent3 55 4" xfId="14663"/>
    <cellStyle name="40% - Accent3 55 5" xfId="14664"/>
    <cellStyle name="40% - Accent3 55 6" xfId="14665"/>
    <cellStyle name="40% - Accent3 55 7" xfId="14666"/>
    <cellStyle name="40% - Accent3 55 8" xfId="14667"/>
    <cellStyle name="40% - Accent3 56" xfId="14668"/>
    <cellStyle name="40% - Accent3 56 2" xfId="14669"/>
    <cellStyle name="40% - Accent3 56 2 2" xfId="14670"/>
    <cellStyle name="40% - Accent3 56 2 2 2" xfId="14671"/>
    <cellStyle name="40% - Accent3 56 2 3" xfId="14672"/>
    <cellStyle name="40% - Accent3 56 2 4" xfId="14673"/>
    <cellStyle name="40% - Accent3 56 2 5" xfId="14674"/>
    <cellStyle name="40% - Accent3 56 2 6" xfId="14675"/>
    <cellStyle name="40% - Accent3 56 2 7" xfId="14676"/>
    <cellStyle name="40% - Accent3 56 3" xfId="14677"/>
    <cellStyle name="40% - Accent3 56 3 2" xfId="14678"/>
    <cellStyle name="40% - Accent3 56 4" xfId="14679"/>
    <cellStyle name="40% - Accent3 56 5" xfId="14680"/>
    <cellStyle name="40% - Accent3 56 6" xfId="14681"/>
    <cellStyle name="40% - Accent3 56 7" xfId="14682"/>
    <cellStyle name="40% - Accent3 56 8" xfId="14683"/>
    <cellStyle name="40% - Accent3 57" xfId="14684"/>
    <cellStyle name="40% - Accent3 57 2" xfId="14685"/>
    <cellStyle name="40% - Accent3 57 2 2" xfId="14686"/>
    <cellStyle name="40% - Accent3 57 2 2 2" xfId="14687"/>
    <cellStyle name="40% - Accent3 57 2 3" xfId="14688"/>
    <cellStyle name="40% - Accent3 57 2 4" xfId="14689"/>
    <cellStyle name="40% - Accent3 57 2 5" xfId="14690"/>
    <cellStyle name="40% - Accent3 57 2 6" xfId="14691"/>
    <cellStyle name="40% - Accent3 57 2 7" xfId="14692"/>
    <cellStyle name="40% - Accent3 57 3" xfId="14693"/>
    <cellStyle name="40% - Accent3 57 3 2" xfId="14694"/>
    <cellStyle name="40% - Accent3 57 4" xfId="14695"/>
    <cellStyle name="40% - Accent3 57 5" xfId="14696"/>
    <cellStyle name="40% - Accent3 57 6" xfId="14697"/>
    <cellStyle name="40% - Accent3 57 7" xfId="14698"/>
    <cellStyle name="40% - Accent3 57 8" xfId="14699"/>
    <cellStyle name="40% - Accent3 58" xfId="14700"/>
    <cellStyle name="40% - Accent3 58 2" xfId="14701"/>
    <cellStyle name="40% - Accent3 58 2 2" xfId="14702"/>
    <cellStyle name="40% - Accent3 58 2 2 2" xfId="14703"/>
    <cellStyle name="40% - Accent3 58 2 3" xfId="14704"/>
    <cellStyle name="40% - Accent3 58 2 4" xfId="14705"/>
    <cellStyle name="40% - Accent3 58 2 5" xfId="14706"/>
    <cellStyle name="40% - Accent3 58 2 6" xfId="14707"/>
    <cellStyle name="40% - Accent3 58 2 7" xfId="14708"/>
    <cellStyle name="40% - Accent3 58 3" xfId="14709"/>
    <cellStyle name="40% - Accent3 58 3 2" xfId="14710"/>
    <cellStyle name="40% - Accent3 58 4" xfId="14711"/>
    <cellStyle name="40% - Accent3 58 5" xfId="14712"/>
    <cellStyle name="40% - Accent3 58 6" xfId="14713"/>
    <cellStyle name="40% - Accent3 58 7" xfId="14714"/>
    <cellStyle name="40% - Accent3 58 8" xfId="14715"/>
    <cellStyle name="40% - Accent3 59" xfId="14716"/>
    <cellStyle name="40% - Accent3 59 2" xfId="14717"/>
    <cellStyle name="40% - Accent3 59 2 2" xfId="14718"/>
    <cellStyle name="40% - Accent3 59 2 2 2" xfId="14719"/>
    <cellStyle name="40% - Accent3 59 2 3" xfId="14720"/>
    <cellStyle name="40% - Accent3 59 2 4" xfId="14721"/>
    <cellStyle name="40% - Accent3 59 2 5" xfId="14722"/>
    <cellStyle name="40% - Accent3 59 2 6" xfId="14723"/>
    <cellStyle name="40% - Accent3 59 2 7" xfId="14724"/>
    <cellStyle name="40% - Accent3 59 3" xfId="14725"/>
    <cellStyle name="40% - Accent3 59 3 2" xfId="14726"/>
    <cellStyle name="40% - Accent3 59 4" xfId="14727"/>
    <cellStyle name="40% - Accent3 59 5" xfId="14728"/>
    <cellStyle name="40% - Accent3 59 6" xfId="14729"/>
    <cellStyle name="40% - Accent3 59 7" xfId="14730"/>
    <cellStyle name="40% - Accent3 59 8" xfId="14731"/>
    <cellStyle name="40% - Accent3 6" xfId="14732"/>
    <cellStyle name="40% - Accent3 6 10" xfId="14733"/>
    <cellStyle name="40% - Accent3 6 11" xfId="14734"/>
    <cellStyle name="40% - Accent3 6 12" xfId="14735"/>
    <cellStyle name="40% - Accent3 6 2" xfId="14736"/>
    <cellStyle name="40% - Accent3 6 2 2" xfId="14737"/>
    <cellStyle name="40% - Accent3 6 2 2 2" xfId="14738"/>
    <cellStyle name="40% - Accent3 6 2 3" xfId="14739"/>
    <cellStyle name="40% - Accent3 6 2 4" xfId="14740"/>
    <cellStyle name="40% - Accent3 6 2 5" xfId="14741"/>
    <cellStyle name="40% - Accent3 6 2 6" xfId="14742"/>
    <cellStyle name="40% - Accent3 6 2 7" xfId="14743"/>
    <cellStyle name="40% - Accent3 6 3" xfId="14744"/>
    <cellStyle name="40% - Accent3 6 3 2" xfId="14745"/>
    <cellStyle name="40% - Accent3 6 3 3" xfId="14746"/>
    <cellStyle name="40% - Accent3 6 4" xfId="14747"/>
    <cellStyle name="40% - Accent3 6 5" xfId="14748"/>
    <cellStyle name="40% - Accent3 6 6" xfId="14749"/>
    <cellStyle name="40% - Accent3 6 7" xfId="14750"/>
    <cellStyle name="40% - Accent3 6 8" xfId="14751"/>
    <cellStyle name="40% - Accent3 6 9" xfId="14752"/>
    <cellStyle name="40% - Accent3 60" xfId="14753"/>
    <cellStyle name="40% - Accent3 60 2" xfId="14754"/>
    <cellStyle name="40% - Accent3 60 2 2" xfId="14755"/>
    <cellStyle name="40% - Accent3 60 2 2 2" xfId="14756"/>
    <cellStyle name="40% - Accent3 60 2 3" xfId="14757"/>
    <cellStyle name="40% - Accent3 60 2 4" xfId="14758"/>
    <cellStyle name="40% - Accent3 60 2 5" xfId="14759"/>
    <cellStyle name="40% - Accent3 60 2 6" xfId="14760"/>
    <cellStyle name="40% - Accent3 60 2 7" xfId="14761"/>
    <cellStyle name="40% - Accent3 60 3" xfId="14762"/>
    <cellStyle name="40% - Accent3 60 3 2" xfId="14763"/>
    <cellStyle name="40% - Accent3 60 4" xfId="14764"/>
    <cellStyle name="40% - Accent3 60 5" xfId="14765"/>
    <cellStyle name="40% - Accent3 60 6" xfId="14766"/>
    <cellStyle name="40% - Accent3 60 7" xfId="14767"/>
    <cellStyle name="40% - Accent3 60 8" xfId="14768"/>
    <cellStyle name="40% - Accent3 61" xfId="14769"/>
    <cellStyle name="40% - Accent3 61 2" xfId="14770"/>
    <cellStyle name="40% - Accent3 61 2 2" xfId="14771"/>
    <cellStyle name="40% - Accent3 61 2 2 2" xfId="14772"/>
    <cellStyle name="40% - Accent3 61 2 3" xfId="14773"/>
    <cellStyle name="40% - Accent3 61 2 4" xfId="14774"/>
    <cellStyle name="40% - Accent3 61 2 5" xfId="14775"/>
    <cellStyle name="40% - Accent3 61 2 6" xfId="14776"/>
    <cellStyle name="40% - Accent3 61 2 7" xfId="14777"/>
    <cellStyle name="40% - Accent3 61 3" xfId="14778"/>
    <cellStyle name="40% - Accent3 61 3 2" xfId="14779"/>
    <cellStyle name="40% - Accent3 61 4" xfId="14780"/>
    <cellStyle name="40% - Accent3 61 5" xfId="14781"/>
    <cellStyle name="40% - Accent3 61 6" xfId="14782"/>
    <cellStyle name="40% - Accent3 61 7" xfId="14783"/>
    <cellStyle name="40% - Accent3 61 8" xfId="14784"/>
    <cellStyle name="40% - Accent3 62" xfId="14785"/>
    <cellStyle name="40% - Accent3 62 2" xfId="14786"/>
    <cellStyle name="40% - Accent3 62 2 2" xfId="14787"/>
    <cellStyle name="40% - Accent3 62 2 2 2" xfId="14788"/>
    <cellStyle name="40% - Accent3 62 2 3" xfId="14789"/>
    <cellStyle name="40% - Accent3 62 2 4" xfId="14790"/>
    <cellStyle name="40% - Accent3 62 2 5" xfId="14791"/>
    <cellStyle name="40% - Accent3 62 2 6" xfId="14792"/>
    <cellStyle name="40% - Accent3 62 2 7" xfId="14793"/>
    <cellStyle name="40% - Accent3 62 3" xfId="14794"/>
    <cellStyle name="40% - Accent3 62 3 2" xfId="14795"/>
    <cellStyle name="40% - Accent3 62 4" xfId="14796"/>
    <cellStyle name="40% - Accent3 62 5" xfId="14797"/>
    <cellStyle name="40% - Accent3 62 6" xfId="14798"/>
    <cellStyle name="40% - Accent3 62 7" xfId="14799"/>
    <cellStyle name="40% - Accent3 62 8" xfId="14800"/>
    <cellStyle name="40% - Accent3 63" xfId="14801"/>
    <cellStyle name="40% - Accent3 63 2" xfId="14802"/>
    <cellStyle name="40% - Accent3 63 2 2" xfId="14803"/>
    <cellStyle name="40% - Accent3 63 2 2 2" xfId="14804"/>
    <cellStyle name="40% - Accent3 63 2 3" xfId="14805"/>
    <cellStyle name="40% - Accent3 63 2 4" xfId="14806"/>
    <cellStyle name="40% - Accent3 63 2 5" xfId="14807"/>
    <cellStyle name="40% - Accent3 63 2 6" xfId="14808"/>
    <cellStyle name="40% - Accent3 63 3" xfId="14809"/>
    <cellStyle name="40% - Accent3 63 3 2" xfId="14810"/>
    <cellStyle name="40% - Accent3 63 4" xfId="14811"/>
    <cellStyle name="40% - Accent3 63 5" xfId="14812"/>
    <cellStyle name="40% - Accent3 63 6" xfId="14813"/>
    <cellStyle name="40% - Accent3 63 7" xfId="14814"/>
    <cellStyle name="40% - Accent3 63 8" xfId="14815"/>
    <cellStyle name="40% - Accent3 64" xfId="14816"/>
    <cellStyle name="40% - Accent3 64 2" xfId="14817"/>
    <cellStyle name="40% - Accent3 64 2 2" xfId="14818"/>
    <cellStyle name="40% - Accent3 64 2 2 2" xfId="14819"/>
    <cellStyle name="40% - Accent3 64 2 3" xfId="14820"/>
    <cellStyle name="40% - Accent3 64 2 4" xfId="14821"/>
    <cellStyle name="40% - Accent3 64 2 5" xfId="14822"/>
    <cellStyle name="40% - Accent3 64 2 6" xfId="14823"/>
    <cellStyle name="40% - Accent3 64 3" xfId="14824"/>
    <cellStyle name="40% - Accent3 64 3 2" xfId="14825"/>
    <cellStyle name="40% - Accent3 64 4" xfId="14826"/>
    <cellStyle name="40% - Accent3 64 5" xfId="14827"/>
    <cellStyle name="40% - Accent3 64 6" xfId="14828"/>
    <cellStyle name="40% - Accent3 64 7" xfId="14829"/>
    <cellStyle name="40% - Accent3 64 8" xfId="14830"/>
    <cellStyle name="40% - Accent3 65" xfId="14831"/>
    <cellStyle name="40% - Accent3 65 2" xfId="14832"/>
    <cellStyle name="40% - Accent3 65 2 2" xfId="14833"/>
    <cellStyle name="40% - Accent3 65 2 2 2" xfId="14834"/>
    <cellStyle name="40% - Accent3 65 2 3" xfId="14835"/>
    <cellStyle name="40% - Accent3 65 2 4" xfId="14836"/>
    <cellStyle name="40% - Accent3 65 2 5" xfId="14837"/>
    <cellStyle name="40% - Accent3 65 2 6" xfId="14838"/>
    <cellStyle name="40% - Accent3 65 3" xfId="14839"/>
    <cellStyle name="40% - Accent3 65 3 2" xfId="14840"/>
    <cellStyle name="40% - Accent3 65 4" xfId="14841"/>
    <cellStyle name="40% - Accent3 65 5" xfId="14842"/>
    <cellStyle name="40% - Accent3 65 6" xfId="14843"/>
    <cellStyle name="40% - Accent3 65 7" xfId="14844"/>
    <cellStyle name="40% - Accent3 65 8" xfId="14845"/>
    <cellStyle name="40% - Accent3 66" xfId="14846"/>
    <cellStyle name="40% - Accent3 66 2" xfId="14847"/>
    <cellStyle name="40% - Accent3 66 2 2" xfId="14848"/>
    <cellStyle name="40% - Accent3 66 2 2 2" xfId="14849"/>
    <cellStyle name="40% - Accent3 66 2 3" xfId="14850"/>
    <cellStyle name="40% - Accent3 66 2 4" xfId="14851"/>
    <cellStyle name="40% - Accent3 66 2 5" xfId="14852"/>
    <cellStyle name="40% - Accent3 66 2 6" xfId="14853"/>
    <cellStyle name="40% - Accent3 66 3" xfId="14854"/>
    <cellStyle name="40% - Accent3 66 3 2" xfId="14855"/>
    <cellStyle name="40% - Accent3 66 4" xfId="14856"/>
    <cellStyle name="40% - Accent3 66 5" xfId="14857"/>
    <cellStyle name="40% - Accent3 66 6" xfId="14858"/>
    <cellStyle name="40% - Accent3 66 7" xfId="14859"/>
    <cellStyle name="40% - Accent3 66 8" xfId="14860"/>
    <cellStyle name="40% - Accent3 67" xfId="14861"/>
    <cellStyle name="40% - Accent3 67 2" xfId="14862"/>
    <cellStyle name="40% - Accent3 67 2 2" xfId="14863"/>
    <cellStyle name="40% - Accent3 67 2 2 2" xfId="14864"/>
    <cellStyle name="40% - Accent3 67 2 3" xfId="14865"/>
    <cellStyle name="40% - Accent3 67 2 4" xfId="14866"/>
    <cellStyle name="40% - Accent3 67 2 5" xfId="14867"/>
    <cellStyle name="40% - Accent3 67 2 6" xfId="14868"/>
    <cellStyle name="40% - Accent3 67 3" xfId="14869"/>
    <cellStyle name="40% - Accent3 67 3 2" xfId="14870"/>
    <cellStyle name="40% - Accent3 67 4" xfId="14871"/>
    <cellStyle name="40% - Accent3 67 5" xfId="14872"/>
    <cellStyle name="40% - Accent3 67 6" xfId="14873"/>
    <cellStyle name="40% - Accent3 67 7" xfId="14874"/>
    <cellStyle name="40% - Accent3 67 8" xfId="14875"/>
    <cellStyle name="40% - Accent3 68" xfId="14876"/>
    <cellStyle name="40% - Accent3 68 2" xfId="14877"/>
    <cellStyle name="40% - Accent3 68 2 2" xfId="14878"/>
    <cellStyle name="40% - Accent3 68 2 2 2" xfId="14879"/>
    <cellStyle name="40% - Accent3 68 2 3" xfId="14880"/>
    <cellStyle name="40% - Accent3 68 2 4" xfId="14881"/>
    <cellStyle name="40% - Accent3 68 2 5" xfId="14882"/>
    <cellStyle name="40% - Accent3 68 2 6" xfId="14883"/>
    <cellStyle name="40% - Accent3 68 3" xfId="14884"/>
    <cellStyle name="40% - Accent3 68 3 2" xfId="14885"/>
    <cellStyle name="40% - Accent3 68 4" xfId="14886"/>
    <cellStyle name="40% - Accent3 68 5" xfId="14887"/>
    <cellStyle name="40% - Accent3 68 6" xfId="14888"/>
    <cellStyle name="40% - Accent3 68 7" xfId="14889"/>
    <cellStyle name="40% - Accent3 68 8" xfId="14890"/>
    <cellStyle name="40% - Accent3 69" xfId="14891"/>
    <cellStyle name="40% - Accent3 69 2" xfId="14892"/>
    <cellStyle name="40% - Accent3 69 2 2" xfId="14893"/>
    <cellStyle name="40% - Accent3 69 2 3" xfId="14894"/>
    <cellStyle name="40% - Accent3 69 2 4" xfId="14895"/>
    <cellStyle name="40% - Accent3 69 2 5" xfId="14896"/>
    <cellStyle name="40% - Accent3 69 3" xfId="14897"/>
    <cellStyle name="40% - Accent3 69 4" xfId="14898"/>
    <cellStyle name="40% - Accent3 69 5" xfId="14899"/>
    <cellStyle name="40% - Accent3 69 6" xfId="14900"/>
    <cellStyle name="40% - Accent3 69 7" xfId="14901"/>
    <cellStyle name="40% - Accent3 69 8" xfId="14902"/>
    <cellStyle name="40% - Accent3 7" xfId="14903"/>
    <cellStyle name="40% - Accent3 7 10" xfId="14904"/>
    <cellStyle name="40% - Accent3 7 11" xfId="14905"/>
    <cellStyle name="40% - Accent3 7 12" xfId="14906"/>
    <cellStyle name="40% - Accent3 7 2" xfId="14907"/>
    <cellStyle name="40% - Accent3 7 2 2" xfId="14908"/>
    <cellStyle name="40% - Accent3 7 2 2 2" xfId="14909"/>
    <cellStyle name="40% - Accent3 7 2 3" xfId="14910"/>
    <cellStyle name="40% - Accent3 7 2 4" xfId="14911"/>
    <cellStyle name="40% - Accent3 7 2 5" xfId="14912"/>
    <cellStyle name="40% - Accent3 7 2 6" xfId="14913"/>
    <cellStyle name="40% - Accent3 7 2 7" xfId="14914"/>
    <cellStyle name="40% - Accent3 7 3" xfId="14915"/>
    <cellStyle name="40% - Accent3 7 3 2" xfId="14916"/>
    <cellStyle name="40% - Accent3 7 3 3" xfId="14917"/>
    <cellStyle name="40% - Accent3 7 4" xfId="14918"/>
    <cellStyle name="40% - Accent3 7 5" xfId="14919"/>
    <cellStyle name="40% - Accent3 7 6" xfId="14920"/>
    <cellStyle name="40% - Accent3 7 7" xfId="14921"/>
    <cellStyle name="40% - Accent3 7 8" xfId="14922"/>
    <cellStyle name="40% - Accent3 7 9" xfId="14923"/>
    <cellStyle name="40% - Accent3 70" xfId="14924"/>
    <cellStyle name="40% - Accent3 70 2" xfId="14925"/>
    <cellStyle name="40% - Accent3 70 2 2" xfId="14926"/>
    <cellStyle name="40% - Accent3 70 2 3" xfId="14927"/>
    <cellStyle name="40% - Accent3 70 2 4" xfId="14928"/>
    <cellStyle name="40% - Accent3 70 2 5" xfId="14929"/>
    <cellStyle name="40% - Accent3 70 3" xfId="14930"/>
    <cellStyle name="40% - Accent3 70 4" xfId="14931"/>
    <cellStyle name="40% - Accent3 70 5" xfId="14932"/>
    <cellStyle name="40% - Accent3 70 6" xfId="14933"/>
    <cellStyle name="40% - Accent3 70 7" xfId="14934"/>
    <cellStyle name="40% - Accent3 70 8" xfId="14935"/>
    <cellStyle name="40% - Accent3 71" xfId="14936"/>
    <cellStyle name="40% - Accent3 71 2" xfId="14937"/>
    <cellStyle name="40% - Accent3 71 2 2" xfId="14938"/>
    <cellStyle name="40% - Accent3 71 2 3" xfId="14939"/>
    <cellStyle name="40% - Accent3 71 2 4" xfId="14940"/>
    <cellStyle name="40% - Accent3 71 2 5" xfId="14941"/>
    <cellStyle name="40% - Accent3 71 3" xfId="14942"/>
    <cellStyle name="40% - Accent3 71 4" xfId="14943"/>
    <cellStyle name="40% - Accent3 71 5" xfId="14944"/>
    <cellStyle name="40% - Accent3 71 6" xfId="14945"/>
    <cellStyle name="40% - Accent3 71 7" xfId="14946"/>
    <cellStyle name="40% - Accent3 71 8" xfId="14947"/>
    <cellStyle name="40% - Accent3 72" xfId="14948"/>
    <cellStyle name="40% - Accent3 72 2" xfId="14949"/>
    <cellStyle name="40% - Accent3 72 2 2" xfId="14950"/>
    <cellStyle name="40% - Accent3 72 2 3" xfId="14951"/>
    <cellStyle name="40% - Accent3 72 2 4" xfId="14952"/>
    <cellStyle name="40% - Accent3 72 2 5" xfId="14953"/>
    <cellStyle name="40% - Accent3 72 3" xfId="14954"/>
    <cellStyle name="40% - Accent3 72 4" xfId="14955"/>
    <cellStyle name="40% - Accent3 72 5" xfId="14956"/>
    <cellStyle name="40% - Accent3 72 6" xfId="14957"/>
    <cellStyle name="40% - Accent3 72 7" xfId="14958"/>
    <cellStyle name="40% - Accent3 72 8" xfId="14959"/>
    <cellStyle name="40% - Accent3 73" xfId="14960"/>
    <cellStyle name="40% - Accent3 73 2" xfId="14961"/>
    <cellStyle name="40% - Accent3 73 2 2" xfId="14962"/>
    <cellStyle name="40% - Accent3 73 2 3" xfId="14963"/>
    <cellStyle name="40% - Accent3 73 2 4" xfId="14964"/>
    <cellStyle name="40% - Accent3 73 2 5" xfId="14965"/>
    <cellStyle name="40% - Accent3 73 3" xfId="14966"/>
    <cellStyle name="40% - Accent3 73 4" xfId="14967"/>
    <cellStyle name="40% - Accent3 73 5" xfId="14968"/>
    <cellStyle name="40% - Accent3 73 6" xfId="14969"/>
    <cellStyle name="40% - Accent3 73 7" xfId="14970"/>
    <cellStyle name="40% - Accent3 73 8" xfId="14971"/>
    <cellStyle name="40% - Accent3 74" xfId="14972"/>
    <cellStyle name="40% - Accent3 74 2" xfId="14973"/>
    <cellStyle name="40% - Accent3 74 2 2" xfId="14974"/>
    <cellStyle name="40% - Accent3 74 2 3" xfId="14975"/>
    <cellStyle name="40% - Accent3 74 2 4" xfId="14976"/>
    <cellStyle name="40% - Accent3 74 2 5" xfId="14977"/>
    <cellStyle name="40% - Accent3 74 3" xfId="14978"/>
    <cellStyle name="40% - Accent3 74 4" xfId="14979"/>
    <cellStyle name="40% - Accent3 74 5" xfId="14980"/>
    <cellStyle name="40% - Accent3 74 6" xfId="14981"/>
    <cellStyle name="40% - Accent3 74 7" xfId="14982"/>
    <cellStyle name="40% - Accent3 75" xfId="14983"/>
    <cellStyle name="40% - Accent3 75 2" xfId="14984"/>
    <cellStyle name="40% - Accent3 75 2 2" xfId="14985"/>
    <cellStyle name="40% - Accent3 75 2 3" xfId="14986"/>
    <cellStyle name="40% - Accent3 75 2 4" xfId="14987"/>
    <cellStyle name="40% - Accent3 75 2 5" xfId="14988"/>
    <cellStyle name="40% - Accent3 75 3" xfId="14989"/>
    <cellStyle name="40% - Accent3 75 4" xfId="14990"/>
    <cellStyle name="40% - Accent3 75 5" xfId="14991"/>
    <cellStyle name="40% - Accent3 75 6" xfId="14992"/>
    <cellStyle name="40% - Accent3 75 7" xfId="14993"/>
    <cellStyle name="40% - Accent3 76" xfId="14994"/>
    <cellStyle name="40% - Accent3 76 2" xfId="14995"/>
    <cellStyle name="40% - Accent3 76 2 2" xfId="14996"/>
    <cellStyle name="40% - Accent3 76 2 3" xfId="14997"/>
    <cellStyle name="40% - Accent3 76 2 4" xfId="14998"/>
    <cellStyle name="40% - Accent3 76 2 5" xfId="14999"/>
    <cellStyle name="40% - Accent3 76 3" xfId="15000"/>
    <cellStyle name="40% - Accent3 76 4" xfId="15001"/>
    <cellStyle name="40% - Accent3 76 5" xfId="15002"/>
    <cellStyle name="40% - Accent3 76 6" xfId="15003"/>
    <cellStyle name="40% - Accent3 76 7" xfId="15004"/>
    <cellStyle name="40% - Accent3 77" xfId="15005"/>
    <cellStyle name="40% - Accent3 77 2" xfId="15006"/>
    <cellStyle name="40% - Accent3 77 2 2" xfId="15007"/>
    <cellStyle name="40% - Accent3 77 2 3" xfId="15008"/>
    <cellStyle name="40% - Accent3 77 2 4" xfId="15009"/>
    <cellStyle name="40% - Accent3 77 2 5" xfId="15010"/>
    <cellStyle name="40% - Accent3 77 3" xfId="15011"/>
    <cellStyle name="40% - Accent3 77 4" xfId="15012"/>
    <cellStyle name="40% - Accent3 77 5" xfId="15013"/>
    <cellStyle name="40% - Accent3 77 6" xfId="15014"/>
    <cellStyle name="40% - Accent3 77 7" xfId="15015"/>
    <cellStyle name="40% - Accent3 78" xfId="15016"/>
    <cellStyle name="40% - Accent3 78 2" xfId="15017"/>
    <cellStyle name="40% - Accent3 78 2 2" xfId="15018"/>
    <cellStyle name="40% - Accent3 78 2 3" xfId="15019"/>
    <cellStyle name="40% - Accent3 78 2 4" xfId="15020"/>
    <cellStyle name="40% - Accent3 78 2 5" xfId="15021"/>
    <cellStyle name="40% - Accent3 78 3" xfId="15022"/>
    <cellStyle name="40% - Accent3 78 4" xfId="15023"/>
    <cellStyle name="40% - Accent3 78 5" xfId="15024"/>
    <cellStyle name="40% - Accent3 78 6" xfId="15025"/>
    <cellStyle name="40% - Accent3 78 7" xfId="15026"/>
    <cellStyle name="40% - Accent3 79" xfId="15027"/>
    <cellStyle name="40% - Accent3 79 2" xfId="15028"/>
    <cellStyle name="40% - Accent3 79 2 2" xfId="15029"/>
    <cellStyle name="40% - Accent3 79 2 3" xfId="15030"/>
    <cellStyle name="40% - Accent3 79 2 4" xfId="15031"/>
    <cellStyle name="40% - Accent3 79 2 5" xfId="15032"/>
    <cellStyle name="40% - Accent3 79 3" xfId="15033"/>
    <cellStyle name="40% - Accent3 79 4" xfId="15034"/>
    <cellStyle name="40% - Accent3 79 5" xfId="15035"/>
    <cellStyle name="40% - Accent3 79 6" xfId="15036"/>
    <cellStyle name="40% - Accent3 79 7" xfId="15037"/>
    <cellStyle name="40% - Accent3 8" xfId="15038"/>
    <cellStyle name="40% - Accent3 8 10" xfId="15039"/>
    <cellStyle name="40% - Accent3 8 11" xfId="15040"/>
    <cellStyle name="40% - Accent3 8 12" xfId="15041"/>
    <cellStyle name="40% - Accent3 8 2" xfId="15042"/>
    <cellStyle name="40% - Accent3 8 2 2" xfId="15043"/>
    <cellStyle name="40% - Accent3 8 2 2 2" xfId="15044"/>
    <cellStyle name="40% - Accent3 8 2 3" xfId="15045"/>
    <cellStyle name="40% - Accent3 8 2 4" xfId="15046"/>
    <cellStyle name="40% - Accent3 8 2 5" xfId="15047"/>
    <cellStyle name="40% - Accent3 8 2 6" xfId="15048"/>
    <cellStyle name="40% - Accent3 8 2 7" xfId="15049"/>
    <cellStyle name="40% - Accent3 8 3" xfId="15050"/>
    <cellStyle name="40% - Accent3 8 3 2" xfId="15051"/>
    <cellStyle name="40% - Accent3 8 3 3" xfId="15052"/>
    <cellStyle name="40% - Accent3 8 4" xfId="15053"/>
    <cellStyle name="40% - Accent3 8 5" xfId="15054"/>
    <cellStyle name="40% - Accent3 8 6" xfId="15055"/>
    <cellStyle name="40% - Accent3 8 7" xfId="15056"/>
    <cellStyle name="40% - Accent3 8 8" xfId="15057"/>
    <cellStyle name="40% - Accent3 8 9" xfId="15058"/>
    <cellStyle name="40% - Accent3 80" xfId="15059"/>
    <cellStyle name="40% - Accent3 80 2" xfId="15060"/>
    <cellStyle name="40% - Accent3 80 2 2" xfId="15061"/>
    <cellStyle name="40% - Accent3 80 2 3" xfId="15062"/>
    <cellStyle name="40% - Accent3 80 2 4" xfId="15063"/>
    <cellStyle name="40% - Accent3 80 2 5" xfId="15064"/>
    <cellStyle name="40% - Accent3 80 3" xfId="15065"/>
    <cellStyle name="40% - Accent3 80 4" xfId="15066"/>
    <cellStyle name="40% - Accent3 80 5" xfId="15067"/>
    <cellStyle name="40% - Accent3 80 6" xfId="15068"/>
    <cellStyle name="40% - Accent3 80 7" xfId="15069"/>
    <cellStyle name="40% - Accent3 81" xfId="15070"/>
    <cellStyle name="40% - Accent3 81 2" xfId="15071"/>
    <cellStyle name="40% - Accent3 81 2 2" xfId="15072"/>
    <cellStyle name="40% - Accent3 81 2 3" xfId="15073"/>
    <cellStyle name="40% - Accent3 81 2 4" xfId="15074"/>
    <cellStyle name="40% - Accent3 81 2 5" xfId="15075"/>
    <cellStyle name="40% - Accent3 81 3" xfId="15076"/>
    <cellStyle name="40% - Accent3 81 4" xfId="15077"/>
    <cellStyle name="40% - Accent3 81 5" xfId="15078"/>
    <cellStyle name="40% - Accent3 81 6" xfId="15079"/>
    <cellStyle name="40% - Accent3 82" xfId="15080"/>
    <cellStyle name="40% - Accent3 82 2" xfId="15081"/>
    <cellStyle name="40% - Accent3 82 2 2" xfId="15082"/>
    <cellStyle name="40% - Accent3 82 2 3" xfId="15083"/>
    <cellStyle name="40% - Accent3 82 2 4" xfId="15084"/>
    <cellStyle name="40% - Accent3 82 2 5" xfId="15085"/>
    <cellStyle name="40% - Accent3 82 3" xfId="15086"/>
    <cellStyle name="40% - Accent3 82 4" xfId="15087"/>
    <cellStyle name="40% - Accent3 82 5" xfId="15088"/>
    <cellStyle name="40% - Accent3 82 6" xfId="15089"/>
    <cellStyle name="40% - Accent3 83" xfId="15090"/>
    <cellStyle name="40% - Accent3 83 2" xfId="15091"/>
    <cellStyle name="40% - Accent3 83 2 2" xfId="15092"/>
    <cellStyle name="40% - Accent3 83 2 3" xfId="15093"/>
    <cellStyle name="40% - Accent3 83 2 4" xfId="15094"/>
    <cellStyle name="40% - Accent3 83 2 5" xfId="15095"/>
    <cellStyle name="40% - Accent3 83 3" xfId="15096"/>
    <cellStyle name="40% - Accent3 83 4" xfId="15097"/>
    <cellStyle name="40% - Accent3 83 5" xfId="15098"/>
    <cellStyle name="40% - Accent3 83 6" xfId="15099"/>
    <cellStyle name="40% - Accent3 84" xfId="15100"/>
    <cellStyle name="40% - Accent3 84 2" xfId="15101"/>
    <cellStyle name="40% - Accent3 84 2 2" xfId="15102"/>
    <cellStyle name="40% - Accent3 84 2 3" xfId="15103"/>
    <cellStyle name="40% - Accent3 84 2 4" xfId="15104"/>
    <cellStyle name="40% - Accent3 84 2 5" xfId="15105"/>
    <cellStyle name="40% - Accent3 84 3" xfId="15106"/>
    <cellStyle name="40% - Accent3 84 4" xfId="15107"/>
    <cellStyle name="40% - Accent3 84 5" xfId="15108"/>
    <cellStyle name="40% - Accent3 84 6" xfId="15109"/>
    <cellStyle name="40% - Accent3 85" xfId="15110"/>
    <cellStyle name="40% - Accent3 85 2" xfId="15111"/>
    <cellStyle name="40% - Accent3 85 2 2" xfId="15112"/>
    <cellStyle name="40% - Accent3 85 2 3" xfId="15113"/>
    <cellStyle name="40% - Accent3 85 2 4" xfId="15114"/>
    <cellStyle name="40% - Accent3 85 2 5" xfId="15115"/>
    <cellStyle name="40% - Accent3 85 3" xfId="15116"/>
    <cellStyle name="40% - Accent3 85 4" xfId="15117"/>
    <cellStyle name="40% - Accent3 85 5" xfId="15118"/>
    <cellStyle name="40% - Accent3 85 6" xfId="15119"/>
    <cellStyle name="40% - Accent3 86" xfId="15120"/>
    <cellStyle name="40% - Accent3 86 2" xfId="15121"/>
    <cellStyle name="40% - Accent3 86 2 2" xfId="15122"/>
    <cellStyle name="40% - Accent3 86 2 3" xfId="15123"/>
    <cellStyle name="40% - Accent3 86 2 4" xfId="15124"/>
    <cellStyle name="40% - Accent3 86 2 5" xfId="15125"/>
    <cellStyle name="40% - Accent3 86 3" xfId="15126"/>
    <cellStyle name="40% - Accent3 86 4" xfId="15127"/>
    <cellStyle name="40% - Accent3 86 5" xfId="15128"/>
    <cellStyle name="40% - Accent3 86 6" xfId="15129"/>
    <cellStyle name="40% - Accent3 87" xfId="15130"/>
    <cellStyle name="40% - Accent3 87 2" xfId="15131"/>
    <cellStyle name="40% - Accent3 87 2 2" xfId="15132"/>
    <cellStyle name="40% - Accent3 87 2 3" xfId="15133"/>
    <cellStyle name="40% - Accent3 87 2 4" xfId="15134"/>
    <cellStyle name="40% - Accent3 87 2 5" xfId="15135"/>
    <cellStyle name="40% - Accent3 87 3" xfId="15136"/>
    <cellStyle name="40% - Accent3 87 4" xfId="15137"/>
    <cellStyle name="40% - Accent3 87 5" xfId="15138"/>
    <cellStyle name="40% - Accent3 87 6" xfId="15139"/>
    <cellStyle name="40% - Accent3 88" xfId="15140"/>
    <cellStyle name="40% - Accent3 88 2" xfId="15141"/>
    <cellStyle name="40% - Accent3 88 2 2" xfId="15142"/>
    <cellStyle name="40% - Accent3 88 2 3" xfId="15143"/>
    <cellStyle name="40% - Accent3 88 2 4" xfId="15144"/>
    <cellStyle name="40% - Accent3 88 2 5" xfId="15145"/>
    <cellStyle name="40% - Accent3 88 3" xfId="15146"/>
    <cellStyle name="40% - Accent3 88 4" xfId="15147"/>
    <cellStyle name="40% - Accent3 88 5" xfId="15148"/>
    <cellStyle name="40% - Accent3 88 6" xfId="15149"/>
    <cellStyle name="40% - Accent3 89" xfId="15150"/>
    <cellStyle name="40% - Accent3 89 2" xfId="15151"/>
    <cellStyle name="40% - Accent3 89 2 2" xfId="15152"/>
    <cellStyle name="40% - Accent3 89 2 3" xfId="15153"/>
    <cellStyle name="40% - Accent3 89 2 4" xfId="15154"/>
    <cellStyle name="40% - Accent3 89 2 5" xfId="15155"/>
    <cellStyle name="40% - Accent3 89 3" xfId="15156"/>
    <cellStyle name="40% - Accent3 89 4" xfId="15157"/>
    <cellStyle name="40% - Accent3 89 5" xfId="15158"/>
    <cellStyle name="40% - Accent3 89 6" xfId="15159"/>
    <cellStyle name="40% - Accent3 9" xfId="15160"/>
    <cellStyle name="40% - Accent3 9 10" xfId="15161"/>
    <cellStyle name="40% - Accent3 9 11" xfId="15162"/>
    <cellStyle name="40% - Accent3 9 12" xfId="15163"/>
    <cellStyle name="40% - Accent3 9 2" xfId="15164"/>
    <cellStyle name="40% - Accent3 9 2 2" xfId="15165"/>
    <cellStyle name="40% - Accent3 9 2 2 2" xfId="15166"/>
    <cellStyle name="40% - Accent3 9 2 3" xfId="15167"/>
    <cellStyle name="40% - Accent3 9 2 4" xfId="15168"/>
    <cellStyle name="40% - Accent3 9 2 5" xfId="15169"/>
    <cellStyle name="40% - Accent3 9 2 6" xfId="15170"/>
    <cellStyle name="40% - Accent3 9 2 7" xfId="15171"/>
    <cellStyle name="40% - Accent3 9 3" xfId="15172"/>
    <cellStyle name="40% - Accent3 9 3 2" xfId="15173"/>
    <cellStyle name="40% - Accent3 9 3 3" xfId="15174"/>
    <cellStyle name="40% - Accent3 9 4" xfId="15175"/>
    <cellStyle name="40% - Accent3 9 5" xfId="15176"/>
    <cellStyle name="40% - Accent3 9 6" xfId="15177"/>
    <cellStyle name="40% - Accent3 9 7" xfId="15178"/>
    <cellStyle name="40% - Accent3 9 8" xfId="15179"/>
    <cellStyle name="40% - Accent3 9 9" xfId="15180"/>
    <cellStyle name="40% - Accent3 90" xfId="15181"/>
    <cellStyle name="40% - Accent3 90 2" xfId="15182"/>
    <cellStyle name="40% - Accent3 90 2 2" xfId="15183"/>
    <cellStyle name="40% - Accent3 90 2 3" xfId="15184"/>
    <cellStyle name="40% - Accent3 90 2 4" xfId="15185"/>
    <cellStyle name="40% - Accent3 90 2 5" xfId="15186"/>
    <cellStyle name="40% - Accent3 90 3" xfId="15187"/>
    <cellStyle name="40% - Accent3 90 4" xfId="15188"/>
    <cellStyle name="40% - Accent3 90 5" xfId="15189"/>
    <cellStyle name="40% - Accent3 90 6" xfId="15190"/>
    <cellStyle name="40% - Accent3 91" xfId="15191"/>
    <cellStyle name="40% - Accent3 91 2" xfId="15192"/>
    <cellStyle name="40% - Accent3 91 2 2" xfId="15193"/>
    <cellStyle name="40% - Accent3 91 2 3" xfId="15194"/>
    <cellStyle name="40% - Accent3 91 2 4" xfId="15195"/>
    <cellStyle name="40% - Accent3 91 2 5" xfId="15196"/>
    <cellStyle name="40% - Accent3 91 3" xfId="15197"/>
    <cellStyle name="40% - Accent3 91 4" xfId="15198"/>
    <cellStyle name="40% - Accent3 91 5" xfId="15199"/>
    <cellStyle name="40% - Accent3 91 6" xfId="15200"/>
    <cellStyle name="40% - Accent3 92" xfId="15201"/>
    <cellStyle name="40% - Accent3 92 2" xfId="15202"/>
    <cellStyle name="40% - Accent3 92 2 2" xfId="15203"/>
    <cellStyle name="40% - Accent3 92 2 3" xfId="15204"/>
    <cellStyle name="40% - Accent3 92 2 4" xfId="15205"/>
    <cellStyle name="40% - Accent3 92 2 5" xfId="15206"/>
    <cellStyle name="40% - Accent3 92 3" xfId="15207"/>
    <cellStyle name="40% - Accent3 92 4" xfId="15208"/>
    <cellStyle name="40% - Accent3 92 5" xfId="15209"/>
    <cellStyle name="40% - Accent3 92 6" xfId="15210"/>
    <cellStyle name="40% - Accent3 93" xfId="15211"/>
    <cellStyle name="40% - Accent3 93 2" xfId="15212"/>
    <cellStyle name="40% - Accent3 93 2 2" xfId="15213"/>
    <cellStyle name="40% - Accent3 93 2 3" xfId="15214"/>
    <cellStyle name="40% - Accent3 93 2 4" xfId="15215"/>
    <cellStyle name="40% - Accent3 93 2 5" xfId="15216"/>
    <cellStyle name="40% - Accent3 93 3" xfId="15217"/>
    <cellStyle name="40% - Accent3 93 4" xfId="15218"/>
    <cellStyle name="40% - Accent3 93 5" xfId="15219"/>
    <cellStyle name="40% - Accent3 93 6" xfId="15220"/>
    <cellStyle name="40% - Accent3 94" xfId="15221"/>
    <cellStyle name="40% - Accent3 94 2" xfId="15222"/>
    <cellStyle name="40% - Accent3 94 2 2" xfId="15223"/>
    <cellStyle name="40% - Accent3 94 2 3" xfId="15224"/>
    <cellStyle name="40% - Accent3 94 2 4" xfId="15225"/>
    <cellStyle name="40% - Accent3 94 2 5" xfId="15226"/>
    <cellStyle name="40% - Accent3 94 3" xfId="15227"/>
    <cellStyle name="40% - Accent3 94 4" xfId="15228"/>
    <cellStyle name="40% - Accent3 94 5" xfId="15229"/>
    <cellStyle name="40% - Accent3 94 6" xfId="15230"/>
    <cellStyle name="40% - Accent3 95" xfId="15231"/>
    <cellStyle name="40% - Accent3 95 2" xfId="15232"/>
    <cellStyle name="40% - Accent3 95 2 2" xfId="15233"/>
    <cellStyle name="40% - Accent3 95 2 3" xfId="15234"/>
    <cellStyle name="40% - Accent3 95 2 4" xfId="15235"/>
    <cellStyle name="40% - Accent3 95 2 5" xfId="15236"/>
    <cellStyle name="40% - Accent3 95 3" xfId="15237"/>
    <cellStyle name="40% - Accent3 95 4" xfId="15238"/>
    <cellStyle name="40% - Accent3 95 5" xfId="15239"/>
    <cellStyle name="40% - Accent3 95 6" xfId="15240"/>
    <cellStyle name="40% - Accent3 96" xfId="15241"/>
    <cellStyle name="40% - Accent3 96 2" xfId="15242"/>
    <cellStyle name="40% - Accent3 96 2 2" xfId="15243"/>
    <cellStyle name="40% - Accent3 96 2 3" xfId="15244"/>
    <cellStyle name="40% - Accent3 96 2 4" xfId="15245"/>
    <cellStyle name="40% - Accent3 96 2 5" xfId="15246"/>
    <cellStyle name="40% - Accent3 96 3" xfId="15247"/>
    <cellStyle name="40% - Accent3 96 4" xfId="15248"/>
    <cellStyle name="40% - Accent3 96 5" xfId="15249"/>
    <cellStyle name="40% - Accent3 96 6" xfId="15250"/>
    <cellStyle name="40% - Accent3 97" xfId="15251"/>
    <cellStyle name="40% - Accent3 97 2" xfId="15252"/>
    <cellStyle name="40% - Accent3 97 2 2" xfId="15253"/>
    <cellStyle name="40% - Accent3 97 2 3" xfId="15254"/>
    <cellStyle name="40% - Accent3 97 2 4" xfId="15255"/>
    <cellStyle name="40% - Accent3 97 2 5" xfId="15256"/>
    <cellStyle name="40% - Accent3 97 3" xfId="15257"/>
    <cellStyle name="40% - Accent3 97 4" xfId="15258"/>
    <cellStyle name="40% - Accent3 97 5" xfId="15259"/>
    <cellStyle name="40% - Accent3 97 6" xfId="15260"/>
    <cellStyle name="40% - Accent3 98" xfId="15261"/>
    <cellStyle name="40% - Accent3 98 2" xfId="15262"/>
    <cellStyle name="40% - Accent3 98 2 2" xfId="15263"/>
    <cellStyle name="40% - Accent3 98 2 3" xfId="15264"/>
    <cellStyle name="40% - Accent3 98 2 4" xfId="15265"/>
    <cellStyle name="40% - Accent3 98 2 5" xfId="15266"/>
    <cellStyle name="40% - Accent3 98 3" xfId="15267"/>
    <cellStyle name="40% - Accent3 98 4" xfId="15268"/>
    <cellStyle name="40% - Accent3 98 5" xfId="15269"/>
    <cellStyle name="40% - Accent3 98 6" xfId="15270"/>
    <cellStyle name="40% - Accent3 99" xfId="15271"/>
    <cellStyle name="40% - Accent3 99 2" xfId="15272"/>
    <cellStyle name="40% - Accent3 99 2 2" xfId="15273"/>
    <cellStyle name="40% - Accent3 99 2 3" xfId="15274"/>
    <cellStyle name="40% - Accent3 99 2 4" xfId="15275"/>
    <cellStyle name="40% - Accent3 99 2 5" xfId="15276"/>
    <cellStyle name="40% - Accent3 99 3" xfId="15277"/>
    <cellStyle name="40% - Accent3 99 4" xfId="15278"/>
    <cellStyle name="40% - Accent3 99 5" xfId="15279"/>
    <cellStyle name="40% - Accent3 99 6" xfId="15280"/>
    <cellStyle name="40% - Accent4 10" xfId="15281"/>
    <cellStyle name="40% - Accent4 10 10" xfId="15282"/>
    <cellStyle name="40% - Accent4 10 11" xfId="15283"/>
    <cellStyle name="40% - Accent4 10 12" xfId="15284"/>
    <cellStyle name="40% - Accent4 10 2" xfId="15285"/>
    <cellStyle name="40% - Accent4 10 2 2" xfId="15286"/>
    <cellStyle name="40% - Accent4 10 2 2 2" xfId="15287"/>
    <cellStyle name="40% - Accent4 10 2 3" xfId="15288"/>
    <cellStyle name="40% - Accent4 10 2 4" xfId="15289"/>
    <cellStyle name="40% - Accent4 10 2 5" xfId="15290"/>
    <cellStyle name="40% - Accent4 10 2 6" xfId="15291"/>
    <cellStyle name="40% - Accent4 10 2 7" xfId="15292"/>
    <cellStyle name="40% - Accent4 10 3" xfId="15293"/>
    <cellStyle name="40% - Accent4 10 3 2" xfId="15294"/>
    <cellStyle name="40% - Accent4 10 3 3" xfId="15295"/>
    <cellStyle name="40% - Accent4 10 4" xfId="15296"/>
    <cellStyle name="40% - Accent4 10 5" xfId="15297"/>
    <cellStyle name="40% - Accent4 10 6" xfId="15298"/>
    <cellStyle name="40% - Accent4 10 7" xfId="15299"/>
    <cellStyle name="40% - Accent4 10 8" xfId="15300"/>
    <cellStyle name="40% - Accent4 10 9" xfId="15301"/>
    <cellStyle name="40% - Accent4 100" xfId="15302"/>
    <cellStyle name="40% - Accent4 100 2" xfId="15303"/>
    <cellStyle name="40% - Accent4 100 2 2" xfId="15304"/>
    <cellStyle name="40% - Accent4 100 2 3" xfId="15305"/>
    <cellStyle name="40% - Accent4 100 2 4" xfId="15306"/>
    <cellStyle name="40% - Accent4 100 2 5" xfId="15307"/>
    <cellStyle name="40% - Accent4 100 3" xfId="15308"/>
    <cellStyle name="40% - Accent4 100 4" xfId="15309"/>
    <cellStyle name="40% - Accent4 100 5" xfId="15310"/>
    <cellStyle name="40% - Accent4 100 6" xfId="15311"/>
    <cellStyle name="40% - Accent4 101" xfId="15312"/>
    <cellStyle name="40% - Accent4 101 2" xfId="15313"/>
    <cellStyle name="40% - Accent4 101 2 2" xfId="15314"/>
    <cellStyle name="40% - Accent4 101 2 3" xfId="15315"/>
    <cellStyle name="40% - Accent4 101 2 4" xfId="15316"/>
    <cellStyle name="40% - Accent4 101 2 5" xfId="15317"/>
    <cellStyle name="40% - Accent4 101 3" xfId="15318"/>
    <cellStyle name="40% - Accent4 101 4" xfId="15319"/>
    <cellStyle name="40% - Accent4 101 5" xfId="15320"/>
    <cellStyle name="40% - Accent4 101 6" xfId="15321"/>
    <cellStyle name="40% - Accent4 102" xfId="15322"/>
    <cellStyle name="40% - Accent4 102 2" xfId="15323"/>
    <cellStyle name="40% - Accent4 102 3" xfId="15324"/>
    <cellStyle name="40% - Accent4 102 4" xfId="15325"/>
    <cellStyle name="40% - Accent4 102 5" xfId="15326"/>
    <cellStyle name="40% - Accent4 103" xfId="15327"/>
    <cellStyle name="40% - Accent4 103 2" xfId="15328"/>
    <cellStyle name="40% - Accent4 103 3" xfId="15329"/>
    <cellStyle name="40% - Accent4 103 4" xfId="15330"/>
    <cellStyle name="40% - Accent4 103 5" xfId="15331"/>
    <cellStyle name="40% - Accent4 104" xfId="15332"/>
    <cellStyle name="40% - Accent4 104 2" xfId="15333"/>
    <cellStyle name="40% - Accent4 104 3" xfId="15334"/>
    <cellStyle name="40% - Accent4 104 4" xfId="15335"/>
    <cellStyle name="40% - Accent4 104 5" xfId="15336"/>
    <cellStyle name="40% - Accent4 105" xfId="15337"/>
    <cellStyle name="40% - Accent4 105 2" xfId="15338"/>
    <cellStyle name="40% - Accent4 105 3" xfId="15339"/>
    <cellStyle name="40% - Accent4 105 4" xfId="15340"/>
    <cellStyle name="40% - Accent4 105 5" xfId="15341"/>
    <cellStyle name="40% - Accent4 106" xfId="15342"/>
    <cellStyle name="40% - Accent4 106 2" xfId="15343"/>
    <cellStyle name="40% - Accent4 106 3" xfId="15344"/>
    <cellStyle name="40% - Accent4 106 4" xfId="15345"/>
    <cellStyle name="40% - Accent4 106 5" xfId="15346"/>
    <cellStyle name="40% - Accent4 107" xfId="15347"/>
    <cellStyle name="40% - Accent4 107 2" xfId="15348"/>
    <cellStyle name="40% - Accent4 107 3" xfId="15349"/>
    <cellStyle name="40% - Accent4 107 4" xfId="15350"/>
    <cellStyle name="40% - Accent4 107 5" xfId="15351"/>
    <cellStyle name="40% - Accent4 108" xfId="15352"/>
    <cellStyle name="40% - Accent4 108 2" xfId="15353"/>
    <cellStyle name="40% - Accent4 108 3" xfId="15354"/>
    <cellStyle name="40% - Accent4 108 4" xfId="15355"/>
    <cellStyle name="40% - Accent4 108 5" xfId="15356"/>
    <cellStyle name="40% - Accent4 109" xfId="15357"/>
    <cellStyle name="40% - Accent4 109 2" xfId="15358"/>
    <cellStyle name="40% - Accent4 109 3" xfId="15359"/>
    <cellStyle name="40% - Accent4 109 4" xfId="15360"/>
    <cellStyle name="40% - Accent4 109 5" xfId="15361"/>
    <cellStyle name="40% - Accent4 11" xfId="15362"/>
    <cellStyle name="40% - Accent4 11 10" xfId="15363"/>
    <cellStyle name="40% - Accent4 11 11" xfId="15364"/>
    <cellStyle name="40% - Accent4 11 12" xfId="15365"/>
    <cellStyle name="40% - Accent4 11 2" xfId="15366"/>
    <cellStyle name="40% - Accent4 11 2 2" xfId="15367"/>
    <cellStyle name="40% - Accent4 11 2 2 2" xfId="15368"/>
    <cellStyle name="40% - Accent4 11 2 3" xfId="15369"/>
    <cellStyle name="40% - Accent4 11 2 4" xfId="15370"/>
    <cellStyle name="40% - Accent4 11 2 5" xfId="15371"/>
    <cellStyle name="40% - Accent4 11 2 6" xfId="15372"/>
    <cellStyle name="40% - Accent4 11 2 7" xfId="15373"/>
    <cellStyle name="40% - Accent4 11 3" xfId="15374"/>
    <cellStyle name="40% - Accent4 11 3 2" xfId="15375"/>
    <cellStyle name="40% - Accent4 11 3 3" xfId="15376"/>
    <cellStyle name="40% - Accent4 11 4" xfId="15377"/>
    <cellStyle name="40% - Accent4 11 5" xfId="15378"/>
    <cellStyle name="40% - Accent4 11 6" xfId="15379"/>
    <cellStyle name="40% - Accent4 11 7" xfId="15380"/>
    <cellStyle name="40% - Accent4 11 8" xfId="15381"/>
    <cellStyle name="40% - Accent4 11 9" xfId="15382"/>
    <cellStyle name="40% - Accent4 110" xfId="15383"/>
    <cellStyle name="40% - Accent4 110 2" xfId="15384"/>
    <cellStyle name="40% - Accent4 110 3" xfId="15385"/>
    <cellStyle name="40% - Accent4 110 4" xfId="15386"/>
    <cellStyle name="40% - Accent4 110 5" xfId="15387"/>
    <cellStyle name="40% - Accent4 111" xfId="15388"/>
    <cellStyle name="40% - Accent4 111 2" xfId="15389"/>
    <cellStyle name="40% - Accent4 111 3" xfId="15390"/>
    <cellStyle name="40% - Accent4 111 4" xfId="15391"/>
    <cellStyle name="40% - Accent4 111 5" xfId="15392"/>
    <cellStyle name="40% - Accent4 112" xfId="15393"/>
    <cellStyle name="40% - Accent4 112 2" xfId="15394"/>
    <cellStyle name="40% - Accent4 112 3" xfId="15395"/>
    <cellStyle name="40% - Accent4 112 4" xfId="15396"/>
    <cellStyle name="40% - Accent4 112 5" xfId="15397"/>
    <cellStyle name="40% - Accent4 113" xfId="15398"/>
    <cellStyle name="40% - Accent4 113 2" xfId="15399"/>
    <cellStyle name="40% - Accent4 113 3" xfId="15400"/>
    <cellStyle name="40% - Accent4 113 4" xfId="15401"/>
    <cellStyle name="40% - Accent4 114" xfId="15402"/>
    <cellStyle name="40% - Accent4 114 2" xfId="15403"/>
    <cellStyle name="40% - Accent4 114 3" xfId="15404"/>
    <cellStyle name="40% - Accent4 114 4" xfId="15405"/>
    <cellStyle name="40% - Accent4 115" xfId="15406"/>
    <cellStyle name="40% - Accent4 115 2" xfId="15407"/>
    <cellStyle name="40% - Accent4 115 3" xfId="15408"/>
    <cellStyle name="40% - Accent4 115 4" xfId="15409"/>
    <cellStyle name="40% - Accent4 116" xfId="15410"/>
    <cellStyle name="40% - Accent4 116 2" xfId="15411"/>
    <cellStyle name="40% - Accent4 116 3" xfId="15412"/>
    <cellStyle name="40% - Accent4 116 4" xfId="15413"/>
    <cellStyle name="40% - Accent4 117" xfId="15414"/>
    <cellStyle name="40% - Accent4 117 2" xfId="15415"/>
    <cellStyle name="40% - Accent4 117 3" xfId="15416"/>
    <cellStyle name="40% - Accent4 117 4" xfId="15417"/>
    <cellStyle name="40% - Accent4 118" xfId="15418"/>
    <cellStyle name="40% - Accent4 118 2" xfId="15419"/>
    <cellStyle name="40% - Accent4 118 3" xfId="15420"/>
    <cellStyle name="40% - Accent4 118 4" xfId="15421"/>
    <cellStyle name="40% - Accent4 119" xfId="15422"/>
    <cellStyle name="40% - Accent4 119 2" xfId="15423"/>
    <cellStyle name="40% - Accent4 119 3" xfId="15424"/>
    <cellStyle name="40% - Accent4 119 4" xfId="15425"/>
    <cellStyle name="40% - Accent4 12" xfId="15426"/>
    <cellStyle name="40% - Accent4 12 10" xfId="15427"/>
    <cellStyle name="40% - Accent4 12 11" xfId="15428"/>
    <cellStyle name="40% - Accent4 12 12" xfId="15429"/>
    <cellStyle name="40% - Accent4 12 2" xfId="15430"/>
    <cellStyle name="40% - Accent4 12 2 2" xfId="15431"/>
    <cellStyle name="40% - Accent4 12 2 2 2" xfId="15432"/>
    <cellStyle name="40% - Accent4 12 2 3" xfId="15433"/>
    <cellStyle name="40% - Accent4 12 2 4" xfId="15434"/>
    <cellStyle name="40% - Accent4 12 2 5" xfId="15435"/>
    <cellStyle name="40% - Accent4 12 2 6" xfId="15436"/>
    <cellStyle name="40% - Accent4 12 2 7" xfId="15437"/>
    <cellStyle name="40% - Accent4 12 3" xfId="15438"/>
    <cellStyle name="40% - Accent4 12 3 2" xfId="15439"/>
    <cellStyle name="40% - Accent4 12 3 3" xfId="15440"/>
    <cellStyle name="40% - Accent4 12 4" xfId="15441"/>
    <cellStyle name="40% - Accent4 12 5" xfId="15442"/>
    <cellStyle name="40% - Accent4 12 6" xfId="15443"/>
    <cellStyle name="40% - Accent4 12 7" xfId="15444"/>
    <cellStyle name="40% - Accent4 12 8" xfId="15445"/>
    <cellStyle name="40% - Accent4 12 9" xfId="15446"/>
    <cellStyle name="40% - Accent4 120" xfId="15447"/>
    <cellStyle name="40% - Accent4 121" xfId="15448"/>
    <cellStyle name="40% - Accent4 122" xfId="15449"/>
    <cellStyle name="40% - Accent4 123" xfId="15450"/>
    <cellStyle name="40% - Accent4 124" xfId="15451"/>
    <cellStyle name="40% - Accent4 125" xfId="15452"/>
    <cellStyle name="40% - Accent4 126" xfId="15453"/>
    <cellStyle name="40% - Accent4 127" xfId="15454"/>
    <cellStyle name="40% - Accent4 128" xfId="15455"/>
    <cellStyle name="40% - Accent4 129" xfId="15456"/>
    <cellStyle name="40% - Accent4 13" xfId="15457"/>
    <cellStyle name="40% - Accent4 13 10" xfId="15458"/>
    <cellStyle name="40% - Accent4 13 11" xfId="15459"/>
    <cellStyle name="40% - Accent4 13 12" xfId="15460"/>
    <cellStyle name="40% - Accent4 13 2" xfId="15461"/>
    <cellStyle name="40% - Accent4 13 2 2" xfId="15462"/>
    <cellStyle name="40% - Accent4 13 2 2 2" xfId="15463"/>
    <cellStyle name="40% - Accent4 13 2 3" xfId="15464"/>
    <cellStyle name="40% - Accent4 13 2 4" xfId="15465"/>
    <cellStyle name="40% - Accent4 13 2 5" xfId="15466"/>
    <cellStyle name="40% - Accent4 13 2 6" xfId="15467"/>
    <cellStyle name="40% - Accent4 13 2 7" xfId="15468"/>
    <cellStyle name="40% - Accent4 13 3" xfId="15469"/>
    <cellStyle name="40% - Accent4 13 3 2" xfId="15470"/>
    <cellStyle name="40% - Accent4 13 3 3" xfId="15471"/>
    <cellStyle name="40% - Accent4 13 4" xfId="15472"/>
    <cellStyle name="40% - Accent4 13 5" xfId="15473"/>
    <cellStyle name="40% - Accent4 13 6" xfId="15474"/>
    <cellStyle name="40% - Accent4 13 7" xfId="15475"/>
    <cellStyle name="40% - Accent4 13 8" xfId="15476"/>
    <cellStyle name="40% - Accent4 13 9" xfId="15477"/>
    <cellStyle name="40% - Accent4 130" xfId="15478"/>
    <cellStyle name="40% - Accent4 130 2" xfId="15479"/>
    <cellStyle name="40% - Accent4 130 3" xfId="15480"/>
    <cellStyle name="40% - Accent4 130 4" xfId="15481"/>
    <cellStyle name="40% - Accent4 131" xfId="15482"/>
    <cellStyle name="40% - Accent4 131 2" xfId="15483"/>
    <cellStyle name="40% - Accent4 131 3" xfId="15484"/>
    <cellStyle name="40% - Accent4 131 4" xfId="15485"/>
    <cellStyle name="40% - Accent4 132" xfId="15486"/>
    <cellStyle name="40% - Accent4 133" xfId="15487"/>
    <cellStyle name="40% - Accent4 134" xfId="15488"/>
    <cellStyle name="40% - Accent4 135" xfId="15489"/>
    <cellStyle name="40% - Accent4 136" xfId="15490"/>
    <cellStyle name="40% - Accent4 14" xfId="15491"/>
    <cellStyle name="40% - Accent4 14 10" xfId="15492"/>
    <cellStyle name="40% - Accent4 14 11" xfId="15493"/>
    <cellStyle name="40% - Accent4 14 12" xfId="15494"/>
    <cellStyle name="40% - Accent4 14 2" xfId="15495"/>
    <cellStyle name="40% - Accent4 14 2 2" xfId="15496"/>
    <cellStyle name="40% - Accent4 14 2 2 2" xfId="15497"/>
    <cellStyle name="40% - Accent4 14 2 3" xfId="15498"/>
    <cellStyle name="40% - Accent4 14 2 4" xfId="15499"/>
    <cellStyle name="40% - Accent4 14 2 5" xfId="15500"/>
    <cellStyle name="40% - Accent4 14 2 6" xfId="15501"/>
    <cellStyle name="40% - Accent4 14 2 7" xfId="15502"/>
    <cellStyle name="40% - Accent4 14 3" xfId="15503"/>
    <cellStyle name="40% - Accent4 14 3 2" xfId="15504"/>
    <cellStyle name="40% - Accent4 14 4" xfId="15505"/>
    <cellStyle name="40% - Accent4 14 5" xfId="15506"/>
    <cellStyle name="40% - Accent4 14 6" xfId="15507"/>
    <cellStyle name="40% - Accent4 14 7" xfId="15508"/>
    <cellStyle name="40% - Accent4 14 8" xfId="15509"/>
    <cellStyle name="40% - Accent4 14 9" xfId="15510"/>
    <cellStyle name="40% - Accent4 15" xfId="15511"/>
    <cellStyle name="40% - Accent4 15 10" xfId="15512"/>
    <cellStyle name="40% - Accent4 15 11" xfId="15513"/>
    <cellStyle name="40% - Accent4 15 12" xfId="15514"/>
    <cellStyle name="40% - Accent4 15 2" xfId="15515"/>
    <cellStyle name="40% - Accent4 15 2 2" xfId="15516"/>
    <cellStyle name="40% - Accent4 15 2 2 2" xfId="15517"/>
    <cellStyle name="40% - Accent4 15 2 3" xfId="15518"/>
    <cellStyle name="40% - Accent4 15 2 4" xfId="15519"/>
    <cellStyle name="40% - Accent4 15 2 5" xfId="15520"/>
    <cellStyle name="40% - Accent4 15 2 6" xfId="15521"/>
    <cellStyle name="40% - Accent4 15 2 7" xfId="15522"/>
    <cellStyle name="40% - Accent4 15 3" xfId="15523"/>
    <cellStyle name="40% - Accent4 15 3 2" xfId="15524"/>
    <cellStyle name="40% - Accent4 15 4" xfId="15525"/>
    <cellStyle name="40% - Accent4 15 5" xfId="15526"/>
    <cellStyle name="40% - Accent4 15 6" xfId="15527"/>
    <cellStyle name="40% - Accent4 15 7" xfId="15528"/>
    <cellStyle name="40% - Accent4 15 8" xfId="15529"/>
    <cellStyle name="40% - Accent4 15 9" xfId="15530"/>
    <cellStyle name="40% - Accent4 16" xfId="15531"/>
    <cellStyle name="40% - Accent4 16 10" xfId="15532"/>
    <cellStyle name="40% - Accent4 16 11" xfId="15533"/>
    <cellStyle name="40% - Accent4 16 12" xfId="15534"/>
    <cellStyle name="40% - Accent4 16 2" xfId="15535"/>
    <cellStyle name="40% - Accent4 16 2 2" xfId="15536"/>
    <cellStyle name="40% - Accent4 16 2 2 2" xfId="15537"/>
    <cellStyle name="40% - Accent4 16 2 3" xfId="15538"/>
    <cellStyle name="40% - Accent4 16 2 4" xfId="15539"/>
    <cellStyle name="40% - Accent4 16 2 5" xfId="15540"/>
    <cellStyle name="40% - Accent4 16 2 6" xfId="15541"/>
    <cellStyle name="40% - Accent4 16 2 7" xfId="15542"/>
    <cellStyle name="40% - Accent4 16 3" xfId="15543"/>
    <cellStyle name="40% - Accent4 16 3 2" xfId="15544"/>
    <cellStyle name="40% - Accent4 16 4" xfId="15545"/>
    <cellStyle name="40% - Accent4 16 5" xfId="15546"/>
    <cellStyle name="40% - Accent4 16 6" xfId="15547"/>
    <cellStyle name="40% - Accent4 16 7" xfId="15548"/>
    <cellStyle name="40% - Accent4 16 8" xfId="15549"/>
    <cellStyle name="40% - Accent4 16 9" xfId="15550"/>
    <cellStyle name="40% - Accent4 17" xfId="15551"/>
    <cellStyle name="40% - Accent4 17 10" xfId="15552"/>
    <cellStyle name="40% - Accent4 17 11" xfId="15553"/>
    <cellStyle name="40% - Accent4 17 12" xfId="15554"/>
    <cellStyle name="40% - Accent4 17 2" xfId="15555"/>
    <cellStyle name="40% - Accent4 17 2 2" xfId="15556"/>
    <cellStyle name="40% - Accent4 17 2 2 2" xfId="15557"/>
    <cellStyle name="40% - Accent4 17 2 3" xfId="15558"/>
    <cellStyle name="40% - Accent4 17 2 4" xfId="15559"/>
    <cellStyle name="40% - Accent4 17 2 5" xfId="15560"/>
    <cellStyle name="40% - Accent4 17 2 6" xfId="15561"/>
    <cellStyle name="40% - Accent4 17 2 7" xfId="15562"/>
    <cellStyle name="40% - Accent4 17 3" xfId="15563"/>
    <cellStyle name="40% - Accent4 17 3 2" xfId="15564"/>
    <cellStyle name="40% - Accent4 17 4" xfId="15565"/>
    <cellStyle name="40% - Accent4 17 5" xfId="15566"/>
    <cellStyle name="40% - Accent4 17 6" xfId="15567"/>
    <cellStyle name="40% - Accent4 17 7" xfId="15568"/>
    <cellStyle name="40% - Accent4 17 8" xfId="15569"/>
    <cellStyle name="40% - Accent4 17 9" xfId="15570"/>
    <cellStyle name="40% - Accent4 18" xfId="15571"/>
    <cellStyle name="40% - Accent4 18 10" xfId="15572"/>
    <cellStyle name="40% - Accent4 18 11" xfId="15573"/>
    <cellStyle name="40% - Accent4 18 12" xfId="15574"/>
    <cellStyle name="40% - Accent4 18 2" xfId="15575"/>
    <cellStyle name="40% - Accent4 18 2 2" xfId="15576"/>
    <cellStyle name="40% - Accent4 18 2 2 2" xfId="15577"/>
    <cellStyle name="40% - Accent4 18 2 3" xfId="15578"/>
    <cellStyle name="40% - Accent4 18 2 4" xfId="15579"/>
    <cellStyle name="40% - Accent4 18 2 5" xfId="15580"/>
    <cellStyle name="40% - Accent4 18 2 6" xfId="15581"/>
    <cellStyle name="40% - Accent4 18 2 7" xfId="15582"/>
    <cellStyle name="40% - Accent4 18 3" xfId="15583"/>
    <cellStyle name="40% - Accent4 18 3 2" xfId="15584"/>
    <cellStyle name="40% - Accent4 18 4" xfId="15585"/>
    <cellStyle name="40% - Accent4 18 5" xfId="15586"/>
    <cellStyle name="40% - Accent4 18 6" xfId="15587"/>
    <cellStyle name="40% - Accent4 18 7" xfId="15588"/>
    <cellStyle name="40% - Accent4 18 8" xfId="15589"/>
    <cellStyle name="40% - Accent4 18 9" xfId="15590"/>
    <cellStyle name="40% - Accent4 19" xfId="15591"/>
    <cellStyle name="40% - Accent4 19 10" xfId="15592"/>
    <cellStyle name="40% - Accent4 19 11" xfId="15593"/>
    <cellStyle name="40% - Accent4 19 12" xfId="15594"/>
    <cellStyle name="40% - Accent4 19 2" xfId="15595"/>
    <cellStyle name="40% - Accent4 19 2 2" xfId="15596"/>
    <cellStyle name="40% - Accent4 19 2 2 2" xfId="15597"/>
    <cellStyle name="40% - Accent4 19 2 3" xfId="15598"/>
    <cellStyle name="40% - Accent4 19 2 4" xfId="15599"/>
    <cellStyle name="40% - Accent4 19 2 5" xfId="15600"/>
    <cellStyle name="40% - Accent4 19 2 6" xfId="15601"/>
    <cellStyle name="40% - Accent4 19 2 7" xfId="15602"/>
    <cellStyle name="40% - Accent4 19 3" xfId="15603"/>
    <cellStyle name="40% - Accent4 19 3 2" xfId="15604"/>
    <cellStyle name="40% - Accent4 19 4" xfId="15605"/>
    <cellStyle name="40% - Accent4 19 5" xfId="15606"/>
    <cellStyle name="40% - Accent4 19 6" xfId="15607"/>
    <cellStyle name="40% - Accent4 19 7" xfId="15608"/>
    <cellStyle name="40% - Accent4 19 8" xfId="15609"/>
    <cellStyle name="40% - Accent4 19 9" xfId="15610"/>
    <cellStyle name="40% - Accent4 2" xfId="15611"/>
    <cellStyle name="40% - Accent4 2 10" xfId="15612"/>
    <cellStyle name="40% - Accent4 2 11" xfId="15613"/>
    <cellStyle name="40% - Accent4 2 12" xfId="15614"/>
    <cellStyle name="40% - Accent4 2 2" xfId="15615"/>
    <cellStyle name="40% - Accent4 2 2 2" xfId="15616"/>
    <cellStyle name="40% - Accent4 2 2 2 2" xfId="15617"/>
    <cellStyle name="40% - Accent4 2 2 2 3" xfId="15618"/>
    <cellStyle name="40% - Accent4 2 2 3" xfId="15619"/>
    <cellStyle name="40% - Accent4 2 2 4" xfId="15620"/>
    <cellStyle name="40% - Accent4 2 2 5" xfId="15621"/>
    <cellStyle name="40% - Accent4 2 2 6" xfId="15622"/>
    <cellStyle name="40% - Accent4 2 2 7" xfId="15623"/>
    <cellStyle name="40% - Accent4 2 3" xfId="15624"/>
    <cellStyle name="40% - Accent4 2 3 2" xfId="15625"/>
    <cellStyle name="40% - Accent4 2 3 2 2" xfId="15626"/>
    <cellStyle name="40% - Accent4 2 3 3" xfId="15627"/>
    <cellStyle name="40% - Accent4 2 4" xfId="15628"/>
    <cellStyle name="40% - Accent4 2 4 2" xfId="15629"/>
    <cellStyle name="40% - Accent4 2 5" xfId="15630"/>
    <cellStyle name="40% - Accent4 2 5 2" xfId="15631"/>
    <cellStyle name="40% - Accent4 2 6" xfId="15632"/>
    <cellStyle name="40% - Accent4 2 6 2" xfId="15633"/>
    <cellStyle name="40% - Accent4 2 7" xfId="15634"/>
    <cellStyle name="40% - Accent4 2 7 2" xfId="15635"/>
    <cellStyle name="40% - Accent4 2 8" xfId="15636"/>
    <cellStyle name="40% - Accent4 2 8 2" xfId="15637"/>
    <cellStyle name="40% - Accent4 2 9" xfId="15638"/>
    <cellStyle name="40% - Accent4 20" xfId="15639"/>
    <cellStyle name="40% - Accent4 20 10" xfId="15640"/>
    <cellStyle name="40% - Accent4 20 11" xfId="15641"/>
    <cellStyle name="40% - Accent4 20 12" xfId="15642"/>
    <cellStyle name="40% - Accent4 20 2" xfId="15643"/>
    <cellStyle name="40% - Accent4 20 2 2" xfId="15644"/>
    <cellStyle name="40% - Accent4 20 2 2 2" xfId="15645"/>
    <cellStyle name="40% - Accent4 20 2 3" xfId="15646"/>
    <cellStyle name="40% - Accent4 20 2 4" xfId="15647"/>
    <cellStyle name="40% - Accent4 20 2 5" xfId="15648"/>
    <cellStyle name="40% - Accent4 20 2 6" xfId="15649"/>
    <cellStyle name="40% - Accent4 20 2 7" xfId="15650"/>
    <cellStyle name="40% - Accent4 20 3" xfId="15651"/>
    <cellStyle name="40% - Accent4 20 3 2" xfId="15652"/>
    <cellStyle name="40% - Accent4 20 4" xfId="15653"/>
    <cellStyle name="40% - Accent4 20 5" xfId="15654"/>
    <cellStyle name="40% - Accent4 20 6" xfId="15655"/>
    <cellStyle name="40% - Accent4 20 7" xfId="15656"/>
    <cellStyle name="40% - Accent4 20 8" xfId="15657"/>
    <cellStyle name="40% - Accent4 20 9" xfId="15658"/>
    <cellStyle name="40% - Accent4 21" xfId="15659"/>
    <cellStyle name="40% - Accent4 21 10" xfId="15660"/>
    <cellStyle name="40% - Accent4 21 11" xfId="15661"/>
    <cellStyle name="40% - Accent4 21 12" xfId="15662"/>
    <cellStyle name="40% - Accent4 21 2" xfId="15663"/>
    <cellStyle name="40% - Accent4 21 2 2" xfId="15664"/>
    <cellStyle name="40% - Accent4 21 2 2 2" xfId="15665"/>
    <cellStyle name="40% - Accent4 21 2 3" xfId="15666"/>
    <cellStyle name="40% - Accent4 21 2 4" xfId="15667"/>
    <cellStyle name="40% - Accent4 21 2 5" xfId="15668"/>
    <cellStyle name="40% - Accent4 21 2 6" xfId="15669"/>
    <cellStyle name="40% - Accent4 21 2 7" xfId="15670"/>
    <cellStyle name="40% - Accent4 21 3" xfId="15671"/>
    <cellStyle name="40% - Accent4 21 3 2" xfId="15672"/>
    <cellStyle name="40% - Accent4 21 4" xfId="15673"/>
    <cellStyle name="40% - Accent4 21 5" xfId="15674"/>
    <cellStyle name="40% - Accent4 21 6" xfId="15675"/>
    <cellStyle name="40% - Accent4 21 7" xfId="15676"/>
    <cellStyle name="40% - Accent4 21 8" xfId="15677"/>
    <cellStyle name="40% - Accent4 21 9" xfId="15678"/>
    <cellStyle name="40% - Accent4 22" xfId="15679"/>
    <cellStyle name="40% - Accent4 22 10" xfId="15680"/>
    <cellStyle name="40% - Accent4 22 11" xfId="15681"/>
    <cellStyle name="40% - Accent4 22 12" xfId="15682"/>
    <cellStyle name="40% - Accent4 22 2" xfId="15683"/>
    <cellStyle name="40% - Accent4 22 2 2" xfId="15684"/>
    <cellStyle name="40% - Accent4 22 2 2 2" xfId="15685"/>
    <cellStyle name="40% - Accent4 22 2 3" xfId="15686"/>
    <cellStyle name="40% - Accent4 22 2 4" xfId="15687"/>
    <cellStyle name="40% - Accent4 22 2 5" xfId="15688"/>
    <cellStyle name="40% - Accent4 22 2 6" xfId="15689"/>
    <cellStyle name="40% - Accent4 22 2 7" xfId="15690"/>
    <cellStyle name="40% - Accent4 22 3" xfId="15691"/>
    <cellStyle name="40% - Accent4 22 3 2" xfId="15692"/>
    <cellStyle name="40% - Accent4 22 4" xfId="15693"/>
    <cellStyle name="40% - Accent4 22 5" xfId="15694"/>
    <cellStyle name="40% - Accent4 22 6" xfId="15695"/>
    <cellStyle name="40% - Accent4 22 7" xfId="15696"/>
    <cellStyle name="40% - Accent4 22 8" xfId="15697"/>
    <cellStyle name="40% - Accent4 22 9" xfId="15698"/>
    <cellStyle name="40% - Accent4 23" xfId="15699"/>
    <cellStyle name="40% - Accent4 23 10" xfId="15700"/>
    <cellStyle name="40% - Accent4 23 11" xfId="15701"/>
    <cellStyle name="40% - Accent4 23 12" xfId="15702"/>
    <cellStyle name="40% - Accent4 23 2" xfId="15703"/>
    <cellStyle name="40% - Accent4 23 2 2" xfId="15704"/>
    <cellStyle name="40% - Accent4 23 2 2 2" xfId="15705"/>
    <cellStyle name="40% - Accent4 23 2 3" xfId="15706"/>
    <cellStyle name="40% - Accent4 23 2 4" xfId="15707"/>
    <cellStyle name="40% - Accent4 23 2 5" xfId="15708"/>
    <cellStyle name="40% - Accent4 23 2 6" xfId="15709"/>
    <cellStyle name="40% - Accent4 23 2 7" xfId="15710"/>
    <cellStyle name="40% - Accent4 23 3" xfId="15711"/>
    <cellStyle name="40% - Accent4 23 3 2" xfId="15712"/>
    <cellStyle name="40% - Accent4 23 4" xfId="15713"/>
    <cellStyle name="40% - Accent4 23 5" xfId="15714"/>
    <cellStyle name="40% - Accent4 23 6" xfId="15715"/>
    <cellStyle name="40% - Accent4 23 7" xfId="15716"/>
    <cellStyle name="40% - Accent4 23 8" xfId="15717"/>
    <cellStyle name="40% - Accent4 23 9" xfId="15718"/>
    <cellStyle name="40% - Accent4 24" xfId="15719"/>
    <cellStyle name="40% - Accent4 24 10" xfId="15720"/>
    <cellStyle name="40% - Accent4 24 11" xfId="15721"/>
    <cellStyle name="40% - Accent4 24 12" xfId="15722"/>
    <cellStyle name="40% - Accent4 24 2" xfId="15723"/>
    <cellStyle name="40% - Accent4 24 2 2" xfId="15724"/>
    <cellStyle name="40% - Accent4 24 2 2 2" xfId="15725"/>
    <cellStyle name="40% - Accent4 24 2 3" xfId="15726"/>
    <cellStyle name="40% - Accent4 24 2 4" xfId="15727"/>
    <cellStyle name="40% - Accent4 24 2 5" xfId="15728"/>
    <cellStyle name="40% - Accent4 24 2 6" xfId="15729"/>
    <cellStyle name="40% - Accent4 24 2 7" xfId="15730"/>
    <cellStyle name="40% - Accent4 24 3" xfId="15731"/>
    <cellStyle name="40% - Accent4 24 3 2" xfId="15732"/>
    <cellStyle name="40% - Accent4 24 4" xfId="15733"/>
    <cellStyle name="40% - Accent4 24 5" xfId="15734"/>
    <cellStyle name="40% - Accent4 24 6" xfId="15735"/>
    <cellStyle name="40% - Accent4 24 7" xfId="15736"/>
    <cellStyle name="40% - Accent4 24 8" xfId="15737"/>
    <cellStyle name="40% - Accent4 24 9" xfId="15738"/>
    <cellStyle name="40% - Accent4 25" xfId="15739"/>
    <cellStyle name="40% - Accent4 25 2" xfId="15740"/>
    <cellStyle name="40% - Accent4 25 2 2" xfId="15741"/>
    <cellStyle name="40% - Accent4 25 2 2 2" xfId="15742"/>
    <cellStyle name="40% - Accent4 25 2 3" xfId="15743"/>
    <cellStyle name="40% - Accent4 25 2 4" xfId="15744"/>
    <cellStyle name="40% - Accent4 25 2 5" xfId="15745"/>
    <cellStyle name="40% - Accent4 25 2 6" xfId="15746"/>
    <cellStyle name="40% - Accent4 25 2 7" xfId="15747"/>
    <cellStyle name="40% - Accent4 25 3" xfId="15748"/>
    <cellStyle name="40% - Accent4 25 3 2" xfId="15749"/>
    <cellStyle name="40% - Accent4 25 4" xfId="15750"/>
    <cellStyle name="40% - Accent4 25 5" xfId="15751"/>
    <cellStyle name="40% - Accent4 25 6" xfId="15752"/>
    <cellStyle name="40% - Accent4 25 7" xfId="15753"/>
    <cellStyle name="40% - Accent4 25 8" xfId="15754"/>
    <cellStyle name="40% - Accent4 26" xfId="15755"/>
    <cellStyle name="40% - Accent4 26 2" xfId="15756"/>
    <cellStyle name="40% - Accent4 26 2 2" xfId="15757"/>
    <cellStyle name="40% - Accent4 26 2 2 2" xfId="15758"/>
    <cellStyle name="40% - Accent4 26 2 3" xfId="15759"/>
    <cellStyle name="40% - Accent4 26 2 4" xfId="15760"/>
    <cellStyle name="40% - Accent4 26 2 5" xfId="15761"/>
    <cellStyle name="40% - Accent4 26 2 6" xfId="15762"/>
    <cellStyle name="40% - Accent4 26 2 7" xfId="15763"/>
    <cellStyle name="40% - Accent4 26 3" xfId="15764"/>
    <cellStyle name="40% - Accent4 26 3 2" xfId="15765"/>
    <cellStyle name="40% - Accent4 26 4" xfId="15766"/>
    <cellStyle name="40% - Accent4 26 5" xfId="15767"/>
    <cellStyle name="40% - Accent4 26 6" xfId="15768"/>
    <cellStyle name="40% - Accent4 26 7" xfId="15769"/>
    <cellStyle name="40% - Accent4 26 8" xfId="15770"/>
    <cellStyle name="40% - Accent4 27" xfId="15771"/>
    <cellStyle name="40% - Accent4 27 2" xfId="15772"/>
    <cellStyle name="40% - Accent4 27 2 2" xfId="15773"/>
    <cellStyle name="40% - Accent4 27 2 2 2" xfId="15774"/>
    <cellStyle name="40% - Accent4 27 2 3" xfId="15775"/>
    <cellStyle name="40% - Accent4 27 2 4" xfId="15776"/>
    <cellStyle name="40% - Accent4 27 2 5" xfId="15777"/>
    <cellStyle name="40% - Accent4 27 2 6" xfId="15778"/>
    <cellStyle name="40% - Accent4 27 2 7" xfId="15779"/>
    <cellStyle name="40% - Accent4 27 3" xfId="15780"/>
    <cellStyle name="40% - Accent4 27 3 2" xfId="15781"/>
    <cellStyle name="40% - Accent4 27 4" xfId="15782"/>
    <cellStyle name="40% - Accent4 27 5" xfId="15783"/>
    <cellStyle name="40% - Accent4 27 6" xfId="15784"/>
    <cellStyle name="40% - Accent4 27 7" xfId="15785"/>
    <cellStyle name="40% - Accent4 27 8" xfId="15786"/>
    <cellStyle name="40% - Accent4 28" xfId="15787"/>
    <cellStyle name="40% - Accent4 28 2" xfId="15788"/>
    <cellStyle name="40% - Accent4 28 2 2" xfId="15789"/>
    <cellStyle name="40% - Accent4 28 2 2 2" xfId="15790"/>
    <cellStyle name="40% - Accent4 28 2 3" xfId="15791"/>
    <cellStyle name="40% - Accent4 28 2 4" xfId="15792"/>
    <cellStyle name="40% - Accent4 28 2 5" xfId="15793"/>
    <cellStyle name="40% - Accent4 28 2 6" xfId="15794"/>
    <cellStyle name="40% - Accent4 28 2 7" xfId="15795"/>
    <cellStyle name="40% - Accent4 28 3" xfId="15796"/>
    <cellStyle name="40% - Accent4 28 3 2" xfId="15797"/>
    <cellStyle name="40% - Accent4 28 4" xfId="15798"/>
    <cellStyle name="40% - Accent4 28 5" xfId="15799"/>
    <cellStyle name="40% - Accent4 28 6" xfId="15800"/>
    <cellStyle name="40% - Accent4 28 7" xfId="15801"/>
    <cellStyle name="40% - Accent4 28 8" xfId="15802"/>
    <cellStyle name="40% - Accent4 29" xfId="15803"/>
    <cellStyle name="40% - Accent4 29 2" xfId="15804"/>
    <cellStyle name="40% - Accent4 29 2 2" xfId="15805"/>
    <cellStyle name="40% - Accent4 29 2 2 2" xfId="15806"/>
    <cellStyle name="40% - Accent4 29 2 3" xfId="15807"/>
    <cellStyle name="40% - Accent4 29 2 4" xfId="15808"/>
    <cellStyle name="40% - Accent4 29 2 5" xfId="15809"/>
    <cellStyle name="40% - Accent4 29 2 6" xfId="15810"/>
    <cellStyle name="40% - Accent4 29 2 7" xfId="15811"/>
    <cellStyle name="40% - Accent4 29 3" xfId="15812"/>
    <cellStyle name="40% - Accent4 29 3 2" xfId="15813"/>
    <cellStyle name="40% - Accent4 29 4" xfId="15814"/>
    <cellStyle name="40% - Accent4 29 5" xfId="15815"/>
    <cellStyle name="40% - Accent4 29 6" xfId="15816"/>
    <cellStyle name="40% - Accent4 29 7" xfId="15817"/>
    <cellStyle name="40% - Accent4 29 8" xfId="15818"/>
    <cellStyle name="40% - Accent4 3" xfId="15819"/>
    <cellStyle name="40% - Accent4 3 10" xfId="15820"/>
    <cellStyle name="40% - Accent4 3 11" xfId="15821"/>
    <cellStyle name="40% - Accent4 3 12" xfId="15822"/>
    <cellStyle name="40% - Accent4 3 2" xfId="15823"/>
    <cellStyle name="40% - Accent4 3 2 2" xfId="15824"/>
    <cellStyle name="40% - Accent4 3 2 2 2" xfId="15825"/>
    <cellStyle name="40% - Accent4 3 2 3" xfId="15826"/>
    <cellStyle name="40% - Accent4 3 2 4" xfId="15827"/>
    <cellStyle name="40% - Accent4 3 2 5" xfId="15828"/>
    <cellStyle name="40% - Accent4 3 2 6" xfId="15829"/>
    <cellStyle name="40% - Accent4 3 2 7" xfId="15830"/>
    <cellStyle name="40% - Accent4 3 3" xfId="15831"/>
    <cellStyle name="40% - Accent4 3 3 2" xfId="15832"/>
    <cellStyle name="40% - Accent4 3 3 3" xfId="15833"/>
    <cellStyle name="40% - Accent4 3 4" xfId="15834"/>
    <cellStyle name="40% - Accent4 3 5" xfId="15835"/>
    <cellStyle name="40% - Accent4 3 6" xfId="15836"/>
    <cellStyle name="40% - Accent4 3 7" xfId="15837"/>
    <cellStyle name="40% - Accent4 3 8" xfId="15838"/>
    <cellStyle name="40% - Accent4 3 9" xfId="15839"/>
    <cellStyle name="40% - Accent4 30" xfId="15840"/>
    <cellStyle name="40% - Accent4 30 2" xfId="15841"/>
    <cellStyle name="40% - Accent4 30 2 2" xfId="15842"/>
    <cellStyle name="40% - Accent4 30 2 2 2" xfId="15843"/>
    <cellStyle name="40% - Accent4 30 2 3" xfId="15844"/>
    <cellStyle name="40% - Accent4 30 2 4" xfId="15845"/>
    <cellStyle name="40% - Accent4 30 2 5" xfId="15846"/>
    <cellStyle name="40% - Accent4 30 2 6" xfId="15847"/>
    <cellStyle name="40% - Accent4 30 2 7" xfId="15848"/>
    <cellStyle name="40% - Accent4 30 3" xfId="15849"/>
    <cellStyle name="40% - Accent4 30 3 2" xfId="15850"/>
    <cellStyle name="40% - Accent4 30 4" xfId="15851"/>
    <cellStyle name="40% - Accent4 30 5" xfId="15852"/>
    <cellStyle name="40% - Accent4 30 6" xfId="15853"/>
    <cellStyle name="40% - Accent4 30 7" xfId="15854"/>
    <cellStyle name="40% - Accent4 30 8" xfId="15855"/>
    <cellStyle name="40% - Accent4 31" xfId="15856"/>
    <cellStyle name="40% - Accent4 31 2" xfId="15857"/>
    <cellStyle name="40% - Accent4 31 2 2" xfId="15858"/>
    <cellStyle name="40% - Accent4 31 2 2 2" xfId="15859"/>
    <cellStyle name="40% - Accent4 31 2 3" xfId="15860"/>
    <cellStyle name="40% - Accent4 31 2 4" xfId="15861"/>
    <cellStyle name="40% - Accent4 31 2 5" xfId="15862"/>
    <cellStyle name="40% - Accent4 31 2 6" xfId="15863"/>
    <cellStyle name="40% - Accent4 31 2 7" xfId="15864"/>
    <cellStyle name="40% - Accent4 31 3" xfId="15865"/>
    <cellStyle name="40% - Accent4 31 3 2" xfId="15866"/>
    <cellStyle name="40% - Accent4 31 4" xfId="15867"/>
    <cellStyle name="40% - Accent4 31 5" xfId="15868"/>
    <cellStyle name="40% - Accent4 31 6" xfId="15869"/>
    <cellStyle name="40% - Accent4 31 7" xfId="15870"/>
    <cellStyle name="40% - Accent4 31 8" xfId="15871"/>
    <cellStyle name="40% - Accent4 32" xfId="15872"/>
    <cellStyle name="40% - Accent4 32 2" xfId="15873"/>
    <cellStyle name="40% - Accent4 32 2 2" xfId="15874"/>
    <cellStyle name="40% - Accent4 32 2 2 2" xfId="15875"/>
    <cellStyle name="40% - Accent4 32 2 3" xfId="15876"/>
    <cellStyle name="40% - Accent4 32 2 4" xfId="15877"/>
    <cellStyle name="40% - Accent4 32 2 5" xfId="15878"/>
    <cellStyle name="40% - Accent4 32 2 6" xfId="15879"/>
    <cellStyle name="40% - Accent4 32 2 7" xfId="15880"/>
    <cellStyle name="40% - Accent4 32 3" xfId="15881"/>
    <cellStyle name="40% - Accent4 32 3 2" xfId="15882"/>
    <cellStyle name="40% - Accent4 32 4" xfId="15883"/>
    <cellStyle name="40% - Accent4 32 5" xfId="15884"/>
    <cellStyle name="40% - Accent4 32 6" xfId="15885"/>
    <cellStyle name="40% - Accent4 32 7" xfId="15886"/>
    <cellStyle name="40% - Accent4 32 8" xfId="15887"/>
    <cellStyle name="40% - Accent4 33" xfId="15888"/>
    <cellStyle name="40% - Accent4 33 2" xfId="15889"/>
    <cellStyle name="40% - Accent4 33 2 2" xfId="15890"/>
    <cellStyle name="40% - Accent4 33 2 2 2" xfId="15891"/>
    <cellStyle name="40% - Accent4 33 2 3" xfId="15892"/>
    <cellStyle name="40% - Accent4 33 2 4" xfId="15893"/>
    <cellStyle name="40% - Accent4 33 2 5" xfId="15894"/>
    <cellStyle name="40% - Accent4 33 2 6" xfId="15895"/>
    <cellStyle name="40% - Accent4 33 2 7" xfId="15896"/>
    <cellStyle name="40% - Accent4 33 3" xfId="15897"/>
    <cellStyle name="40% - Accent4 33 3 2" xfId="15898"/>
    <cellStyle name="40% - Accent4 33 4" xfId="15899"/>
    <cellStyle name="40% - Accent4 33 5" xfId="15900"/>
    <cellStyle name="40% - Accent4 33 6" xfId="15901"/>
    <cellStyle name="40% - Accent4 33 7" xfId="15902"/>
    <cellStyle name="40% - Accent4 33 8" xfId="15903"/>
    <cellStyle name="40% - Accent4 34" xfId="15904"/>
    <cellStyle name="40% - Accent4 34 2" xfId="15905"/>
    <cellStyle name="40% - Accent4 34 2 2" xfId="15906"/>
    <cellStyle name="40% - Accent4 34 2 2 2" xfId="15907"/>
    <cellStyle name="40% - Accent4 34 2 3" xfId="15908"/>
    <cellStyle name="40% - Accent4 34 2 4" xfId="15909"/>
    <cellStyle name="40% - Accent4 34 2 5" xfId="15910"/>
    <cellStyle name="40% - Accent4 34 2 6" xfId="15911"/>
    <cellStyle name="40% - Accent4 34 2 7" xfId="15912"/>
    <cellStyle name="40% - Accent4 34 3" xfId="15913"/>
    <cellStyle name="40% - Accent4 34 3 2" xfId="15914"/>
    <cellStyle name="40% - Accent4 34 4" xfId="15915"/>
    <cellStyle name="40% - Accent4 34 5" xfId="15916"/>
    <cellStyle name="40% - Accent4 34 6" xfId="15917"/>
    <cellStyle name="40% - Accent4 34 7" xfId="15918"/>
    <cellStyle name="40% - Accent4 34 8" xfId="15919"/>
    <cellStyle name="40% - Accent4 35" xfId="15920"/>
    <cellStyle name="40% - Accent4 35 2" xfId="15921"/>
    <cellStyle name="40% - Accent4 35 2 2" xfId="15922"/>
    <cellStyle name="40% - Accent4 35 2 2 2" xfId="15923"/>
    <cellStyle name="40% - Accent4 35 2 3" xfId="15924"/>
    <cellStyle name="40% - Accent4 35 2 4" xfId="15925"/>
    <cellStyle name="40% - Accent4 35 2 5" xfId="15926"/>
    <cellStyle name="40% - Accent4 35 2 6" xfId="15927"/>
    <cellStyle name="40% - Accent4 35 2 7" xfId="15928"/>
    <cellStyle name="40% - Accent4 35 3" xfId="15929"/>
    <cellStyle name="40% - Accent4 35 3 2" xfId="15930"/>
    <cellStyle name="40% - Accent4 35 4" xfId="15931"/>
    <cellStyle name="40% - Accent4 35 5" xfId="15932"/>
    <cellStyle name="40% - Accent4 35 6" xfId="15933"/>
    <cellStyle name="40% - Accent4 35 7" xfId="15934"/>
    <cellStyle name="40% - Accent4 35 8" xfId="15935"/>
    <cellStyle name="40% - Accent4 36" xfId="15936"/>
    <cellStyle name="40% - Accent4 36 2" xfId="15937"/>
    <cellStyle name="40% - Accent4 36 2 2" xfId="15938"/>
    <cellStyle name="40% - Accent4 36 2 2 2" xfId="15939"/>
    <cellStyle name="40% - Accent4 36 2 3" xfId="15940"/>
    <cellStyle name="40% - Accent4 36 2 4" xfId="15941"/>
    <cellStyle name="40% - Accent4 36 2 5" xfId="15942"/>
    <cellStyle name="40% - Accent4 36 2 6" xfId="15943"/>
    <cellStyle name="40% - Accent4 36 2 7" xfId="15944"/>
    <cellStyle name="40% - Accent4 36 3" xfId="15945"/>
    <cellStyle name="40% - Accent4 36 3 2" xfId="15946"/>
    <cellStyle name="40% - Accent4 36 4" xfId="15947"/>
    <cellStyle name="40% - Accent4 36 5" xfId="15948"/>
    <cellStyle name="40% - Accent4 36 6" xfId="15949"/>
    <cellStyle name="40% - Accent4 36 7" xfId="15950"/>
    <cellStyle name="40% - Accent4 36 8" xfId="15951"/>
    <cellStyle name="40% - Accent4 37" xfId="15952"/>
    <cellStyle name="40% - Accent4 37 2" xfId="15953"/>
    <cellStyle name="40% - Accent4 37 2 2" xfId="15954"/>
    <cellStyle name="40% - Accent4 37 2 2 2" xfId="15955"/>
    <cellStyle name="40% - Accent4 37 2 3" xfId="15956"/>
    <cellStyle name="40% - Accent4 37 2 4" xfId="15957"/>
    <cellStyle name="40% - Accent4 37 2 5" xfId="15958"/>
    <cellStyle name="40% - Accent4 37 2 6" xfId="15959"/>
    <cellStyle name="40% - Accent4 37 2 7" xfId="15960"/>
    <cellStyle name="40% - Accent4 37 3" xfId="15961"/>
    <cellStyle name="40% - Accent4 37 3 2" xfId="15962"/>
    <cellStyle name="40% - Accent4 37 4" xfId="15963"/>
    <cellStyle name="40% - Accent4 37 5" xfId="15964"/>
    <cellStyle name="40% - Accent4 37 6" xfId="15965"/>
    <cellStyle name="40% - Accent4 37 7" xfId="15966"/>
    <cellStyle name="40% - Accent4 37 8" xfId="15967"/>
    <cellStyle name="40% - Accent4 38" xfId="15968"/>
    <cellStyle name="40% - Accent4 38 2" xfId="15969"/>
    <cellStyle name="40% - Accent4 38 2 2" xfId="15970"/>
    <cellStyle name="40% - Accent4 38 2 2 2" xfId="15971"/>
    <cellStyle name="40% - Accent4 38 2 3" xfId="15972"/>
    <cellStyle name="40% - Accent4 38 2 4" xfId="15973"/>
    <cellStyle name="40% - Accent4 38 2 5" xfId="15974"/>
    <cellStyle name="40% - Accent4 38 2 6" xfId="15975"/>
    <cellStyle name="40% - Accent4 38 2 7" xfId="15976"/>
    <cellStyle name="40% - Accent4 38 3" xfId="15977"/>
    <cellStyle name="40% - Accent4 38 3 2" xfId="15978"/>
    <cellStyle name="40% - Accent4 38 4" xfId="15979"/>
    <cellStyle name="40% - Accent4 38 5" xfId="15980"/>
    <cellStyle name="40% - Accent4 38 6" xfId="15981"/>
    <cellStyle name="40% - Accent4 38 7" xfId="15982"/>
    <cellStyle name="40% - Accent4 38 8" xfId="15983"/>
    <cellStyle name="40% - Accent4 39" xfId="15984"/>
    <cellStyle name="40% - Accent4 39 2" xfId="15985"/>
    <cellStyle name="40% - Accent4 39 2 2" xfId="15986"/>
    <cellStyle name="40% - Accent4 39 2 2 2" xfId="15987"/>
    <cellStyle name="40% - Accent4 39 2 3" xfId="15988"/>
    <cellStyle name="40% - Accent4 39 2 4" xfId="15989"/>
    <cellStyle name="40% - Accent4 39 2 5" xfId="15990"/>
    <cellStyle name="40% - Accent4 39 2 6" xfId="15991"/>
    <cellStyle name="40% - Accent4 39 2 7" xfId="15992"/>
    <cellStyle name="40% - Accent4 39 3" xfId="15993"/>
    <cellStyle name="40% - Accent4 39 3 2" xfId="15994"/>
    <cellStyle name="40% - Accent4 39 4" xfId="15995"/>
    <cellStyle name="40% - Accent4 39 5" xfId="15996"/>
    <cellStyle name="40% - Accent4 39 6" xfId="15997"/>
    <cellStyle name="40% - Accent4 39 7" xfId="15998"/>
    <cellStyle name="40% - Accent4 39 8" xfId="15999"/>
    <cellStyle name="40% - Accent4 4" xfId="16000"/>
    <cellStyle name="40% - Accent4 4 10" xfId="16001"/>
    <cellStyle name="40% - Accent4 4 11" xfId="16002"/>
    <cellStyle name="40% - Accent4 4 12" xfId="16003"/>
    <cellStyle name="40% - Accent4 4 2" xfId="16004"/>
    <cellStyle name="40% - Accent4 4 2 2" xfId="16005"/>
    <cellStyle name="40% - Accent4 4 2 2 2" xfId="16006"/>
    <cellStyle name="40% - Accent4 4 2 3" xfId="16007"/>
    <cellStyle name="40% - Accent4 4 2 4" xfId="16008"/>
    <cellStyle name="40% - Accent4 4 2 5" xfId="16009"/>
    <cellStyle name="40% - Accent4 4 2 6" xfId="16010"/>
    <cellStyle name="40% - Accent4 4 2 7" xfId="16011"/>
    <cellStyle name="40% - Accent4 4 3" xfId="16012"/>
    <cellStyle name="40% - Accent4 4 3 2" xfId="16013"/>
    <cellStyle name="40% - Accent4 4 3 3" xfId="16014"/>
    <cellStyle name="40% - Accent4 4 4" xfId="16015"/>
    <cellStyle name="40% - Accent4 4 5" xfId="16016"/>
    <cellStyle name="40% - Accent4 4 6" xfId="16017"/>
    <cellStyle name="40% - Accent4 4 7" xfId="16018"/>
    <cellStyle name="40% - Accent4 4 8" xfId="16019"/>
    <cellStyle name="40% - Accent4 4 9" xfId="16020"/>
    <cellStyle name="40% - Accent4 40" xfId="16021"/>
    <cellStyle name="40% - Accent4 40 2" xfId="16022"/>
    <cellStyle name="40% - Accent4 40 2 2" xfId="16023"/>
    <cellStyle name="40% - Accent4 40 2 2 2" xfId="16024"/>
    <cellStyle name="40% - Accent4 40 2 3" xfId="16025"/>
    <cellStyle name="40% - Accent4 40 2 4" xfId="16026"/>
    <cellStyle name="40% - Accent4 40 2 5" xfId="16027"/>
    <cellStyle name="40% - Accent4 40 2 6" xfId="16028"/>
    <cellStyle name="40% - Accent4 40 2 7" xfId="16029"/>
    <cellStyle name="40% - Accent4 40 3" xfId="16030"/>
    <cellStyle name="40% - Accent4 40 3 2" xfId="16031"/>
    <cellStyle name="40% - Accent4 40 4" xfId="16032"/>
    <cellStyle name="40% - Accent4 40 5" xfId="16033"/>
    <cellStyle name="40% - Accent4 40 6" xfId="16034"/>
    <cellStyle name="40% - Accent4 40 7" xfId="16035"/>
    <cellStyle name="40% - Accent4 40 8" xfId="16036"/>
    <cellStyle name="40% - Accent4 41" xfId="16037"/>
    <cellStyle name="40% - Accent4 41 2" xfId="16038"/>
    <cellStyle name="40% - Accent4 41 2 2" xfId="16039"/>
    <cellStyle name="40% - Accent4 41 2 2 2" xfId="16040"/>
    <cellStyle name="40% - Accent4 41 2 3" xfId="16041"/>
    <cellStyle name="40% - Accent4 41 2 4" xfId="16042"/>
    <cellStyle name="40% - Accent4 41 2 5" xfId="16043"/>
    <cellStyle name="40% - Accent4 41 2 6" xfId="16044"/>
    <cellStyle name="40% - Accent4 41 2 7" xfId="16045"/>
    <cellStyle name="40% - Accent4 41 3" xfId="16046"/>
    <cellStyle name="40% - Accent4 41 3 2" xfId="16047"/>
    <cellStyle name="40% - Accent4 41 4" xfId="16048"/>
    <cellStyle name="40% - Accent4 41 5" xfId="16049"/>
    <cellStyle name="40% - Accent4 41 6" xfId="16050"/>
    <cellStyle name="40% - Accent4 41 7" xfId="16051"/>
    <cellStyle name="40% - Accent4 41 8" xfId="16052"/>
    <cellStyle name="40% - Accent4 42" xfId="16053"/>
    <cellStyle name="40% - Accent4 42 2" xfId="16054"/>
    <cellStyle name="40% - Accent4 42 2 2" xfId="16055"/>
    <cellStyle name="40% - Accent4 42 2 2 2" xfId="16056"/>
    <cellStyle name="40% - Accent4 42 2 3" xfId="16057"/>
    <cellStyle name="40% - Accent4 42 2 4" xfId="16058"/>
    <cellStyle name="40% - Accent4 42 2 5" xfId="16059"/>
    <cellStyle name="40% - Accent4 42 2 6" xfId="16060"/>
    <cellStyle name="40% - Accent4 42 2 7" xfId="16061"/>
    <cellStyle name="40% - Accent4 42 3" xfId="16062"/>
    <cellStyle name="40% - Accent4 42 3 2" xfId="16063"/>
    <cellStyle name="40% - Accent4 42 4" xfId="16064"/>
    <cellStyle name="40% - Accent4 42 5" xfId="16065"/>
    <cellStyle name="40% - Accent4 42 6" xfId="16066"/>
    <cellStyle name="40% - Accent4 42 7" xfId="16067"/>
    <cellStyle name="40% - Accent4 42 8" xfId="16068"/>
    <cellStyle name="40% - Accent4 43" xfId="16069"/>
    <cellStyle name="40% - Accent4 43 2" xfId="16070"/>
    <cellStyle name="40% - Accent4 43 2 2" xfId="16071"/>
    <cellStyle name="40% - Accent4 43 2 2 2" xfId="16072"/>
    <cellStyle name="40% - Accent4 43 2 3" xfId="16073"/>
    <cellStyle name="40% - Accent4 43 2 4" xfId="16074"/>
    <cellStyle name="40% - Accent4 43 2 5" xfId="16075"/>
    <cellStyle name="40% - Accent4 43 2 6" xfId="16076"/>
    <cellStyle name="40% - Accent4 43 2 7" xfId="16077"/>
    <cellStyle name="40% - Accent4 43 3" xfId="16078"/>
    <cellStyle name="40% - Accent4 43 3 2" xfId="16079"/>
    <cellStyle name="40% - Accent4 43 4" xfId="16080"/>
    <cellStyle name="40% - Accent4 43 5" xfId="16081"/>
    <cellStyle name="40% - Accent4 43 6" xfId="16082"/>
    <cellStyle name="40% - Accent4 43 7" xfId="16083"/>
    <cellStyle name="40% - Accent4 43 8" xfId="16084"/>
    <cellStyle name="40% - Accent4 44" xfId="16085"/>
    <cellStyle name="40% - Accent4 44 2" xfId="16086"/>
    <cellStyle name="40% - Accent4 44 2 2" xfId="16087"/>
    <cellStyle name="40% - Accent4 44 2 2 2" xfId="16088"/>
    <cellStyle name="40% - Accent4 44 2 3" xfId="16089"/>
    <cellStyle name="40% - Accent4 44 2 4" xfId="16090"/>
    <cellStyle name="40% - Accent4 44 2 5" xfId="16091"/>
    <cellStyle name="40% - Accent4 44 2 6" xfId="16092"/>
    <cellStyle name="40% - Accent4 44 2 7" xfId="16093"/>
    <cellStyle name="40% - Accent4 44 3" xfId="16094"/>
    <cellStyle name="40% - Accent4 44 3 2" xfId="16095"/>
    <cellStyle name="40% - Accent4 44 4" xfId="16096"/>
    <cellStyle name="40% - Accent4 44 5" xfId="16097"/>
    <cellStyle name="40% - Accent4 44 6" xfId="16098"/>
    <cellStyle name="40% - Accent4 44 7" xfId="16099"/>
    <cellStyle name="40% - Accent4 44 8" xfId="16100"/>
    <cellStyle name="40% - Accent4 45" xfId="16101"/>
    <cellStyle name="40% - Accent4 45 2" xfId="16102"/>
    <cellStyle name="40% - Accent4 45 2 2" xfId="16103"/>
    <cellStyle name="40% - Accent4 45 2 2 2" xfId="16104"/>
    <cellStyle name="40% - Accent4 45 2 3" xfId="16105"/>
    <cellStyle name="40% - Accent4 45 2 4" xfId="16106"/>
    <cellStyle name="40% - Accent4 45 2 5" xfId="16107"/>
    <cellStyle name="40% - Accent4 45 2 6" xfId="16108"/>
    <cellStyle name="40% - Accent4 45 2 7" xfId="16109"/>
    <cellStyle name="40% - Accent4 45 3" xfId="16110"/>
    <cellStyle name="40% - Accent4 45 3 2" xfId="16111"/>
    <cellStyle name="40% - Accent4 45 4" xfId="16112"/>
    <cellStyle name="40% - Accent4 45 5" xfId="16113"/>
    <cellStyle name="40% - Accent4 45 6" xfId="16114"/>
    <cellStyle name="40% - Accent4 45 7" xfId="16115"/>
    <cellStyle name="40% - Accent4 45 8" xfId="16116"/>
    <cellStyle name="40% - Accent4 46" xfId="16117"/>
    <cellStyle name="40% - Accent4 46 2" xfId="16118"/>
    <cellStyle name="40% - Accent4 46 2 2" xfId="16119"/>
    <cellStyle name="40% - Accent4 46 2 2 2" xfId="16120"/>
    <cellStyle name="40% - Accent4 46 2 3" xfId="16121"/>
    <cellStyle name="40% - Accent4 46 2 4" xfId="16122"/>
    <cellStyle name="40% - Accent4 46 2 5" xfId="16123"/>
    <cellStyle name="40% - Accent4 46 2 6" xfId="16124"/>
    <cellStyle name="40% - Accent4 46 2 7" xfId="16125"/>
    <cellStyle name="40% - Accent4 46 3" xfId="16126"/>
    <cellStyle name="40% - Accent4 46 3 2" xfId="16127"/>
    <cellStyle name="40% - Accent4 46 4" xfId="16128"/>
    <cellStyle name="40% - Accent4 46 5" xfId="16129"/>
    <cellStyle name="40% - Accent4 46 6" xfId="16130"/>
    <cellStyle name="40% - Accent4 46 7" xfId="16131"/>
    <cellStyle name="40% - Accent4 46 8" xfId="16132"/>
    <cellStyle name="40% - Accent4 47" xfId="16133"/>
    <cellStyle name="40% - Accent4 47 2" xfId="16134"/>
    <cellStyle name="40% - Accent4 47 2 2" xfId="16135"/>
    <cellStyle name="40% - Accent4 47 2 2 2" xfId="16136"/>
    <cellStyle name="40% - Accent4 47 2 3" xfId="16137"/>
    <cellStyle name="40% - Accent4 47 2 4" xfId="16138"/>
    <cellStyle name="40% - Accent4 47 2 5" xfId="16139"/>
    <cellStyle name="40% - Accent4 47 2 6" xfId="16140"/>
    <cellStyle name="40% - Accent4 47 2 7" xfId="16141"/>
    <cellStyle name="40% - Accent4 47 3" xfId="16142"/>
    <cellStyle name="40% - Accent4 47 3 2" xfId="16143"/>
    <cellStyle name="40% - Accent4 47 4" xfId="16144"/>
    <cellStyle name="40% - Accent4 47 5" xfId="16145"/>
    <cellStyle name="40% - Accent4 47 6" xfId="16146"/>
    <cellStyle name="40% - Accent4 47 7" xfId="16147"/>
    <cellStyle name="40% - Accent4 47 8" xfId="16148"/>
    <cellStyle name="40% - Accent4 48" xfId="16149"/>
    <cellStyle name="40% - Accent4 48 2" xfId="16150"/>
    <cellStyle name="40% - Accent4 48 2 2" xfId="16151"/>
    <cellStyle name="40% - Accent4 48 2 2 2" xfId="16152"/>
    <cellStyle name="40% - Accent4 48 2 3" xfId="16153"/>
    <cellStyle name="40% - Accent4 48 2 4" xfId="16154"/>
    <cellStyle name="40% - Accent4 48 2 5" xfId="16155"/>
    <cellStyle name="40% - Accent4 48 2 6" xfId="16156"/>
    <cellStyle name="40% - Accent4 48 2 7" xfId="16157"/>
    <cellStyle name="40% - Accent4 48 3" xfId="16158"/>
    <cellStyle name="40% - Accent4 48 3 2" xfId="16159"/>
    <cellStyle name="40% - Accent4 48 4" xfId="16160"/>
    <cellStyle name="40% - Accent4 48 5" xfId="16161"/>
    <cellStyle name="40% - Accent4 48 6" xfId="16162"/>
    <cellStyle name="40% - Accent4 48 7" xfId="16163"/>
    <cellStyle name="40% - Accent4 48 8" xfId="16164"/>
    <cellStyle name="40% - Accent4 49" xfId="16165"/>
    <cellStyle name="40% - Accent4 49 2" xfId="16166"/>
    <cellStyle name="40% - Accent4 49 2 2" xfId="16167"/>
    <cellStyle name="40% - Accent4 49 2 2 2" xfId="16168"/>
    <cellStyle name="40% - Accent4 49 2 3" xfId="16169"/>
    <cellStyle name="40% - Accent4 49 2 4" xfId="16170"/>
    <cellStyle name="40% - Accent4 49 2 5" xfId="16171"/>
    <cellStyle name="40% - Accent4 49 2 6" xfId="16172"/>
    <cellStyle name="40% - Accent4 49 2 7" xfId="16173"/>
    <cellStyle name="40% - Accent4 49 3" xfId="16174"/>
    <cellStyle name="40% - Accent4 49 3 2" xfId="16175"/>
    <cellStyle name="40% - Accent4 49 4" xfId="16176"/>
    <cellStyle name="40% - Accent4 49 5" xfId="16177"/>
    <cellStyle name="40% - Accent4 49 6" xfId="16178"/>
    <cellStyle name="40% - Accent4 49 7" xfId="16179"/>
    <cellStyle name="40% - Accent4 49 8" xfId="16180"/>
    <cellStyle name="40% - Accent4 5" xfId="16181"/>
    <cellStyle name="40% - Accent4 5 10" xfId="16182"/>
    <cellStyle name="40% - Accent4 5 11" xfId="16183"/>
    <cellStyle name="40% - Accent4 5 12" xfId="16184"/>
    <cellStyle name="40% - Accent4 5 2" xfId="16185"/>
    <cellStyle name="40% - Accent4 5 2 2" xfId="16186"/>
    <cellStyle name="40% - Accent4 5 2 2 2" xfId="16187"/>
    <cellStyle name="40% - Accent4 5 2 3" xfId="16188"/>
    <cellStyle name="40% - Accent4 5 2 4" xfId="16189"/>
    <cellStyle name="40% - Accent4 5 2 5" xfId="16190"/>
    <cellStyle name="40% - Accent4 5 2 6" xfId="16191"/>
    <cellStyle name="40% - Accent4 5 2 7" xfId="16192"/>
    <cellStyle name="40% - Accent4 5 3" xfId="16193"/>
    <cellStyle name="40% - Accent4 5 3 2" xfId="16194"/>
    <cellStyle name="40% - Accent4 5 3 3" xfId="16195"/>
    <cellStyle name="40% - Accent4 5 4" xfId="16196"/>
    <cellStyle name="40% - Accent4 5 5" xfId="16197"/>
    <cellStyle name="40% - Accent4 5 6" xfId="16198"/>
    <cellStyle name="40% - Accent4 5 7" xfId="16199"/>
    <cellStyle name="40% - Accent4 5 8" xfId="16200"/>
    <cellStyle name="40% - Accent4 5 9" xfId="16201"/>
    <cellStyle name="40% - Accent4 50" xfId="16202"/>
    <cellStyle name="40% - Accent4 50 2" xfId="16203"/>
    <cellStyle name="40% - Accent4 50 2 2" xfId="16204"/>
    <cellStyle name="40% - Accent4 50 2 2 2" xfId="16205"/>
    <cellStyle name="40% - Accent4 50 2 3" xfId="16206"/>
    <cellStyle name="40% - Accent4 50 2 4" xfId="16207"/>
    <cellStyle name="40% - Accent4 50 2 5" xfId="16208"/>
    <cellStyle name="40% - Accent4 50 2 6" xfId="16209"/>
    <cellStyle name="40% - Accent4 50 2 7" xfId="16210"/>
    <cellStyle name="40% - Accent4 50 3" xfId="16211"/>
    <cellStyle name="40% - Accent4 50 3 2" xfId="16212"/>
    <cellStyle name="40% - Accent4 50 4" xfId="16213"/>
    <cellStyle name="40% - Accent4 50 5" xfId="16214"/>
    <cellStyle name="40% - Accent4 50 6" xfId="16215"/>
    <cellStyle name="40% - Accent4 50 7" xfId="16216"/>
    <cellStyle name="40% - Accent4 50 8" xfId="16217"/>
    <cellStyle name="40% - Accent4 51" xfId="16218"/>
    <cellStyle name="40% - Accent4 51 2" xfId="16219"/>
    <cellStyle name="40% - Accent4 51 2 2" xfId="16220"/>
    <cellStyle name="40% - Accent4 51 2 2 2" xfId="16221"/>
    <cellStyle name="40% - Accent4 51 2 3" xfId="16222"/>
    <cellStyle name="40% - Accent4 51 2 4" xfId="16223"/>
    <cellStyle name="40% - Accent4 51 2 5" xfId="16224"/>
    <cellStyle name="40% - Accent4 51 2 6" xfId="16225"/>
    <cellStyle name="40% - Accent4 51 2 7" xfId="16226"/>
    <cellStyle name="40% - Accent4 51 3" xfId="16227"/>
    <cellStyle name="40% - Accent4 51 3 2" xfId="16228"/>
    <cellStyle name="40% - Accent4 51 4" xfId="16229"/>
    <cellStyle name="40% - Accent4 51 5" xfId="16230"/>
    <cellStyle name="40% - Accent4 51 6" xfId="16231"/>
    <cellStyle name="40% - Accent4 51 7" xfId="16232"/>
    <cellStyle name="40% - Accent4 51 8" xfId="16233"/>
    <cellStyle name="40% - Accent4 52" xfId="16234"/>
    <cellStyle name="40% - Accent4 52 2" xfId="16235"/>
    <cellStyle name="40% - Accent4 52 2 2" xfId="16236"/>
    <cellStyle name="40% - Accent4 52 2 2 2" xfId="16237"/>
    <cellStyle name="40% - Accent4 52 2 3" xfId="16238"/>
    <cellStyle name="40% - Accent4 52 2 4" xfId="16239"/>
    <cellStyle name="40% - Accent4 52 2 5" xfId="16240"/>
    <cellStyle name="40% - Accent4 52 2 6" xfId="16241"/>
    <cellStyle name="40% - Accent4 52 2 7" xfId="16242"/>
    <cellStyle name="40% - Accent4 52 3" xfId="16243"/>
    <cellStyle name="40% - Accent4 52 3 2" xfId="16244"/>
    <cellStyle name="40% - Accent4 52 4" xfId="16245"/>
    <cellStyle name="40% - Accent4 52 5" xfId="16246"/>
    <cellStyle name="40% - Accent4 52 6" xfId="16247"/>
    <cellStyle name="40% - Accent4 52 7" xfId="16248"/>
    <cellStyle name="40% - Accent4 52 8" xfId="16249"/>
    <cellStyle name="40% - Accent4 53" xfId="16250"/>
    <cellStyle name="40% - Accent4 53 2" xfId="16251"/>
    <cellStyle name="40% - Accent4 53 2 2" xfId="16252"/>
    <cellStyle name="40% - Accent4 53 2 2 2" xfId="16253"/>
    <cellStyle name="40% - Accent4 53 2 3" xfId="16254"/>
    <cellStyle name="40% - Accent4 53 2 4" xfId="16255"/>
    <cellStyle name="40% - Accent4 53 2 5" xfId="16256"/>
    <cellStyle name="40% - Accent4 53 2 6" xfId="16257"/>
    <cellStyle name="40% - Accent4 53 2 7" xfId="16258"/>
    <cellStyle name="40% - Accent4 53 3" xfId="16259"/>
    <cellStyle name="40% - Accent4 53 3 2" xfId="16260"/>
    <cellStyle name="40% - Accent4 53 4" xfId="16261"/>
    <cellStyle name="40% - Accent4 53 5" xfId="16262"/>
    <cellStyle name="40% - Accent4 53 6" xfId="16263"/>
    <cellStyle name="40% - Accent4 53 7" xfId="16264"/>
    <cellStyle name="40% - Accent4 53 8" xfId="16265"/>
    <cellStyle name="40% - Accent4 54" xfId="16266"/>
    <cellStyle name="40% - Accent4 54 2" xfId="16267"/>
    <cellStyle name="40% - Accent4 54 2 2" xfId="16268"/>
    <cellStyle name="40% - Accent4 54 2 2 2" xfId="16269"/>
    <cellStyle name="40% - Accent4 54 2 3" xfId="16270"/>
    <cellStyle name="40% - Accent4 54 2 4" xfId="16271"/>
    <cellStyle name="40% - Accent4 54 2 5" xfId="16272"/>
    <cellStyle name="40% - Accent4 54 2 6" xfId="16273"/>
    <cellStyle name="40% - Accent4 54 2 7" xfId="16274"/>
    <cellStyle name="40% - Accent4 54 3" xfId="16275"/>
    <cellStyle name="40% - Accent4 54 3 2" xfId="16276"/>
    <cellStyle name="40% - Accent4 54 4" xfId="16277"/>
    <cellStyle name="40% - Accent4 54 5" xfId="16278"/>
    <cellStyle name="40% - Accent4 54 6" xfId="16279"/>
    <cellStyle name="40% - Accent4 54 7" xfId="16280"/>
    <cellStyle name="40% - Accent4 54 8" xfId="16281"/>
    <cellStyle name="40% - Accent4 55" xfId="16282"/>
    <cellStyle name="40% - Accent4 55 2" xfId="16283"/>
    <cellStyle name="40% - Accent4 55 2 2" xfId="16284"/>
    <cellStyle name="40% - Accent4 55 2 2 2" xfId="16285"/>
    <cellStyle name="40% - Accent4 55 2 3" xfId="16286"/>
    <cellStyle name="40% - Accent4 55 2 4" xfId="16287"/>
    <cellStyle name="40% - Accent4 55 2 5" xfId="16288"/>
    <cellStyle name="40% - Accent4 55 2 6" xfId="16289"/>
    <cellStyle name="40% - Accent4 55 2 7" xfId="16290"/>
    <cellStyle name="40% - Accent4 55 3" xfId="16291"/>
    <cellStyle name="40% - Accent4 55 3 2" xfId="16292"/>
    <cellStyle name="40% - Accent4 55 4" xfId="16293"/>
    <cellStyle name="40% - Accent4 55 5" xfId="16294"/>
    <cellStyle name="40% - Accent4 55 6" xfId="16295"/>
    <cellStyle name="40% - Accent4 55 7" xfId="16296"/>
    <cellStyle name="40% - Accent4 55 8" xfId="16297"/>
    <cellStyle name="40% - Accent4 56" xfId="16298"/>
    <cellStyle name="40% - Accent4 56 2" xfId="16299"/>
    <cellStyle name="40% - Accent4 56 2 2" xfId="16300"/>
    <cellStyle name="40% - Accent4 56 2 2 2" xfId="16301"/>
    <cellStyle name="40% - Accent4 56 2 3" xfId="16302"/>
    <cellStyle name="40% - Accent4 56 2 4" xfId="16303"/>
    <cellStyle name="40% - Accent4 56 2 5" xfId="16304"/>
    <cellStyle name="40% - Accent4 56 2 6" xfId="16305"/>
    <cellStyle name="40% - Accent4 56 2 7" xfId="16306"/>
    <cellStyle name="40% - Accent4 56 3" xfId="16307"/>
    <cellStyle name="40% - Accent4 56 3 2" xfId="16308"/>
    <cellStyle name="40% - Accent4 56 4" xfId="16309"/>
    <cellStyle name="40% - Accent4 56 5" xfId="16310"/>
    <cellStyle name="40% - Accent4 56 6" xfId="16311"/>
    <cellStyle name="40% - Accent4 56 7" xfId="16312"/>
    <cellStyle name="40% - Accent4 56 8" xfId="16313"/>
    <cellStyle name="40% - Accent4 57" xfId="16314"/>
    <cellStyle name="40% - Accent4 57 2" xfId="16315"/>
    <cellStyle name="40% - Accent4 57 2 2" xfId="16316"/>
    <cellStyle name="40% - Accent4 57 2 2 2" xfId="16317"/>
    <cellStyle name="40% - Accent4 57 2 3" xfId="16318"/>
    <cellStyle name="40% - Accent4 57 2 4" xfId="16319"/>
    <cellStyle name="40% - Accent4 57 2 5" xfId="16320"/>
    <cellStyle name="40% - Accent4 57 2 6" xfId="16321"/>
    <cellStyle name="40% - Accent4 57 2 7" xfId="16322"/>
    <cellStyle name="40% - Accent4 57 3" xfId="16323"/>
    <cellStyle name="40% - Accent4 57 3 2" xfId="16324"/>
    <cellStyle name="40% - Accent4 57 4" xfId="16325"/>
    <cellStyle name="40% - Accent4 57 5" xfId="16326"/>
    <cellStyle name="40% - Accent4 57 6" xfId="16327"/>
    <cellStyle name="40% - Accent4 57 7" xfId="16328"/>
    <cellStyle name="40% - Accent4 57 8" xfId="16329"/>
    <cellStyle name="40% - Accent4 58" xfId="16330"/>
    <cellStyle name="40% - Accent4 58 2" xfId="16331"/>
    <cellStyle name="40% - Accent4 58 2 2" xfId="16332"/>
    <cellStyle name="40% - Accent4 58 2 2 2" xfId="16333"/>
    <cellStyle name="40% - Accent4 58 2 3" xfId="16334"/>
    <cellStyle name="40% - Accent4 58 2 4" xfId="16335"/>
    <cellStyle name="40% - Accent4 58 2 5" xfId="16336"/>
    <cellStyle name="40% - Accent4 58 2 6" xfId="16337"/>
    <cellStyle name="40% - Accent4 58 2 7" xfId="16338"/>
    <cellStyle name="40% - Accent4 58 3" xfId="16339"/>
    <cellStyle name="40% - Accent4 58 3 2" xfId="16340"/>
    <cellStyle name="40% - Accent4 58 4" xfId="16341"/>
    <cellStyle name="40% - Accent4 58 5" xfId="16342"/>
    <cellStyle name="40% - Accent4 58 6" xfId="16343"/>
    <cellStyle name="40% - Accent4 58 7" xfId="16344"/>
    <cellStyle name="40% - Accent4 58 8" xfId="16345"/>
    <cellStyle name="40% - Accent4 59" xfId="16346"/>
    <cellStyle name="40% - Accent4 59 2" xfId="16347"/>
    <cellStyle name="40% - Accent4 59 2 2" xfId="16348"/>
    <cellStyle name="40% - Accent4 59 2 2 2" xfId="16349"/>
    <cellStyle name="40% - Accent4 59 2 3" xfId="16350"/>
    <cellStyle name="40% - Accent4 59 2 4" xfId="16351"/>
    <cellStyle name="40% - Accent4 59 2 5" xfId="16352"/>
    <cellStyle name="40% - Accent4 59 2 6" xfId="16353"/>
    <cellStyle name="40% - Accent4 59 2 7" xfId="16354"/>
    <cellStyle name="40% - Accent4 59 3" xfId="16355"/>
    <cellStyle name="40% - Accent4 59 3 2" xfId="16356"/>
    <cellStyle name="40% - Accent4 59 4" xfId="16357"/>
    <cellStyle name="40% - Accent4 59 5" xfId="16358"/>
    <cellStyle name="40% - Accent4 59 6" xfId="16359"/>
    <cellStyle name="40% - Accent4 59 7" xfId="16360"/>
    <cellStyle name="40% - Accent4 59 8" xfId="16361"/>
    <cellStyle name="40% - Accent4 6" xfId="16362"/>
    <cellStyle name="40% - Accent4 6 10" xfId="16363"/>
    <cellStyle name="40% - Accent4 6 11" xfId="16364"/>
    <cellStyle name="40% - Accent4 6 12" xfId="16365"/>
    <cellStyle name="40% - Accent4 6 2" xfId="16366"/>
    <cellStyle name="40% - Accent4 6 2 2" xfId="16367"/>
    <cellStyle name="40% - Accent4 6 2 2 2" xfId="16368"/>
    <cellStyle name="40% - Accent4 6 2 3" xfId="16369"/>
    <cellStyle name="40% - Accent4 6 2 4" xfId="16370"/>
    <cellStyle name="40% - Accent4 6 2 5" xfId="16371"/>
    <cellStyle name="40% - Accent4 6 2 6" xfId="16372"/>
    <cellStyle name="40% - Accent4 6 2 7" xfId="16373"/>
    <cellStyle name="40% - Accent4 6 3" xfId="16374"/>
    <cellStyle name="40% - Accent4 6 3 2" xfId="16375"/>
    <cellStyle name="40% - Accent4 6 3 3" xfId="16376"/>
    <cellStyle name="40% - Accent4 6 4" xfId="16377"/>
    <cellStyle name="40% - Accent4 6 5" xfId="16378"/>
    <cellStyle name="40% - Accent4 6 6" xfId="16379"/>
    <cellStyle name="40% - Accent4 6 7" xfId="16380"/>
    <cellStyle name="40% - Accent4 6 8" xfId="16381"/>
    <cellStyle name="40% - Accent4 6 9" xfId="16382"/>
    <cellStyle name="40% - Accent4 60" xfId="16383"/>
    <cellStyle name="40% - Accent4 60 2" xfId="16384"/>
    <cellStyle name="40% - Accent4 60 2 2" xfId="16385"/>
    <cellStyle name="40% - Accent4 60 2 2 2" xfId="16386"/>
    <cellStyle name="40% - Accent4 60 2 3" xfId="16387"/>
    <cellStyle name="40% - Accent4 60 2 4" xfId="16388"/>
    <cellStyle name="40% - Accent4 60 2 5" xfId="16389"/>
    <cellStyle name="40% - Accent4 60 2 6" xfId="16390"/>
    <cellStyle name="40% - Accent4 60 2 7" xfId="16391"/>
    <cellStyle name="40% - Accent4 60 3" xfId="16392"/>
    <cellStyle name="40% - Accent4 60 3 2" xfId="16393"/>
    <cellStyle name="40% - Accent4 60 4" xfId="16394"/>
    <cellStyle name="40% - Accent4 60 5" xfId="16395"/>
    <cellStyle name="40% - Accent4 60 6" xfId="16396"/>
    <cellStyle name="40% - Accent4 60 7" xfId="16397"/>
    <cellStyle name="40% - Accent4 60 8" xfId="16398"/>
    <cellStyle name="40% - Accent4 61" xfId="16399"/>
    <cellStyle name="40% - Accent4 61 2" xfId="16400"/>
    <cellStyle name="40% - Accent4 61 2 2" xfId="16401"/>
    <cellStyle name="40% - Accent4 61 2 2 2" xfId="16402"/>
    <cellStyle name="40% - Accent4 61 2 3" xfId="16403"/>
    <cellStyle name="40% - Accent4 61 2 4" xfId="16404"/>
    <cellStyle name="40% - Accent4 61 2 5" xfId="16405"/>
    <cellStyle name="40% - Accent4 61 2 6" xfId="16406"/>
    <cellStyle name="40% - Accent4 61 2 7" xfId="16407"/>
    <cellStyle name="40% - Accent4 61 3" xfId="16408"/>
    <cellStyle name="40% - Accent4 61 3 2" xfId="16409"/>
    <cellStyle name="40% - Accent4 61 4" xfId="16410"/>
    <cellStyle name="40% - Accent4 61 5" xfId="16411"/>
    <cellStyle name="40% - Accent4 61 6" xfId="16412"/>
    <cellStyle name="40% - Accent4 61 7" xfId="16413"/>
    <cellStyle name="40% - Accent4 61 8" xfId="16414"/>
    <cellStyle name="40% - Accent4 62" xfId="16415"/>
    <cellStyle name="40% - Accent4 62 2" xfId="16416"/>
    <cellStyle name="40% - Accent4 62 2 2" xfId="16417"/>
    <cellStyle name="40% - Accent4 62 2 2 2" xfId="16418"/>
    <cellStyle name="40% - Accent4 62 2 3" xfId="16419"/>
    <cellStyle name="40% - Accent4 62 2 4" xfId="16420"/>
    <cellStyle name="40% - Accent4 62 2 5" xfId="16421"/>
    <cellStyle name="40% - Accent4 62 2 6" xfId="16422"/>
    <cellStyle name="40% - Accent4 62 2 7" xfId="16423"/>
    <cellStyle name="40% - Accent4 62 3" xfId="16424"/>
    <cellStyle name="40% - Accent4 62 3 2" xfId="16425"/>
    <cellStyle name="40% - Accent4 62 4" xfId="16426"/>
    <cellStyle name="40% - Accent4 62 5" xfId="16427"/>
    <cellStyle name="40% - Accent4 62 6" xfId="16428"/>
    <cellStyle name="40% - Accent4 62 7" xfId="16429"/>
    <cellStyle name="40% - Accent4 62 8" xfId="16430"/>
    <cellStyle name="40% - Accent4 63" xfId="16431"/>
    <cellStyle name="40% - Accent4 63 2" xfId="16432"/>
    <cellStyle name="40% - Accent4 63 2 2" xfId="16433"/>
    <cellStyle name="40% - Accent4 63 2 2 2" xfId="16434"/>
    <cellStyle name="40% - Accent4 63 2 3" xfId="16435"/>
    <cellStyle name="40% - Accent4 63 2 4" xfId="16436"/>
    <cellStyle name="40% - Accent4 63 2 5" xfId="16437"/>
    <cellStyle name="40% - Accent4 63 2 6" xfId="16438"/>
    <cellStyle name="40% - Accent4 63 3" xfId="16439"/>
    <cellStyle name="40% - Accent4 63 3 2" xfId="16440"/>
    <cellStyle name="40% - Accent4 63 4" xfId="16441"/>
    <cellStyle name="40% - Accent4 63 5" xfId="16442"/>
    <cellStyle name="40% - Accent4 63 6" xfId="16443"/>
    <cellStyle name="40% - Accent4 63 7" xfId="16444"/>
    <cellStyle name="40% - Accent4 63 8" xfId="16445"/>
    <cellStyle name="40% - Accent4 64" xfId="16446"/>
    <cellStyle name="40% - Accent4 64 2" xfId="16447"/>
    <cellStyle name="40% - Accent4 64 2 2" xfId="16448"/>
    <cellStyle name="40% - Accent4 64 2 2 2" xfId="16449"/>
    <cellStyle name="40% - Accent4 64 2 3" xfId="16450"/>
    <cellStyle name="40% - Accent4 64 2 4" xfId="16451"/>
    <cellStyle name="40% - Accent4 64 2 5" xfId="16452"/>
    <cellStyle name="40% - Accent4 64 2 6" xfId="16453"/>
    <cellStyle name="40% - Accent4 64 3" xfId="16454"/>
    <cellStyle name="40% - Accent4 64 3 2" xfId="16455"/>
    <cellStyle name="40% - Accent4 64 4" xfId="16456"/>
    <cellStyle name="40% - Accent4 64 5" xfId="16457"/>
    <cellStyle name="40% - Accent4 64 6" xfId="16458"/>
    <cellStyle name="40% - Accent4 64 7" xfId="16459"/>
    <cellStyle name="40% - Accent4 64 8" xfId="16460"/>
    <cellStyle name="40% - Accent4 65" xfId="16461"/>
    <cellStyle name="40% - Accent4 65 2" xfId="16462"/>
    <cellStyle name="40% - Accent4 65 2 2" xfId="16463"/>
    <cellStyle name="40% - Accent4 65 2 2 2" xfId="16464"/>
    <cellStyle name="40% - Accent4 65 2 3" xfId="16465"/>
    <cellStyle name="40% - Accent4 65 2 4" xfId="16466"/>
    <cellStyle name="40% - Accent4 65 2 5" xfId="16467"/>
    <cellStyle name="40% - Accent4 65 2 6" xfId="16468"/>
    <cellStyle name="40% - Accent4 65 3" xfId="16469"/>
    <cellStyle name="40% - Accent4 65 3 2" xfId="16470"/>
    <cellStyle name="40% - Accent4 65 4" xfId="16471"/>
    <cellStyle name="40% - Accent4 65 5" xfId="16472"/>
    <cellStyle name="40% - Accent4 65 6" xfId="16473"/>
    <cellStyle name="40% - Accent4 65 7" xfId="16474"/>
    <cellStyle name="40% - Accent4 65 8" xfId="16475"/>
    <cellStyle name="40% - Accent4 66" xfId="16476"/>
    <cellStyle name="40% - Accent4 66 2" xfId="16477"/>
    <cellStyle name="40% - Accent4 66 2 2" xfId="16478"/>
    <cellStyle name="40% - Accent4 66 2 2 2" xfId="16479"/>
    <cellStyle name="40% - Accent4 66 2 3" xfId="16480"/>
    <cellStyle name="40% - Accent4 66 2 4" xfId="16481"/>
    <cellStyle name="40% - Accent4 66 2 5" xfId="16482"/>
    <cellStyle name="40% - Accent4 66 2 6" xfId="16483"/>
    <cellStyle name="40% - Accent4 66 3" xfId="16484"/>
    <cellStyle name="40% - Accent4 66 3 2" xfId="16485"/>
    <cellStyle name="40% - Accent4 66 4" xfId="16486"/>
    <cellStyle name="40% - Accent4 66 5" xfId="16487"/>
    <cellStyle name="40% - Accent4 66 6" xfId="16488"/>
    <cellStyle name="40% - Accent4 66 7" xfId="16489"/>
    <cellStyle name="40% - Accent4 66 8" xfId="16490"/>
    <cellStyle name="40% - Accent4 67" xfId="16491"/>
    <cellStyle name="40% - Accent4 67 2" xfId="16492"/>
    <cellStyle name="40% - Accent4 67 2 2" xfId="16493"/>
    <cellStyle name="40% - Accent4 67 2 2 2" xfId="16494"/>
    <cellStyle name="40% - Accent4 67 2 3" xfId="16495"/>
    <cellStyle name="40% - Accent4 67 2 4" xfId="16496"/>
    <cellStyle name="40% - Accent4 67 2 5" xfId="16497"/>
    <cellStyle name="40% - Accent4 67 2 6" xfId="16498"/>
    <cellStyle name="40% - Accent4 67 3" xfId="16499"/>
    <cellStyle name="40% - Accent4 67 3 2" xfId="16500"/>
    <cellStyle name="40% - Accent4 67 4" xfId="16501"/>
    <cellStyle name="40% - Accent4 67 5" xfId="16502"/>
    <cellStyle name="40% - Accent4 67 6" xfId="16503"/>
    <cellStyle name="40% - Accent4 67 7" xfId="16504"/>
    <cellStyle name="40% - Accent4 67 8" xfId="16505"/>
    <cellStyle name="40% - Accent4 68" xfId="16506"/>
    <cellStyle name="40% - Accent4 68 2" xfId="16507"/>
    <cellStyle name="40% - Accent4 68 2 2" xfId="16508"/>
    <cellStyle name="40% - Accent4 68 2 2 2" xfId="16509"/>
    <cellStyle name="40% - Accent4 68 2 3" xfId="16510"/>
    <cellStyle name="40% - Accent4 68 2 4" xfId="16511"/>
    <cellStyle name="40% - Accent4 68 2 5" xfId="16512"/>
    <cellStyle name="40% - Accent4 68 2 6" xfId="16513"/>
    <cellStyle name="40% - Accent4 68 3" xfId="16514"/>
    <cellStyle name="40% - Accent4 68 3 2" xfId="16515"/>
    <cellStyle name="40% - Accent4 68 4" xfId="16516"/>
    <cellStyle name="40% - Accent4 68 5" xfId="16517"/>
    <cellStyle name="40% - Accent4 68 6" xfId="16518"/>
    <cellStyle name="40% - Accent4 68 7" xfId="16519"/>
    <cellStyle name="40% - Accent4 68 8" xfId="16520"/>
    <cellStyle name="40% - Accent4 69" xfId="16521"/>
    <cellStyle name="40% - Accent4 69 2" xfId="16522"/>
    <cellStyle name="40% - Accent4 69 2 2" xfId="16523"/>
    <cellStyle name="40% - Accent4 69 2 3" xfId="16524"/>
    <cellStyle name="40% - Accent4 69 2 4" xfId="16525"/>
    <cellStyle name="40% - Accent4 69 2 5" xfId="16526"/>
    <cellStyle name="40% - Accent4 69 3" xfId="16527"/>
    <cellStyle name="40% - Accent4 69 4" xfId="16528"/>
    <cellStyle name="40% - Accent4 69 5" xfId="16529"/>
    <cellStyle name="40% - Accent4 69 6" xfId="16530"/>
    <cellStyle name="40% - Accent4 69 7" xfId="16531"/>
    <cellStyle name="40% - Accent4 69 8" xfId="16532"/>
    <cellStyle name="40% - Accent4 7" xfId="16533"/>
    <cellStyle name="40% - Accent4 7 10" xfId="16534"/>
    <cellStyle name="40% - Accent4 7 11" xfId="16535"/>
    <cellStyle name="40% - Accent4 7 12" xfId="16536"/>
    <cellStyle name="40% - Accent4 7 2" xfId="16537"/>
    <cellStyle name="40% - Accent4 7 2 2" xfId="16538"/>
    <cellStyle name="40% - Accent4 7 2 2 2" xfId="16539"/>
    <cellStyle name="40% - Accent4 7 2 3" xfId="16540"/>
    <cellStyle name="40% - Accent4 7 2 4" xfId="16541"/>
    <cellStyle name="40% - Accent4 7 2 5" xfId="16542"/>
    <cellStyle name="40% - Accent4 7 2 6" xfId="16543"/>
    <cellStyle name="40% - Accent4 7 2 7" xfId="16544"/>
    <cellStyle name="40% - Accent4 7 3" xfId="16545"/>
    <cellStyle name="40% - Accent4 7 3 2" xfId="16546"/>
    <cellStyle name="40% - Accent4 7 3 3" xfId="16547"/>
    <cellStyle name="40% - Accent4 7 4" xfId="16548"/>
    <cellStyle name="40% - Accent4 7 5" xfId="16549"/>
    <cellStyle name="40% - Accent4 7 6" xfId="16550"/>
    <cellStyle name="40% - Accent4 7 7" xfId="16551"/>
    <cellStyle name="40% - Accent4 7 8" xfId="16552"/>
    <cellStyle name="40% - Accent4 7 9" xfId="16553"/>
    <cellStyle name="40% - Accent4 70" xfId="16554"/>
    <cellStyle name="40% - Accent4 70 2" xfId="16555"/>
    <cellStyle name="40% - Accent4 70 2 2" xfId="16556"/>
    <cellStyle name="40% - Accent4 70 2 3" xfId="16557"/>
    <cellStyle name="40% - Accent4 70 2 4" xfId="16558"/>
    <cellStyle name="40% - Accent4 70 2 5" xfId="16559"/>
    <cellStyle name="40% - Accent4 70 3" xfId="16560"/>
    <cellStyle name="40% - Accent4 70 4" xfId="16561"/>
    <cellStyle name="40% - Accent4 70 5" xfId="16562"/>
    <cellStyle name="40% - Accent4 70 6" xfId="16563"/>
    <cellStyle name="40% - Accent4 70 7" xfId="16564"/>
    <cellStyle name="40% - Accent4 70 8" xfId="16565"/>
    <cellStyle name="40% - Accent4 71" xfId="16566"/>
    <cellStyle name="40% - Accent4 71 2" xfId="16567"/>
    <cellStyle name="40% - Accent4 71 2 2" xfId="16568"/>
    <cellStyle name="40% - Accent4 71 2 3" xfId="16569"/>
    <cellStyle name="40% - Accent4 71 2 4" xfId="16570"/>
    <cellStyle name="40% - Accent4 71 2 5" xfId="16571"/>
    <cellStyle name="40% - Accent4 71 3" xfId="16572"/>
    <cellStyle name="40% - Accent4 71 4" xfId="16573"/>
    <cellStyle name="40% - Accent4 71 5" xfId="16574"/>
    <cellStyle name="40% - Accent4 71 6" xfId="16575"/>
    <cellStyle name="40% - Accent4 71 7" xfId="16576"/>
    <cellStyle name="40% - Accent4 71 8" xfId="16577"/>
    <cellStyle name="40% - Accent4 72" xfId="16578"/>
    <cellStyle name="40% - Accent4 72 2" xfId="16579"/>
    <cellStyle name="40% - Accent4 72 2 2" xfId="16580"/>
    <cellStyle name="40% - Accent4 72 2 3" xfId="16581"/>
    <cellStyle name="40% - Accent4 72 2 4" xfId="16582"/>
    <cellStyle name="40% - Accent4 72 2 5" xfId="16583"/>
    <cellStyle name="40% - Accent4 72 3" xfId="16584"/>
    <cellStyle name="40% - Accent4 72 4" xfId="16585"/>
    <cellStyle name="40% - Accent4 72 5" xfId="16586"/>
    <cellStyle name="40% - Accent4 72 6" xfId="16587"/>
    <cellStyle name="40% - Accent4 72 7" xfId="16588"/>
    <cellStyle name="40% - Accent4 72 8" xfId="16589"/>
    <cellStyle name="40% - Accent4 73" xfId="16590"/>
    <cellStyle name="40% - Accent4 73 2" xfId="16591"/>
    <cellStyle name="40% - Accent4 73 2 2" xfId="16592"/>
    <cellStyle name="40% - Accent4 73 2 3" xfId="16593"/>
    <cellStyle name="40% - Accent4 73 2 4" xfId="16594"/>
    <cellStyle name="40% - Accent4 73 2 5" xfId="16595"/>
    <cellStyle name="40% - Accent4 73 3" xfId="16596"/>
    <cellStyle name="40% - Accent4 73 4" xfId="16597"/>
    <cellStyle name="40% - Accent4 73 5" xfId="16598"/>
    <cellStyle name="40% - Accent4 73 6" xfId="16599"/>
    <cellStyle name="40% - Accent4 73 7" xfId="16600"/>
    <cellStyle name="40% - Accent4 73 8" xfId="16601"/>
    <cellStyle name="40% - Accent4 74" xfId="16602"/>
    <cellStyle name="40% - Accent4 74 2" xfId="16603"/>
    <cellStyle name="40% - Accent4 74 2 2" xfId="16604"/>
    <cellStyle name="40% - Accent4 74 2 3" xfId="16605"/>
    <cellStyle name="40% - Accent4 74 2 4" xfId="16606"/>
    <cellStyle name="40% - Accent4 74 2 5" xfId="16607"/>
    <cellStyle name="40% - Accent4 74 3" xfId="16608"/>
    <cellStyle name="40% - Accent4 74 4" xfId="16609"/>
    <cellStyle name="40% - Accent4 74 5" xfId="16610"/>
    <cellStyle name="40% - Accent4 74 6" xfId="16611"/>
    <cellStyle name="40% - Accent4 74 7" xfId="16612"/>
    <cellStyle name="40% - Accent4 75" xfId="16613"/>
    <cellStyle name="40% - Accent4 75 2" xfId="16614"/>
    <cellStyle name="40% - Accent4 75 2 2" xfId="16615"/>
    <cellStyle name="40% - Accent4 75 2 3" xfId="16616"/>
    <cellStyle name="40% - Accent4 75 2 4" xfId="16617"/>
    <cellStyle name="40% - Accent4 75 2 5" xfId="16618"/>
    <cellStyle name="40% - Accent4 75 3" xfId="16619"/>
    <cellStyle name="40% - Accent4 75 4" xfId="16620"/>
    <cellStyle name="40% - Accent4 75 5" xfId="16621"/>
    <cellStyle name="40% - Accent4 75 6" xfId="16622"/>
    <cellStyle name="40% - Accent4 75 7" xfId="16623"/>
    <cellStyle name="40% - Accent4 76" xfId="16624"/>
    <cellStyle name="40% - Accent4 76 2" xfId="16625"/>
    <cellStyle name="40% - Accent4 76 2 2" xfId="16626"/>
    <cellStyle name="40% - Accent4 76 2 3" xfId="16627"/>
    <cellStyle name="40% - Accent4 76 2 4" xfId="16628"/>
    <cellStyle name="40% - Accent4 76 2 5" xfId="16629"/>
    <cellStyle name="40% - Accent4 76 3" xfId="16630"/>
    <cellStyle name="40% - Accent4 76 4" xfId="16631"/>
    <cellStyle name="40% - Accent4 76 5" xfId="16632"/>
    <cellStyle name="40% - Accent4 76 6" xfId="16633"/>
    <cellStyle name="40% - Accent4 76 7" xfId="16634"/>
    <cellStyle name="40% - Accent4 77" xfId="16635"/>
    <cellStyle name="40% - Accent4 77 2" xfId="16636"/>
    <cellStyle name="40% - Accent4 77 2 2" xfId="16637"/>
    <cellStyle name="40% - Accent4 77 2 3" xfId="16638"/>
    <cellStyle name="40% - Accent4 77 2 4" xfId="16639"/>
    <cellStyle name="40% - Accent4 77 2 5" xfId="16640"/>
    <cellStyle name="40% - Accent4 77 3" xfId="16641"/>
    <cellStyle name="40% - Accent4 77 4" xfId="16642"/>
    <cellStyle name="40% - Accent4 77 5" xfId="16643"/>
    <cellStyle name="40% - Accent4 77 6" xfId="16644"/>
    <cellStyle name="40% - Accent4 77 7" xfId="16645"/>
    <cellStyle name="40% - Accent4 78" xfId="16646"/>
    <cellStyle name="40% - Accent4 78 2" xfId="16647"/>
    <cellStyle name="40% - Accent4 78 2 2" xfId="16648"/>
    <cellStyle name="40% - Accent4 78 2 3" xfId="16649"/>
    <cellStyle name="40% - Accent4 78 2 4" xfId="16650"/>
    <cellStyle name="40% - Accent4 78 2 5" xfId="16651"/>
    <cellStyle name="40% - Accent4 78 3" xfId="16652"/>
    <cellStyle name="40% - Accent4 78 4" xfId="16653"/>
    <cellStyle name="40% - Accent4 78 5" xfId="16654"/>
    <cellStyle name="40% - Accent4 78 6" xfId="16655"/>
    <cellStyle name="40% - Accent4 78 7" xfId="16656"/>
    <cellStyle name="40% - Accent4 79" xfId="16657"/>
    <cellStyle name="40% - Accent4 79 2" xfId="16658"/>
    <cellStyle name="40% - Accent4 79 2 2" xfId="16659"/>
    <cellStyle name="40% - Accent4 79 2 3" xfId="16660"/>
    <cellStyle name="40% - Accent4 79 2 4" xfId="16661"/>
    <cellStyle name="40% - Accent4 79 2 5" xfId="16662"/>
    <cellStyle name="40% - Accent4 79 3" xfId="16663"/>
    <cellStyle name="40% - Accent4 79 4" xfId="16664"/>
    <cellStyle name="40% - Accent4 79 5" xfId="16665"/>
    <cellStyle name="40% - Accent4 79 6" xfId="16666"/>
    <cellStyle name="40% - Accent4 79 7" xfId="16667"/>
    <cellStyle name="40% - Accent4 8" xfId="16668"/>
    <cellStyle name="40% - Accent4 8 10" xfId="16669"/>
    <cellStyle name="40% - Accent4 8 11" xfId="16670"/>
    <cellStyle name="40% - Accent4 8 12" xfId="16671"/>
    <cellStyle name="40% - Accent4 8 2" xfId="16672"/>
    <cellStyle name="40% - Accent4 8 2 2" xfId="16673"/>
    <cellStyle name="40% - Accent4 8 2 2 2" xfId="16674"/>
    <cellStyle name="40% - Accent4 8 2 3" xfId="16675"/>
    <cellStyle name="40% - Accent4 8 2 4" xfId="16676"/>
    <cellStyle name="40% - Accent4 8 2 5" xfId="16677"/>
    <cellStyle name="40% - Accent4 8 2 6" xfId="16678"/>
    <cellStyle name="40% - Accent4 8 2 7" xfId="16679"/>
    <cellStyle name="40% - Accent4 8 3" xfId="16680"/>
    <cellStyle name="40% - Accent4 8 3 2" xfId="16681"/>
    <cellStyle name="40% - Accent4 8 3 3" xfId="16682"/>
    <cellStyle name="40% - Accent4 8 4" xfId="16683"/>
    <cellStyle name="40% - Accent4 8 5" xfId="16684"/>
    <cellStyle name="40% - Accent4 8 6" xfId="16685"/>
    <cellStyle name="40% - Accent4 8 7" xfId="16686"/>
    <cellStyle name="40% - Accent4 8 8" xfId="16687"/>
    <cellStyle name="40% - Accent4 8 9" xfId="16688"/>
    <cellStyle name="40% - Accent4 80" xfId="16689"/>
    <cellStyle name="40% - Accent4 80 2" xfId="16690"/>
    <cellStyle name="40% - Accent4 80 2 2" xfId="16691"/>
    <cellStyle name="40% - Accent4 80 2 3" xfId="16692"/>
    <cellStyle name="40% - Accent4 80 2 4" xfId="16693"/>
    <cellStyle name="40% - Accent4 80 2 5" xfId="16694"/>
    <cellStyle name="40% - Accent4 80 3" xfId="16695"/>
    <cellStyle name="40% - Accent4 80 4" xfId="16696"/>
    <cellStyle name="40% - Accent4 80 5" xfId="16697"/>
    <cellStyle name="40% - Accent4 80 6" xfId="16698"/>
    <cellStyle name="40% - Accent4 80 7" xfId="16699"/>
    <cellStyle name="40% - Accent4 81" xfId="16700"/>
    <cellStyle name="40% - Accent4 81 2" xfId="16701"/>
    <cellStyle name="40% - Accent4 81 2 2" xfId="16702"/>
    <cellStyle name="40% - Accent4 81 2 3" xfId="16703"/>
    <cellStyle name="40% - Accent4 81 2 4" xfId="16704"/>
    <cellStyle name="40% - Accent4 81 2 5" xfId="16705"/>
    <cellStyle name="40% - Accent4 81 3" xfId="16706"/>
    <cellStyle name="40% - Accent4 81 4" xfId="16707"/>
    <cellStyle name="40% - Accent4 81 5" xfId="16708"/>
    <cellStyle name="40% - Accent4 81 6" xfId="16709"/>
    <cellStyle name="40% - Accent4 82" xfId="16710"/>
    <cellStyle name="40% - Accent4 82 2" xfId="16711"/>
    <cellStyle name="40% - Accent4 82 2 2" xfId="16712"/>
    <cellStyle name="40% - Accent4 82 2 3" xfId="16713"/>
    <cellStyle name="40% - Accent4 82 2 4" xfId="16714"/>
    <cellStyle name="40% - Accent4 82 2 5" xfId="16715"/>
    <cellStyle name="40% - Accent4 82 3" xfId="16716"/>
    <cellStyle name="40% - Accent4 82 4" xfId="16717"/>
    <cellStyle name="40% - Accent4 82 5" xfId="16718"/>
    <cellStyle name="40% - Accent4 82 6" xfId="16719"/>
    <cellStyle name="40% - Accent4 83" xfId="16720"/>
    <cellStyle name="40% - Accent4 83 2" xfId="16721"/>
    <cellStyle name="40% - Accent4 83 2 2" xfId="16722"/>
    <cellStyle name="40% - Accent4 83 2 3" xfId="16723"/>
    <cellStyle name="40% - Accent4 83 2 4" xfId="16724"/>
    <cellStyle name="40% - Accent4 83 2 5" xfId="16725"/>
    <cellStyle name="40% - Accent4 83 3" xfId="16726"/>
    <cellStyle name="40% - Accent4 83 4" xfId="16727"/>
    <cellStyle name="40% - Accent4 83 5" xfId="16728"/>
    <cellStyle name="40% - Accent4 83 6" xfId="16729"/>
    <cellStyle name="40% - Accent4 84" xfId="16730"/>
    <cellStyle name="40% - Accent4 84 2" xfId="16731"/>
    <cellStyle name="40% - Accent4 84 2 2" xfId="16732"/>
    <cellStyle name="40% - Accent4 84 2 3" xfId="16733"/>
    <cellStyle name="40% - Accent4 84 2 4" xfId="16734"/>
    <cellStyle name="40% - Accent4 84 2 5" xfId="16735"/>
    <cellStyle name="40% - Accent4 84 3" xfId="16736"/>
    <cellStyle name="40% - Accent4 84 4" xfId="16737"/>
    <cellStyle name="40% - Accent4 84 5" xfId="16738"/>
    <cellStyle name="40% - Accent4 84 6" xfId="16739"/>
    <cellStyle name="40% - Accent4 85" xfId="16740"/>
    <cellStyle name="40% - Accent4 85 2" xfId="16741"/>
    <cellStyle name="40% - Accent4 85 2 2" xfId="16742"/>
    <cellStyle name="40% - Accent4 85 2 3" xfId="16743"/>
    <cellStyle name="40% - Accent4 85 2 4" xfId="16744"/>
    <cellStyle name="40% - Accent4 85 2 5" xfId="16745"/>
    <cellStyle name="40% - Accent4 85 3" xfId="16746"/>
    <cellStyle name="40% - Accent4 85 4" xfId="16747"/>
    <cellStyle name="40% - Accent4 85 5" xfId="16748"/>
    <cellStyle name="40% - Accent4 85 6" xfId="16749"/>
    <cellStyle name="40% - Accent4 86" xfId="16750"/>
    <cellStyle name="40% - Accent4 86 2" xfId="16751"/>
    <cellStyle name="40% - Accent4 86 2 2" xfId="16752"/>
    <cellStyle name="40% - Accent4 86 2 3" xfId="16753"/>
    <cellStyle name="40% - Accent4 86 2 4" xfId="16754"/>
    <cellStyle name="40% - Accent4 86 2 5" xfId="16755"/>
    <cellStyle name="40% - Accent4 86 3" xfId="16756"/>
    <cellStyle name="40% - Accent4 86 4" xfId="16757"/>
    <cellStyle name="40% - Accent4 86 5" xfId="16758"/>
    <cellStyle name="40% - Accent4 86 6" xfId="16759"/>
    <cellStyle name="40% - Accent4 87" xfId="16760"/>
    <cellStyle name="40% - Accent4 87 2" xfId="16761"/>
    <cellStyle name="40% - Accent4 87 2 2" xfId="16762"/>
    <cellStyle name="40% - Accent4 87 2 3" xfId="16763"/>
    <cellStyle name="40% - Accent4 87 2 4" xfId="16764"/>
    <cellStyle name="40% - Accent4 87 2 5" xfId="16765"/>
    <cellStyle name="40% - Accent4 87 3" xfId="16766"/>
    <cellStyle name="40% - Accent4 87 4" xfId="16767"/>
    <cellStyle name="40% - Accent4 87 5" xfId="16768"/>
    <cellStyle name="40% - Accent4 87 6" xfId="16769"/>
    <cellStyle name="40% - Accent4 88" xfId="16770"/>
    <cellStyle name="40% - Accent4 88 2" xfId="16771"/>
    <cellStyle name="40% - Accent4 88 2 2" xfId="16772"/>
    <cellStyle name="40% - Accent4 88 2 3" xfId="16773"/>
    <cellStyle name="40% - Accent4 88 2 4" xfId="16774"/>
    <cellStyle name="40% - Accent4 88 2 5" xfId="16775"/>
    <cellStyle name="40% - Accent4 88 3" xfId="16776"/>
    <cellStyle name="40% - Accent4 88 4" xfId="16777"/>
    <cellStyle name="40% - Accent4 88 5" xfId="16778"/>
    <cellStyle name="40% - Accent4 88 6" xfId="16779"/>
    <cellStyle name="40% - Accent4 89" xfId="16780"/>
    <cellStyle name="40% - Accent4 89 2" xfId="16781"/>
    <cellStyle name="40% - Accent4 89 2 2" xfId="16782"/>
    <cellStyle name="40% - Accent4 89 2 3" xfId="16783"/>
    <cellStyle name="40% - Accent4 89 2 4" xfId="16784"/>
    <cellStyle name="40% - Accent4 89 2 5" xfId="16785"/>
    <cellStyle name="40% - Accent4 89 3" xfId="16786"/>
    <cellStyle name="40% - Accent4 89 4" xfId="16787"/>
    <cellStyle name="40% - Accent4 89 5" xfId="16788"/>
    <cellStyle name="40% - Accent4 89 6" xfId="16789"/>
    <cellStyle name="40% - Accent4 9" xfId="16790"/>
    <cellStyle name="40% - Accent4 9 10" xfId="16791"/>
    <cellStyle name="40% - Accent4 9 11" xfId="16792"/>
    <cellStyle name="40% - Accent4 9 12" xfId="16793"/>
    <cellStyle name="40% - Accent4 9 2" xfId="16794"/>
    <cellStyle name="40% - Accent4 9 2 2" xfId="16795"/>
    <cellStyle name="40% - Accent4 9 2 2 2" xfId="16796"/>
    <cellStyle name="40% - Accent4 9 2 3" xfId="16797"/>
    <cellStyle name="40% - Accent4 9 2 4" xfId="16798"/>
    <cellStyle name="40% - Accent4 9 2 5" xfId="16799"/>
    <cellStyle name="40% - Accent4 9 2 6" xfId="16800"/>
    <cellStyle name="40% - Accent4 9 2 7" xfId="16801"/>
    <cellStyle name="40% - Accent4 9 3" xfId="16802"/>
    <cellStyle name="40% - Accent4 9 3 2" xfId="16803"/>
    <cellStyle name="40% - Accent4 9 3 3" xfId="16804"/>
    <cellStyle name="40% - Accent4 9 4" xfId="16805"/>
    <cellStyle name="40% - Accent4 9 5" xfId="16806"/>
    <cellStyle name="40% - Accent4 9 6" xfId="16807"/>
    <cellStyle name="40% - Accent4 9 7" xfId="16808"/>
    <cellStyle name="40% - Accent4 9 8" xfId="16809"/>
    <cellStyle name="40% - Accent4 9 9" xfId="16810"/>
    <cellStyle name="40% - Accent4 90" xfId="16811"/>
    <cellStyle name="40% - Accent4 90 2" xfId="16812"/>
    <cellStyle name="40% - Accent4 90 2 2" xfId="16813"/>
    <cellStyle name="40% - Accent4 90 2 3" xfId="16814"/>
    <cellStyle name="40% - Accent4 90 2 4" xfId="16815"/>
    <cellStyle name="40% - Accent4 90 2 5" xfId="16816"/>
    <cellStyle name="40% - Accent4 90 3" xfId="16817"/>
    <cellStyle name="40% - Accent4 90 4" xfId="16818"/>
    <cellStyle name="40% - Accent4 90 5" xfId="16819"/>
    <cellStyle name="40% - Accent4 90 6" xfId="16820"/>
    <cellStyle name="40% - Accent4 91" xfId="16821"/>
    <cellStyle name="40% - Accent4 91 2" xfId="16822"/>
    <cellStyle name="40% - Accent4 91 2 2" xfId="16823"/>
    <cellStyle name="40% - Accent4 91 2 3" xfId="16824"/>
    <cellStyle name="40% - Accent4 91 2 4" xfId="16825"/>
    <cellStyle name="40% - Accent4 91 2 5" xfId="16826"/>
    <cellStyle name="40% - Accent4 91 3" xfId="16827"/>
    <cellStyle name="40% - Accent4 91 4" xfId="16828"/>
    <cellStyle name="40% - Accent4 91 5" xfId="16829"/>
    <cellStyle name="40% - Accent4 91 6" xfId="16830"/>
    <cellStyle name="40% - Accent4 92" xfId="16831"/>
    <cellStyle name="40% - Accent4 92 2" xfId="16832"/>
    <cellStyle name="40% - Accent4 92 2 2" xfId="16833"/>
    <cellStyle name="40% - Accent4 92 2 3" xfId="16834"/>
    <cellStyle name="40% - Accent4 92 2 4" xfId="16835"/>
    <cellStyle name="40% - Accent4 92 2 5" xfId="16836"/>
    <cellStyle name="40% - Accent4 92 3" xfId="16837"/>
    <cellStyle name="40% - Accent4 92 4" xfId="16838"/>
    <cellStyle name="40% - Accent4 92 5" xfId="16839"/>
    <cellStyle name="40% - Accent4 92 6" xfId="16840"/>
    <cellStyle name="40% - Accent4 93" xfId="16841"/>
    <cellStyle name="40% - Accent4 93 2" xfId="16842"/>
    <cellStyle name="40% - Accent4 93 2 2" xfId="16843"/>
    <cellStyle name="40% - Accent4 93 2 3" xfId="16844"/>
    <cellStyle name="40% - Accent4 93 2 4" xfId="16845"/>
    <cellStyle name="40% - Accent4 93 2 5" xfId="16846"/>
    <cellStyle name="40% - Accent4 93 3" xfId="16847"/>
    <cellStyle name="40% - Accent4 93 4" xfId="16848"/>
    <cellStyle name="40% - Accent4 93 5" xfId="16849"/>
    <cellStyle name="40% - Accent4 93 6" xfId="16850"/>
    <cellStyle name="40% - Accent4 94" xfId="16851"/>
    <cellStyle name="40% - Accent4 94 2" xfId="16852"/>
    <cellStyle name="40% - Accent4 94 2 2" xfId="16853"/>
    <cellStyle name="40% - Accent4 94 2 3" xfId="16854"/>
    <cellStyle name="40% - Accent4 94 2 4" xfId="16855"/>
    <cellStyle name="40% - Accent4 94 2 5" xfId="16856"/>
    <cellStyle name="40% - Accent4 94 3" xfId="16857"/>
    <cellStyle name="40% - Accent4 94 4" xfId="16858"/>
    <cellStyle name="40% - Accent4 94 5" xfId="16859"/>
    <cellStyle name="40% - Accent4 94 6" xfId="16860"/>
    <cellStyle name="40% - Accent4 95" xfId="16861"/>
    <cellStyle name="40% - Accent4 95 2" xfId="16862"/>
    <cellStyle name="40% - Accent4 95 2 2" xfId="16863"/>
    <cellStyle name="40% - Accent4 95 2 3" xfId="16864"/>
    <cellStyle name="40% - Accent4 95 2 4" xfId="16865"/>
    <cellStyle name="40% - Accent4 95 2 5" xfId="16866"/>
    <cellStyle name="40% - Accent4 95 3" xfId="16867"/>
    <cellStyle name="40% - Accent4 95 4" xfId="16868"/>
    <cellStyle name="40% - Accent4 95 5" xfId="16869"/>
    <cellStyle name="40% - Accent4 95 6" xfId="16870"/>
    <cellStyle name="40% - Accent4 96" xfId="16871"/>
    <cellStyle name="40% - Accent4 96 2" xfId="16872"/>
    <cellStyle name="40% - Accent4 96 2 2" xfId="16873"/>
    <cellStyle name="40% - Accent4 96 2 3" xfId="16874"/>
    <cellStyle name="40% - Accent4 96 2 4" xfId="16875"/>
    <cellStyle name="40% - Accent4 96 2 5" xfId="16876"/>
    <cellStyle name="40% - Accent4 96 3" xfId="16877"/>
    <cellStyle name="40% - Accent4 96 4" xfId="16878"/>
    <cellStyle name="40% - Accent4 96 5" xfId="16879"/>
    <cellStyle name="40% - Accent4 96 6" xfId="16880"/>
    <cellStyle name="40% - Accent4 97" xfId="16881"/>
    <cellStyle name="40% - Accent4 97 2" xfId="16882"/>
    <cellStyle name="40% - Accent4 97 2 2" xfId="16883"/>
    <cellStyle name="40% - Accent4 97 2 3" xfId="16884"/>
    <cellStyle name="40% - Accent4 97 2 4" xfId="16885"/>
    <cellStyle name="40% - Accent4 97 2 5" xfId="16886"/>
    <cellStyle name="40% - Accent4 97 3" xfId="16887"/>
    <cellStyle name="40% - Accent4 97 4" xfId="16888"/>
    <cellStyle name="40% - Accent4 97 5" xfId="16889"/>
    <cellStyle name="40% - Accent4 97 6" xfId="16890"/>
    <cellStyle name="40% - Accent4 98" xfId="16891"/>
    <cellStyle name="40% - Accent4 98 2" xfId="16892"/>
    <cellStyle name="40% - Accent4 98 2 2" xfId="16893"/>
    <cellStyle name="40% - Accent4 98 2 3" xfId="16894"/>
    <cellStyle name="40% - Accent4 98 2 4" xfId="16895"/>
    <cellStyle name="40% - Accent4 98 2 5" xfId="16896"/>
    <cellStyle name="40% - Accent4 98 3" xfId="16897"/>
    <cellStyle name="40% - Accent4 98 4" xfId="16898"/>
    <cellStyle name="40% - Accent4 98 5" xfId="16899"/>
    <cellStyle name="40% - Accent4 98 6" xfId="16900"/>
    <cellStyle name="40% - Accent4 99" xfId="16901"/>
    <cellStyle name="40% - Accent4 99 2" xfId="16902"/>
    <cellStyle name="40% - Accent4 99 2 2" xfId="16903"/>
    <cellStyle name="40% - Accent4 99 2 3" xfId="16904"/>
    <cellStyle name="40% - Accent4 99 2 4" xfId="16905"/>
    <cellStyle name="40% - Accent4 99 2 5" xfId="16906"/>
    <cellStyle name="40% - Accent4 99 3" xfId="16907"/>
    <cellStyle name="40% - Accent4 99 4" xfId="16908"/>
    <cellStyle name="40% - Accent4 99 5" xfId="16909"/>
    <cellStyle name="40% - Accent4 99 6" xfId="16910"/>
    <cellStyle name="40% - Accent5 10" xfId="16911"/>
    <cellStyle name="40% - Accent5 10 10" xfId="16912"/>
    <cellStyle name="40% - Accent5 10 11" xfId="16913"/>
    <cellStyle name="40% - Accent5 10 12" xfId="16914"/>
    <cellStyle name="40% - Accent5 10 2" xfId="16915"/>
    <cellStyle name="40% - Accent5 10 2 2" xfId="16916"/>
    <cellStyle name="40% - Accent5 10 2 2 2" xfId="16917"/>
    <cellStyle name="40% - Accent5 10 2 3" xfId="16918"/>
    <cellStyle name="40% - Accent5 10 2 4" xfId="16919"/>
    <cellStyle name="40% - Accent5 10 2 5" xfId="16920"/>
    <cellStyle name="40% - Accent5 10 2 6" xfId="16921"/>
    <cellStyle name="40% - Accent5 10 2 7" xfId="16922"/>
    <cellStyle name="40% - Accent5 10 3" xfId="16923"/>
    <cellStyle name="40% - Accent5 10 3 2" xfId="16924"/>
    <cellStyle name="40% - Accent5 10 3 3" xfId="16925"/>
    <cellStyle name="40% - Accent5 10 4" xfId="16926"/>
    <cellStyle name="40% - Accent5 10 5" xfId="16927"/>
    <cellStyle name="40% - Accent5 10 6" xfId="16928"/>
    <cellStyle name="40% - Accent5 10 7" xfId="16929"/>
    <cellStyle name="40% - Accent5 10 8" xfId="16930"/>
    <cellStyle name="40% - Accent5 10 9" xfId="16931"/>
    <cellStyle name="40% - Accent5 100" xfId="16932"/>
    <cellStyle name="40% - Accent5 100 2" xfId="16933"/>
    <cellStyle name="40% - Accent5 100 2 2" xfId="16934"/>
    <cellStyle name="40% - Accent5 100 2 3" xfId="16935"/>
    <cellStyle name="40% - Accent5 100 2 4" xfId="16936"/>
    <cellStyle name="40% - Accent5 100 2 5" xfId="16937"/>
    <cellStyle name="40% - Accent5 100 3" xfId="16938"/>
    <cellStyle name="40% - Accent5 100 4" xfId="16939"/>
    <cellStyle name="40% - Accent5 100 5" xfId="16940"/>
    <cellStyle name="40% - Accent5 100 6" xfId="16941"/>
    <cellStyle name="40% - Accent5 101" xfId="16942"/>
    <cellStyle name="40% - Accent5 101 2" xfId="16943"/>
    <cellStyle name="40% - Accent5 101 2 2" xfId="16944"/>
    <cellStyle name="40% - Accent5 101 2 3" xfId="16945"/>
    <cellStyle name="40% - Accent5 101 2 4" xfId="16946"/>
    <cellStyle name="40% - Accent5 101 2 5" xfId="16947"/>
    <cellStyle name="40% - Accent5 101 3" xfId="16948"/>
    <cellStyle name="40% - Accent5 101 4" xfId="16949"/>
    <cellStyle name="40% - Accent5 101 5" xfId="16950"/>
    <cellStyle name="40% - Accent5 101 6" xfId="16951"/>
    <cellStyle name="40% - Accent5 102" xfId="16952"/>
    <cellStyle name="40% - Accent5 102 2" xfId="16953"/>
    <cellStyle name="40% - Accent5 102 3" xfId="16954"/>
    <cellStyle name="40% - Accent5 102 4" xfId="16955"/>
    <cellStyle name="40% - Accent5 102 5" xfId="16956"/>
    <cellStyle name="40% - Accent5 103" xfId="16957"/>
    <cellStyle name="40% - Accent5 103 2" xfId="16958"/>
    <cellStyle name="40% - Accent5 103 3" xfId="16959"/>
    <cellStyle name="40% - Accent5 103 4" xfId="16960"/>
    <cellStyle name="40% - Accent5 103 5" xfId="16961"/>
    <cellStyle name="40% - Accent5 104" xfId="16962"/>
    <cellStyle name="40% - Accent5 104 2" xfId="16963"/>
    <cellStyle name="40% - Accent5 104 3" xfId="16964"/>
    <cellStyle name="40% - Accent5 104 4" xfId="16965"/>
    <cellStyle name="40% - Accent5 104 5" xfId="16966"/>
    <cellStyle name="40% - Accent5 105" xfId="16967"/>
    <cellStyle name="40% - Accent5 105 2" xfId="16968"/>
    <cellStyle name="40% - Accent5 105 3" xfId="16969"/>
    <cellStyle name="40% - Accent5 105 4" xfId="16970"/>
    <cellStyle name="40% - Accent5 105 5" xfId="16971"/>
    <cellStyle name="40% - Accent5 106" xfId="16972"/>
    <cellStyle name="40% - Accent5 106 2" xfId="16973"/>
    <cellStyle name="40% - Accent5 106 3" xfId="16974"/>
    <cellStyle name="40% - Accent5 106 4" xfId="16975"/>
    <cellStyle name="40% - Accent5 106 5" xfId="16976"/>
    <cellStyle name="40% - Accent5 107" xfId="16977"/>
    <cellStyle name="40% - Accent5 107 2" xfId="16978"/>
    <cellStyle name="40% - Accent5 107 3" xfId="16979"/>
    <cellStyle name="40% - Accent5 107 4" xfId="16980"/>
    <cellStyle name="40% - Accent5 107 5" xfId="16981"/>
    <cellStyle name="40% - Accent5 108" xfId="16982"/>
    <cellStyle name="40% - Accent5 108 2" xfId="16983"/>
    <cellStyle name="40% - Accent5 108 3" xfId="16984"/>
    <cellStyle name="40% - Accent5 108 4" xfId="16985"/>
    <cellStyle name="40% - Accent5 108 5" xfId="16986"/>
    <cellStyle name="40% - Accent5 109" xfId="16987"/>
    <cellStyle name="40% - Accent5 109 2" xfId="16988"/>
    <cellStyle name="40% - Accent5 109 3" xfId="16989"/>
    <cellStyle name="40% - Accent5 109 4" xfId="16990"/>
    <cellStyle name="40% - Accent5 109 5" xfId="16991"/>
    <cellStyle name="40% - Accent5 11" xfId="16992"/>
    <cellStyle name="40% - Accent5 11 10" xfId="16993"/>
    <cellStyle name="40% - Accent5 11 11" xfId="16994"/>
    <cellStyle name="40% - Accent5 11 12" xfId="16995"/>
    <cellStyle name="40% - Accent5 11 2" xfId="16996"/>
    <cellStyle name="40% - Accent5 11 2 2" xfId="16997"/>
    <cellStyle name="40% - Accent5 11 2 2 2" xfId="16998"/>
    <cellStyle name="40% - Accent5 11 2 3" xfId="16999"/>
    <cellStyle name="40% - Accent5 11 2 4" xfId="17000"/>
    <cellStyle name="40% - Accent5 11 2 5" xfId="17001"/>
    <cellStyle name="40% - Accent5 11 2 6" xfId="17002"/>
    <cellStyle name="40% - Accent5 11 2 7" xfId="17003"/>
    <cellStyle name="40% - Accent5 11 3" xfId="17004"/>
    <cellStyle name="40% - Accent5 11 3 2" xfId="17005"/>
    <cellStyle name="40% - Accent5 11 3 3" xfId="17006"/>
    <cellStyle name="40% - Accent5 11 4" xfId="17007"/>
    <cellStyle name="40% - Accent5 11 5" xfId="17008"/>
    <cellStyle name="40% - Accent5 11 6" xfId="17009"/>
    <cellStyle name="40% - Accent5 11 7" xfId="17010"/>
    <cellStyle name="40% - Accent5 11 8" xfId="17011"/>
    <cellStyle name="40% - Accent5 11 9" xfId="17012"/>
    <cellStyle name="40% - Accent5 110" xfId="17013"/>
    <cellStyle name="40% - Accent5 110 2" xfId="17014"/>
    <cellStyle name="40% - Accent5 110 3" xfId="17015"/>
    <cellStyle name="40% - Accent5 110 4" xfId="17016"/>
    <cellStyle name="40% - Accent5 110 5" xfId="17017"/>
    <cellStyle name="40% - Accent5 111" xfId="17018"/>
    <cellStyle name="40% - Accent5 111 2" xfId="17019"/>
    <cellStyle name="40% - Accent5 111 3" xfId="17020"/>
    <cellStyle name="40% - Accent5 111 4" xfId="17021"/>
    <cellStyle name="40% - Accent5 111 5" xfId="17022"/>
    <cellStyle name="40% - Accent5 112" xfId="17023"/>
    <cellStyle name="40% - Accent5 112 2" xfId="17024"/>
    <cellStyle name="40% - Accent5 112 3" xfId="17025"/>
    <cellStyle name="40% - Accent5 112 4" xfId="17026"/>
    <cellStyle name="40% - Accent5 112 5" xfId="17027"/>
    <cellStyle name="40% - Accent5 113" xfId="17028"/>
    <cellStyle name="40% - Accent5 113 2" xfId="17029"/>
    <cellStyle name="40% - Accent5 113 3" xfId="17030"/>
    <cellStyle name="40% - Accent5 113 4" xfId="17031"/>
    <cellStyle name="40% - Accent5 114" xfId="17032"/>
    <cellStyle name="40% - Accent5 114 2" xfId="17033"/>
    <cellStyle name="40% - Accent5 114 3" xfId="17034"/>
    <cellStyle name="40% - Accent5 114 4" xfId="17035"/>
    <cellStyle name="40% - Accent5 115" xfId="17036"/>
    <cellStyle name="40% - Accent5 115 2" xfId="17037"/>
    <cellStyle name="40% - Accent5 115 3" xfId="17038"/>
    <cellStyle name="40% - Accent5 115 4" xfId="17039"/>
    <cellStyle name="40% - Accent5 116" xfId="17040"/>
    <cellStyle name="40% - Accent5 116 2" xfId="17041"/>
    <cellStyle name="40% - Accent5 116 3" xfId="17042"/>
    <cellStyle name="40% - Accent5 116 4" xfId="17043"/>
    <cellStyle name="40% - Accent5 117" xfId="17044"/>
    <cellStyle name="40% - Accent5 117 2" xfId="17045"/>
    <cellStyle name="40% - Accent5 117 3" xfId="17046"/>
    <cellStyle name="40% - Accent5 117 4" xfId="17047"/>
    <cellStyle name="40% - Accent5 118" xfId="17048"/>
    <cellStyle name="40% - Accent5 118 2" xfId="17049"/>
    <cellStyle name="40% - Accent5 118 3" xfId="17050"/>
    <cellStyle name="40% - Accent5 118 4" xfId="17051"/>
    <cellStyle name="40% - Accent5 119" xfId="17052"/>
    <cellStyle name="40% - Accent5 119 2" xfId="17053"/>
    <cellStyle name="40% - Accent5 119 3" xfId="17054"/>
    <cellStyle name="40% - Accent5 119 4" xfId="17055"/>
    <cellStyle name="40% - Accent5 12" xfId="17056"/>
    <cellStyle name="40% - Accent5 12 10" xfId="17057"/>
    <cellStyle name="40% - Accent5 12 11" xfId="17058"/>
    <cellStyle name="40% - Accent5 12 12" xfId="17059"/>
    <cellStyle name="40% - Accent5 12 2" xfId="17060"/>
    <cellStyle name="40% - Accent5 12 2 2" xfId="17061"/>
    <cellStyle name="40% - Accent5 12 2 2 2" xfId="17062"/>
    <cellStyle name="40% - Accent5 12 2 3" xfId="17063"/>
    <cellStyle name="40% - Accent5 12 2 4" xfId="17064"/>
    <cellStyle name="40% - Accent5 12 2 5" xfId="17065"/>
    <cellStyle name="40% - Accent5 12 2 6" xfId="17066"/>
    <cellStyle name="40% - Accent5 12 2 7" xfId="17067"/>
    <cellStyle name="40% - Accent5 12 3" xfId="17068"/>
    <cellStyle name="40% - Accent5 12 3 2" xfId="17069"/>
    <cellStyle name="40% - Accent5 12 3 3" xfId="17070"/>
    <cellStyle name="40% - Accent5 12 4" xfId="17071"/>
    <cellStyle name="40% - Accent5 12 5" xfId="17072"/>
    <cellStyle name="40% - Accent5 12 6" xfId="17073"/>
    <cellStyle name="40% - Accent5 12 7" xfId="17074"/>
    <cellStyle name="40% - Accent5 12 8" xfId="17075"/>
    <cellStyle name="40% - Accent5 12 9" xfId="17076"/>
    <cellStyle name="40% - Accent5 120" xfId="17077"/>
    <cellStyle name="40% - Accent5 121" xfId="17078"/>
    <cellStyle name="40% - Accent5 122" xfId="17079"/>
    <cellStyle name="40% - Accent5 123" xfId="17080"/>
    <cellStyle name="40% - Accent5 124" xfId="17081"/>
    <cellStyle name="40% - Accent5 125" xfId="17082"/>
    <cellStyle name="40% - Accent5 126" xfId="17083"/>
    <cellStyle name="40% - Accent5 127" xfId="17084"/>
    <cellStyle name="40% - Accent5 128" xfId="17085"/>
    <cellStyle name="40% - Accent5 129" xfId="17086"/>
    <cellStyle name="40% - Accent5 13" xfId="17087"/>
    <cellStyle name="40% - Accent5 13 10" xfId="17088"/>
    <cellStyle name="40% - Accent5 13 11" xfId="17089"/>
    <cellStyle name="40% - Accent5 13 12" xfId="17090"/>
    <cellStyle name="40% - Accent5 13 2" xfId="17091"/>
    <cellStyle name="40% - Accent5 13 2 2" xfId="17092"/>
    <cellStyle name="40% - Accent5 13 2 2 2" xfId="17093"/>
    <cellStyle name="40% - Accent5 13 2 3" xfId="17094"/>
    <cellStyle name="40% - Accent5 13 2 4" xfId="17095"/>
    <cellStyle name="40% - Accent5 13 2 5" xfId="17096"/>
    <cellStyle name="40% - Accent5 13 2 6" xfId="17097"/>
    <cellStyle name="40% - Accent5 13 2 7" xfId="17098"/>
    <cellStyle name="40% - Accent5 13 3" xfId="17099"/>
    <cellStyle name="40% - Accent5 13 3 2" xfId="17100"/>
    <cellStyle name="40% - Accent5 13 3 3" xfId="17101"/>
    <cellStyle name="40% - Accent5 13 4" xfId="17102"/>
    <cellStyle name="40% - Accent5 13 5" xfId="17103"/>
    <cellStyle name="40% - Accent5 13 6" xfId="17104"/>
    <cellStyle name="40% - Accent5 13 7" xfId="17105"/>
    <cellStyle name="40% - Accent5 13 8" xfId="17106"/>
    <cellStyle name="40% - Accent5 13 9" xfId="17107"/>
    <cellStyle name="40% - Accent5 130" xfId="17108"/>
    <cellStyle name="40% - Accent5 130 2" xfId="17109"/>
    <cellStyle name="40% - Accent5 130 3" xfId="17110"/>
    <cellStyle name="40% - Accent5 130 4" xfId="17111"/>
    <cellStyle name="40% - Accent5 131" xfId="17112"/>
    <cellStyle name="40% - Accent5 131 2" xfId="17113"/>
    <cellStyle name="40% - Accent5 131 3" xfId="17114"/>
    <cellStyle name="40% - Accent5 131 4" xfId="17115"/>
    <cellStyle name="40% - Accent5 132" xfId="17116"/>
    <cellStyle name="40% - Accent5 133" xfId="17117"/>
    <cellStyle name="40% - Accent5 134" xfId="17118"/>
    <cellStyle name="40% - Accent5 135" xfId="17119"/>
    <cellStyle name="40% - Accent5 136" xfId="17120"/>
    <cellStyle name="40% - Accent5 14" xfId="17121"/>
    <cellStyle name="40% - Accent5 14 10" xfId="17122"/>
    <cellStyle name="40% - Accent5 14 11" xfId="17123"/>
    <cellStyle name="40% - Accent5 14 12" xfId="17124"/>
    <cellStyle name="40% - Accent5 14 2" xfId="17125"/>
    <cellStyle name="40% - Accent5 14 2 2" xfId="17126"/>
    <cellStyle name="40% - Accent5 14 2 2 2" xfId="17127"/>
    <cellStyle name="40% - Accent5 14 2 3" xfId="17128"/>
    <cellStyle name="40% - Accent5 14 2 4" xfId="17129"/>
    <cellStyle name="40% - Accent5 14 2 5" xfId="17130"/>
    <cellStyle name="40% - Accent5 14 2 6" xfId="17131"/>
    <cellStyle name="40% - Accent5 14 2 7" xfId="17132"/>
    <cellStyle name="40% - Accent5 14 3" xfId="17133"/>
    <cellStyle name="40% - Accent5 14 3 2" xfId="17134"/>
    <cellStyle name="40% - Accent5 14 4" xfId="17135"/>
    <cellStyle name="40% - Accent5 14 5" xfId="17136"/>
    <cellStyle name="40% - Accent5 14 6" xfId="17137"/>
    <cellStyle name="40% - Accent5 14 7" xfId="17138"/>
    <cellStyle name="40% - Accent5 14 8" xfId="17139"/>
    <cellStyle name="40% - Accent5 14 9" xfId="17140"/>
    <cellStyle name="40% - Accent5 15" xfId="17141"/>
    <cellStyle name="40% - Accent5 15 10" xfId="17142"/>
    <cellStyle name="40% - Accent5 15 11" xfId="17143"/>
    <cellStyle name="40% - Accent5 15 12" xfId="17144"/>
    <cellStyle name="40% - Accent5 15 2" xfId="17145"/>
    <cellStyle name="40% - Accent5 15 2 2" xfId="17146"/>
    <cellStyle name="40% - Accent5 15 2 2 2" xfId="17147"/>
    <cellStyle name="40% - Accent5 15 2 3" xfId="17148"/>
    <cellStyle name="40% - Accent5 15 2 4" xfId="17149"/>
    <cellStyle name="40% - Accent5 15 2 5" xfId="17150"/>
    <cellStyle name="40% - Accent5 15 2 6" xfId="17151"/>
    <cellStyle name="40% - Accent5 15 2 7" xfId="17152"/>
    <cellStyle name="40% - Accent5 15 3" xfId="17153"/>
    <cellStyle name="40% - Accent5 15 3 2" xfId="17154"/>
    <cellStyle name="40% - Accent5 15 4" xfId="17155"/>
    <cellStyle name="40% - Accent5 15 5" xfId="17156"/>
    <cellStyle name="40% - Accent5 15 6" xfId="17157"/>
    <cellStyle name="40% - Accent5 15 7" xfId="17158"/>
    <cellStyle name="40% - Accent5 15 8" xfId="17159"/>
    <cellStyle name="40% - Accent5 15 9" xfId="17160"/>
    <cellStyle name="40% - Accent5 16" xfId="17161"/>
    <cellStyle name="40% - Accent5 16 10" xfId="17162"/>
    <cellStyle name="40% - Accent5 16 11" xfId="17163"/>
    <cellStyle name="40% - Accent5 16 12" xfId="17164"/>
    <cellStyle name="40% - Accent5 16 2" xfId="17165"/>
    <cellStyle name="40% - Accent5 16 2 2" xfId="17166"/>
    <cellStyle name="40% - Accent5 16 2 2 2" xfId="17167"/>
    <cellStyle name="40% - Accent5 16 2 3" xfId="17168"/>
    <cellStyle name="40% - Accent5 16 2 4" xfId="17169"/>
    <cellStyle name="40% - Accent5 16 2 5" xfId="17170"/>
    <cellStyle name="40% - Accent5 16 2 6" xfId="17171"/>
    <cellStyle name="40% - Accent5 16 2 7" xfId="17172"/>
    <cellStyle name="40% - Accent5 16 3" xfId="17173"/>
    <cellStyle name="40% - Accent5 16 3 2" xfId="17174"/>
    <cellStyle name="40% - Accent5 16 4" xfId="17175"/>
    <cellStyle name="40% - Accent5 16 5" xfId="17176"/>
    <cellStyle name="40% - Accent5 16 6" xfId="17177"/>
    <cellStyle name="40% - Accent5 16 7" xfId="17178"/>
    <cellStyle name="40% - Accent5 16 8" xfId="17179"/>
    <cellStyle name="40% - Accent5 16 9" xfId="17180"/>
    <cellStyle name="40% - Accent5 17" xfId="17181"/>
    <cellStyle name="40% - Accent5 17 10" xfId="17182"/>
    <cellStyle name="40% - Accent5 17 11" xfId="17183"/>
    <cellStyle name="40% - Accent5 17 12" xfId="17184"/>
    <cellStyle name="40% - Accent5 17 2" xfId="17185"/>
    <cellStyle name="40% - Accent5 17 2 2" xfId="17186"/>
    <cellStyle name="40% - Accent5 17 2 2 2" xfId="17187"/>
    <cellStyle name="40% - Accent5 17 2 3" xfId="17188"/>
    <cellStyle name="40% - Accent5 17 2 4" xfId="17189"/>
    <cellStyle name="40% - Accent5 17 2 5" xfId="17190"/>
    <cellStyle name="40% - Accent5 17 2 6" xfId="17191"/>
    <cellStyle name="40% - Accent5 17 2 7" xfId="17192"/>
    <cellStyle name="40% - Accent5 17 3" xfId="17193"/>
    <cellStyle name="40% - Accent5 17 3 2" xfId="17194"/>
    <cellStyle name="40% - Accent5 17 4" xfId="17195"/>
    <cellStyle name="40% - Accent5 17 5" xfId="17196"/>
    <cellStyle name="40% - Accent5 17 6" xfId="17197"/>
    <cellStyle name="40% - Accent5 17 7" xfId="17198"/>
    <cellStyle name="40% - Accent5 17 8" xfId="17199"/>
    <cellStyle name="40% - Accent5 17 9" xfId="17200"/>
    <cellStyle name="40% - Accent5 18" xfId="17201"/>
    <cellStyle name="40% - Accent5 18 10" xfId="17202"/>
    <cellStyle name="40% - Accent5 18 11" xfId="17203"/>
    <cellStyle name="40% - Accent5 18 12" xfId="17204"/>
    <cellStyle name="40% - Accent5 18 2" xfId="17205"/>
    <cellStyle name="40% - Accent5 18 2 2" xfId="17206"/>
    <cellStyle name="40% - Accent5 18 2 2 2" xfId="17207"/>
    <cellStyle name="40% - Accent5 18 2 3" xfId="17208"/>
    <cellStyle name="40% - Accent5 18 2 4" xfId="17209"/>
    <cellStyle name="40% - Accent5 18 2 5" xfId="17210"/>
    <cellStyle name="40% - Accent5 18 2 6" xfId="17211"/>
    <cellStyle name="40% - Accent5 18 2 7" xfId="17212"/>
    <cellStyle name="40% - Accent5 18 3" xfId="17213"/>
    <cellStyle name="40% - Accent5 18 3 2" xfId="17214"/>
    <cellStyle name="40% - Accent5 18 4" xfId="17215"/>
    <cellStyle name="40% - Accent5 18 5" xfId="17216"/>
    <cellStyle name="40% - Accent5 18 6" xfId="17217"/>
    <cellStyle name="40% - Accent5 18 7" xfId="17218"/>
    <cellStyle name="40% - Accent5 18 8" xfId="17219"/>
    <cellStyle name="40% - Accent5 18 9" xfId="17220"/>
    <cellStyle name="40% - Accent5 19" xfId="17221"/>
    <cellStyle name="40% - Accent5 19 10" xfId="17222"/>
    <cellStyle name="40% - Accent5 19 11" xfId="17223"/>
    <cellStyle name="40% - Accent5 19 12" xfId="17224"/>
    <cellStyle name="40% - Accent5 19 2" xfId="17225"/>
    <cellStyle name="40% - Accent5 19 2 2" xfId="17226"/>
    <cellStyle name="40% - Accent5 19 2 2 2" xfId="17227"/>
    <cellStyle name="40% - Accent5 19 2 3" xfId="17228"/>
    <cellStyle name="40% - Accent5 19 2 4" xfId="17229"/>
    <cellStyle name="40% - Accent5 19 2 5" xfId="17230"/>
    <cellStyle name="40% - Accent5 19 2 6" xfId="17231"/>
    <cellStyle name="40% - Accent5 19 2 7" xfId="17232"/>
    <cellStyle name="40% - Accent5 19 3" xfId="17233"/>
    <cellStyle name="40% - Accent5 19 3 2" xfId="17234"/>
    <cellStyle name="40% - Accent5 19 4" xfId="17235"/>
    <cellStyle name="40% - Accent5 19 5" xfId="17236"/>
    <cellStyle name="40% - Accent5 19 6" xfId="17237"/>
    <cellStyle name="40% - Accent5 19 7" xfId="17238"/>
    <cellStyle name="40% - Accent5 19 8" xfId="17239"/>
    <cellStyle name="40% - Accent5 19 9" xfId="17240"/>
    <cellStyle name="40% - Accent5 2" xfId="17241"/>
    <cellStyle name="40% - Accent5 2 10" xfId="17242"/>
    <cellStyle name="40% - Accent5 2 11" xfId="17243"/>
    <cellStyle name="40% - Accent5 2 12" xfId="17244"/>
    <cellStyle name="40% - Accent5 2 2" xfId="17245"/>
    <cellStyle name="40% - Accent5 2 2 2" xfId="17246"/>
    <cellStyle name="40% - Accent5 2 2 2 2" xfId="17247"/>
    <cellStyle name="40% - Accent5 2 2 2 3" xfId="17248"/>
    <cellStyle name="40% - Accent5 2 2 3" xfId="17249"/>
    <cellStyle name="40% - Accent5 2 2 4" xfId="17250"/>
    <cellStyle name="40% - Accent5 2 2 5" xfId="17251"/>
    <cellStyle name="40% - Accent5 2 2 6" xfId="17252"/>
    <cellStyle name="40% - Accent5 2 2 7" xfId="17253"/>
    <cellStyle name="40% - Accent5 2 3" xfId="17254"/>
    <cellStyle name="40% - Accent5 2 3 2" xfId="17255"/>
    <cellStyle name="40% - Accent5 2 3 2 2" xfId="17256"/>
    <cellStyle name="40% - Accent5 2 3 3" xfId="17257"/>
    <cellStyle name="40% - Accent5 2 4" xfId="17258"/>
    <cellStyle name="40% - Accent5 2 4 2" xfId="17259"/>
    <cellStyle name="40% - Accent5 2 5" xfId="17260"/>
    <cellStyle name="40% - Accent5 2 5 2" xfId="17261"/>
    <cellStyle name="40% - Accent5 2 6" xfId="17262"/>
    <cellStyle name="40% - Accent5 2 6 2" xfId="17263"/>
    <cellStyle name="40% - Accent5 2 7" xfId="17264"/>
    <cellStyle name="40% - Accent5 2 7 2" xfId="17265"/>
    <cellStyle name="40% - Accent5 2 8" xfId="17266"/>
    <cellStyle name="40% - Accent5 2 8 2" xfId="17267"/>
    <cellStyle name="40% - Accent5 2 9" xfId="17268"/>
    <cellStyle name="40% - Accent5 20" xfId="17269"/>
    <cellStyle name="40% - Accent5 20 10" xfId="17270"/>
    <cellStyle name="40% - Accent5 20 11" xfId="17271"/>
    <cellStyle name="40% - Accent5 20 12" xfId="17272"/>
    <cellStyle name="40% - Accent5 20 2" xfId="17273"/>
    <cellStyle name="40% - Accent5 20 2 2" xfId="17274"/>
    <cellStyle name="40% - Accent5 20 2 2 2" xfId="17275"/>
    <cellStyle name="40% - Accent5 20 2 3" xfId="17276"/>
    <cellStyle name="40% - Accent5 20 2 4" xfId="17277"/>
    <cellStyle name="40% - Accent5 20 2 5" xfId="17278"/>
    <cellStyle name="40% - Accent5 20 2 6" xfId="17279"/>
    <cellStyle name="40% - Accent5 20 2 7" xfId="17280"/>
    <cellStyle name="40% - Accent5 20 3" xfId="17281"/>
    <cellStyle name="40% - Accent5 20 3 2" xfId="17282"/>
    <cellStyle name="40% - Accent5 20 4" xfId="17283"/>
    <cellStyle name="40% - Accent5 20 5" xfId="17284"/>
    <cellStyle name="40% - Accent5 20 6" xfId="17285"/>
    <cellStyle name="40% - Accent5 20 7" xfId="17286"/>
    <cellStyle name="40% - Accent5 20 8" xfId="17287"/>
    <cellStyle name="40% - Accent5 20 9" xfId="17288"/>
    <cellStyle name="40% - Accent5 21" xfId="17289"/>
    <cellStyle name="40% - Accent5 21 10" xfId="17290"/>
    <cellStyle name="40% - Accent5 21 11" xfId="17291"/>
    <cellStyle name="40% - Accent5 21 12" xfId="17292"/>
    <cellStyle name="40% - Accent5 21 2" xfId="17293"/>
    <cellStyle name="40% - Accent5 21 2 2" xfId="17294"/>
    <cellStyle name="40% - Accent5 21 2 2 2" xfId="17295"/>
    <cellStyle name="40% - Accent5 21 2 3" xfId="17296"/>
    <cellStyle name="40% - Accent5 21 2 4" xfId="17297"/>
    <cellStyle name="40% - Accent5 21 2 5" xfId="17298"/>
    <cellStyle name="40% - Accent5 21 2 6" xfId="17299"/>
    <cellStyle name="40% - Accent5 21 2 7" xfId="17300"/>
    <cellStyle name="40% - Accent5 21 3" xfId="17301"/>
    <cellStyle name="40% - Accent5 21 3 2" xfId="17302"/>
    <cellStyle name="40% - Accent5 21 4" xfId="17303"/>
    <cellStyle name="40% - Accent5 21 5" xfId="17304"/>
    <cellStyle name="40% - Accent5 21 6" xfId="17305"/>
    <cellStyle name="40% - Accent5 21 7" xfId="17306"/>
    <cellStyle name="40% - Accent5 21 8" xfId="17307"/>
    <cellStyle name="40% - Accent5 21 9" xfId="17308"/>
    <cellStyle name="40% - Accent5 22" xfId="17309"/>
    <cellStyle name="40% - Accent5 22 10" xfId="17310"/>
    <cellStyle name="40% - Accent5 22 11" xfId="17311"/>
    <cellStyle name="40% - Accent5 22 12" xfId="17312"/>
    <cellStyle name="40% - Accent5 22 2" xfId="17313"/>
    <cellStyle name="40% - Accent5 22 2 2" xfId="17314"/>
    <cellStyle name="40% - Accent5 22 2 2 2" xfId="17315"/>
    <cellStyle name="40% - Accent5 22 2 3" xfId="17316"/>
    <cellStyle name="40% - Accent5 22 2 4" xfId="17317"/>
    <cellStyle name="40% - Accent5 22 2 5" xfId="17318"/>
    <cellStyle name="40% - Accent5 22 2 6" xfId="17319"/>
    <cellStyle name="40% - Accent5 22 2 7" xfId="17320"/>
    <cellStyle name="40% - Accent5 22 3" xfId="17321"/>
    <cellStyle name="40% - Accent5 22 3 2" xfId="17322"/>
    <cellStyle name="40% - Accent5 22 4" xfId="17323"/>
    <cellStyle name="40% - Accent5 22 5" xfId="17324"/>
    <cellStyle name="40% - Accent5 22 6" xfId="17325"/>
    <cellStyle name="40% - Accent5 22 7" xfId="17326"/>
    <cellStyle name="40% - Accent5 22 8" xfId="17327"/>
    <cellStyle name="40% - Accent5 22 9" xfId="17328"/>
    <cellStyle name="40% - Accent5 23" xfId="17329"/>
    <cellStyle name="40% - Accent5 23 10" xfId="17330"/>
    <cellStyle name="40% - Accent5 23 11" xfId="17331"/>
    <cellStyle name="40% - Accent5 23 12" xfId="17332"/>
    <cellStyle name="40% - Accent5 23 2" xfId="17333"/>
    <cellStyle name="40% - Accent5 23 2 2" xfId="17334"/>
    <cellStyle name="40% - Accent5 23 2 2 2" xfId="17335"/>
    <cellStyle name="40% - Accent5 23 2 3" xfId="17336"/>
    <cellStyle name="40% - Accent5 23 2 4" xfId="17337"/>
    <cellStyle name="40% - Accent5 23 2 5" xfId="17338"/>
    <cellStyle name="40% - Accent5 23 2 6" xfId="17339"/>
    <cellStyle name="40% - Accent5 23 2 7" xfId="17340"/>
    <cellStyle name="40% - Accent5 23 3" xfId="17341"/>
    <cellStyle name="40% - Accent5 23 3 2" xfId="17342"/>
    <cellStyle name="40% - Accent5 23 4" xfId="17343"/>
    <cellStyle name="40% - Accent5 23 5" xfId="17344"/>
    <cellStyle name="40% - Accent5 23 6" xfId="17345"/>
    <cellStyle name="40% - Accent5 23 7" xfId="17346"/>
    <cellStyle name="40% - Accent5 23 8" xfId="17347"/>
    <cellStyle name="40% - Accent5 23 9" xfId="17348"/>
    <cellStyle name="40% - Accent5 24" xfId="17349"/>
    <cellStyle name="40% - Accent5 24 10" xfId="17350"/>
    <cellStyle name="40% - Accent5 24 11" xfId="17351"/>
    <cellStyle name="40% - Accent5 24 12" xfId="17352"/>
    <cellStyle name="40% - Accent5 24 2" xfId="17353"/>
    <cellStyle name="40% - Accent5 24 2 2" xfId="17354"/>
    <cellStyle name="40% - Accent5 24 2 2 2" xfId="17355"/>
    <cellStyle name="40% - Accent5 24 2 3" xfId="17356"/>
    <cellStyle name="40% - Accent5 24 2 4" xfId="17357"/>
    <cellStyle name="40% - Accent5 24 2 5" xfId="17358"/>
    <cellStyle name="40% - Accent5 24 2 6" xfId="17359"/>
    <cellStyle name="40% - Accent5 24 2 7" xfId="17360"/>
    <cellStyle name="40% - Accent5 24 3" xfId="17361"/>
    <cellStyle name="40% - Accent5 24 3 2" xfId="17362"/>
    <cellStyle name="40% - Accent5 24 4" xfId="17363"/>
    <cellStyle name="40% - Accent5 24 5" xfId="17364"/>
    <cellStyle name="40% - Accent5 24 6" xfId="17365"/>
    <cellStyle name="40% - Accent5 24 7" xfId="17366"/>
    <cellStyle name="40% - Accent5 24 8" xfId="17367"/>
    <cellStyle name="40% - Accent5 24 9" xfId="17368"/>
    <cellStyle name="40% - Accent5 25" xfId="17369"/>
    <cellStyle name="40% - Accent5 25 2" xfId="17370"/>
    <cellStyle name="40% - Accent5 25 2 2" xfId="17371"/>
    <cellStyle name="40% - Accent5 25 2 2 2" xfId="17372"/>
    <cellStyle name="40% - Accent5 25 2 3" xfId="17373"/>
    <cellStyle name="40% - Accent5 25 2 4" xfId="17374"/>
    <cellStyle name="40% - Accent5 25 2 5" xfId="17375"/>
    <cellStyle name="40% - Accent5 25 2 6" xfId="17376"/>
    <cellStyle name="40% - Accent5 25 2 7" xfId="17377"/>
    <cellStyle name="40% - Accent5 25 3" xfId="17378"/>
    <cellStyle name="40% - Accent5 25 3 2" xfId="17379"/>
    <cellStyle name="40% - Accent5 25 4" xfId="17380"/>
    <cellStyle name="40% - Accent5 25 5" xfId="17381"/>
    <cellStyle name="40% - Accent5 25 6" xfId="17382"/>
    <cellStyle name="40% - Accent5 25 7" xfId="17383"/>
    <cellStyle name="40% - Accent5 25 8" xfId="17384"/>
    <cellStyle name="40% - Accent5 26" xfId="17385"/>
    <cellStyle name="40% - Accent5 26 2" xfId="17386"/>
    <cellStyle name="40% - Accent5 26 2 2" xfId="17387"/>
    <cellStyle name="40% - Accent5 26 2 2 2" xfId="17388"/>
    <cellStyle name="40% - Accent5 26 2 3" xfId="17389"/>
    <cellStyle name="40% - Accent5 26 2 4" xfId="17390"/>
    <cellStyle name="40% - Accent5 26 2 5" xfId="17391"/>
    <cellStyle name="40% - Accent5 26 2 6" xfId="17392"/>
    <cellStyle name="40% - Accent5 26 2 7" xfId="17393"/>
    <cellStyle name="40% - Accent5 26 3" xfId="17394"/>
    <cellStyle name="40% - Accent5 26 3 2" xfId="17395"/>
    <cellStyle name="40% - Accent5 26 4" xfId="17396"/>
    <cellStyle name="40% - Accent5 26 5" xfId="17397"/>
    <cellStyle name="40% - Accent5 26 6" xfId="17398"/>
    <cellStyle name="40% - Accent5 26 7" xfId="17399"/>
    <cellStyle name="40% - Accent5 26 8" xfId="17400"/>
    <cellStyle name="40% - Accent5 27" xfId="17401"/>
    <cellStyle name="40% - Accent5 27 2" xfId="17402"/>
    <cellStyle name="40% - Accent5 27 2 2" xfId="17403"/>
    <cellStyle name="40% - Accent5 27 2 2 2" xfId="17404"/>
    <cellStyle name="40% - Accent5 27 2 3" xfId="17405"/>
    <cellStyle name="40% - Accent5 27 2 4" xfId="17406"/>
    <cellStyle name="40% - Accent5 27 2 5" xfId="17407"/>
    <cellStyle name="40% - Accent5 27 2 6" xfId="17408"/>
    <cellStyle name="40% - Accent5 27 2 7" xfId="17409"/>
    <cellStyle name="40% - Accent5 27 3" xfId="17410"/>
    <cellStyle name="40% - Accent5 27 3 2" xfId="17411"/>
    <cellStyle name="40% - Accent5 27 4" xfId="17412"/>
    <cellStyle name="40% - Accent5 27 5" xfId="17413"/>
    <cellStyle name="40% - Accent5 27 6" xfId="17414"/>
    <cellStyle name="40% - Accent5 27 7" xfId="17415"/>
    <cellStyle name="40% - Accent5 27 8" xfId="17416"/>
    <cellStyle name="40% - Accent5 28" xfId="17417"/>
    <cellStyle name="40% - Accent5 28 2" xfId="17418"/>
    <cellStyle name="40% - Accent5 28 2 2" xfId="17419"/>
    <cellStyle name="40% - Accent5 28 2 2 2" xfId="17420"/>
    <cellStyle name="40% - Accent5 28 2 3" xfId="17421"/>
    <cellStyle name="40% - Accent5 28 2 4" xfId="17422"/>
    <cellStyle name="40% - Accent5 28 2 5" xfId="17423"/>
    <cellStyle name="40% - Accent5 28 2 6" xfId="17424"/>
    <cellStyle name="40% - Accent5 28 2 7" xfId="17425"/>
    <cellStyle name="40% - Accent5 28 3" xfId="17426"/>
    <cellStyle name="40% - Accent5 28 3 2" xfId="17427"/>
    <cellStyle name="40% - Accent5 28 4" xfId="17428"/>
    <cellStyle name="40% - Accent5 28 5" xfId="17429"/>
    <cellStyle name="40% - Accent5 28 6" xfId="17430"/>
    <cellStyle name="40% - Accent5 28 7" xfId="17431"/>
    <cellStyle name="40% - Accent5 28 8" xfId="17432"/>
    <cellStyle name="40% - Accent5 29" xfId="17433"/>
    <cellStyle name="40% - Accent5 29 2" xfId="17434"/>
    <cellStyle name="40% - Accent5 29 2 2" xfId="17435"/>
    <cellStyle name="40% - Accent5 29 2 2 2" xfId="17436"/>
    <cellStyle name="40% - Accent5 29 2 3" xfId="17437"/>
    <cellStyle name="40% - Accent5 29 2 4" xfId="17438"/>
    <cellStyle name="40% - Accent5 29 2 5" xfId="17439"/>
    <cellStyle name="40% - Accent5 29 2 6" xfId="17440"/>
    <cellStyle name="40% - Accent5 29 2 7" xfId="17441"/>
    <cellStyle name="40% - Accent5 29 3" xfId="17442"/>
    <cellStyle name="40% - Accent5 29 3 2" xfId="17443"/>
    <cellStyle name="40% - Accent5 29 4" xfId="17444"/>
    <cellStyle name="40% - Accent5 29 5" xfId="17445"/>
    <cellStyle name="40% - Accent5 29 6" xfId="17446"/>
    <cellStyle name="40% - Accent5 29 7" xfId="17447"/>
    <cellStyle name="40% - Accent5 29 8" xfId="17448"/>
    <cellStyle name="40% - Accent5 3" xfId="17449"/>
    <cellStyle name="40% - Accent5 3 10" xfId="17450"/>
    <cellStyle name="40% - Accent5 3 11" xfId="17451"/>
    <cellStyle name="40% - Accent5 3 12" xfId="17452"/>
    <cellStyle name="40% - Accent5 3 2" xfId="17453"/>
    <cellStyle name="40% - Accent5 3 2 2" xfId="17454"/>
    <cellStyle name="40% - Accent5 3 2 2 2" xfId="17455"/>
    <cellStyle name="40% - Accent5 3 2 3" xfId="17456"/>
    <cellStyle name="40% - Accent5 3 2 4" xfId="17457"/>
    <cellStyle name="40% - Accent5 3 2 5" xfId="17458"/>
    <cellStyle name="40% - Accent5 3 2 6" xfId="17459"/>
    <cellStyle name="40% - Accent5 3 2 7" xfId="17460"/>
    <cellStyle name="40% - Accent5 3 3" xfId="17461"/>
    <cellStyle name="40% - Accent5 3 3 2" xfId="17462"/>
    <cellStyle name="40% - Accent5 3 3 3" xfId="17463"/>
    <cellStyle name="40% - Accent5 3 4" xfId="17464"/>
    <cellStyle name="40% - Accent5 3 5" xfId="17465"/>
    <cellStyle name="40% - Accent5 3 6" xfId="17466"/>
    <cellStyle name="40% - Accent5 3 7" xfId="17467"/>
    <cellStyle name="40% - Accent5 3 8" xfId="17468"/>
    <cellStyle name="40% - Accent5 3 9" xfId="17469"/>
    <cellStyle name="40% - Accent5 30" xfId="17470"/>
    <cellStyle name="40% - Accent5 30 2" xfId="17471"/>
    <cellStyle name="40% - Accent5 30 2 2" xfId="17472"/>
    <cellStyle name="40% - Accent5 30 2 2 2" xfId="17473"/>
    <cellStyle name="40% - Accent5 30 2 3" xfId="17474"/>
    <cellStyle name="40% - Accent5 30 2 4" xfId="17475"/>
    <cellStyle name="40% - Accent5 30 2 5" xfId="17476"/>
    <cellStyle name="40% - Accent5 30 2 6" xfId="17477"/>
    <cellStyle name="40% - Accent5 30 2 7" xfId="17478"/>
    <cellStyle name="40% - Accent5 30 3" xfId="17479"/>
    <cellStyle name="40% - Accent5 30 3 2" xfId="17480"/>
    <cellStyle name="40% - Accent5 30 4" xfId="17481"/>
    <cellStyle name="40% - Accent5 30 5" xfId="17482"/>
    <cellStyle name="40% - Accent5 30 6" xfId="17483"/>
    <cellStyle name="40% - Accent5 30 7" xfId="17484"/>
    <cellStyle name="40% - Accent5 30 8" xfId="17485"/>
    <cellStyle name="40% - Accent5 31" xfId="17486"/>
    <cellStyle name="40% - Accent5 31 2" xfId="17487"/>
    <cellStyle name="40% - Accent5 31 2 2" xfId="17488"/>
    <cellStyle name="40% - Accent5 31 2 2 2" xfId="17489"/>
    <cellStyle name="40% - Accent5 31 2 3" xfId="17490"/>
    <cellStyle name="40% - Accent5 31 2 4" xfId="17491"/>
    <cellStyle name="40% - Accent5 31 2 5" xfId="17492"/>
    <cellStyle name="40% - Accent5 31 2 6" xfId="17493"/>
    <cellStyle name="40% - Accent5 31 2 7" xfId="17494"/>
    <cellStyle name="40% - Accent5 31 3" xfId="17495"/>
    <cellStyle name="40% - Accent5 31 3 2" xfId="17496"/>
    <cellStyle name="40% - Accent5 31 4" xfId="17497"/>
    <cellStyle name="40% - Accent5 31 5" xfId="17498"/>
    <cellStyle name="40% - Accent5 31 6" xfId="17499"/>
    <cellStyle name="40% - Accent5 31 7" xfId="17500"/>
    <cellStyle name="40% - Accent5 31 8" xfId="17501"/>
    <cellStyle name="40% - Accent5 32" xfId="17502"/>
    <cellStyle name="40% - Accent5 32 2" xfId="17503"/>
    <cellStyle name="40% - Accent5 32 2 2" xfId="17504"/>
    <cellStyle name="40% - Accent5 32 2 2 2" xfId="17505"/>
    <cellStyle name="40% - Accent5 32 2 3" xfId="17506"/>
    <cellStyle name="40% - Accent5 32 2 4" xfId="17507"/>
    <cellStyle name="40% - Accent5 32 2 5" xfId="17508"/>
    <cellStyle name="40% - Accent5 32 2 6" xfId="17509"/>
    <cellStyle name="40% - Accent5 32 2 7" xfId="17510"/>
    <cellStyle name="40% - Accent5 32 3" xfId="17511"/>
    <cellStyle name="40% - Accent5 32 3 2" xfId="17512"/>
    <cellStyle name="40% - Accent5 32 4" xfId="17513"/>
    <cellStyle name="40% - Accent5 32 5" xfId="17514"/>
    <cellStyle name="40% - Accent5 32 6" xfId="17515"/>
    <cellStyle name="40% - Accent5 32 7" xfId="17516"/>
    <cellStyle name="40% - Accent5 32 8" xfId="17517"/>
    <cellStyle name="40% - Accent5 33" xfId="17518"/>
    <cellStyle name="40% - Accent5 33 2" xfId="17519"/>
    <cellStyle name="40% - Accent5 33 2 2" xfId="17520"/>
    <cellStyle name="40% - Accent5 33 2 2 2" xfId="17521"/>
    <cellStyle name="40% - Accent5 33 2 3" xfId="17522"/>
    <cellStyle name="40% - Accent5 33 2 4" xfId="17523"/>
    <cellStyle name="40% - Accent5 33 2 5" xfId="17524"/>
    <cellStyle name="40% - Accent5 33 2 6" xfId="17525"/>
    <cellStyle name="40% - Accent5 33 2 7" xfId="17526"/>
    <cellStyle name="40% - Accent5 33 3" xfId="17527"/>
    <cellStyle name="40% - Accent5 33 3 2" xfId="17528"/>
    <cellStyle name="40% - Accent5 33 4" xfId="17529"/>
    <cellStyle name="40% - Accent5 33 5" xfId="17530"/>
    <cellStyle name="40% - Accent5 33 6" xfId="17531"/>
    <cellStyle name="40% - Accent5 33 7" xfId="17532"/>
    <cellStyle name="40% - Accent5 33 8" xfId="17533"/>
    <cellStyle name="40% - Accent5 34" xfId="17534"/>
    <cellStyle name="40% - Accent5 34 2" xfId="17535"/>
    <cellStyle name="40% - Accent5 34 2 2" xfId="17536"/>
    <cellStyle name="40% - Accent5 34 2 2 2" xfId="17537"/>
    <cellStyle name="40% - Accent5 34 2 3" xfId="17538"/>
    <cellStyle name="40% - Accent5 34 2 4" xfId="17539"/>
    <cellStyle name="40% - Accent5 34 2 5" xfId="17540"/>
    <cellStyle name="40% - Accent5 34 2 6" xfId="17541"/>
    <cellStyle name="40% - Accent5 34 2 7" xfId="17542"/>
    <cellStyle name="40% - Accent5 34 3" xfId="17543"/>
    <cellStyle name="40% - Accent5 34 3 2" xfId="17544"/>
    <cellStyle name="40% - Accent5 34 4" xfId="17545"/>
    <cellStyle name="40% - Accent5 34 5" xfId="17546"/>
    <cellStyle name="40% - Accent5 34 6" xfId="17547"/>
    <cellStyle name="40% - Accent5 34 7" xfId="17548"/>
    <cellStyle name="40% - Accent5 34 8" xfId="17549"/>
    <cellStyle name="40% - Accent5 35" xfId="17550"/>
    <cellStyle name="40% - Accent5 35 2" xfId="17551"/>
    <cellStyle name="40% - Accent5 35 2 2" xfId="17552"/>
    <cellStyle name="40% - Accent5 35 2 2 2" xfId="17553"/>
    <cellStyle name="40% - Accent5 35 2 3" xfId="17554"/>
    <cellStyle name="40% - Accent5 35 2 4" xfId="17555"/>
    <cellStyle name="40% - Accent5 35 2 5" xfId="17556"/>
    <cellStyle name="40% - Accent5 35 2 6" xfId="17557"/>
    <cellStyle name="40% - Accent5 35 2 7" xfId="17558"/>
    <cellStyle name="40% - Accent5 35 3" xfId="17559"/>
    <cellStyle name="40% - Accent5 35 3 2" xfId="17560"/>
    <cellStyle name="40% - Accent5 35 4" xfId="17561"/>
    <cellStyle name="40% - Accent5 35 5" xfId="17562"/>
    <cellStyle name="40% - Accent5 35 6" xfId="17563"/>
    <cellStyle name="40% - Accent5 35 7" xfId="17564"/>
    <cellStyle name="40% - Accent5 35 8" xfId="17565"/>
    <cellStyle name="40% - Accent5 36" xfId="17566"/>
    <cellStyle name="40% - Accent5 36 2" xfId="17567"/>
    <cellStyle name="40% - Accent5 36 2 2" xfId="17568"/>
    <cellStyle name="40% - Accent5 36 2 2 2" xfId="17569"/>
    <cellStyle name="40% - Accent5 36 2 3" xfId="17570"/>
    <cellStyle name="40% - Accent5 36 2 4" xfId="17571"/>
    <cellStyle name="40% - Accent5 36 2 5" xfId="17572"/>
    <cellStyle name="40% - Accent5 36 2 6" xfId="17573"/>
    <cellStyle name="40% - Accent5 36 2 7" xfId="17574"/>
    <cellStyle name="40% - Accent5 36 3" xfId="17575"/>
    <cellStyle name="40% - Accent5 36 3 2" xfId="17576"/>
    <cellStyle name="40% - Accent5 36 4" xfId="17577"/>
    <cellStyle name="40% - Accent5 36 5" xfId="17578"/>
    <cellStyle name="40% - Accent5 36 6" xfId="17579"/>
    <cellStyle name="40% - Accent5 36 7" xfId="17580"/>
    <cellStyle name="40% - Accent5 36 8" xfId="17581"/>
    <cellStyle name="40% - Accent5 37" xfId="17582"/>
    <cellStyle name="40% - Accent5 37 2" xfId="17583"/>
    <cellStyle name="40% - Accent5 37 2 2" xfId="17584"/>
    <cellStyle name="40% - Accent5 37 2 2 2" xfId="17585"/>
    <cellStyle name="40% - Accent5 37 2 3" xfId="17586"/>
    <cellStyle name="40% - Accent5 37 2 4" xfId="17587"/>
    <cellStyle name="40% - Accent5 37 2 5" xfId="17588"/>
    <cellStyle name="40% - Accent5 37 2 6" xfId="17589"/>
    <cellStyle name="40% - Accent5 37 2 7" xfId="17590"/>
    <cellStyle name="40% - Accent5 37 3" xfId="17591"/>
    <cellStyle name="40% - Accent5 37 3 2" xfId="17592"/>
    <cellStyle name="40% - Accent5 37 4" xfId="17593"/>
    <cellStyle name="40% - Accent5 37 5" xfId="17594"/>
    <cellStyle name="40% - Accent5 37 6" xfId="17595"/>
    <cellStyle name="40% - Accent5 37 7" xfId="17596"/>
    <cellStyle name="40% - Accent5 37 8" xfId="17597"/>
    <cellStyle name="40% - Accent5 38" xfId="17598"/>
    <cellStyle name="40% - Accent5 38 2" xfId="17599"/>
    <cellStyle name="40% - Accent5 38 2 2" xfId="17600"/>
    <cellStyle name="40% - Accent5 38 2 2 2" xfId="17601"/>
    <cellStyle name="40% - Accent5 38 2 3" xfId="17602"/>
    <cellStyle name="40% - Accent5 38 2 4" xfId="17603"/>
    <cellStyle name="40% - Accent5 38 2 5" xfId="17604"/>
    <cellStyle name="40% - Accent5 38 2 6" xfId="17605"/>
    <cellStyle name="40% - Accent5 38 2 7" xfId="17606"/>
    <cellStyle name="40% - Accent5 38 3" xfId="17607"/>
    <cellStyle name="40% - Accent5 38 3 2" xfId="17608"/>
    <cellStyle name="40% - Accent5 38 4" xfId="17609"/>
    <cellStyle name="40% - Accent5 38 5" xfId="17610"/>
    <cellStyle name="40% - Accent5 38 6" xfId="17611"/>
    <cellStyle name="40% - Accent5 38 7" xfId="17612"/>
    <cellStyle name="40% - Accent5 38 8" xfId="17613"/>
    <cellStyle name="40% - Accent5 39" xfId="17614"/>
    <cellStyle name="40% - Accent5 39 2" xfId="17615"/>
    <cellStyle name="40% - Accent5 39 2 2" xfId="17616"/>
    <cellStyle name="40% - Accent5 39 2 2 2" xfId="17617"/>
    <cellStyle name="40% - Accent5 39 2 3" xfId="17618"/>
    <cellStyle name="40% - Accent5 39 2 4" xfId="17619"/>
    <cellStyle name="40% - Accent5 39 2 5" xfId="17620"/>
    <cellStyle name="40% - Accent5 39 2 6" xfId="17621"/>
    <cellStyle name="40% - Accent5 39 2 7" xfId="17622"/>
    <cellStyle name="40% - Accent5 39 3" xfId="17623"/>
    <cellStyle name="40% - Accent5 39 3 2" xfId="17624"/>
    <cellStyle name="40% - Accent5 39 4" xfId="17625"/>
    <cellStyle name="40% - Accent5 39 5" xfId="17626"/>
    <cellStyle name="40% - Accent5 39 6" xfId="17627"/>
    <cellStyle name="40% - Accent5 39 7" xfId="17628"/>
    <cellStyle name="40% - Accent5 39 8" xfId="17629"/>
    <cellStyle name="40% - Accent5 4" xfId="17630"/>
    <cellStyle name="40% - Accent5 4 10" xfId="17631"/>
    <cellStyle name="40% - Accent5 4 11" xfId="17632"/>
    <cellStyle name="40% - Accent5 4 12" xfId="17633"/>
    <cellStyle name="40% - Accent5 4 2" xfId="17634"/>
    <cellStyle name="40% - Accent5 4 2 2" xfId="17635"/>
    <cellStyle name="40% - Accent5 4 2 2 2" xfId="17636"/>
    <cellStyle name="40% - Accent5 4 2 3" xfId="17637"/>
    <cellStyle name="40% - Accent5 4 2 4" xfId="17638"/>
    <cellStyle name="40% - Accent5 4 2 5" xfId="17639"/>
    <cellStyle name="40% - Accent5 4 2 6" xfId="17640"/>
    <cellStyle name="40% - Accent5 4 2 7" xfId="17641"/>
    <cellStyle name="40% - Accent5 4 3" xfId="17642"/>
    <cellStyle name="40% - Accent5 4 3 2" xfId="17643"/>
    <cellStyle name="40% - Accent5 4 3 3" xfId="17644"/>
    <cellStyle name="40% - Accent5 4 4" xfId="17645"/>
    <cellStyle name="40% - Accent5 4 5" xfId="17646"/>
    <cellStyle name="40% - Accent5 4 6" xfId="17647"/>
    <cellStyle name="40% - Accent5 4 7" xfId="17648"/>
    <cellStyle name="40% - Accent5 4 8" xfId="17649"/>
    <cellStyle name="40% - Accent5 4 9" xfId="17650"/>
    <cellStyle name="40% - Accent5 40" xfId="17651"/>
    <cellStyle name="40% - Accent5 40 2" xfId="17652"/>
    <cellStyle name="40% - Accent5 40 2 2" xfId="17653"/>
    <cellStyle name="40% - Accent5 40 2 2 2" xfId="17654"/>
    <cellStyle name="40% - Accent5 40 2 3" xfId="17655"/>
    <cellStyle name="40% - Accent5 40 2 4" xfId="17656"/>
    <cellStyle name="40% - Accent5 40 2 5" xfId="17657"/>
    <cellStyle name="40% - Accent5 40 2 6" xfId="17658"/>
    <cellStyle name="40% - Accent5 40 2 7" xfId="17659"/>
    <cellStyle name="40% - Accent5 40 3" xfId="17660"/>
    <cellStyle name="40% - Accent5 40 3 2" xfId="17661"/>
    <cellStyle name="40% - Accent5 40 4" xfId="17662"/>
    <cellStyle name="40% - Accent5 40 5" xfId="17663"/>
    <cellStyle name="40% - Accent5 40 6" xfId="17664"/>
    <cellStyle name="40% - Accent5 40 7" xfId="17665"/>
    <cellStyle name="40% - Accent5 40 8" xfId="17666"/>
    <cellStyle name="40% - Accent5 41" xfId="17667"/>
    <cellStyle name="40% - Accent5 41 2" xfId="17668"/>
    <cellStyle name="40% - Accent5 41 2 2" xfId="17669"/>
    <cellStyle name="40% - Accent5 41 2 2 2" xfId="17670"/>
    <cellStyle name="40% - Accent5 41 2 3" xfId="17671"/>
    <cellStyle name="40% - Accent5 41 2 4" xfId="17672"/>
    <cellStyle name="40% - Accent5 41 2 5" xfId="17673"/>
    <cellStyle name="40% - Accent5 41 2 6" xfId="17674"/>
    <cellStyle name="40% - Accent5 41 2 7" xfId="17675"/>
    <cellStyle name="40% - Accent5 41 3" xfId="17676"/>
    <cellStyle name="40% - Accent5 41 3 2" xfId="17677"/>
    <cellStyle name="40% - Accent5 41 4" xfId="17678"/>
    <cellStyle name="40% - Accent5 41 5" xfId="17679"/>
    <cellStyle name="40% - Accent5 41 6" xfId="17680"/>
    <cellStyle name="40% - Accent5 41 7" xfId="17681"/>
    <cellStyle name="40% - Accent5 41 8" xfId="17682"/>
    <cellStyle name="40% - Accent5 42" xfId="17683"/>
    <cellStyle name="40% - Accent5 42 2" xfId="17684"/>
    <cellStyle name="40% - Accent5 42 2 2" xfId="17685"/>
    <cellStyle name="40% - Accent5 42 2 2 2" xfId="17686"/>
    <cellStyle name="40% - Accent5 42 2 3" xfId="17687"/>
    <cellStyle name="40% - Accent5 42 2 4" xfId="17688"/>
    <cellStyle name="40% - Accent5 42 2 5" xfId="17689"/>
    <cellStyle name="40% - Accent5 42 2 6" xfId="17690"/>
    <cellStyle name="40% - Accent5 42 2 7" xfId="17691"/>
    <cellStyle name="40% - Accent5 42 3" xfId="17692"/>
    <cellStyle name="40% - Accent5 42 3 2" xfId="17693"/>
    <cellStyle name="40% - Accent5 42 4" xfId="17694"/>
    <cellStyle name="40% - Accent5 42 5" xfId="17695"/>
    <cellStyle name="40% - Accent5 42 6" xfId="17696"/>
    <cellStyle name="40% - Accent5 42 7" xfId="17697"/>
    <cellStyle name="40% - Accent5 42 8" xfId="17698"/>
    <cellStyle name="40% - Accent5 43" xfId="17699"/>
    <cellStyle name="40% - Accent5 43 2" xfId="17700"/>
    <cellStyle name="40% - Accent5 43 2 2" xfId="17701"/>
    <cellStyle name="40% - Accent5 43 2 2 2" xfId="17702"/>
    <cellStyle name="40% - Accent5 43 2 3" xfId="17703"/>
    <cellStyle name="40% - Accent5 43 2 4" xfId="17704"/>
    <cellStyle name="40% - Accent5 43 2 5" xfId="17705"/>
    <cellStyle name="40% - Accent5 43 2 6" xfId="17706"/>
    <cellStyle name="40% - Accent5 43 2 7" xfId="17707"/>
    <cellStyle name="40% - Accent5 43 3" xfId="17708"/>
    <cellStyle name="40% - Accent5 43 3 2" xfId="17709"/>
    <cellStyle name="40% - Accent5 43 4" xfId="17710"/>
    <cellStyle name="40% - Accent5 43 5" xfId="17711"/>
    <cellStyle name="40% - Accent5 43 6" xfId="17712"/>
    <cellStyle name="40% - Accent5 43 7" xfId="17713"/>
    <cellStyle name="40% - Accent5 43 8" xfId="17714"/>
    <cellStyle name="40% - Accent5 44" xfId="17715"/>
    <cellStyle name="40% - Accent5 44 2" xfId="17716"/>
    <cellStyle name="40% - Accent5 44 2 2" xfId="17717"/>
    <cellStyle name="40% - Accent5 44 2 2 2" xfId="17718"/>
    <cellStyle name="40% - Accent5 44 2 3" xfId="17719"/>
    <cellStyle name="40% - Accent5 44 2 4" xfId="17720"/>
    <cellStyle name="40% - Accent5 44 2 5" xfId="17721"/>
    <cellStyle name="40% - Accent5 44 2 6" xfId="17722"/>
    <cellStyle name="40% - Accent5 44 2 7" xfId="17723"/>
    <cellStyle name="40% - Accent5 44 3" xfId="17724"/>
    <cellStyle name="40% - Accent5 44 3 2" xfId="17725"/>
    <cellStyle name="40% - Accent5 44 4" xfId="17726"/>
    <cellStyle name="40% - Accent5 44 5" xfId="17727"/>
    <cellStyle name="40% - Accent5 44 6" xfId="17728"/>
    <cellStyle name="40% - Accent5 44 7" xfId="17729"/>
    <cellStyle name="40% - Accent5 44 8" xfId="17730"/>
    <cellStyle name="40% - Accent5 45" xfId="17731"/>
    <cellStyle name="40% - Accent5 45 2" xfId="17732"/>
    <cellStyle name="40% - Accent5 45 2 2" xfId="17733"/>
    <cellStyle name="40% - Accent5 45 2 2 2" xfId="17734"/>
    <cellStyle name="40% - Accent5 45 2 3" xfId="17735"/>
    <cellStyle name="40% - Accent5 45 2 4" xfId="17736"/>
    <cellStyle name="40% - Accent5 45 2 5" xfId="17737"/>
    <cellStyle name="40% - Accent5 45 2 6" xfId="17738"/>
    <cellStyle name="40% - Accent5 45 2 7" xfId="17739"/>
    <cellStyle name="40% - Accent5 45 3" xfId="17740"/>
    <cellStyle name="40% - Accent5 45 3 2" xfId="17741"/>
    <cellStyle name="40% - Accent5 45 4" xfId="17742"/>
    <cellStyle name="40% - Accent5 45 5" xfId="17743"/>
    <cellStyle name="40% - Accent5 45 6" xfId="17744"/>
    <cellStyle name="40% - Accent5 45 7" xfId="17745"/>
    <cellStyle name="40% - Accent5 45 8" xfId="17746"/>
    <cellStyle name="40% - Accent5 46" xfId="17747"/>
    <cellStyle name="40% - Accent5 46 2" xfId="17748"/>
    <cellStyle name="40% - Accent5 46 2 2" xfId="17749"/>
    <cellStyle name="40% - Accent5 46 2 2 2" xfId="17750"/>
    <cellStyle name="40% - Accent5 46 2 3" xfId="17751"/>
    <cellStyle name="40% - Accent5 46 2 4" xfId="17752"/>
    <cellStyle name="40% - Accent5 46 2 5" xfId="17753"/>
    <cellStyle name="40% - Accent5 46 2 6" xfId="17754"/>
    <cellStyle name="40% - Accent5 46 2 7" xfId="17755"/>
    <cellStyle name="40% - Accent5 46 3" xfId="17756"/>
    <cellStyle name="40% - Accent5 46 3 2" xfId="17757"/>
    <cellStyle name="40% - Accent5 46 4" xfId="17758"/>
    <cellStyle name="40% - Accent5 46 5" xfId="17759"/>
    <cellStyle name="40% - Accent5 46 6" xfId="17760"/>
    <cellStyle name="40% - Accent5 46 7" xfId="17761"/>
    <cellStyle name="40% - Accent5 46 8" xfId="17762"/>
    <cellStyle name="40% - Accent5 47" xfId="17763"/>
    <cellStyle name="40% - Accent5 47 2" xfId="17764"/>
    <cellStyle name="40% - Accent5 47 2 2" xfId="17765"/>
    <cellStyle name="40% - Accent5 47 2 2 2" xfId="17766"/>
    <cellStyle name="40% - Accent5 47 2 3" xfId="17767"/>
    <cellStyle name="40% - Accent5 47 2 4" xfId="17768"/>
    <cellStyle name="40% - Accent5 47 2 5" xfId="17769"/>
    <cellStyle name="40% - Accent5 47 2 6" xfId="17770"/>
    <cellStyle name="40% - Accent5 47 2 7" xfId="17771"/>
    <cellStyle name="40% - Accent5 47 3" xfId="17772"/>
    <cellStyle name="40% - Accent5 47 3 2" xfId="17773"/>
    <cellStyle name="40% - Accent5 47 4" xfId="17774"/>
    <cellStyle name="40% - Accent5 47 5" xfId="17775"/>
    <cellStyle name="40% - Accent5 47 6" xfId="17776"/>
    <cellStyle name="40% - Accent5 47 7" xfId="17777"/>
    <cellStyle name="40% - Accent5 47 8" xfId="17778"/>
    <cellStyle name="40% - Accent5 48" xfId="17779"/>
    <cellStyle name="40% - Accent5 48 2" xfId="17780"/>
    <cellStyle name="40% - Accent5 48 2 2" xfId="17781"/>
    <cellStyle name="40% - Accent5 48 2 2 2" xfId="17782"/>
    <cellStyle name="40% - Accent5 48 2 3" xfId="17783"/>
    <cellStyle name="40% - Accent5 48 2 4" xfId="17784"/>
    <cellStyle name="40% - Accent5 48 2 5" xfId="17785"/>
    <cellStyle name="40% - Accent5 48 2 6" xfId="17786"/>
    <cellStyle name="40% - Accent5 48 2 7" xfId="17787"/>
    <cellStyle name="40% - Accent5 48 3" xfId="17788"/>
    <cellStyle name="40% - Accent5 48 3 2" xfId="17789"/>
    <cellStyle name="40% - Accent5 48 4" xfId="17790"/>
    <cellStyle name="40% - Accent5 48 5" xfId="17791"/>
    <cellStyle name="40% - Accent5 48 6" xfId="17792"/>
    <cellStyle name="40% - Accent5 48 7" xfId="17793"/>
    <cellStyle name="40% - Accent5 48 8" xfId="17794"/>
    <cellStyle name="40% - Accent5 49" xfId="17795"/>
    <cellStyle name="40% - Accent5 49 2" xfId="17796"/>
    <cellStyle name="40% - Accent5 49 2 2" xfId="17797"/>
    <cellStyle name="40% - Accent5 49 2 2 2" xfId="17798"/>
    <cellStyle name="40% - Accent5 49 2 3" xfId="17799"/>
    <cellStyle name="40% - Accent5 49 2 4" xfId="17800"/>
    <cellStyle name="40% - Accent5 49 2 5" xfId="17801"/>
    <cellStyle name="40% - Accent5 49 2 6" xfId="17802"/>
    <cellStyle name="40% - Accent5 49 2 7" xfId="17803"/>
    <cellStyle name="40% - Accent5 49 3" xfId="17804"/>
    <cellStyle name="40% - Accent5 49 3 2" xfId="17805"/>
    <cellStyle name="40% - Accent5 49 4" xfId="17806"/>
    <cellStyle name="40% - Accent5 49 5" xfId="17807"/>
    <cellStyle name="40% - Accent5 49 6" xfId="17808"/>
    <cellStyle name="40% - Accent5 49 7" xfId="17809"/>
    <cellStyle name="40% - Accent5 49 8" xfId="17810"/>
    <cellStyle name="40% - Accent5 5" xfId="17811"/>
    <cellStyle name="40% - Accent5 5 10" xfId="17812"/>
    <cellStyle name="40% - Accent5 5 11" xfId="17813"/>
    <cellStyle name="40% - Accent5 5 12" xfId="17814"/>
    <cellStyle name="40% - Accent5 5 2" xfId="17815"/>
    <cellStyle name="40% - Accent5 5 2 2" xfId="17816"/>
    <cellStyle name="40% - Accent5 5 2 2 2" xfId="17817"/>
    <cellStyle name="40% - Accent5 5 2 3" xfId="17818"/>
    <cellStyle name="40% - Accent5 5 2 4" xfId="17819"/>
    <cellStyle name="40% - Accent5 5 2 5" xfId="17820"/>
    <cellStyle name="40% - Accent5 5 2 6" xfId="17821"/>
    <cellStyle name="40% - Accent5 5 2 7" xfId="17822"/>
    <cellStyle name="40% - Accent5 5 3" xfId="17823"/>
    <cellStyle name="40% - Accent5 5 3 2" xfId="17824"/>
    <cellStyle name="40% - Accent5 5 3 3" xfId="17825"/>
    <cellStyle name="40% - Accent5 5 4" xfId="17826"/>
    <cellStyle name="40% - Accent5 5 5" xfId="17827"/>
    <cellStyle name="40% - Accent5 5 6" xfId="17828"/>
    <cellStyle name="40% - Accent5 5 7" xfId="17829"/>
    <cellStyle name="40% - Accent5 5 8" xfId="17830"/>
    <cellStyle name="40% - Accent5 5 9" xfId="17831"/>
    <cellStyle name="40% - Accent5 50" xfId="17832"/>
    <cellStyle name="40% - Accent5 50 2" xfId="17833"/>
    <cellStyle name="40% - Accent5 50 2 2" xfId="17834"/>
    <cellStyle name="40% - Accent5 50 2 2 2" xfId="17835"/>
    <cellStyle name="40% - Accent5 50 2 3" xfId="17836"/>
    <cellStyle name="40% - Accent5 50 2 4" xfId="17837"/>
    <cellStyle name="40% - Accent5 50 2 5" xfId="17838"/>
    <cellStyle name="40% - Accent5 50 2 6" xfId="17839"/>
    <cellStyle name="40% - Accent5 50 2 7" xfId="17840"/>
    <cellStyle name="40% - Accent5 50 3" xfId="17841"/>
    <cellStyle name="40% - Accent5 50 3 2" xfId="17842"/>
    <cellStyle name="40% - Accent5 50 4" xfId="17843"/>
    <cellStyle name="40% - Accent5 50 5" xfId="17844"/>
    <cellStyle name="40% - Accent5 50 6" xfId="17845"/>
    <cellStyle name="40% - Accent5 50 7" xfId="17846"/>
    <cellStyle name="40% - Accent5 50 8" xfId="17847"/>
    <cellStyle name="40% - Accent5 51" xfId="17848"/>
    <cellStyle name="40% - Accent5 51 2" xfId="17849"/>
    <cellStyle name="40% - Accent5 51 2 2" xfId="17850"/>
    <cellStyle name="40% - Accent5 51 2 2 2" xfId="17851"/>
    <cellStyle name="40% - Accent5 51 2 3" xfId="17852"/>
    <cellStyle name="40% - Accent5 51 2 4" xfId="17853"/>
    <cellStyle name="40% - Accent5 51 2 5" xfId="17854"/>
    <cellStyle name="40% - Accent5 51 2 6" xfId="17855"/>
    <cellStyle name="40% - Accent5 51 2 7" xfId="17856"/>
    <cellStyle name="40% - Accent5 51 3" xfId="17857"/>
    <cellStyle name="40% - Accent5 51 3 2" xfId="17858"/>
    <cellStyle name="40% - Accent5 51 4" xfId="17859"/>
    <cellStyle name="40% - Accent5 51 5" xfId="17860"/>
    <cellStyle name="40% - Accent5 51 6" xfId="17861"/>
    <cellStyle name="40% - Accent5 51 7" xfId="17862"/>
    <cellStyle name="40% - Accent5 51 8" xfId="17863"/>
    <cellStyle name="40% - Accent5 52" xfId="17864"/>
    <cellStyle name="40% - Accent5 52 2" xfId="17865"/>
    <cellStyle name="40% - Accent5 52 2 2" xfId="17866"/>
    <cellStyle name="40% - Accent5 52 2 2 2" xfId="17867"/>
    <cellStyle name="40% - Accent5 52 2 3" xfId="17868"/>
    <cellStyle name="40% - Accent5 52 2 4" xfId="17869"/>
    <cellStyle name="40% - Accent5 52 2 5" xfId="17870"/>
    <cellStyle name="40% - Accent5 52 2 6" xfId="17871"/>
    <cellStyle name="40% - Accent5 52 2 7" xfId="17872"/>
    <cellStyle name="40% - Accent5 52 3" xfId="17873"/>
    <cellStyle name="40% - Accent5 52 3 2" xfId="17874"/>
    <cellStyle name="40% - Accent5 52 4" xfId="17875"/>
    <cellStyle name="40% - Accent5 52 5" xfId="17876"/>
    <cellStyle name="40% - Accent5 52 6" xfId="17877"/>
    <cellStyle name="40% - Accent5 52 7" xfId="17878"/>
    <cellStyle name="40% - Accent5 52 8" xfId="17879"/>
    <cellStyle name="40% - Accent5 53" xfId="17880"/>
    <cellStyle name="40% - Accent5 53 2" xfId="17881"/>
    <cellStyle name="40% - Accent5 53 2 2" xfId="17882"/>
    <cellStyle name="40% - Accent5 53 2 2 2" xfId="17883"/>
    <cellStyle name="40% - Accent5 53 2 3" xfId="17884"/>
    <cellStyle name="40% - Accent5 53 2 4" xfId="17885"/>
    <cellStyle name="40% - Accent5 53 2 5" xfId="17886"/>
    <cellStyle name="40% - Accent5 53 2 6" xfId="17887"/>
    <cellStyle name="40% - Accent5 53 2 7" xfId="17888"/>
    <cellStyle name="40% - Accent5 53 3" xfId="17889"/>
    <cellStyle name="40% - Accent5 53 3 2" xfId="17890"/>
    <cellStyle name="40% - Accent5 53 4" xfId="17891"/>
    <cellStyle name="40% - Accent5 53 5" xfId="17892"/>
    <cellStyle name="40% - Accent5 53 6" xfId="17893"/>
    <cellStyle name="40% - Accent5 53 7" xfId="17894"/>
    <cellStyle name="40% - Accent5 53 8" xfId="17895"/>
    <cellStyle name="40% - Accent5 54" xfId="17896"/>
    <cellStyle name="40% - Accent5 54 2" xfId="17897"/>
    <cellStyle name="40% - Accent5 54 2 2" xfId="17898"/>
    <cellStyle name="40% - Accent5 54 2 2 2" xfId="17899"/>
    <cellStyle name="40% - Accent5 54 2 3" xfId="17900"/>
    <cellStyle name="40% - Accent5 54 2 4" xfId="17901"/>
    <cellStyle name="40% - Accent5 54 2 5" xfId="17902"/>
    <cellStyle name="40% - Accent5 54 2 6" xfId="17903"/>
    <cellStyle name="40% - Accent5 54 2 7" xfId="17904"/>
    <cellStyle name="40% - Accent5 54 3" xfId="17905"/>
    <cellStyle name="40% - Accent5 54 3 2" xfId="17906"/>
    <cellStyle name="40% - Accent5 54 4" xfId="17907"/>
    <cellStyle name="40% - Accent5 54 5" xfId="17908"/>
    <cellStyle name="40% - Accent5 54 6" xfId="17909"/>
    <cellStyle name="40% - Accent5 54 7" xfId="17910"/>
    <cellStyle name="40% - Accent5 54 8" xfId="17911"/>
    <cellStyle name="40% - Accent5 55" xfId="17912"/>
    <cellStyle name="40% - Accent5 55 2" xfId="17913"/>
    <cellStyle name="40% - Accent5 55 2 2" xfId="17914"/>
    <cellStyle name="40% - Accent5 55 2 2 2" xfId="17915"/>
    <cellStyle name="40% - Accent5 55 2 3" xfId="17916"/>
    <cellStyle name="40% - Accent5 55 2 4" xfId="17917"/>
    <cellStyle name="40% - Accent5 55 2 5" xfId="17918"/>
    <cellStyle name="40% - Accent5 55 2 6" xfId="17919"/>
    <cellStyle name="40% - Accent5 55 2 7" xfId="17920"/>
    <cellStyle name="40% - Accent5 55 3" xfId="17921"/>
    <cellStyle name="40% - Accent5 55 3 2" xfId="17922"/>
    <cellStyle name="40% - Accent5 55 4" xfId="17923"/>
    <cellStyle name="40% - Accent5 55 5" xfId="17924"/>
    <cellStyle name="40% - Accent5 55 6" xfId="17925"/>
    <cellStyle name="40% - Accent5 55 7" xfId="17926"/>
    <cellStyle name="40% - Accent5 55 8" xfId="17927"/>
    <cellStyle name="40% - Accent5 56" xfId="17928"/>
    <cellStyle name="40% - Accent5 56 2" xfId="17929"/>
    <cellStyle name="40% - Accent5 56 2 2" xfId="17930"/>
    <cellStyle name="40% - Accent5 56 2 2 2" xfId="17931"/>
    <cellStyle name="40% - Accent5 56 2 3" xfId="17932"/>
    <cellStyle name="40% - Accent5 56 2 4" xfId="17933"/>
    <cellStyle name="40% - Accent5 56 2 5" xfId="17934"/>
    <cellStyle name="40% - Accent5 56 2 6" xfId="17935"/>
    <cellStyle name="40% - Accent5 56 2 7" xfId="17936"/>
    <cellStyle name="40% - Accent5 56 3" xfId="17937"/>
    <cellStyle name="40% - Accent5 56 3 2" xfId="17938"/>
    <cellStyle name="40% - Accent5 56 4" xfId="17939"/>
    <cellStyle name="40% - Accent5 56 5" xfId="17940"/>
    <cellStyle name="40% - Accent5 56 6" xfId="17941"/>
    <cellStyle name="40% - Accent5 56 7" xfId="17942"/>
    <cellStyle name="40% - Accent5 56 8" xfId="17943"/>
    <cellStyle name="40% - Accent5 57" xfId="17944"/>
    <cellStyle name="40% - Accent5 57 2" xfId="17945"/>
    <cellStyle name="40% - Accent5 57 2 2" xfId="17946"/>
    <cellStyle name="40% - Accent5 57 2 2 2" xfId="17947"/>
    <cellStyle name="40% - Accent5 57 2 3" xfId="17948"/>
    <cellStyle name="40% - Accent5 57 2 4" xfId="17949"/>
    <cellStyle name="40% - Accent5 57 2 5" xfId="17950"/>
    <cellStyle name="40% - Accent5 57 2 6" xfId="17951"/>
    <cellStyle name="40% - Accent5 57 2 7" xfId="17952"/>
    <cellStyle name="40% - Accent5 57 3" xfId="17953"/>
    <cellStyle name="40% - Accent5 57 3 2" xfId="17954"/>
    <cellStyle name="40% - Accent5 57 4" xfId="17955"/>
    <cellStyle name="40% - Accent5 57 5" xfId="17956"/>
    <cellStyle name="40% - Accent5 57 6" xfId="17957"/>
    <cellStyle name="40% - Accent5 57 7" xfId="17958"/>
    <cellStyle name="40% - Accent5 57 8" xfId="17959"/>
    <cellStyle name="40% - Accent5 58" xfId="17960"/>
    <cellStyle name="40% - Accent5 58 2" xfId="17961"/>
    <cellStyle name="40% - Accent5 58 2 2" xfId="17962"/>
    <cellStyle name="40% - Accent5 58 2 2 2" xfId="17963"/>
    <cellStyle name="40% - Accent5 58 2 3" xfId="17964"/>
    <cellStyle name="40% - Accent5 58 2 4" xfId="17965"/>
    <cellStyle name="40% - Accent5 58 2 5" xfId="17966"/>
    <cellStyle name="40% - Accent5 58 2 6" xfId="17967"/>
    <cellStyle name="40% - Accent5 58 2 7" xfId="17968"/>
    <cellStyle name="40% - Accent5 58 3" xfId="17969"/>
    <cellStyle name="40% - Accent5 58 3 2" xfId="17970"/>
    <cellStyle name="40% - Accent5 58 4" xfId="17971"/>
    <cellStyle name="40% - Accent5 58 5" xfId="17972"/>
    <cellStyle name="40% - Accent5 58 6" xfId="17973"/>
    <cellStyle name="40% - Accent5 58 7" xfId="17974"/>
    <cellStyle name="40% - Accent5 58 8" xfId="17975"/>
    <cellStyle name="40% - Accent5 59" xfId="17976"/>
    <cellStyle name="40% - Accent5 59 2" xfId="17977"/>
    <cellStyle name="40% - Accent5 59 2 2" xfId="17978"/>
    <cellStyle name="40% - Accent5 59 2 2 2" xfId="17979"/>
    <cellStyle name="40% - Accent5 59 2 3" xfId="17980"/>
    <cellStyle name="40% - Accent5 59 2 4" xfId="17981"/>
    <cellStyle name="40% - Accent5 59 2 5" xfId="17982"/>
    <cellStyle name="40% - Accent5 59 2 6" xfId="17983"/>
    <cellStyle name="40% - Accent5 59 2 7" xfId="17984"/>
    <cellStyle name="40% - Accent5 59 3" xfId="17985"/>
    <cellStyle name="40% - Accent5 59 3 2" xfId="17986"/>
    <cellStyle name="40% - Accent5 59 4" xfId="17987"/>
    <cellStyle name="40% - Accent5 59 5" xfId="17988"/>
    <cellStyle name="40% - Accent5 59 6" xfId="17989"/>
    <cellStyle name="40% - Accent5 59 7" xfId="17990"/>
    <cellStyle name="40% - Accent5 59 8" xfId="17991"/>
    <cellStyle name="40% - Accent5 6" xfId="17992"/>
    <cellStyle name="40% - Accent5 6 10" xfId="17993"/>
    <cellStyle name="40% - Accent5 6 11" xfId="17994"/>
    <cellStyle name="40% - Accent5 6 12" xfId="17995"/>
    <cellStyle name="40% - Accent5 6 2" xfId="17996"/>
    <cellStyle name="40% - Accent5 6 2 2" xfId="17997"/>
    <cellStyle name="40% - Accent5 6 2 2 2" xfId="17998"/>
    <cellStyle name="40% - Accent5 6 2 3" xfId="17999"/>
    <cellStyle name="40% - Accent5 6 2 4" xfId="18000"/>
    <cellStyle name="40% - Accent5 6 2 5" xfId="18001"/>
    <cellStyle name="40% - Accent5 6 2 6" xfId="18002"/>
    <cellStyle name="40% - Accent5 6 2 7" xfId="18003"/>
    <cellStyle name="40% - Accent5 6 3" xfId="18004"/>
    <cellStyle name="40% - Accent5 6 3 2" xfId="18005"/>
    <cellStyle name="40% - Accent5 6 3 3" xfId="18006"/>
    <cellStyle name="40% - Accent5 6 4" xfId="18007"/>
    <cellStyle name="40% - Accent5 6 5" xfId="18008"/>
    <cellStyle name="40% - Accent5 6 6" xfId="18009"/>
    <cellStyle name="40% - Accent5 6 7" xfId="18010"/>
    <cellStyle name="40% - Accent5 6 8" xfId="18011"/>
    <cellStyle name="40% - Accent5 6 9" xfId="18012"/>
    <cellStyle name="40% - Accent5 60" xfId="18013"/>
    <cellStyle name="40% - Accent5 60 2" xfId="18014"/>
    <cellStyle name="40% - Accent5 60 2 2" xfId="18015"/>
    <cellStyle name="40% - Accent5 60 2 2 2" xfId="18016"/>
    <cellStyle name="40% - Accent5 60 2 3" xfId="18017"/>
    <cellStyle name="40% - Accent5 60 2 4" xfId="18018"/>
    <cellStyle name="40% - Accent5 60 2 5" xfId="18019"/>
    <cellStyle name="40% - Accent5 60 2 6" xfId="18020"/>
    <cellStyle name="40% - Accent5 60 2 7" xfId="18021"/>
    <cellStyle name="40% - Accent5 60 3" xfId="18022"/>
    <cellStyle name="40% - Accent5 60 3 2" xfId="18023"/>
    <cellStyle name="40% - Accent5 60 4" xfId="18024"/>
    <cellStyle name="40% - Accent5 60 5" xfId="18025"/>
    <cellStyle name="40% - Accent5 60 6" xfId="18026"/>
    <cellStyle name="40% - Accent5 60 7" xfId="18027"/>
    <cellStyle name="40% - Accent5 60 8" xfId="18028"/>
    <cellStyle name="40% - Accent5 61" xfId="18029"/>
    <cellStyle name="40% - Accent5 61 2" xfId="18030"/>
    <cellStyle name="40% - Accent5 61 2 2" xfId="18031"/>
    <cellStyle name="40% - Accent5 61 2 2 2" xfId="18032"/>
    <cellStyle name="40% - Accent5 61 2 3" xfId="18033"/>
    <cellStyle name="40% - Accent5 61 2 4" xfId="18034"/>
    <cellStyle name="40% - Accent5 61 2 5" xfId="18035"/>
    <cellStyle name="40% - Accent5 61 2 6" xfId="18036"/>
    <cellStyle name="40% - Accent5 61 2 7" xfId="18037"/>
    <cellStyle name="40% - Accent5 61 3" xfId="18038"/>
    <cellStyle name="40% - Accent5 61 3 2" xfId="18039"/>
    <cellStyle name="40% - Accent5 61 4" xfId="18040"/>
    <cellStyle name="40% - Accent5 61 5" xfId="18041"/>
    <cellStyle name="40% - Accent5 61 6" xfId="18042"/>
    <cellStyle name="40% - Accent5 61 7" xfId="18043"/>
    <cellStyle name="40% - Accent5 61 8" xfId="18044"/>
    <cellStyle name="40% - Accent5 62" xfId="18045"/>
    <cellStyle name="40% - Accent5 62 2" xfId="18046"/>
    <cellStyle name="40% - Accent5 62 2 2" xfId="18047"/>
    <cellStyle name="40% - Accent5 62 2 2 2" xfId="18048"/>
    <cellStyle name="40% - Accent5 62 2 3" xfId="18049"/>
    <cellStyle name="40% - Accent5 62 2 4" xfId="18050"/>
    <cellStyle name="40% - Accent5 62 2 5" xfId="18051"/>
    <cellStyle name="40% - Accent5 62 2 6" xfId="18052"/>
    <cellStyle name="40% - Accent5 62 2 7" xfId="18053"/>
    <cellStyle name="40% - Accent5 62 3" xfId="18054"/>
    <cellStyle name="40% - Accent5 62 3 2" xfId="18055"/>
    <cellStyle name="40% - Accent5 62 4" xfId="18056"/>
    <cellStyle name="40% - Accent5 62 5" xfId="18057"/>
    <cellStyle name="40% - Accent5 62 6" xfId="18058"/>
    <cellStyle name="40% - Accent5 62 7" xfId="18059"/>
    <cellStyle name="40% - Accent5 62 8" xfId="18060"/>
    <cellStyle name="40% - Accent5 63" xfId="18061"/>
    <cellStyle name="40% - Accent5 63 2" xfId="18062"/>
    <cellStyle name="40% - Accent5 63 2 2" xfId="18063"/>
    <cellStyle name="40% - Accent5 63 2 2 2" xfId="18064"/>
    <cellStyle name="40% - Accent5 63 2 3" xfId="18065"/>
    <cellStyle name="40% - Accent5 63 2 4" xfId="18066"/>
    <cellStyle name="40% - Accent5 63 2 5" xfId="18067"/>
    <cellStyle name="40% - Accent5 63 2 6" xfId="18068"/>
    <cellStyle name="40% - Accent5 63 3" xfId="18069"/>
    <cellStyle name="40% - Accent5 63 3 2" xfId="18070"/>
    <cellStyle name="40% - Accent5 63 4" xfId="18071"/>
    <cellStyle name="40% - Accent5 63 5" xfId="18072"/>
    <cellStyle name="40% - Accent5 63 6" xfId="18073"/>
    <cellStyle name="40% - Accent5 63 7" xfId="18074"/>
    <cellStyle name="40% - Accent5 63 8" xfId="18075"/>
    <cellStyle name="40% - Accent5 64" xfId="18076"/>
    <cellStyle name="40% - Accent5 64 2" xfId="18077"/>
    <cellStyle name="40% - Accent5 64 2 2" xfId="18078"/>
    <cellStyle name="40% - Accent5 64 2 2 2" xfId="18079"/>
    <cellStyle name="40% - Accent5 64 2 3" xfId="18080"/>
    <cellStyle name="40% - Accent5 64 2 4" xfId="18081"/>
    <cellStyle name="40% - Accent5 64 2 5" xfId="18082"/>
    <cellStyle name="40% - Accent5 64 2 6" xfId="18083"/>
    <cellStyle name="40% - Accent5 64 3" xfId="18084"/>
    <cellStyle name="40% - Accent5 64 3 2" xfId="18085"/>
    <cellStyle name="40% - Accent5 64 4" xfId="18086"/>
    <cellStyle name="40% - Accent5 64 5" xfId="18087"/>
    <cellStyle name="40% - Accent5 64 6" xfId="18088"/>
    <cellStyle name="40% - Accent5 64 7" xfId="18089"/>
    <cellStyle name="40% - Accent5 64 8" xfId="18090"/>
    <cellStyle name="40% - Accent5 65" xfId="18091"/>
    <cellStyle name="40% - Accent5 65 2" xfId="18092"/>
    <cellStyle name="40% - Accent5 65 2 2" xfId="18093"/>
    <cellStyle name="40% - Accent5 65 2 2 2" xfId="18094"/>
    <cellStyle name="40% - Accent5 65 2 3" xfId="18095"/>
    <cellStyle name="40% - Accent5 65 2 4" xfId="18096"/>
    <cellStyle name="40% - Accent5 65 2 5" xfId="18097"/>
    <cellStyle name="40% - Accent5 65 2 6" xfId="18098"/>
    <cellStyle name="40% - Accent5 65 3" xfId="18099"/>
    <cellStyle name="40% - Accent5 65 3 2" xfId="18100"/>
    <cellStyle name="40% - Accent5 65 4" xfId="18101"/>
    <cellStyle name="40% - Accent5 65 5" xfId="18102"/>
    <cellStyle name="40% - Accent5 65 6" xfId="18103"/>
    <cellStyle name="40% - Accent5 65 7" xfId="18104"/>
    <cellStyle name="40% - Accent5 65 8" xfId="18105"/>
    <cellStyle name="40% - Accent5 66" xfId="18106"/>
    <cellStyle name="40% - Accent5 66 2" xfId="18107"/>
    <cellStyle name="40% - Accent5 66 2 2" xfId="18108"/>
    <cellStyle name="40% - Accent5 66 2 2 2" xfId="18109"/>
    <cellStyle name="40% - Accent5 66 2 3" xfId="18110"/>
    <cellStyle name="40% - Accent5 66 2 4" xfId="18111"/>
    <cellStyle name="40% - Accent5 66 2 5" xfId="18112"/>
    <cellStyle name="40% - Accent5 66 2 6" xfId="18113"/>
    <cellStyle name="40% - Accent5 66 3" xfId="18114"/>
    <cellStyle name="40% - Accent5 66 3 2" xfId="18115"/>
    <cellStyle name="40% - Accent5 66 4" xfId="18116"/>
    <cellStyle name="40% - Accent5 66 5" xfId="18117"/>
    <cellStyle name="40% - Accent5 66 6" xfId="18118"/>
    <cellStyle name="40% - Accent5 66 7" xfId="18119"/>
    <cellStyle name="40% - Accent5 66 8" xfId="18120"/>
    <cellStyle name="40% - Accent5 67" xfId="18121"/>
    <cellStyle name="40% - Accent5 67 2" xfId="18122"/>
    <cellStyle name="40% - Accent5 67 2 2" xfId="18123"/>
    <cellStyle name="40% - Accent5 67 2 2 2" xfId="18124"/>
    <cellStyle name="40% - Accent5 67 2 3" xfId="18125"/>
    <cellStyle name="40% - Accent5 67 2 4" xfId="18126"/>
    <cellStyle name="40% - Accent5 67 2 5" xfId="18127"/>
    <cellStyle name="40% - Accent5 67 2 6" xfId="18128"/>
    <cellStyle name="40% - Accent5 67 3" xfId="18129"/>
    <cellStyle name="40% - Accent5 67 3 2" xfId="18130"/>
    <cellStyle name="40% - Accent5 67 4" xfId="18131"/>
    <cellStyle name="40% - Accent5 67 5" xfId="18132"/>
    <cellStyle name="40% - Accent5 67 6" xfId="18133"/>
    <cellStyle name="40% - Accent5 67 7" xfId="18134"/>
    <cellStyle name="40% - Accent5 67 8" xfId="18135"/>
    <cellStyle name="40% - Accent5 68" xfId="18136"/>
    <cellStyle name="40% - Accent5 68 2" xfId="18137"/>
    <cellStyle name="40% - Accent5 68 2 2" xfId="18138"/>
    <cellStyle name="40% - Accent5 68 2 2 2" xfId="18139"/>
    <cellStyle name="40% - Accent5 68 2 3" xfId="18140"/>
    <cellStyle name="40% - Accent5 68 2 4" xfId="18141"/>
    <cellStyle name="40% - Accent5 68 2 5" xfId="18142"/>
    <cellStyle name="40% - Accent5 68 2 6" xfId="18143"/>
    <cellStyle name="40% - Accent5 68 3" xfId="18144"/>
    <cellStyle name="40% - Accent5 68 3 2" xfId="18145"/>
    <cellStyle name="40% - Accent5 68 4" xfId="18146"/>
    <cellStyle name="40% - Accent5 68 5" xfId="18147"/>
    <cellStyle name="40% - Accent5 68 6" xfId="18148"/>
    <cellStyle name="40% - Accent5 68 7" xfId="18149"/>
    <cellStyle name="40% - Accent5 68 8" xfId="18150"/>
    <cellStyle name="40% - Accent5 69" xfId="18151"/>
    <cellStyle name="40% - Accent5 69 2" xfId="18152"/>
    <cellStyle name="40% - Accent5 69 2 2" xfId="18153"/>
    <cellStyle name="40% - Accent5 69 2 3" xfId="18154"/>
    <cellStyle name="40% - Accent5 69 2 4" xfId="18155"/>
    <cellStyle name="40% - Accent5 69 2 5" xfId="18156"/>
    <cellStyle name="40% - Accent5 69 3" xfId="18157"/>
    <cellStyle name="40% - Accent5 69 4" xfId="18158"/>
    <cellStyle name="40% - Accent5 69 5" xfId="18159"/>
    <cellStyle name="40% - Accent5 69 6" xfId="18160"/>
    <cellStyle name="40% - Accent5 69 7" xfId="18161"/>
    <cellStyle name="40% - Accent5 69 8" xfId="18162"/>
    <cellStyle name="40% - Accent5 7" xfId="18163"/>
    <cellStyle name="40% - Accent5 7 10" xfId="18164"/>
    <cellStyle name="40% - Accent5 7 11" xfId="18165"/>
    <cellStyle name="40% - Accent5 7 12" xfId="18166"/>
    <cellStyle name="40% - Accent5 7 2" xfId="18167"/>
    <cellStyle name="40% - Accent5 7 2 2" xfId="18168"/>
    <cellStyle name="40% - Accent5 7 2 2 2" xfId="18169"/>
    <cellStyle name="40% - Accent5 7 2 3" xfId="18170"/>
    <cellStyle name="40% - Accent5 7 2 4" xfId="18171"/>
    <cellStyle name="40% - Accent5 7 2 5" xfId="18172"/>
    <cellStyle name="40% - Accent5 7 2 6" xfId="18173"/>
    <cellStyle name="40% - Accent5 7 2 7" xfId="18174"/>
    <cellStyle name="40% - Accent5 7 3" xfId="18175"/>
    <cellStyle name="40% - Accent5 7 3 2" xfId="18176"/>
    <cellStyle name="40% - Accent5 7 3 3" xfId="18177"/>
    <cellStyle name="40% - Accent5 7 4" xfId="18178"/>
    <cellStyle name="40% - Accent5 7 5" xfId="18179"/>
    <cellStyle name="40% - Accent5 7 6" xfId="18180"/>
    <cellStyle name="40% - Accent5 7 7" xfId="18181"/>
    <cellStyle name="40% - Accent5 7 8" xfId="18182"/>
    <cellStyle name="40% - Accent5 7 9" xfId="18183"/>
    <cellStyle name="40% - Accent5 70" xfId="18184"/>
    <cellStyle name="40% - Accent5 70 2" xfId="18185"/>
    <cellStyle name="40% - Accent5 70 2 2" xfId="18186"/>
    <cellStyle name="40% - Accent5 70 2 3" xfId="18187"/>
    <cellStyle name="40% - Accent5 70 2 4" xfId="18188"/>
    <cellStyle name="40% - Accent5 70 2 5" xfId="18189"/>
    <cellStyle name="40% - Accent5 70 3" xfId="18190"/>
    <cellStyle name="40% - Accent5 70 4" xfId="18191"/>
    <cellStyle name="40% - Accent5 70 5" xfId="18192"/>
    <cellStyle name="40% - Accent5 70 6" xfId="18193"/>
    <cellStyle name="40% - Accent5 70 7" xfId="18194"/>
    <cellStyle name="40% - Accent5 70 8" xfId="18195"/>
    <cellStyle name="40% - Accent5 71" xfId="18196"/>
    <cellStyle name="40% - Accent5 71 2" xfId="18197"/>
    <cellStyle name="40% - Accent5 71 2 2" xfId="18198"/>
    <cellStyle name="40% - Accent5 71 2 3" xfId="18199"/>
    <cellStyle name="40% - Accent5 71 2 4" xfId="18200"/>
    <cellStyle name="40% - Accent5 71 2 5" xfId="18201"/>
    <cellStyle name="40% - Accent5 71 3" xfId="18202"/>
    <cellStyle name="40% - Accent5 71 4" xfId="18203"/>
    <cellStyle name="40% - Accent5 71 5" xfId="18204"/>
    <cellStyle name="40% - Accent5 71 6" xfId="18205"/>
    <cellStyle name="40% - Accent5 71 7" xfId="18206"/>
    <cellStyle name="40% - Accent5 71 8" xfId="18207"/>
    <cellStyle name="40% - Accent5 72" xfId="18208"/>
    <cellStyle name="40% - Accent5 72 2" xfId="18209"/>
    <cellStyle name="40% - Accent5 72 2 2" xfId="18210"/>
    <cellStyle name="40% - Accent5 72 2 3" xfId="18211"/>
    <cellStyle name="40% - Accent5 72 2 4" xfId="18212"/>
    <cellStyle name="40% - Accent5 72 2 5" xfId="18213"/>
    <cellStyle name="40% - Accent5 72 3" xfId="18214"/>
    <cellStyle name="40% - Accent5 72 4" xfId="18215"/>
    <cellStyle name="40% - Accent5 72 5" xfId="18216"/>
    <cellStyle name="40% - Accent5 72 6" xfId="18217"/>
    <cellStyle name="40% - Accent5 72 7" xfId="18218"/>
    <cellStyle name="40% - Accent5 72 8" xfId="18219"/>
    <cellStyle name="40% - Accent5 73" xfId="18220"/>
    <cellStyle name="40% - Accent5 73 2" xfId="18221"/>
    <cellStyle name="40% - Accent5 73 2 2" xfId="18222"/>
    <cellStyle name="40% - Accent5 73 2 3" xfId="18223"/>
    <cellStyle name="40% - Accent5 73 2 4" xfId="18224"/>
    <cellStyle name="40% - Accent5 73 2 5" xfId="18225"/>
    <cellStyle name="40% - Accent5 73 3" xfId="18226"/>
    <cellStyle name="40% - Accent5 73 4" xfId="18227"/>
    <cellStyle name="40% - Accent5 73 5" xfId="18228"/>
    <cellStyle name="40% - Accent5 73 6" xfId="18229"/>
    <cellStyle name="40% - Accent5 73 7" xfId="18230"/>
    <cellStyle name="40% - Accent5 73 8" xfId="18231"/>
    <cellStyle name="40% - Accent5 74" xfId="18232"/>
    <cellStyle name="40% - Accent5 74 2" xfId="18233"/>
    <cellStyle name="40% - Accent5 74 2 2" xfId="18234"/>
    <cellStyle name="40% - Accent5 74 2 3" xfId="18235"/>
    <cellStyle name="40% - Accent5 74 2 4" xfId="18236"/>
    <cellStyle name="40% - Accent5 74 2 5" xfId="18237"/>
    <cellStyle name="40% - Accent5 74 3" xfId="18238"/>
    <cellStyle name="40% - Accent5 74 4" xfId="18239"/>
    <cellStyle name="40% - Accent5 74 5" xfId="18240"/>
    <cellStyle name="40% - Accent5 74 6" xfId="18241"/>
    <cellStyle name="40% - Accent5 74 7" xfId="18242"/>
    <cellStyle name="40% - Accent5 75" xfId="18243"/>
    <cellStyle name="40% - Accent5 75 2" xfId="18244"/>
    <cellStyle name="40% - Accent5 75 2 2" xfId="18245"/>
    <cellStyle name="40% - Accent5 75 2 3" xfId="18246"/>
    <cellStyle name="40% - Accent5 75 2 4" xfId="18247"/>
    <cellStyle name="40% - Accent5 75 2 5" xfId="18248"/>
    <cellStyle name="40% - Accent5 75 3" xfId="18249"/>
    <cellStyle name="40% - Accent5 75 4" xfId="18250"/>
    <cellStyle name="40% - Accent5 75 5" xfId="18251"/>
    <cellStyle name="40% - Accent5 75 6" xfId="18252"/>
    <cellStyle name="40% - Accent5 75 7" xfId="18253"/>
    <cellStyle name="40% - Accent5 76" xfId="18254"/>
    <cellStyle name="40% - Accent5 76 2" xfId="18255"/>
    <cellStyle name="40% - Accent5 76 2 2" xfId="18256"/>
    <cellStyle name="40% - Accent5 76 2 3" xfId="18257"/>
    <cellStyle name="40% - Accent5 76 2 4" xfId="18258"/>
    <cellStyle name="40% - Accent5 76 2 5" xfId="18259"/>
    <cellStyle name="40% - Accent5 76 3" xfId="18260"/>
    <cellStyle name="40% - Accent5 76 4" xfId="18261"/>
    <cellStyle name="40% - Accent5 76 5" xfId="18262"/>
    <cellStyle name="40% - Accent5 76 6" xfId="18263"/>
    <cellStyle name="40% - Accent5 76 7" xfId="18264"/>
    <cellStyle name="40% - Accent5 77" xfId="18265"/>
    <cellStyle name="40% - Accent5 77 2" xfId="18266"/>
    <cellStyle name="40% - Accent5 77 2 2" xfId="18267"/>
    <cellStyle name="40% - Accent5 77 2 3" xfId="18268"/>
    <cellStyle name="40% - Accent5 77 2 4" xfId="18269"/>
    <cellStyle name="40% - Accent5 77 2 5" xfId="18270"/>
    <cellStyle name="40% - Accent5 77 3" xfId="18271"/>
    <cellStyle name="40% - Accent5 77 4" xfId="18272"/>
    <cellStyle name="40% - Accent5 77 5" xfId="18273"/>
    <cellStyle name="40% - Accent5 77 6" xfId="18274"/>
    <cellStyle name="40% - Accent5 77 7" xfId="18275"/>
    <cellStyle name="40% - Accent5 78" xfId="18276"/>
    <cellStyle name="40% - Accent5 78 2" xfId="18277"/>
    <cellStyle name="40% - Accent5 78 2 2" xfId="18278"/>
    <cellStyle name="40% - Accent5 78 2 3" xfId="18279"/>
    <cellStyle name="40% - Accent5 78 2 4" xfId="18280"/>
    <cellStyle name="40% - Accent5 78 2 5" xfId="18281"/>
    <cellStyle name="40% - Accent5 78 3" xfId="18282"/>
    <cellStyle name="40% - Accent5 78 4" xfId="18283"/>
    <cellStyle name="40% - Accent5 78 5" xfId="18284"/>
    <cellStyle name="40% - Accent5 78 6" xfId="18285"/>
    <cellStyle name="40% - Accent5 78 7" xfId="18286"/>
    <cellStyle name="40% - Accent5 79" xfId="18287"/>
    <cellStyle name="40% - Accent5 79 2" xfId="18288"/>
    <cellStyle name="40% - Accent5 79 2 2" xfId="18289"/>
    <cellStyle name="40% - Accent5 79 2 3" xfId="18290"/>
    <cellStyle name="40% - Accent5 79 2 4" xfId="18291"/>
    <cellStyle name="40% - Accent5 79 2 5" xfId="18292"/>
    <cellStyle name="40% - Accent5 79 3" xfId="18293"/>
    <cellStyle name="40% - Accent5 79 4" xfId="18294"/>
    <cellStyle name="40% - Accent5 79 5" xfId="18295"/>
    <cellStyle name="40% - Accent5 79 6" xfId="18296"/>
    <cellStyle name="40% - Accent5 79 7" xfId="18297"/>
    <cellStyle name="40% - Accent5 8" xfId="18298"/>
    <cellStyle name="40% - Accent5 8 10" xfId="18299"/>
    <cellStyle name="40% - Accent5 8 11" xfId="18300"/>
    <cellStyle name="40% - Accent5 8 12" xfId="18301"/>
    <cellStyle name="40% - Accent5 8 2" xfId="18302"/>
    <cellStyle name="40% - Accent5 8 2 2" xfId="18303"/>
    <cellStyle name="40% - Accent5 8 2 2 2" xfId="18304"/>
    <cellStyle name="40% - Accent5 8 2 3" xfId="18305"/>
    <cellStyle name="40% - Accent5 8 2 4" xfId="18306"/>
    <cellStyle name="40% - Accent5 8 2 5" xfId="18307"/>
    <cellStyle name="40% - Accent5 8 2 6" xfId="18308"/>
    <cellStyle name="40% - Accent5 8 2 7" xfId="18309"/>
    <cellStyle name="40% - Accent5 8 3" xfId="18310"/>
    <cellStyle name="40% - Accent5 8 3 2" xfId="18311"/>
    <cellStyle name="40% - Accent5 8 3 3" xfId="18312"/>
    <cellStyle name="40% - Accent5 8 4" xfId="18313"/>
    <cellStyle name="40% - Accent5 8 5" xfId="18314"/>
    <cellStyle name="40% - Accent5 8 6" xfId="18315"/>
    <cellStyle name="40% - Accent5 8 7" xfId="18316"/>
    <cellStyle name="40% - Accent5 8 8" xfId="18317"/>
    <cellStyle name="40% - Accent5 8 9" xfId="18318"/>
    <cellStyle name="40% - Accent5 80" xfId="18319"/>
    <cellStyle name="40% - Accent5 80 2" xfId="18320"/>
    <cellStyle name="40% - Accent5 80 2 2" xfId="18321"/>
    <cellStyle name="40% - Accent5 80 2 3" xfId="18322"/>
    <cellStyle name="40% - Accent5 80 2 4" xfId="18323"/>
    <cellStyle name="40% - Accent5 80 2 5" xfId="18324"/>
    <cellStyle name="40% - Accent5 80 3" xfId="18325"/>
    <cellStyle name="40% - Accent5 80 4" xfId="18326"/>
    <cellStyle name="40% - Accent5 80 5" xfId="18327"/>
    <cellStyle name="40% - Accent5 80 6" xfId="18328"/>
    <cellStyle name="40% - Accent5 80 7" xfId="18329"/>
    <cellStyle name="40% - Accent5 81" xfId="18330"/>
    <cellStyle name="40% - Accent5 81 2" xfId="18331"/>
    <cellStyle name="40% - Accent5 81 2 2" xfId="18332"/>
    <cellStyle name="40% - Accent5 81 2 3" xfId="18333"/>
    <cellStyle name="40% - Accent5 81 2 4" xfId="18334"/>
    <cellStyle name="40% - Accent5 81 2 5" xfId="18335"/>
    <cellStyle name="40% - Accent5 81 3" xfId="18336"/>
    <cellStyle name="40% - Accent5 81 4" xfId="18337"/>
    <cellStyle name="40% - Accent5 81 5" xfId="18338"/>
    <cellStyle name="40% - Accent5 81 6" xfId="18339"/>
    <cellStyle name="40% - Accent5 82" xfId="18340"/>
    <cellStyle name="40% - Accent5 82 2" xfId="18341"/>
    <cellStyle name="40% - Accent5 82 2 2" xfId="18342"/>
    <cellStyle name="40% - Accent5 82 2 3" xfId="18343"/>
    <cellStyle name="40% - Accent5 82 2 4" xfId="18344"/>
    <cellStyle name="40% - Accent5 82 2 5" xfId="18345"/>
    <cellStyle name="40% - Accent5 82 3" xfId="18346"/>
    <cellStyle name="40% - Accent5 82 4" xfId="18347"/>
    <cellStyle name="40% - Accent5 82 5" xfId="18348"/>
    <cellStyle name="40% - Accent5 82 6" xfId="18349"/>
    <cellStyle name="40% - Accent5 83" xfId="18350"/>
    <cellStyle name="40% - Accent5 83 2" xfId="18351"/>
    <cellStyle name="40% - Accent5 83 2 2" xfId="18352"/>
    <cellStyle name="40% - Accent5 83 2 3" xfId="18353"/>
    <cellStyle name="40% - Accent5 83 2 4" xfId="18354"/>
    <cellStyle name="40% - Accent5 83 2 5" xfId="18355"/>
    <cellStyle name="40% - Accent5 83 3" xfId="18356"/>
    <cellStyle name="40% - Accent5 83 4" xfId="18357"/>
    <cellStyle name="40% - Accent5 83 5" xfId="18358"/>
    <cellStyle name="40% - Accent5 83 6" xfId="18359"/>
    <cellStyle name="40% - Accent5 84" xfId="18360"/>
    <cellStyle name="40% - Accent5 84 2" xfId="18361"/>
    <cellStyle name="40% - Accent5 84 2 2" xfId="18362"/>
    <cellStyle name="40% - Accent5 84 2 3" xfId="18363"/>
    <cellStyle name="40% - Accent5 84 2 4" xfId="18364"/>
    <cellStyle name="40% - Accent5 84 2 5" xfId="18365"/>
    <cellStyle name="40% - Accent5 84 3" xfId="18366"/>
    <cellStyle name="40% - Accent5 84 4" xfId="18367"/>
    <cellStyle name="40% - Accent5 84 5" xfId="18368"/>
    <cellStyle name="40% - Accent5 84 6" xfId="18369"/>
    <cellStyle name="40% - Accent5 85" xfId="18370"/>
    <cellStyle name="40% - Accent5 85 2" xfId="18371"/>
    <cellStyle name="40% - Accent5 85 2 2" xfId="18372"/>
    <cellStyle name="40% - Accent5 85 2 3" xfId="18373"/>
    <cellStyle name="40% - Accent5 85 2 4" xfId="18374"/>
    <cellStyle name="40% - Accent5 85 2 5" xfId="18375"/>
    <cellStyle name="40% - Accent5 85 3" xfId="18376"/>
    <cellStyle name="40% - Accent5 85 4" xfId="18377"/>
    <cellStyle name="40% - Accent5 85 5" xfId="18378"/>
    <cellStyle name="40% - Accent5 85 6" xfId="18379"/>
    <cellStyle name="40% - Accent5 86" xfId="18380"/>
    <cellStyle name="40% - Accent5 86 2" xfId="18381"/>
    <cellStyle name="40% - Accent5 86 2 2" xfId="18382"/>
    <cellStyle name="40% - Accent5 86 2 3" xfId="18383"/>
    <cellStyle name="40% - Accent5 86 2 4" xfId="18384"/>
    <cellStyle name="40% - Accent5 86 2 5" xfId="18385"/>
    <cellStyle name="40% - Accent5 86 3" xfId="18386"/>
    <cellStyle name="40% - Accent5 86 4" xfId="18387"/>
    <cellStyle name="40% - Accent5 86 5" xfId="18388"/>
    <cellStyle name="40% - Accent5 86 6" xfId="18389"/>
    <cellStyle name="40% - Accent5 87" xfId="18390"/>
    <cellStyle name="40% - Accent5 87 2" xfId="18391"/>
    <cellStyle name="40% - Accent5 87 2 2" xfId="18392"/>
    <cellStyle name="40% - Accent5 87 2 3" xfId="18393"/>
    <cellStyle name="40% - Accent5 87 2 4" xfId="18394"/>
    <cellStyle name="40% - Accent5 87 2 5" xfId="18395"/>
    <cellStyle name="40% - Accent5 87 3" xfId="18396"/>
    <cellStyle name="40% - Accent5 87 4" xfId="18397"/>
    <cellStyle name="40% - Accent5 87 5" xfId="18398"/>
    <cellStyle name="40% - Accent5 87 6" xfId="18399"/>
    <cellStyle name="40% - Accent5 88" xfId="18400"/>
    <cellStyle name="40% - Accent5 88 2" xfId="18401"/>
    <cellStyle name="40% - Accent5 88 2 2" xfId="18402"/>
    <cellStyle name="40% - Accent5 88 2 3" xfId="18403"/>
    <cellStyle name="40% - Accent5 88 2 4" xfId="18404"/>
    <cellStyle name="40% - Accent5 88 2 5" xfId="18405"/>
    <cellStyle name="40% - Accent5 88 3" xfId="18406"/>
    <cellStyle name="40% - Accent5 88 4" xfId="18407"/>
    <cellStyle name="40% - Accent5 88 5" xfId="18408"/>
    <cellStyle name="40% - Accent5 88 6" xfId="18409"/>
    <cellStyle name="40% - Accent5 89" xfId="18410"/>
    <cellStyle name="40% - Accent5 89 2" xfId="18411"/>
    <cellStyle name="40% - Accent5 89 2 2" xfId="18412"/>
    <cellStyle name="40% - Accent5 89 2 3" xfId="18413"/>
    <cellStyle name="40% - Accent5 89 2 4" xfId="18414"/>
    <cellStyle name="40% - Accent5 89 2 5" xfId="18415"/>
    <cellStyle name="40% - Accent5 89 3" xfId="18416"/>
    <cellStyle name="40% - Accent5 89 4" xfId="18417"/>
    <cellStyle name="40% - Accent5 89 5" xfId="18418"/>
    <cellStyle name="40% - Accent5 89 6" xfId="18419"/>
    <cellStyle name="40% - Accent5 9" xfId="18420"/>
    <cellStyle name="40% - Accent5 9 10" xfId="18421"/>
    <cellStyle name="40% - Accent5 9 11" xfId="18422"/>
    <cellStyle name="40% - Accent5 9 12" xfId="18423"/>
    <cellStyle name="40% - Accent5 9 2" xfId="18424"/>
    <cellStyle name="40% - Accent5 9 2 2" xfId="18425"/>
    <cellStyle name="40% - Accent5 9 2 2 2" xfId="18426"/>
    <cellStyle name="40% - Accent5 9 2 3" xfId="18427"/>
    <cellStyle name="40% - Accent5 9 2 4" xfId="18428"/>
    <cellStyle name="40% - Accent5 9 2 5" xfId="18429"/>
    <cellStyle name="40% - Accent5 9 2 6" xfId="18430"/>
    <cellStyle name="40% - Accent5 9 2 7" xfId="18431"/>
    <cellStyle name="40% - Accent5 9 3" xfId="18432"/>
    <cellStyle name="40% - Accent5 9 3 2" xfId="18433"/>
    <cellStyle name="40% - Accent5 9 3 3" xfId="18434"/>
    <cellStyle name="40% - Accent5 9 4" xfId="18435"/>
    <cellStyle name="40% - Accent5 9 5" xfId="18436"/>
    <cellStyle name="40% - Accent5 9 6" xfId="18437"/>
    <cellStyle name="40% - Accent5 9 7" xfId="18438"/>
    <cellStyle name="40% - Accent5 9 8" xfId="18439"/>
    <cellStyle name="40% - Accent5 9 9" xfId="18440"/>
    <cellStyle name="40% - Accent5 90" xfId="18441"/>
    <cellStyle name="40% - Accent5 90 2" xfId="18442"/>
    <cellStyle name="40% - Accent5 90 2 2" xfId="18443"/>
    <cellStyle name="40% - Accent5 90 2 3" xfId="18444"/>
    <cellStyle name="40% - Accent5 90 2 4" xfId="18445"/>
    <cellStyle name="40% - Accent5 90 2 5" xfId="18446"/>
    <cellStyle name="40% - Accent5 90 3" xfId="18447"/>
    <cellStyle name="40% - Accent5 90 4" xfId="18448"/>
    <cellStyle name="40% - Accent5 90 5" xfId="18449"/>
    <cellStyle name="40% - Accent5 90 6" xfId="18450"/>
    <cellStyle name="40% - Accent5 91" xfId="18451"/>
    <cellStyle name="40% - Accent5 91 2" xfId="18452"/>
    <cellStyle name="40% - Accent5 91 2 2" xfId="18453"/>
    <cellStyle name="40% - Accent5 91 2 3" xfId="18454"/>
    <cellStyle name="40% - Accent5 91 2 4" xfId="18455"/>
    <cellStyle name="40% - Accent5 91 2 5" xfId="18456"/>
    <cellStyle name="40% - Accent5 91 3" xfId="18457"/>
    <cellStyle name="40% - Accent5 91 4" xfId="18458"/>
    <cellStyle name="40% - Accent5 91 5" xfId="18459"/>
    <cellStyle name="40% - Accent5 91 6" xfId="18460"/>
    <cellStyle name="40% - Accent5 92" xfId="18461"/>
    <cellStyle name="40% - Accent5 92 2" xfId="18462"/>
    <cellStyle name="40% - Accent5 92 2 2" xfId="18463"/>
    <cellStyle name="40% - Accent5 92 2 3" xfId="18464"/>
    <cellStyle name="40% - Accent5 92 2 4" xfId="18465"/>
    <cellStyle name="40% - Accent5 92 2 5" xfId="18466"/>
    <cellStyle name="40% - Accent5 92 3" xfId="18467"/>
    <cellStyle name="40% - Accent5 92 4" xfId="18468"/>
    <cellStyle name="40% - Accent5 92 5" xfId="18469"/>
    <cellStyle name="40% - Accent5 92 6" xfId="18470"/>
    <cellStyle name="40% - Accent5 93" xfId="18471"/>
    <cellStyle name="40% - Accent5 93 2" xfId="18472"/>
    <cellStyle name="40% - Accent5 93 2 2" xfId="18473"/>
    <cellStyle name="40% - Accent5 93 2 3" xfId="18474"/>
    <cellStyle name="40% - Accent5 93 2 4" xfId="18475"/>
    <cellStyle name="40% - Accent5 93 2 5" xfId="18476"/>
    <cellStyle name="40% - Accent5 93 3" xfId="18477"/>
    <cellStyle name="40% - Accent5 93 4" xfId="18478"/>
    <cellStyle name="40% - Accent5 93 5" xfId="18479"/>
    <cellStyle name="40% - Accent5 93 6" xfId="18480"/>
    <cellStyle name="40% - Accent5 94" xfId="18481"/>
    <cellStyle name="40% - Accent5 94 2" xfId="18482"/>
    <cellStyle name="40% - Accent5 94 2 2" xfId="18483"/>
    <cellStyle name="40% - Accent5 94 2 3" xfId="18484"/>
    <cellStyle name="40% - Accent5 94 2 4" xfId="18485"/>
    <cellStyle name="40% - Accent5 94 2 5" xfId="18486"/>
    <cellStyle name="40% - Accent5 94 3" xfId="18487"/>
    <cellStyle name="40% - Accent5 94 4" xfId="18488"/>
    <cellStyle name="40% - Accent5 94 5" xfId="18489"/>
    <cellStyle name="40% - Accent5 94 6" xfId="18490"/>
    <cellStyle name="40% - Accent5 95" xfId="18491"/>
    <cellStyle name="40% - Accent5 95 2" xfId="18492"/>
    <cellStyle name="40% - Accent5 95 2 2" xfId="18493"/>
    <cellStyle name="40% - Accent5 95 2 3" xfId="18494"/>
    <cellStyle name="40% - Accent5 95 2 4" xfId="18495"/>
    <cellStyle name="40% - Accent5 95 2 5" xfId="18496"/>
    <cellStyle name="40% - Accent5 95 3" xfId="18497"/>
    <cellStyle name="40% - Accent5 95 4" xfId="18498"/>
    <cellStyle name="40% - Accent5 95 5" xfId="18499"/>
    <cellStyle name="40% - Accent5 95 6" xfId="18500"/>
    <cellStyle name="40% - Accent5 96" xfId="18501"/>
    <cellStyle name="40% - Accent5 96 2" xfId="18502"/>
    <cellStyle name="40% - Accent5 96 2 2" xfId="18503"/>
    <cellStyle name="40% - Accent5 96 2 3" xfId="18504"/>
    <cellStyle name="40% - Accent5 96 2 4" xfId="18505"/>
    <cellStyle name="40% - Accent5 96 2 5" xfId="18506"/>
    <cellStyle name="40% - Accent5 96 3" xfId="18507"/>
    <cellStyle name="40% - Accent5 96 4" xfId="18508"/>
    <cellStyle name="40% - Accent5 96 5" xfId="18509"/>
    <cellStyle name="40% - Accent5 96 6" xfId="18510"/>
    <cellStyle name="40% - Accent5 97" xfId="18511"/>
    <cellStyle name="40% - Accent5 97 2" xfId="18512"/>
    <cellStyle name="40% - Accent5 97 2 2" xfId="18513"/>
    <cellStyle name="40% - Accent5 97 2 3" xfId="18514"/>
    <cellStyle name="40% - Accent5 97 2 4" xfId="18515"/>
    <cellStyle name="40% - Accent5 97 2 5" xfId="18516"/>
    <cellStyle name="40% - Accent5 97 3" xfId="18517"/>
    <cellStyle name="40% - Accent5 97 4" xfId="18518"/>
    <cellStyle name="40% - Accent5 97 5" xfId="18519"/>
    <cellStyle name="40% - Accent5 97 6" xfId="18520"/>
    <cellStyle name="40% - Accent5 98" xfId="18521"/>
    <cellStyle name="40% - Accent5 98 2" xfId="18522"/>
    <cellStyle name="40% - Accent5 98 2 2" xfId="18523"/>
    <cellStyle name="40% - Accent5 98 2 3" xfId="18524"/>
    <cellStyle name="40% - Accent5 98 2 4" xfId="18525"/>
    <cellStyle name="40% - Accent5 98 2 5" xfId="18526"/>
    <cellStyle name="40% - Accent5 98 3" xfId="18527"/>
    <cellStyle name="40% - Accent5 98 4" xfId="18528"/>
    <cellStyle name="40% - Accent5 98 5" xfId="18529"/>
    <cellStyle name="40% - Accent5 98 6" xfId="18530"/>
    <cellStyle name="40% - Accent5 99" xfId="18531"/>
    <cellStyle name="40% - Accent5 99 2" xfId="18532"/>
    <cellStyle name="40% - Accent5 99 2 2" xfId="18533"/>
    <cellStyle name="40% - Accent5 99 2 3" xfId="18534"/>
    <cellStyle name="40% - Accent5 99 2 4" xfId="18535"/>
    <cellStyle name="40% - Accent5 99 2 5" xfId="18536"/>
    <cellStyle name="40% - Accent5 99 3" xfId="18537"/>
    <cellStyle name="40% - Accent5 99 4" xfId="18538"/>
    <cellStyle name="40% - Accent5 99 5" xfId="18539"/>
    <cellStyle name="40% - Accent5 99 6" xfId="18540"/>
    <cellStyle name="40% - Accent6 10" xfId="18541"/>
    <cellStyle name="40% - Accent6 10 10" xfId="18542"/>
    <cellStyle name="40% - Accent6 10 11" xfId="18543"/>
    <cellStyle name="40% - Accent6 10 12" xfId="18544"/>
    <cellStyle name="40% - Accent6 10 2" xfId="18545"/>
    <cellStyle name="40% - Accent6 10 2 2" xfId="18546"/>
    <cellStyle name="40% - Accent6 10 2 2 2" xfId="18547"/>
    <cellStyle name="40% - Accent6 10 2 3" xfId="18548"/>
    <cellStyle name="40% - Accent6 10 2 4" xfId="18549"/>
    <cellStyle name="40% - Accent6 10 2 5" xfId="18550"/>
    <cellStyle name="40% - Accent6 10 2 6" xfId="18551"/>
    <cellStyle name="40% - Accent6 10 2 7" xfId="18552"/>
    <cellStyle name="40% - Accent6 10 3" xfId="18553"/>
    <cellStyle name="40% - Accent6 10 3 2" xfId="18554"/>
    <cellStyle name="40% - Accent6 10 3 3" xfId="18555"/>
    <cellStyle name="40% - Accent6 10 4" xfId="18556"/>
    <cellStyle name="40% - Accent6 10 5" xfId="18557"/>
    <cellStyle name="40% - Accent6 10 6" xfId="18558"/>
    <cellStyle name="40% - Accent6 10 7" xfId="18559"/>
    <cellStyle name="40% - Accent6 10 8" xfId="18560"/>
    <cellStyle name="40% - Accent6 10 9" xfId="18561"/>
    <cellStyle name="40% - Accent6 100" xfId="18562"/>
    <cellStyle name="40% - Accent6 100 2" xfId="18563"/>
    <cellStyle name="40% - Accent6 100 2 2" xfId="18564"/>
    <cellStyle name="40% - Accent6 100 2 3" xfId="18565"/>
    <cellStyle name="40% - Accent6 100 2 4" xfId="18566"/>
    <cellStyle name="40% - Accent6 100 2 5" xfId="18567"/>
    <cellStyle name="40% - Accent6 100 3" xfId="18568"/>
    <cellStyle name="40% - Accent6 100 4" xfId="18569"/>
    <cellStyle name="40% - Accent6 100 5" xfId="18570"/>
    <cellStyle name="40% - Accent6 100 6" xfId="18571"/>
    <cellStyle name="40% - Accent6 101" xfId="18572"/>
    <cellStyle name="40% - Accent6 101 2" xfId="18573"/>
    <cellStyle name="40% - Accent6 101 2 2" xfId="18574"/>
    <cellStyle name="40% - Accent6 101 2 3" xfId="18575"/>
    <cellStyle name="40% - Accent6 101 2 4" xfId="18576"/>
    <cellStyle name="40% - Accent6 101 2 5" xfId="18577"/>
    <cellStyle name="40% - Accent6 101 3" xfId="18578"/>
    <cellStyle name="40% - Accent6 101 4" xfId="18579"/>
    <cellStyle name="40% - Accent6 101 5" xfId="18580"/>
    <cellStyle name="40% - Accent6 101 6" xfId="18581"/>
    <cellStyle name="40% - Accent6 102" xfId="18582"/>
    <cellStyle name="40% - Accent6 102 2" xfId="18583"/>
    <cellStyle name="40% - Accent6 102 3" xfId="18584"/>
    <cellStyle name="40% - Accent6 102 4" xfId="18585"/>
    <cellStyle name="40% - Accent6 102 5" xfId="18586"/>
    <cellStyle name="40% - Accent6 103" xfId="18587"/>
    <cellStyle name="40% - Accent6 103 2" xfId="18588"/>
    <cellStyle name="40% - Accent6 103 3" xfId="18589"/>
    <cellStyle name="40% - Accent6 103 4" xfId="18590"/>
    <cellStyle name="40% - Accent6 103 5" xfId="18591"/>
    <cellStyle name="40% - Accent6 104" xfId="18592"/>
    <cellStyle name="40% - Accent6 104 2" xfId="18593"/>
    <cellStyle name="40% - Accent6 104 3" xfId="18594"/>
    <cellStyle name="40% - Accent6 104 4" xfId="18595"/>
    <cellStyle name="40% - Accent6 104 5" xfId="18596"/>
    <cellStyle name="40% - Accent6 105" xfId="18597"/>
    <cellStyle name="40% - Accent6 105 2" xfId="18598"/>
    <cellStyle name="40% - Accent6 105 3" xfId="18599"/>
    <cellStyle name="40% - Accent6 105 4" xfId="18600"/>
    <cellStyle name="40% - Accent6 105 5" xfId="18601"/>
    <cellStyle name="40% - Accent6 106" xfId="18602"/>
    <cellStyle name="40% - Accent6 106 2" xfId="18603"/>
    <cellStyle name="40% - Accent6 106 3" xfId="18604"/>
    <cellStyle name="40% - Accent6 106 4" xfId="18605"/>
    <cellStyle name="40% - Accent6 106 5" xfId="18606"/>
    <cellStyle name="40% - Accent6 107" xfId="18607"/>
    <cellStyle name="40% - Accent6 107 2" xfId="18608"/>
    <cellStyle name="40% - Accent6 107 3" xfId="18609"/>
    <cellStyle name="40% - Accent6 107 4" xfId="18610"/>
    <cellStyle name="40% - Accent6 107 5" xfId="18611"/>
    <cellStyle name="40% - Accent6 108" xfId="18612"/>
    <cellStyle name="40% - Accent6 108 2" xfId="18613"/>
    <cellStyle name="40% - Accent6 108 3" xfId="18614"/>
    <cellStyle name="40% - Accent6 108 4" xfId="18615"/>
    <cellStyle name="40% - Accent6 108 5" xfId="18616"/>
    <cellStyle name="40% - Accent6 109" xfId="18617"/>
    <cellStyle name="40% - Accent6 109 2" xfId="18618"/>
    <cellStyle name="40% - Accent6 109 3" xfId="18619"/>
    <cellStyle name="40% - Accent6 109 4" xfId="18620"/>
    <cellStyle name="40% - Accent6 109 5" xfId="18621"/>
    <cellStyle name="40% - Accent6 11" xfId="18622"/>
    <cellStyle name="40% - Accent6 11 10" xfId="18623"/>
    <cellStyle name="40% - Accent6 11 11" xfId="18624"/>
    <cellStyle name="40% - Accent6 11 12" xfId="18625"/>
    <cellStyle name="40% - Accent6 11 2" xfId="18626"/>
    <cellStyle name="40% - Accent6 11 2 2" xfId="18627"/>
    <cellStyle name="40% - Accent6 11 2 2 2" xfId="18628"/>
    <cellStyle name="40% - Accent6 11 2 3" xfId="18629"/>
    <cellStyle name="40% - Accent6 11 2 4" xfId="18630"/>
    <cellStyle name="40% - Accent6 11 2 5" xfId="18631"/>
    <cellStyle name="40% - Accent6 11 2 6" xfId="18632"/>
    <cellStyle name="40% - Accent6 11 2 7" xfId="18633"/>
    <cellStyle name="40% - Accent6 11 3" xfId="18634"/>
    <cellStyle name="40% - Accent6 11 3 2" xfId="18635"/>
    <cellStyle name="40% - Accent6 11 3 3" xfId="18636"/>
    <cellStyle name="40% - Accent6 11 4" xfId="18637"/>
    <cellStyle name="40% - Accent6 11 5" xfId="18638"/>
    <cellStyle name="40% - Accent6 11 6" xfId="18639"/>
    <cellStyle name="40% - Accent6 11 7" xfId="18640"/>
    <cellStyle name="40% - Accent6 11 8" xfId="18641"/>
    <cellStyle name="40% - Accent6 11 9" xfId="18642"/>
    <cellStyle name="40% - Accent6 110" xfId="18643"/>
    <cellStyle name="40% - Accent6 110 2" xfId="18644"/>
    <cellStyle name="40% - Accent6 110 3" xfId="18645"/>
    <cellStyle name="40% - Accent6 110 4" xfId="18646"/>
    <cellStyle name="40% - Accent6 110 5" xfId="18647"/>
    <cellStyle name="40% - Accent6 111" xfId="18648"/>
    <cellStyle name="40% - Accent6 111 2" xfId="18649"/>
    <cellStyle name="40% - Accent6 111 3" xfId="18650"/>
    <cellStyle name="40% - Accent6 111 4" xfId="18651"/>
    <cellStyle name="40% - Accent6 111 5" xfId="18652"/>
    <cellStyle name="40% - Accent6 112" xfId="18653"/>
    <cellStyle name="40% - Accent6 112 2" xfId="18654"/>
    <cellStyle name="40% - Accent6 112 3" xfId="18655"/>
    <cellStyle name="40% - Accent6 112 4" xfId="18656"/>
    <cellStyle name="40% - Accent6 112 5" xfId="18657"/>
    <cellStyle name="40% - Accent6 113" xfId="18658"/>
    <cellStyle name="40% - Accent6 113 2" xfId="18659"/>
    <cellStyle name="40% - Accent6 113 3" xfId="18660"/>
    <cellStyle name="40% - Accent6 113 4" xfId="18661"/>
    <cellStyle name="40% - Accent6 114" xfId="18662"/>
    <cellStyle name="40% - Accent6 114 2" xfId="18663"/>
    <cellStyle name="40% - Accent6 114 3" xfId="18664"/>
    <cellStyle name="40% - Accent6 114 4" xfId="18665"/>
    <cellStyle name="40% - Accent6 115" xfId="18666"/>
    <cellStyle name="40% - Accent6 115 2" xfId="18667"/>
    <cellStyle name="40% - Accent6 115 3" xfId="18668"/>
    <cellStyle name="40% - Accent6 115 4" xfId="18669"/>
    <cellStyle name="40% - Accent6 116" xfId="18670"/>
    <cellStyle name="40% - Accent6 116 2" xfId="18671"/>
    <cellStyle name="40% - Accent6 116 3" xfId="18672"/>
    <cellStyle name="40% - Accent6 116 4" xfId="18673"/>
    <cellStyle name="40% - Accent6 117" xfId="18674"/>
    <cellStyle name="40% - Accent6 117 2" xfId="18675"/>
    <cellStyle name="40% - Accent6 117 3" xfId="18676"/>
    <cellStyle name="40% - Accent6 117 4" xfId="18677"/>
    <cellStyle name="40% - Accent6 118" xfId="18678"/>
    <cellStyle name="40% - Accent6 118 2" xfId="18679"/>
    <cellStyle name="40% - Accent6 118 3" xfId="18680"/>
    <cellStyle name="40% - Accent6 118 4" xfId="18681"/>
    <cellStyle name="40% - Accent6 119" xfId="18682"/>
    <cellStyle name="40% - Accent6 119 2" xfId="18683"/>
    <cellStyle name="40% - Accent6 119 3" xfId="18684"/>
    <cellStyle name="40% - Accent6 119 4" xfId="18685"/>
    <cellStyle name="40% - Accent6 12" xfId="18686"/>
    <cellStyle name="40% - Accent6 12 10" xfId="18687"/>
    <cellStyle name="40% - Accent6 12 11" xfId="18688"/>
    <cellStyle name="40% - Accent6 12 12" xfId="18689"/>
    <cellStyle name="40% - Accent6 12 2" xfId="18690"/>
    <cellStyle name="40% - Accent6 12 2 2" xfId="18691"/>
    <cellStyle name="40% - Accent6 12 2 2 2" xfId="18692"/>
    <cellStyle name="40% - Accent6 12 2 3" xfId="18693"/>
    <cellStyle name="40% - Accent6 12 2 4" xfId="18694"/>
    <cellStyle name="40% - Accent6 12 2 5" xfId="18695"/>
    <cellStyle name="40% - Accent6 12 2 6" xfId="18696"/>
    <cellStyle name="40% - Accent6 12 2 7" xfId="18697"/>
    <cellStyle name="40% - Accent6 12 3" xfId="18698"/>
    <cellStyle name="40% - Accent6 12 3 2" xfId="18699"/>
    <cellStyle name="40% - Accent6 12 3 3" xfId="18700"/>
    <cellStyle name="40% - Accent6 12 4" xfId="18701"/>
    <cellStyle name="40% - Accent6 12 5" xfId="18702"/>
    <cellStyle name="40% - Accent6 12 6" xfId="18703"/>
    <cellStyle name="40% - Accent6 12 7" xfId="18704"/>
    <cellStyle name="40% - Accent6 12 8" xfId="18705"/>
    <cellStyle name="40% - Accent6 12 9" xfId="18706"/>
    <cellStyle name="40% - Accent6 120" xfId="18707"/>
    <cellStyle name="40% - Accent6 121" xfId="18708"/>
    <cellStyle name="40% - Accent6 122" xfId="18709"/>
    <cellStyle name="40% - Accent6 123" xfId="18710"/>
    <cellStyle name="40% - Accent6 124" xfId="18711"/>
    <cellStyle name="40% - Accent6 125" xfId="18712"/>
    <cellStyle name="40% - Accent6 126" xfId="18713"/>
    <cellStyle name="40% - Accent6 127" xfId="18714"/>
    <cellStyle name="40% - Accent6 128" xfId="18715"/>
    <cellStyle name="40% - Accent6 129" xfId="18716"/>
    <cellStyle name="40% - Accent6 13" xfId="18717"/>
    <cellStyle name="40% - Accent6 13 10" xfId="18718"/>
    <cellStyle name="40% - Accent6 13 11" xfId="18719"/>
    <cellStyle name="40% - Accent6 13 12" xfId="18720"/>
    <cellStyle name="40% - Accent6 13 2" xfId="18721"/>
    <cellStyle name="40% - Accent6 13 2 2" xfId="18722"/>
    <cellStyle name="40% - Accent6 13 2 2 2" xfId="18723"/>
    <cellStyle name="40% - Accent6 13 2 3" xfId="18724"/>
    <cellStyle name="40% - Accent6 13 2 4" xfId="18725"/>
    <cellStyle name="40% - Accent6 13 2 5" xfId="18726"/>
    <cellStyle name="40% - Accent6 13 2 6" xfId="18727"/>
    <cellStyle name="40% - Accent6 13 2 7" xfId="18728"/>
    <cellStyle name="40% - Accent6 13 3" xfId="18729"/>
    <cellStyle name="40% - Accent6 13 3 2" xfId="18730"/>
    <cellStyle name="40% - Accent6 13 3 3" xfId="18731"/>
    <cellStyle name="40% - Accent6 13 4" xfId="18732"/>
    <cellStyle name="40% - Accent6 13 5" xfId="18733"/>
    <cellStyle name="40% - Accent6 13 6" xfId="18734"/>
    <cellStyle name="40% - Accent6 13 7" xfId="18735"/>
    <cellStyle name="40% - Accent6 13 8" xfId="18736"/>
    <cellStyle name="40% - Accent6 13 9" xfId="18737"/>
    <cellStyle name="40% - Accent6 130" xfId="18738"/>
    <cellStyle name="40% - Accent6 130 2" xfId="18739"/>
    <cellStyle name="40% - Accent6 130 3" xfId="18740"/>
    <cellStyle name="40% - Accent6 130 4" xfId="18741"/>
    <cellStyle name="40% - Accent6 131" xfId="18742"/>
    <cellStyle name="40% - Accent6 131 2" xfId="18743"/>
    <cellStyle name="40% - Accent6 131 3" xfId="18744"/>
    <cellStyle name="40% - Accent6 131 4" xfId="18745"/>
    <cellStyle name="40% - Accent6 132" xfId="18746"/>
    <cellStyle name="40% - Accent6 133" xfId="18747"/>
    <cellStyle name="40% - Accent6 134" xfId="18748"/>
    <cellStyle name="40% - Accent6 135" xfId="18749"/>
    <cellStyle name="40% - Accent6 136" xfId="18750"/>
    <cellStyle name="40% - Accent6 14" xfId="18751"/>
    <cellStyle name="40% - Accent6 14 10" xfId="18752"/>
    <cellStyle name="40% - Accent6 14 11" xfId="18753"/>
    <cellStyle name="40% - Accent6 14 12" xfId="18754"/>
    <cellStyle name="40% - Accent6 14 2" xfId="18755"/>
    <cellStyle name="40% - Accent6 14 2 2" xfId="18756"/>
    <cellStyle name="40% - Accent6 14 2 2 2" xfId="18757"/>
    <cellStyle name="40% - Accent6 14 2 3" xfId="18758"/>
    <cellStyle name="40% - Accent6 14 2 4" xfId="18759"/>
    <cellStyle name="40% - Accent6 14 2 5" xfId="18760"/>
    <cellStyle name="40% - Accent6 14 2 6" xfId="18761"/>
    <cellStyle name="40% - Accent6 14 2 7" xfId="18762"/>
    <cellStyle name="40% - Accent6 14 3" xfId="18763"/>
    <cellStyle name="40% - Accent6 14 3 2" xfId="18764"/>
    <cellStyle name="40% - Accent6 14 4" xfId="18765"/>
    <cellStyle name="40% - Accent6 14 5" xfId="18766"/>
    <cellStyle name="40% - Accent6 14 6" xfId="18767"/>
    <cellStyle name="40% - Accent6 14 7" xfId="18768"/>
    <cellStyle name="40% - Accent6 14 8" xfId="18769"/>
    <cellStyle name="40% - Accent6 14 9" xfId="18770"/>
    <cellStyle name="40% - Accent6 15" xfId="18771"/>
    <cellStyle name="40% - Accent6 15 10" xfId="18772"/>
    <cellStyle name="40% - Accent6 15 11" xfId="18773"/>
    <cellStyle name="40% - Accent6 15 12" xfId="18774"/>
    <cellStyle name="40% - Accent6 15 2" xfId="18775"/>
    <cellStyle name="40% - Accent6 15 2 2" xfId="18776"/>
    <cellStyle name="40% - Accent6 15 2 2 2" xfId="18777"/>
    <cellStyle name="40% - Accent6 15 2 3" xfId="18778"/>
    <cellStyle name="40% - Accent6 15 2 4" xfId="18779"/>
    <cellStyle name="40% - Accent6 15 2 5" xfId="18780"/>
    <cellStyle name="40% - Accent6 15 2 6" xfId="18781"/>
    <cellStyle name="40% - Accent6 15 2 7" xfId="18782"/>
    <cellStyle name="40% - Accent6 15 3" xfId="18783"/>
    <cellStyle name="40% - Accent6 15 3 2" xfId="18784"/>
    <cellStyle name="40% - Accent6 15 4" xfId="18785"/>
    <cellStyle name="40% - Accent6 15 5" xfId="18786"/>
    <cellStyle name="40% - Accent6 15 6" xfId="18787"/>
    <cellStyle name="40% - Accent6 15 7" xfId="18788"/>
    <cellStyle name="40% - Accent6 15 8" xfId="18789"/>
    <cellStyle name="40% - Accent6 15 9" xfId="18790"/>
    <cellStyle name="40% - Accent6 16" xfId="18791"/>
    <cellStyle name="40% - Accent6 16 10" xfId="18792"/>
    <cellStyle name="40% - Accent6 16 11" xfId="18793"/>
    <cellStyle name="40% - Accent6 16 12" xfId="18794"/>
    <cellStyle name="40% - Accent6 16 2" xfId="18795"/>
    <cellStyle name="40% - Accent6 16 2 2" xfId="18796"/>
    <cellStyle name="40% - Accent6 16 2 2 2" xfId="18797"/>
    <cellStyle name="40% - Accent6 16 2 3" xfId="18798"/>
    <cellStyle name="40% - Accent6 16 2 4" xfId="18799"/>
    <cellStyle name="40% - Accent6 16 2 5" xfId="18800"/>
    <cellStyle name="40% - Accent6 16 2 6" xfId="18801"/>
    <cellStyle name="40% - Accent6 16 2 7" xfId="18802"/>
    <cellStyle name="40% - Accent6 16 3" xfId="18803"/>
    <cellStyle name="40% - Accent6 16 3 2" xfId="18804"/>
    <cellStyle name="40% - Accent6 16 4" xfId="18805"/>
    <cellStyle name="40% - Accent6 16 5" xfId="18806"/>
    <cellStyle name="40% - Accent6 16 6" xfId="18807"/>
    <cellStyle name="40% - Accent6 16 7" xfId="18808"/>
    <cellStyle name="40% - Accent6 16 8" xfId="18809"/>
    <cellStyle name="40% - Accent6 16 9" xfId="18810"/>
    <cellStyle name="40% - Accent6 17" xfId="18811"/>
    <cellStyle name="40% - Accent6 17 10" xfId="18812"/>
    <cellStyle name="40% - Accent6 17 11" xfId="18813"/>
    <cellStyle name="40% - Accent6 17 12" xfId="18814"/>
    <cellStyle name="40% - Accent6 17 2" xfId="18815"/>
    <cellStyle name="40% - Accent6 17 2 2" xfId="18816"/>
    <cellStyle name="40% - Accent6 17 2 2 2" xfId="18817"/>
    <cellStyle name="40% - Accent6 17 2 3" xfId="18818"/>
    <cellStyle name="40% - Accent6 17 2 4" xfId="18819"/>
    <cellStyle name="40% - Accent6 17 2 5" xfId="18820"/>
    <cellStyle name="40% - Accent6 17 2 6" xfId="18821"/>
    <cellStyle name="40% - Accent6 17 2 7" xfId="18822"/>
    <cellStyle name="40% - Accent6 17 3" xfId="18823"/>
    <cellStyle name="40% - Accent6 17 3 2" xfId="18824"/>
    <cellStyle name="40% - Accent6 17 4" xfId="18825"/>
    <cellStyle name="40% - Accent6 17 5" xfId="18826"/>
    <cellStyle name="40% - Accent6 17 6" xfId="18827"/>
    <cellStyle name="40% - Accent6 17 7" xfId="18828"/>
    <cellStyle name="40% - Accent6 17 8" xfId="18829"/>
    <cellStyle name="40% - Accent6 17 9" xfId="18830"/>
    <cellStyle name="40% - Accent6 18" xfId="18831"/>
    <cellStyle name="40% - Accent6 18 10" xfId="18832"/>
    <cellStyle name="40% - Accent6 18 11" xfId="18833"/>
    <cellStyle name="40% - Accent6 18 12" xfId="18834"/>
    <cellStyle name="40% - Accent6 18 2" xfId="18835"/>
    <cellStyle name="40% - Accent6 18 2 2" xfId="18836"/>
    <cellStyle name="40% - Accent6 18 2 2 2" xfId="18837"/>
    <cellStyle name="40% - Accent6 18 2 3" xfId="18838"/>
    <cellStyle name="40% - Accent6 18 2 4" xfId="18839"/>
    <cellStyle name="40% - Accent6 18 2 5" xfId="18840"/>
    <cellStyle name="40% - Accent6 18 2 6" xfId="18841"/>
    <cellStyle name="40% - Accent6 18 2 7" xfId="18842"/>
    <cellStyle name="40% - Accent6 18 3" xfId="18843"/>
    <cellStyle name="40% - Accent6 18 3 2" xfId="18844"/>
    <cellStyle name="40% - Accent6 18 4" xfId="18845"/>
    <cellStyle name="40% - Accent6 18 5" xfId="18846"/>
    <cellStyle name="40% - Accent6 18 6" xfId="18847"/>
    <cellStyle name="40% - Accent6 18 7" xfId="18848"/>
    <cellStyle name="40% - Accent6 18 8" xfId="18849"/>
    <cellStyle name="40% - Accent6 18 9" xfId="18850"/>
    <cellStyle name="40% - Accent6 19" xfId="18851"/>
    <cellStyle name="40% - Accent6 19 10" xfId="18852"/>
    <cellStyle name="40% - Accent6 19 11" xfId="18853"/>
    <cellStyle name="40% - Accent6 19 12" xfId="18854"/>
    <cellStyle name="40% - Accent6 19 2" xfId="18855"/>
    <cellStyle name="40% - Accent6 19 2 2" xfId="18856"/>
    <cellStyle name="40% - Accent6 19 2 2 2" xfId="18857"/>
    <cellStyle name="40% - Accent6 19 2 3" xfId="18858"/>
    <cellStyle name="40% - Accent6 19 2 4" xfId="18859"/>
    <cellStyle name="40% - Accent6 19 2 5" xfId="18860"/>
    <cellStyle name="40% - Accent6 19 2 6" xfId="18861"/>
    <cellStyle name="40% - Accent6 19 2 7" xfId="18862"/>
    <cellStyle name="40% - Accent6 19 3" xfId="18863"/>
    <cellStyle name="40% - Accent6 19 3 2" xfId="18864"/>
    <cellStyle name="40% - Accent6 19 4" xfId="18865"/>
    <cellStyle name="40% - Accent6 19 5" xfId="18866"/>
    <cellStyle name="40% - Accent6 19 6" xfId="18867"/>
    <cellStyle name="40% - Accent6 19 7" xfId="18868"/>
    <cellStyle name="40% - Accent6 19 8" xfId="18869"/>
    <cellStyle name="40% - Accent6 19 9" xfId="18870"/>
    <cellStyle name="40% - Accent6 2" xfId="18871"/>
    <cellStyle name="40% - Accent6 2 10" xfId="18872"/>
    <cellStyle name="40% - Accent6 2 11" xfId="18873"/>
    <cellStyle name="40% - Accent6 2 12" xfId="18874"/>
    <cellStyle name="40% - Accent6 2 2" xfId="18875"/>
    <cellStyle name="40% - Accent6 2 2 2" xfId="18876"/>
    <cellStyle name="40% - Accent6 2 2 2 2" xfId="18877"/>
    <cellStyle name="40% - Accent6 2 2 2 3" xfId="18878"/>
    <cellStyle name="40% - Accent6 2 2 3" xfId="18879"/>
    <cellStyle name="40% - Accent6 2 2 4" xfId="18880"/>
    <cellStyle name="40% - Accent6 2 2 5" xfId="18881"/>
    <cellStyle name="40% - Accent6 2 2 6" xfId="18882"/>
    <cellStyle name="40% - Accent6 2 2 7" xfId="18883"/>
    <cellStyle name="40% - Accent6 2 3" xfId="18884"/>
    <cellStyle name="40% - Accent6 2 3 2" xfId="18885"/>
    <cellStyle name="40% - Accent6 2 3 2 2" xfId="18886"/>
    <cellStyle name="40% - Accent6 2 3 3" xfId="18887"/>
    <cellStyle name="40% - Accent6 2 4" xfId="18888"/>
    <cellStyle name="40% - Accent6 2 4 2" xfId="18889"/>
    <cellStyle name="40% - Accent6 2 5" xfId="18890"/>
    <cellStyle name="40% - Accent6 2 5 2" xfId="18891"/>
    <cellStyle name="40% - Accent6 2 6" xfId="18892"/>
    <cellStyle name="40% - Accent6 2 6 2" xfId="18893"/>
    <cellStyle name="40% - Accent6 2 7" xfId="18894"/>
    <cellStyle name="40% - Accent6 2 7 2" xfId="18895"/>
    <cellStyle name="40% - Accent6 2 8" xfId="18896"/>
    <cellStyle name="40% - Accent6 2 8 2" xfId="18897"/>
    <cellStyle name="40% - Accent6 2 9" xfId="18898"/>
    <cellStyle name="40% - Accent6 20" xfId="18899"/>
    <cellStyle name="40% - Accent6 20 10" xfId="18900"/>
    <cellStyle name="40% - Accent6 20 11" xfId="18901"/>
    <cellStyle name="40% - Accent6 20 12" xfId="18902"/>
    <cellStyle name="40% - Accent6 20 2" xfId="18903"/>
    <cellStyle name="40% - Accent6 20 2 2" xfId="18904"/>
    <cellStyle name="40% - Accent6 20 2 2 2" xfId="18905"/>
    <cellStyle name="40% - Accent6 20 2 3" xfId="18906"/>
    <cellStyle name="40% - Accent6 20 2 4" xfId="18907"/>
    <cellStyle name="40% - Accent6 20 2 5" xfId="18908"/>
    <cellStyle name="40% - Accent6 20 2 6" xfId="18909"/>
    <cellStyle name="40% - Accent6 20 2 7" xfId="18910"/>
    <cellStyle name="40% - Accent6 20 3" xfId="18911"/>
    <cellStyle name="40% - Accent6 20 3 2" xfId="18912"/>
    <cellStyle name="40% - Accent6 20 4" xfId="18913"/>
    <cellStyle name="40% - Accent6 20 5" xfId="18914"/>
    <cellStyle name="40% - Accent6 20 6" xfId="18915"/>
    <cellStyle name="40% - Accent6 20 7" xfId="18916"/>
    <cellStyle name="40% - Accent6 20 8" xfId="18917"/>
    <cellStyle name="40% - Accent6 20 9" xfId="18918"/>
    <cellStyle name="40% - Accent6 21" xfId="18919"/>
    <cellStyle name="40% - Accent6 21 10" xfId="18920"/>
    <cellStyle name="40% - Accent6 21 11" xfId="18921"/>
    <cellStyle name="40% - Accent6 21 12" xfId="18922"/>
    <cellStyle name="40% - Accent6 21 2" xfId="18923"/>
    <cellStyle name="40% - Accent6 21 2 2" xfId="18924"/>
    <cellStyle name="40% - Accent6 21 2 2 2" xfId="18925"/>
    <cellStyle name="40% - Accent6 21 2 3" xfId="18926"/>
    <cellStyle name="40% - Accent6 21 2 4" xfId="18927"/>
    <cellStyle name="40% - Accent6 21 2 5" xfId="18928"/>
    <cellStyle name="40% - Accent6 21 2 6" xfId="18929"/>
    <cellStyle name="40% - Accent6 21 2 7" xfId="18930"/>
    <cellStyle name="40% - Accent6 21 3" xfId="18931"/>
    <cellStyle name="40% - Accent6 21 3 2" xfId="18932"/>
    <cellStyle name="40% - Accent6 21 4" xfId="18933"/>
    <cellStyle name="40% - Accent6 21 5" xfId="18934"/>
    <cellStyle name="40% - Accent6 21 6" xfId="18935"/>
    <cellStyle name="40% - Accent6 21 7" xfId="18936"/>
    <cellStyle name="40% - Accent6 21 8" xfId="18937"/>
    <cellStyle name="40% - Accent6 21 9" xfId="18938"/>
    <cellStyle name="40% - Accent6 22" xfId="18939"/>
    <cellStyle name="40% - Accent6 22 10" xfId="18940"/>
    <cellStyle name="40% - Accent6 22 11" xfId="18941"/>
    <cellStyle name="40% - Accent6 22 12" xfId="18942"/>
    <cellStyle name="40% - Accent6 22 2" xfId="18943"/>
    <cellStyle name="40% - Accent6 22 2 2" xfId="18944"/>
    <cellStyle name="40% - Accent6 22 2 2 2" xfId="18945"/>
    <cellStyle name="40% - Accent6 22 2 3" xfId="18946"/>
    <cellStyle name="40% - Accent6 22 2 4" xfId="18947"/>
    <cellStyle name="40% - Accent6 22 2 5" xfId="18948"/>
    <cellStyle name="40% - Accent6 22 2 6" xfId="18949"/>
    <cellStyle name="40% - Accent6 22 2 7" xfId="18950"/>
    <cellStyle name="40% - Accent6 22 3" xfId="18951"/>
    <cellStyle name="40% - Accent6 22 3 2" xfId="18952"/>
    <cellStyle name="40% - Accent6 22 4" xfId="18953"/>
    <cellStyle name="40% - Accent6 22 5" xfId="18954"/>
    <cellStyle name="40% - Accent6 22 6" xfId="18955"/>
    <cellStyle name="40% - Accent6 22 7" xfId="18956"/>
    <cellStyle name="40% - Accent6 22 8" xfId="18957"/>
    <cellStyle name="40% - Accent6 22 9" xfId="18958"/>
    <cellStyle name="40% - Accent6 23" xfId="18959"/>
    <cellStyle name="40% - Accent6 23 10" xfId="18960"/>
    <cellStyle name="40% - Accent6 23 11" xfId="18961"/>
    <cellStyle name="40% - Accent6 23 12" xfId="18962"/>
    <cellStyle name="40% - Accent6 23 2" xfId="18963"/>
    <cellStyle name="40% - Accent6 23 2 2" xfId="18964"/>
    <cellStyle name="40% - Accent6 23 2 2 2" xfId="18965"/>
    <cellStyle name="40% - Accent6 23 2 3" xfId="18966"/>
    <cellStyle name="40% - Accent6 23 2 4" xfId="18967"/>
    <cellStyle name="40% - Accent6 23 2 5" xfId="18968"/>
    <cellStyle name="40% - Accent6 23 2 6" xfId="18969"/>
    <cellStyle name="40% - Accent6 23 2 7" xfId="18970"/>
    <cellStyle name="40% - Accent6 23 3" xfId="18971"/>
    <cellStyle name="40% - Accent6 23 3 2" xfId="18972"/>
    <cellStyle name="40% - Accent6 23 4" xfId="18973"/>
    <cellStyle name="40% - Accent6 23 5" xfId="18974"/>
    <cellStyle name="40% - Accent6 23 6" xfId="18975"/>
    <cellStyle name="40% - Accent6 23 7" xfId="18976"/>
    <cellStyle name="40% - Accent6 23 8" xfId="18977"/>
    <cellStyle name="40% - Accent6 23 9" xfId="18978"/>
    <cellStyle name="40% - Accent6 24" xfId="18979"/>
    <cellStyle name="40% - Accent6 24 10" xfId="18980"/>
    <cellStyle name="40% - Accent6 24 11" xfId="18981"/>
    <cellStyle name="40% - Accent6 24 12" xfId="18982"/>
    <cellStyle name="40% - Accent6 24 2" xfId="18983"/>
    <cellStyle name="40% - Accent6 24 2 2" xfId="18984"/>
    <cellStyle name="40% - Accent6 24 2 2 2" xfId="18985"/>
    <cellStyle name="40% - Accent6 24 2 3" xfId="18986"/>
    <cellStyle name="40% - Accent6 24 2 4" xfId="18987"/>
    <cellStyle name="40% - Accent6 24 2 5" xfId="18988"/>
    <cellStyle name="40% - Accent6 24 2 6" xfId="18989"/>
    <cellStyle name="40% - Accent6 24 2 7" xfId="18990"/>
    <cellStyle name="40% - Accent6 24 3" xfId="18991"/>
    <cellStyle name="40% - Accent6 24 3 2" xfId="18992"/>
    <cellStyle name="40% - Accent6 24 4" xfId="18993"/>
    <cellStyle name="40% - Accent6 24 5" xfId="18994"/>
    <cellStyle name="40% - Accent6 24 6" xfId="18995"/>
    <cellStyle name="40% - Accent6 24 7" xfId="18996"/>
    <cellStyle name="40% - Accent6 24 8" xfId="18997"/>
    <cellStyle name="40% - Accent6 24 9" xfId="18998"/>
    <cellStyle name="40% - Accent6 25" xfId="18999"/>
    <cellStyle name="40% - Accent6 25 2" xfId="19000"/>
    <cellStyle name="40% - Accent6 25 2 2" xfId="19001"/>
    <cellStyle name="40% - Accent6 25 2 2 2" xfId="19002"/>
    <cellStyle name="40% - Accent6 25 2 3" xfId="19003"/>
    <cellStyle name="40% - Accent6 25 2 4" xfId="19004"/>
    <cellStyle name="40% - Accent6 25 2 5" xfId="19005"/>
    <cellStyle name="40% - Accent6 25 2 6" xfId="19006"/>
    <cellStyle name="40% - Accent6 25 2 7" xfId="19007"/>
    <cellStyle name="40% - Accent6 25 3" xfId="19008"/>
    <cellStyle name="40% - Accent6 25 3 2" xfId="19009"/>
    <cellStyle name="40% - Accent6 25 4" xfId="19010"/>
    <cellStyle name="40% - Accent6 25 5" xfId="19011"/>
    <cellStyle name="40% - Accent6 25 6" xfId="19012"/>
    <cellStyle name="40% - Accent6 25 7" xfId="19013"/>
    <cellStyle name="40% - Accent6 25 8" xfId="19014"/>
    <cellStyle name="40% - Accent6 26" xfId="19015"/>
    <cellStyle name="40% - Accent6 26 2" xfId="19016"/>
    <cellStyle name="40% - Accent6 26 2 2" xfId="19017"/>
    <cellStyle name="40% - Accent6 26 2 2 2" xfId="19018"/>
    <cellStyle name="40% - Accent6 26 2 3" xfId="19019"/>
    <cellStyle name="40% - Accent6 26 2 4" xfId="19020"/>
    <cellStyle name="40% - Accent6 26 2 5" xfId="19021"/>
    <cellStyle name="40% - Accent6 26 2 6" xfId="19022"/>
    <cellStyle name="40% - Accent6 26 2 7" xfId="19023"/>
    <cellStyle name="40% - Accent6 26 3" xfId="19024"/>
    <cellStyle name="40% - Accent6 26 3 2" xfId="19025"/>
    <cellStyle name="40% - Accent6 26 4" xfId="19026"/>
    <cellStyle name="40% - Accent6 26 5" xfId="19027"/>
    <cellStyle name="40% - Accent6 26 6" xfId="19028"/>
    <cellStyle name="40% - Accent6 26 7" xfId="19029"/>
    <cellStyle name="40% - Accent6 26 8" xfId="19030"/>
    <cellStyle name="40% - Accent6 27" xfId="19031"/>
    <cellStyle name="40% - Accent6 27 2" xfId="19032"/>
    <cellStyle name="40% - Accent6 27 2 2" xfId="19033"/>
    <cellStyle name="40% - Accent6 27 2 2 2" xfId="19034"/>
    <cellStyle name="40% - Accent6 27 2 3" xfId="19035"/>
    <cellStyle name="40% - Accent6 27 2 4" xfId="19036"/>
    <cellStyle name="40% - Accent6 27 2 5" xfId="19037"/>
    <cellStyle name="40% - Accent6 27 2 6" xfId="19038"/>
    <cellStyle name="40% - Accent6 27 2 7" xfId="19039"/>
    <cellStyle name="40% - Accent6 27 3" xfId="19040"/>
    <cellStyle name="40% - Accent6 27 3 2" xfId="19041"/>
    <cellStyle name="40% - Accent6 27 4" xfId="19042"/>
    <cellStyle name="40% - Accent6 27 5" xfId="19043"/>
    <cellStyle name="40% - Accent6 27 6" xfId="19044"/>
    <cellStyle name="40% - Accent6 27 7" xfId="19045"/>
    <cellStyle name="40% - Accent6 27 8" xfId="19046"/>
    <cellStyle name="40% - Accent6 28" xfId="19047"/>
    <cellStyle name="40% - Accent6 28 2" xfId="19048"/>
    <cellStyle name="40% - Accent6 28 2 2" xfId="19049"/>
    <cellStyle name="40% - Accent6 28 2 2 2" xfId="19050"/>
    <cellStyle name="40% - Accent6 28 2 3" xfId="19051"/>
    <cellStyle name="40% - Accent6 28 2 4" xfId="19052"/>
    <cellStyle name="40% - Accent6 28 2 5" xfId="19053"/>
    <cellStyle name="40% - Accent6 28 2 6" xfId="19054"/>
    <cellStyle name="40% - Accent6 28 2 7" xfId="19055"/>
    <cellStyle name="40% - Accent6 28 3" xfId="19056"/>
    <cellStyle name="40% - Accent6 28 3 2" xfId="19057"/>
    <cellStyle name="40% - Accent6 28 4" xfId="19058"/>
    <cellStyle name="40% - Accent6 28 5" xfId="19059"/>
    <cellStyle name="40% - Accent6 28 6" xfId="19060"/>
    <cellStyle name="40% - Accent6 28 7" xfId="19061"/>
    <cellStyle name="40% - Accent6 28 8" xfId="19062"/>
    <cellStyle name="40% - Accent6 29" xfId="19063"/>
    <cellStyle name="40% - Accent6 29 2" xfId="19064"/>
    <cellStyle name="40% - Accent6 29 2 2" xfId="19065"/>
    <cellStyle name="40% - Accent6 29 2 2 2" xfId="19066"/>
    <cellStyle name="40% - Accent6 29 2 3" xfId="19067"/>
    <cellStyle name="40% - Accent6 29 2 4" xfId="19068"/>
    <cellStyle name="40% - Accent6 29 2 5" xfId="19069"/>
    <cellStyle name="40% - Accent6 29 2 6" xfId="19070"/>
    <cellStyle name="40% - Accent6 29 2 7" xfId="19071"/>
    <cellStyle name="40% - Accent6 29 3" xfId="19072"/>
    <cellStyle name="40% - Accent6 29 3 2" xfId="19073"/>
    <cellStyle name="40% - Accent6 29 4" xfId="19074"/>
    <cellStyle name="40% - Accent6 29 5" xfId="19075"/>
    <cellStyle name="40% - Accent6 29 6" xfId="19076"/>
    <cellStyle name="40% - Accent6 29 7" xfId="19077"/>
    <cellStyle name="40% - Accent6 29 8" xfId="19078"/>
    <cellStyle name="40% - Accent6 3" xfId="19079"/>
    <cellStyle name="40% - Accent6 3 10" xfId="19080"/>
    <cellStyle name="40% - Accent6 3 11" xfId="19081"/>
    <cellStyle name="40% - Accent6 3 12" xfId="19082"/>
    <cellStyle name="40% - Accent6 3 2" xfId="19083"/>
    <cellStyle name="40% - Accent6 3 2 2" xfId="19084"/>
    <cellStyle name="40% - Accent6 3 2 2 2" xfId="19085"/>
    <cellStyle name="40% - Accent6 3 2 3" xfId="19086"/>
    <cellStyle name="40% - Accent6 3 2 4" xfId="19087"/>
    <cellStyle name="40% - Accent6 3 2 5" xfId="19088"/>
    <cellStyle name="40% - Accent6 3 2 6" xfId="19089"/>
    <cellStyle name="40% - Accent6 3 2 7" xfId="19090"/>
    <cellStyle name="40% - Accent6 3 3" xfId="19091"/>
    <cellStyle name="40% - Accent6 3 3 2" xfId="19092"/>
    <cellStyle name="40% - Accent6 3 3 3" xfId="19093"/>
    <cellStyle name="40% - Accent6 3 4" xfId="19094"/>
    <cellStyle name="40% - Accent6 3 5" xfId="19095"/>
    <cellStyle name="40% - Accent6 3 6" xfId="19096"/>
    <cellStyle name="40% - Accent6 3 7" xfId="19097"/>
    <cellStyle name="40% - Accent6 3 8" xfId="19098"/>
    <cellStyle name="40% - Accent6 3 9" xfId="19099"/>
    <cellStyle name="40% - Accent6 30" xfId="19100"/>
    <cellStyle name="40% - Accent6 30 2" xfId="19101"/>
    <cellStyle name="40% - Accent6 30 2 2" xfId="19102"/>
    <cellStyle name="40% - Accent6 30 2 2 2" xfId="19103"/>
    <cellStyle name="40% - Accent6 30 2 3" xfId="19104"/>
    <cellStyle name="40% - Accent6 30 2 4" xfId="19105"/>
    <cellStyle name="40% - Accent6 30 2 5" xfId="19106"/>
    <cellStyle name="40% - Accent6 30 2 6" xfId="19107"/>
    <cellStyle name="40% - Accent6 30 2 7" xfId="19108"/>
    <cellStyle name="40% - Accent6 30 3" xfId="19109"/>
    <cellStyle name="40% - Accent6 30 3 2" xfId="19110"/>
    <cellStyle name="40% - Accent6 30 4" xfId="19111"/>
    <cellStyle name="40% - Accent6 30 5" xfId="19112"/>
    <cellStyle name="40% - Accent6 30 6" xfId="19113"/>
    <cellStyle name="40% - Accent6 30 7" xfId="19114"/>
    <cellStyle name="40% - Accent6 30 8" xfId="19115"/>
    <cellStyle name="40% - Accent6 31" xfId="19116"/>
    <cellStyle name="40% - Accent6 31 2" xfId="19117"/>
    <cellStyle name="40% - Accent6 31 2 2" xfId="19118"/>
    <cellStyle name="40% - Accent6 31 2 2 2" xfId="19119"/>
    <cellStyle name="40% - Accent6 31 2 3" xfId="19120"/>
    <cellStyle name="40% - Accent6 31 2 4" xfId="19121"/>
    <cellStyle name="40% - Accent6 31 2 5" xfId="19122"/>
    <cellStyle name="40% - Accent6 31 2 6" xfId="19123"/>
    <cellStyle name="40% - Accent6 31 2 7" xfId="19124"/>
    <cellStyle name="40% - Accent6 31 3" xfId="19125"/>
    <cellStyle name="40% - Accent6 31 3 2" xfId="19126"/>
    <cellStyle name="40% - Accent6 31 4" xfId="19127"/>
    <cellStyle name="40% - Accent6 31 5" xfId="19128"/>
    <cellStyle name="40% - Accent6 31 6" xfId="19129"/>
    <cellStyle name="40% - Accent6 31 7" xfId="19130"/>
    <cellStyle name="40% - Accent6 31 8" xfId="19131"/>
    <cellStyle name="40% - Accent6 32" xfId="19132"/>
    <cellStyle name="40% - Accent6 32 2" xfId="19133"/>
    <cellStyle name="40% - Accent6 32 2 2" xfId="19134"/>
    <cellStyle name="40% - Accent6 32 2 2 2" xfId="19135"/>
    <cellStyle name="40% - Accent6 32 2 3" xfId="19136"/>
    <cellStyle name="40% - Accent6 32 2 4" xfId="19137"/>
    <cellStyle name="40% - Accent6 32 2 5" xfId="19138"/>
    <cellStyle name="40% - Accent6 32 2 6" xfId="19139"/>
    <cellStyle name="40% - Accent6 32 2 7" xfId="19140"/>
    <cellStyle name="40% - Accent6 32 3" xfId="19141"/>
    <cellStyle name="40% - Accent6 32 3 2" xfId="19142"/>
    <cellStyle name="40% - Accent6 32 4" xfId="19143"/>
    <cellStyle name="40% - Accent6 32 5" xfId="19144"/>
    <cellStyle name="40% - Accent6 32 6" xfId="19145"/>
    <cellStyle name="40% - Accent6 32 7" xfId="19146"/>
    <cellStyle name="40% - Accent6 32 8" xfId="19147"/>
    <cellStyle name="40% - Accent6 33" xfId="19148"/>
    <cellStyle name="40% - Accent6 33 2" xfId="19149"/>
    <cellStyle name="40% - Accent6 33 2 2" xfId="19150"/>
    <cellStyle name="40% - Accent6 33 2 2 2" xfId="19151"/>
    <cellStyle name="40% - Accent6 33 2 3" xfId="19152"/>
    <cellStyle name="40% - Accent6 33 2 4" xfId="19153"/>
    <cellStyle name="40% - Accent6 33 2 5" xfId="19154"/>
    <cellStyle name="40% - Accent6 33 2 6" xfId="19155"/>
    <cellStyle name="40% - Accent6 33 2 7" xfId="19156"/>
    <cellStyle name="40% - Accent6 33 3" xfId="19157"/>
    <cellStyle name="40% - Accent6 33 3 2" xfId="19158"/>
    <cellStyle name="40% - Accent6 33 4" xfId="19159"/>
    <cellStyle name="40% - Accent6 33 5" xfId="19160"/>
    <cellStyle name="40% - Accent6 33 6" xfId="19161"/>
    <cellStyle name="40% - Accent6 33 7" xfId="19162"/>
    <cellStyle name="40% - Accent6 33 8" xfId="19163"/>
    <cellStyle name="40% - Accent6 34" xfId="19164"/>
    <cellStyle name="40% - Accent6 34 2" xfId="19165"/>
    <cellStyle name="40% - Accent6 34 2 2" xfId="19166"/>
    <cellStyle name="40% - Accent6 34 2 2 2" xfId="19167"/>
    <cellStyle name="40% - Accent6 34 2 3" xfId="19168"/>
    <cellStyle name="40% - Accent6 34 2 4" xfId="19169"/>
    <cellStyle name="40% - Accent6 34 2 5" xfId="19170"/>
    <cellStyle name="40% - Accent6 34 2 6" xfId="19171"/>
    <cellStyle name="40% - Accent6 34 2 7" xfId="19172"/>
    <cellStyle name="40% - Accent6 34 3" xfId="19173"/>
    <cellStyle name="40% - Accent6 34 3 2" xfId="19174"/>
    <cellStyle name="40% - Accent6 34 4" xfId="19175"/>
    <cellStyle name="40% - Accent6 34 5" xfId="19176"/>
    <cellStyle name="40% - Accent6 34 6" xfId="19177"/>
    <cellStyle name="40% - Accent6 34 7" xfId="19178"/>
    <cellStyle name="40% - Accent6 34 8" xfId="19179"/>
    <cellStyle name="40% - Accent6 35" xfId="19180"/>
    <cellStyle name="40% - Accent6 35 2" xfId="19181"/>
    <cellStyle name="40% - Accent6 35 2 2" xfId="19182"/>
    <cellStyle name="40% - Accent6 35 2 2 2" xfId="19183"/>
    <cellStyle name="40% - Accent6 35 2 3" xfId="19184"/>
    <cellStyle name="40% - Accent6 35 2 4" xfId="19185"/>
    <cellStyle name="40% - Accent6 35 2 5" xfId="19186"/>
    <cellStyle name="40% - Accent6 35 2 6" xfId="19187"/>
    <cellStyle name="40% - Accent6 35 2 7" xfId="19188"/>
    <cellStyle name="40% - Accent6 35 3" xfId="19189"/>
    <cellStyle name="40% - Accent6 35 3 2" xfId="19190"/>
    <cellStyle name="40% - Accent6 35 4" xfId="19191"/>
    <cellStyle name="40% - Accent6 35 5" xfId="19192"/>
    <cellStyle name="40% - Accent6 35 6" xfId="19193"/>
    <cellStyle name="40% - Accent6 35 7" xfId="19194"/>
    <cellStyle name="40% - Accent6 35 8" xfId="19195"/>
    <cellStyle name="40% - Accent6 36" xfId="19196"/>
    <cellStyle name="40% - Accent6 36 2" xfId="19197"/>
    <cellStyle name="40% - Accent6 36 2 2" xfId="19198"/>
    <cellStyle name="40% - Accent6 36 2 2 2" xfId="19199"/>
    <cellStyle name="40% - Accent6 36 2 3" xfId="19200"/>
    <cellStyle name="40% - Accent6 36 2 4" xfId="19201"/>
    <cellStyle name="40% - Accent6 36 2 5" xfId="19202"/>
    <cellStyle name="40% - Accent6 36 2 6" xfId="19203"/>
    <cellStyle name="40% - Accent6 36 2 7" xfId="19204"/>
    <cellStyle name="40% - Accent6 36 3" xfId="19205"/>
    <cellStyle name="40% - Accent6 36 3 2" xfId="19206"/>
    <cellStyle name="40% - Accent6 36 4" xfId="19207"/>
    <cellStyle name="40% - Accent6 36 5" xfId="19208"/>
    <cellStyle name="40% - Accent6 36 6" xfId="19209"/>
    <cellStyle name="40% - Accent6 36 7" xfId="19210"/>
    <cellStyle name="40% - Accent6 36 8" xfId="19211"/>
    <cellStyle name="40% - Accent6 37" xfId="19212"/>
    <cellStyle name="40% - Accent6 37 2" xfId="19213"/>
    <cellStyle name="40% - Accent6 37 2 2" xfId="19214"/>
    <cellStyle name="40% - Accent6 37 2 2 2" xfId="19215"/>
    <cellStyle name="40% - Accent6 37 2 3" xfId="19216"/>
    <cellStyle name="40% - Accent6 37 2 4" xfId="19217"/>
    <cellStyle name="40% - Accent6 37 2 5" xfId="19218"/>
    <cellStyle name="40% - Accent6 37 2 6" xfId="19219"/>
    <cellStyle name="40% - Accent6 37 2 7" xfId="19220"/>
    <cellStyle name="40% - Accent6 37 3" xfId="19221"/>
    <cellStyle name="40% - Accent6 37 3 2" xfId="19222"/>
    <cellStyle name="40% - Accent6 37 4" xfId="19223"/>
    <cellStyle name="40% - Accent6 37 5" xfId="19224"/>
    <cellStyle name="40% - Accent6 37 6" xfId="19225"/>
    <cellStyle name="40% - Accent6 37 7" xfId="19226"/>
    <cellStyle name="40% - Accent6 37 8" xfId="19227"/>
    <cellStyle name="40% - Accent6 38" xfId="19228"/>
    <cellStyle name="40% - Accent6 38 2" xfId="19229"/>
    <cellStyle name="40% - Accent6 38 2 2" xfId="19230"/>
    <cellStyle name="40% - Accent6 38 2 2 2" xfId="19231"/>
    <cellStyle name="40% - Accent6 38 2 3" xfId="19232"/>
    <cellStyle name="40% - Accent6 38 2 4" xfId="19233"/>
    <cellStyle name="40% - Accent6 38 2 5" xfId="19234"/>
    <cellStyle name="40% - Accent6 38 2 6" xfId="19235"/>
    <cellStyle name="40% - Accent6 38 2 7" xfId="19236"/>
    <cellStyle name="40% - Accent6 38 3" xfId="19237"/>
    <cellStyle name="40% - Accent6 38 3 2" xfId="19238"/>
    <cellStyle name="40% - Accent6 38 4" xfId="19239"/>
    <cellStyle name="40% - Accent6 38 5" xfId="19240"/>
    <cellStyle name="40% - Accent6 38 6" xfId="19241"/>
    <cellStyle name="40% - Accent6 38 7" xfId="19242"/>
    <cellStyle name="40% - Accent6 38 8" xfId="19243"/>
    <cellStyle name="40% - Accent6 39" xfId="19244"/>
    <cellStyle name="40% - Accent6 39 2" xfId="19245"/>
    <cellStyle name="40% - Accent6 39 2 2" xfId="19246"/>
    <cellStyle name="40% - Accent6 39 2 2 2" xfId="19247"/>
    <cellStyle name="40% - Accent6 39 2 3" xfId="19248"/>
    <cellStyle name="40% - Accent6 39 2 4" xfId="19249"/>
    <cellStyle name="40% - Accent6 39 2 5" xfId="19250"/>
    <cellStyle name="40% - Accent6 39 2 6" xfId="19251"/>
    <cellStyle name="40% - Accent6 39 2 7" xfId="19252"/>
    <cellStyle name="40% - Accent6 39 3" xfId="19253"/>
    <cellStyle name="40% - Accent6 39 3 2" xfId="19254"/>
    <cellStyle name="40% - Accent6 39 4" xfId="19255"/>
    <cellStyle name="40% - Accent6 39 5" xfId="19256"/>
    <cellStyle name="40% - Accent6 39 6" xfId="19257"/>
    <cellStyle name="40% - Accent6 39 7" xfId="19258"/>
    <cellStyle name="40% - Accent6 39 8" xfId="19259"/>
    <cellStyle name="40% - Accent6 4" xfId="19260"/>
    <cellStyle name="40% - Accent6 4 10" xfId="19261"/>
    <cellStyle name="40% - Accent6 4 11" xfId="19262"/>
    <cellStyle name="40% - Accent6 4 12" xfId="19263"/>
    <cellStyle name="40% - Accent6 4 2" xfId="19264"/>
    <cellStyle name="40% - Accent6 4 2 2" xfId="19265"/>
    <cellStyle name="40% - Accent6 4 2 2 2" xfId="19266"/>
    <cellStyle name="40% - Accent6 4 2 3" xfId="19267"/>
    <cellStyle name="40% - Accent6 4 2 4" xfId="19268"/>
    <cellStyle name="40% - Accent6 4 2 5" xfId="19269"/>
    <cellStyle name="40% - Accent6 4 2 6" xfId="19270"/>
    <cellStyle name="40% - Accent6 4 2 7" xfId="19271"/>
    <cellStyle name="40% - Accent6 4 3" xfId="19272"/>
    <cellStyle name="40% - Accent6 4 3 2" xfId="19273"/>
    <cellStyle name="40% - Accent6 4 3 3" xfId="19274"/>
    <cellStyle name="40% - Accent6 4 4" xfId="19275"/>
    <cellStyle name="40% - Accent6 4 5" xfId="19276"/>
    <cellStyle name="40% - Accent6 4 6" xfId="19277"/>
    <cellStyle name="40% - Accent6 4 7" xfId="19278"/>
    <cellStyle name="40% - Accent6 4 8" xfId="19279"/>
    <cellStyle name="40% - Accent6 4 9" xfId="19280"/>
    <cellStyle name="40% - Accent6 40" xfId="19281"/>
    <cellStyle name="40% - Accent6 40 2" xfId="19282"/>
    <cellStyle name="40% - Accent6 40 2 2" xfId="19283"/>
    <cellStyle name="40% - Accent6 40 2 2 2" xfId="19284"/>
    <cellStyle name="40% - Accent6 40 2 3" xfId="19285"/>
    <cellStyle name="40% - Accent6 40 2 4" xfId="19286"/>
    <cellStyle name="40% - Accent6 40 2 5" xfId="19287"/>
    <cellStyle name="40% - Accent6 40 2 6" xfId="19288"/>
    <cellStyle name="40% - Accent6 40 2 7" xfId="19289"/>
    <cellStyle name="40% - Accent6 40 3" xfId="19290"/>
    <cellStyle name="40% - Accent6 40 3 2" xfId="19291"/>
    <cellStyle name="40% - Accent6 40 4" xfId="19292"/>
    <cellStyle name="40% - Accent6 40 5" xfId="19293"/>
    <cellStyle name="40% - Accent6 40 6" xfId="19294"/>
    <cellStyle name="40% - Accent6 40 7" xfId="19295"/>
    <cellStyle name="40% - Accent6 40 8" xfId="19296"/>
    <cellStyle name="40% - Accent6 41" xfId="19297"/>
    <cellStyle name="40% - Accent6 41 2" xfId="19298"/>
    <cellStyle name="40% - Accent6 41 2 2" xfId="19299"/>
    <cellStyle name="40% - Accent6 41 2 2 2" xfId="19300"/>
    <cellStyle name="40% - Accent6 41 2 3" xfId="19301"/>
    <cellStyle name="40% - Accent6 41 2 4" xfId="19302"/>
    <cellStyle name="40% - Accent6 41 2 5" xfId="19303"/>
    <cellStyle name="40% - Accent6 41 2 6" xfId="19304"/>
    <cellStyle name="40% - Accent6 41 2 7" xfId="19305"/>
    <cellStyle name="40% - Accent6 41 3" xfId="19306"/>
    <cellStyle name="40% - Accent6 41 3 2" xfId="19307"/>
    <cellStyle name="40% - Accent6 41 4" xfId="19308"/>
    <cellStyle name="40% - Accent6 41 5" xfId="19309"/>
    <cellStyle name="40% - Accent6 41 6" xfId="19310"/>
    <cellStyle name="40% - Accent6 41 7" xfId="19311"/>
    <cellStyle name="40% - Accent6 41 8" xfId="19312"/>
    <cellStyle name="40% - Accent6 42" xfId="19313"/>
    <cellStyle name="40% - Accent6 42 2" xfId="19314"/>
    <cellStyle name="40% - Accent6 42 2 2" xfId="19315"/>
    <cellStyle name="40% - Accent6 42 2 2 2" xfId="19316"/>
    <cellStyle name="40% - Accent6 42 2 3" xfId="19317"/>
    <cellStyle name="40% - Accent6 42 2 4" xfId="19318"/>
    <cellStyle name="40% - Accent6 42 2 5" xfId="19319"/>
    <cellStyle name="40% - Accent6 42 2 6" xfId="19320"/>
    <cellStyle name="40% - Accent6 42 2 7" xfId="19321"/>
    <cellStyle name="40% - Accent6 42 3" xfId="19322"/>
    <cellStyle name="40% - Accent6 42 3 2" xfId="19323"/>
    <cellStyle name="40% - Accent6 42 4" xfId="19324"/>
    <cellStyle name="40% - Accent6 42 5" xfId="19325"/>
    <cellStyle name="40% - Accent6 42 6" xfId="19326"/>
    <cellStyle name="40% - Accent6 42 7" xfId="19327"/>
    <cellStyle name="40% - Accent6 42 8" xfId="19328"/>
    <cellStyle name="40% - Accent6 43" xfId="19329"/>
    <cellStyle name="40% - Accent6 43 2" xfId="19330"/>
    <cellStyle name="40% - Accent6 43 2 2" xfId="19331"/>
    <cellStyle name="40% - Accent6 43 2 2 2" xfId="19332"/>
    <cellStyle name="40% - Accent6 43 2 3" xfId="19333"/>
    <cellStyle name="40% - Accent6 43 2 4" xfId="19334"/>
    <cellStyle name="40% - Accent6 43 2 5" xfId="19335"/>
    <cellStyle name="40% - Accent6 43 2 6" xfId="19336"/>
    <cellStyle name="40% - Accent6 43 2 7" xfId="19337"/>
    <cellStyle name="40% - Accent6 43 3" xfId="19338"/>
    <cellStyle name="40% - Accent6 43 3 2" xfId="19339"/>
    <cellStyle name="40% - Accent6 43 4" xfId="19340"/>
    <cellStyle name="40% - Accent6 43 5" xfId="19341"/>
    <cellStyle name="40% - Accent6 43 6" xfId="19342"/>
    <cellStyle name="40% - Accent6 43 7" xfId="19343"/>
    <cellStyle name="40% - Accent6 43 8" xfId="19344"/>
    <cellStyle name="40% - Accent6 44" xfId="19345"/>
    <cellStyle name="40% - Accent6 44 2" xfId="19346"/>
    <cellStyle name="40% - Accent6 44 2 2" xfId="19347"/>
    <cellStyle name="40% - Accent6 44 2 2 2" xfId="19348"/>
    <cellStyle name="40% - Accent6 44 2 3" xfId="19349"/>
    <cellStyle name="40% - Accent6 44 2 4" xfId="19350"/>
    <cellStyle name="40% - Accent6 44 2 5" xfId="19351"/>
    <cellStyle name="40% - Accent6 44 2 6" xfId="19352"/>
    <cellStyle name="40% - Accent6 44 2 7" xfId="19353"/>
    <cellStyle name="40% - Accent6 44 3" xfId="19354"/>
    <cellStyle name="40% - Accent6 44 3 2" xfId="19355"/>
    <cellStyle name="40% - Accent6 44 4" xfId="19356"/>
    <cellStyle name="40% - Accent6 44 5" xfId="19357"/>
    <cellStyle name="40% - Accent6 44 6" xfId="19358"/>
    <cellStyle name="40% - Accent6 44 7" xfId="19359"/>
    <cellStyle name="40% - Accent6 44 8" xfId="19360"/>
    <cellStyle name="40% - Accent6 45" xfId="19361"/>
    <cellStyle name="40% - Accent6 45 2" xfId="19362"/>
    <cellStyle name="40% - Accent6 45 2 2" xfId="19363"/>
    <cellStyle name="40% - Accent6 45 2 2 2" xfId="19364"/>
    <cellStyle name="40% - Accent6 45 2 3" xfId="19365"/>
    <cellStyle name="40% - Accent6 45 2 4" xfId="19366"/>
    <cellStyle name="40% - Accent6 45 2 5" xfId="19367"/>
    <cellStyle name="40% - Accent6 45 2 6" xfId="19368"/>
    <cellStyle name="40% - Accent6 45 2 7" xfId="19369"/>
    <cellStyle name="40% - Accent6 45 3" xfId="19370"/>
    <cellStyle name="40% - Accent6 45 3 2" xfId="19371"/>
    <cellStyle name="40% - Accent6 45 4" xfId="19372"/>
    <cellStyle name="40% - Accent6 45 5" xfId="19373"/>
    <cellStyle name="40% - Accent6 45 6" xfId="19374"/>
    <cellStyle name="40% - Accent6 45 7" xfId="19375"/>
    <cellStyle name="40% - Accent6 45 8" xfId="19376"/>
    <cellStyle name="40% - Accent6 46" xfId="19377"/>
    <cellStyle name="40% - Accent6 46 2" xfId="19378"/>
    <cellStyle name="40% - Accent6 46 2 2" xfId="19379"/>
    <cellStyle name="40% - Accent6 46 2 2 2" xfId="19380"/>
    <cellStyle name="40% - Accent6 46 2 3" xfId="19381"/>
    <cellStyle name="40% - Accent6 46 2 4" xfId="19382"/>
    <cellStyle name="40% - Accent6 46 2 5" xfId="19383"/>
    <cellStyle name="40% - Accent6 46 2 6" xfId="19384"/>
    <cellStyle name="40% - Accent6 46 2 7" xfId="19385"/>
    <cellStyle name="40% - Accent6 46 3" xfId="19386"/>
    <cellStyle name="40% - Accent6 46 3 2" xfId="19387"/>
    <cellStyle name="40% - Accent6 46 4" xfId="19388"/>
    <cellStyle name="40% - Accent6 46 5" xfId="19389"/>
    <cellStyle name="40% - Accent6 46 6" xfId="19390"/>
    <cellStyle name="40% - Accent6 46 7" xfId="19391"/>
    <cellStyle name="40% - Accent6 46 8" xfId="19392"/>
    <cellStyle name="40% - Accent6 47" xfId="19393"/>
    <cellStyle name="40% - Accent6 47 2" xfId="19394"/>
    <cellStyle name="40% - Accent6 47 2 2" xfId="19395"/>
    <cellStyle name="40% - Accent6 47 2 2 2" xfId="19396"/>
    <cellStyle name="40% - Accent6 47 2 3" xfId="19397"/>
    <cellStyle name="40% - Accent6 47 2 4" xfId="19398"/>
    <cellStyle name="40% - Accent6 47 2 5" xfId="19399"/>
    <cellStyle name="40% - Accent6 47 2 6" xfId="19400"/>
    <cellStyle name="40% - Accent6 47 2 7" xfId="19401"/>
    <cellStyle name="40% - Accent6 47 3" xfId="19402"/>
    <cellStyle name="40% - Accent6 47 3 2" xfId="19403"/>
    <cellStyle name="40% - Accent6 47 4" xfId="19404"/>
    <cellStyle name="40% - Accent6 47 5" xfId="19405"/>
    <cellStyle name="40% - Accent6 47 6" xfId="19406"/>
    <cellStyle name="40% - Accent6 47 7" xfId="19407"/>
    <cellStyle name="40% - Accent6 47 8" xfId="19408"/>
    <cellStyle name="40% - Accent6 48" xfId="19409"/>
    <cellStyle name="40% - Accent6 48 2" xfId="19410"/>
    <cellStyle name="40% - Accent6 48 2 2" xfId="19411"/>
    <cellStyle name="40% - Accent6 48 2 2 2" xfId="19412"/>
    <cellStyle name="40% - Accent6 48 2 3" xfId="19413"/>
    <cellStyle name="40% - Accent6 48 2 4" xfId="19414"/>
    <cellStyle name="40% - Accent6 48 2 5" xfId="19415"/>
    <cellStyle name="40% - Accent6 48 2 6" xfId="19416"/>
    <cellStyle name="40% - Accent6 48 2 7" xfId="19417"/>
    <cellStyle name="40% - Accent6 48 3" xfId="19418"/>
    <cellStyle name="40% - Accent6 48 3 2" xfId="19419"/>
    <cellStyle name="40% - Accent6 48 4" xfId="19420"/>
    <cellStyle name="40% - Accent6 48 5" xfId="19421"/>
    <cellStyle name="40% - Accent6 48 6" xfId="19422"/>
    <cellStyle name="40% - Accent6 48 7" xfId="19423"/>
    <cellStyle name="40% - Accent6 48 8" xfId="19424"/>
    <cellStyle name="40% - Accent6 49" xfId="19425"/>
    <cellStyle name="40% - Accent6 49 2" xfId="19426"/>
    <cellStyle name="40% - Accent6 49 2 2" xfId="19427"/>
    <cellStyle name="40% - Accent6 49 2 2 2" xfId="19428"/>
    <cellStyle name="40% - Accent6 49 2 3" xfId="19429"/>
    <cellStyle name="40% - Accent6 49 2 4" xfId="19430"/>
    <cellStyle name="40% - Accent6 49 2 5" xfId="19431"/>
    <cellStyle name="40% - Accent6 49 2 6" xfId="19432"/>
    <cellStyle name="40% - Accent6 49 2 7" xfId="19433"/>
    <cellStyle name="40% - Accent6 49 3" xfId="19434"/>
    <cellStyle name="40% - Accent6 49 3 2" xfId="19435"/>
    <cellStyle name="40% - Accent6 49 4" xfId="19436"/>
    <cellStyle name="40% - Accent6 49 5" xfId="19437"/>
    <cellStyle name="40% - Accent6 49 6" xfId="19438"/>
    <cellStyle name="40% - Accent6 49 7" xfId="19439"/>
    <cellStyle name="40% - Accent6 49 8" xfId="19440"/>
    <cellStyle name="40% - Accent6 5" xfId="19441"/>
    <cellStyle name="40% - Accent6 5 10" xfId="19442"/>
    <cellStyle name="40% - Accent6 5 11" xfId="19443"/>
    <cellStyle name="40% - Accent6 5 12" xfId="19444"/>
    <cellStyle name="40% - Accent6 5 2" xfId="19445"/>
    <cellStyle name="40% - Accent6 5 2 2" xfId="19446"/>
    <cellStyle name="40% - Accent6 5 2 2 2" xfId="19447"/>
    <cellStyle name="40% - Accent6 5 2 3" xfId="19448"/>
    <cellStyle name="40% - Accent6 5 2 4" xfId="19449"/>
    <cellStyle name="40% - Accent6 5 2 5" xfId="19450"/>
    <cellStyle name="40% - Accent6 5 2 6" xfId="19451"/>
    <cellStyle name="40% - Accent6 5 2 7" xfId="19452"/>
    <cellStyle name="40% - Accent6 5 3" xfId="19453"/>
    <cellStyle name="40% - Accent6 5 3 2" xfId="19454"/>
    <cellStyle name="40% - Accent6 5 3 3" xfId="19455"/>
    <cellStyle name="40% - Accent6 5 4" xfId="19456"/>
    <cellStyle name="40% - Accent6 5 5" xfId="19457"/>
    <cellStyle name="40% - Accent6 5 6" xfId="19458"/>
    <cellStyle name="40% - Accent6 5 7" xfId="19459"/>
    <cellStyle name="40% - Accent6 5 8" xfId="19460"/>
    <cellStyle name="40% - Accent6 5 9" xfId="19461"/>
    <cellStyle name="40% - Accent6 50" xfId="19462"/>
    <cellStyle name="40% - Accent6 50 2" xfId="19463"/>
    <cellStyle name="40% - Accent6 50 2 2" xfId="19464"/>
    <cellStyle name="40% - Accent6 50 2 2 2" xfId="19465"/>
    <cellStyle name="40% - Accent6 50 2 3" xfId="19466"/>
    <cellStyle name="40% - Accent6 50 2 4" xfId="19467"/>
    <cellStyle name="40% - Accent6 50 2 5" xfId="19468"/>
    <cellStyle name="40% - Accent6 50 2 6" xfId="19469"/>
    <cellStyle name="40% - Accent6 50 2 7" xfId="19470"/>
    <cellStyle name="40% - Accent6 50 3" xfId="19471"/>
    <cellStyle name="40% - Accent6 50 3 2" xfId="19472"/>
    <cellStyle name="40% - Accent6 50 4" xfId="19473"/>
    <cellStyle name="40% - Accent6 50 5" xfId="19474"/>
    <cellStyle name="40% - Accent6 50 6" xfId="19475"/>
    <cellStyle name="40% - Accent6 50 7" xfId="19476"/>
    <cellStyle name="40% - Accent6 50 8" xfId="19477"/>
    <cellStyle name="40% - Accent6 51" xfId="19478"/>
    <cellStyle name="40% - Accent6 51 2" xfId="19479"/>
    <cellStyle name="40% - Accent6 51 2 2" xfId="19480"/>
    <cellStyle name="40% - Accent6 51 2 2 2" xfId="19481"/>
    <cellStyle name="40% - Accent6 51 2 3" xfId="19482"/>
    <cellStyle name="40% - Accent6 51 2 4" xfId="19483"/>
    <cellStyle name="40% - Accent6 51 2 5" xfId="19484"/>
    <cellStyle name="40% - Accent6 51 2 6" xfId="19485"/>
    <cellStyle name="40% - Accent6 51 2 7" xfId="19486"/>
    <cellStyle name="40% - Accent6 51 3" xfId="19487"/>
    <cellStyle name="40% - Accent6 51 3 2" xfId="19488"/>
    <cellStyle name="40% - Accent6 51 4" xfId="19489"/>
    <cellStyle name="40% - Accent6 51 5" xfId="19490"/>
    <cellStyle name="40% - Accent6 51 6" xfId="19491"/>
    <cellStyle name="40% - Accent6 51 7" xfId="19492"/>
    <cellStyle name="40% - Accent6 51 8" xfId="19493"/>
    <cellStyle name="40% - Accent6 52" xfId="19494"/>
    <cellStyle name="40% - Accent6 52 2" xfId="19495"/>
    <cellStyle name="40% - Accent6 52 2 2" xfId="19496"/>
    <cellStyle name="40% - Accent6 52 2 2 2" xfId="19497"/>
    <cellStyle name="40% - Accent6 52 2 3" xfId="19498"/>
    <cellStyle name="40% - Accent6 52 2 4" xfId="19499"/>
    <cellStyle name="40% - Accent6 52 2 5" xfId="19500"/>
    <cellStyle name="40% - Accent6 52 2 6" xfId="19501"/>
    <cellStyle name="40% - Accent6 52 2 7" xfId="19502"/>
    <cellStyle name="40% - Accent6 52 3" xfId="19503"/>
    <cellStyle name="40% - Accent6 52 3 2" xfId="19504"/>
    <cellStyle name="40% - Accent6 52 4" xfId="19505"/>
    <cellStyle name="40% - Accent6 52 5" xfId="19506"/>
    <cellStyle name="40% - Accent6 52 6" xfId="19507"/>
    <cellStyle name="40% - Accent6 52 7" xfId="19508"/>
    <cellStyle name="40% - Accent6 52 8" xfId="19509"/>
    <cellStyle name="40% - Accent6 53" xfId="19510"/>
    <cellStyle name="40% - Accent6 53 2" xfId="19511"/>
    <cellStyle name="40% - Accent6 53 2 2" xfId="19512"/>
    <cellStyle name="40% - Accent6 53 2 2 2" xfId="19513"/>
    <cellStyle name="40% - Accent6 53 2 3" xfId="19514"/>
    <cellStyle name="40% - Accent6 53 2 4" xfId="19515"/>
    <cellStyle name="40% - Accent6 53 2 5" xfId="19516"/>
    <cellStyle name="40% - Accent6 53 2 6" xfId="19517"/>
    <cellStyle name="40% - Accent6 53 2 7" xfId="19518"/>
    <cellStyle name="40% - Accent6 53 3" xfId="19519"/>
    <cellStyle name="40% - Accent6 53 3 2" xfId="19520"/>
    <cellStyle name="40% - Accent6 53 4" xfId="19521"/>
    <cellStyle name="40% - Accent6 53 5" xfId="19522"/>
    <cellStyle name="40% - Accent6 53 6" xfId="19523"/>
    <cellStyle name="40% - Accent6 53 7" xfId="19524"/>
    <cellStyle name="40% - Accent6 53 8" xfId="19525"/>
    <cellStyle name="40% - Accent6 54" xfId="19526"/>
    <cellStyle name="40% - Accent6 54 2" xfId="19527"/>
    <cellStyle name="40% - Accent6 54 2 2" xfId="19528"/>
    <cellStyle name="40% - Accent6 54 2 2 2" xfId="19529"/>
    <cellStyle name="40% - Accent6 54 2 3" xfId="19530"/>
    <cellStyle name="40% - Accent6 54 2 4" xfId="19531"/>
    <cellStyle name="40% - Accent6 54 2 5" xfId="19532"/>
    <cellStyle name="40% - Accent6 54 2 6" xfId="19533"/>
    <cellStyle name="40% - Accent6 54 2 7" xfId="19534"/>
    <cellStyle name="40% - Accent6 54 3" xfId="19535"/>
    <cellStyle name="40% - Accent6 54 3 2" xfId="19536"/>
    <cellStyle name="40% - Accent6 54 4" xfId="19537"/>
    <cellStyle name="40% - Accent6 54 5" xfId="19538"/>
    <cellStyle name="40% - Accent6 54 6" xfId="19539"/>
    <cellStyle name="40% - Accent6 54 7" xfId="19540"/>
    <cellStyle name="40% - Accent6 54 8" xfId="19541"/>
    <cellStyle name="40% - Accent6 55" xfId="19542"/>
    <cellStyle name="40% - Accent6 55 2" xfId="19543"/>
    <cellStyle name="40% - Accent6 55 2 2" xfId="19544"/>
    <cellStyle name="40% - Accent6 55 2 2 2" xfId="19545"/>
    <cellStyle name="40% - Accent6 55 2 3" xfId="19546"/>
    <cellStyle name="40% - Accent6 55 2 4" xfId="19547"/>
    <cellStyle name="40% - Accent6 55 2 5" xfId="19548"/>
    <cellStyle name="40% - Accent6 55 2 6" xfId="19549"/>
    <cellStyle name="40% - Accent6 55 2 7" xfId="19550"/>
    <cellStyle name="40% - Accent6 55 3" xfId="19551"/>
    <cellStyle name="40% - Accent6 55 3 2" xfId="19552"/>
    <cellStyle name="40% - Accent6 55 4" xfId="19553"/>
    <cellStyle name="40% - Accent6 55 5" xfId="19554"/>
    <cellStyle name="40% - Accent6 55 6" xfId="19555"/>
    <cellStyle name="40% - Accent6 55 7" xfId="19556"/>
    <cellStyle name="40% - Accent6 55 8" xfId="19557"/>
    <cellStyle name="40% - Accent6 56" xfId="19558"/>
    <cellStyle name="40% - Accent6 56 2" xfId="19559"/>
    <cellStyle name="40% - Accent6 56 2 2" xfId="19560"/>
    <cellStyle name="40% - Accent6 56 2 2 2" xfId="19561"/>
    <cellStyle name="40% - Accent6 56 2 3" xfId="19562"/>
    <cellStyle name="40% - Accent6 56 2 4" xfId="19563"/>
    <cellStyle name="40% - Accent6 56 2 5" xfId="19564"/>
    <cellStyle name="40% - Accent6 56 2 6" xfId="19565"/>
    <cellStyle name="40% - Accent6 56 2 7" xfId="19566"/>
    <cellStyle name="40% - Accent6 56 3" xfId="19567"/>
    <cellStyle name="40% - Accent6 56 3 2" xfId="19568"/>
    <cellStyle name="40% - Accent6 56 4" xfId="19569"/>
    <cellStyle name="40% - Accent6 56 5" xfId="19570"/>
    <cellStyle name="40% - Accent6 56 6" xfId="19571"/>
    <cellStyle name="40% - Accent6 56 7" xfId="19572"/>
    <cellStyle name="40% - Accent6 56 8" xfId="19573"/>
    <cellStyle name="40% - Accent6 57" xfId="19574"/>
    <cellStyle name="40% - Accent6 57 2" xfId="19575"/>
    <cellStyle name="40% - Accent6 57 2 2" xfId="19576"/>
    <cellStyle name="40% - Accent6 57 2 2 2" xfId="19577"/>
    <cellStyle name="40% - Accent6 57 2 3" xfId="19578"/>
    <cellStyle name="40% - Accent6 57 2 4" xfId="19579"/>
    <cellStyle name="40% - Accent6 57 2 5" xfId="19580"/>
    <cellStyle name="40% - Accent6 57 2 6" xfId="19581"/>
    <cellStyle name="40% - Accent6 57 2 7" xfId="19582"/>
    <cellStyle name="40% - Accent6 57 3" xfId="19583"/>
    <cellStyle name="40% - Accent6 57 3 2" xfId="19584"/>
    <cellStyle name="40% - Accent6 57 4" xfId="19585"/>
    <cellStyle name="40% - Accent6 57 5" xfId="19586"/>
    <cellStyle name="40% - Accent6 57 6" xfId="19587"/>
    <cellStyle name="40% - Accent6 57 7" xfId="19588"/>
    <cellStyle name="40% - Accent6 57 8" xfId="19589"/>
    <cellStyle name="40% - Accent6 58" xfId="19590"/>
    <cellStyle name="40% - Accent6 58 2" xfId="19591"/>
    <cellStyle name="40% - Accent6 58 2 2" xfId="19592"/>
    <cellStyle name="40% - Accent6 58 2 2 2" xfId="19593"/>
    <cellStyle name="40% - Accent6 58 2 3" xfId="19594"/>
    <cellStyle name="40% - Accent6 58 2 4" xfId="19595"/>
    <cellStyle name="40% - Accent6 58 2 5" xfId="19596"/>
    <cellStyle name="40% - Accent6 58 2 6" xfId="19597"/>
    <cellStyle name="40% - Accent6 58 2 7" xfId="19598"/>
    <cellStyle name="40% - Accent6 58 3" xfId="19599"/>
    <cellStyle name="40% - Accent6 58 3 2" xfId="19600"/>
    <cellStyle name="40% - Accent6 58 4" xfId="19601"/>
    <cellStyle name="40% - Accent6 58 5" xfId="19602"/>
    <cellStyle name="40% - Accent6 58 6" xfId="19603"/>
    <cellStyle name="40% - Accent6 58 7" xfId="19604"/>
    <cellStyle name="40% - Accent6 58 8" xfId="19605"/>
    <cellStyle name="40% - Accent6 59" xfId="19606"/>
    <cellStyle name="40% - Accent6 59 2" xfId="19607"/>
    <cellStyle name="40% - Accent6 59 2 2" xfId="19608"/>
    <cellStyle name="40% - Accent6 59 2 2 2" xfId="19609"/>
    <cellStyle name="40% - Accent6 59 2 2 3" xfId="19610"/>
    <cellStyle name="40% - Accent6 59 2 3" xfId="19611"/>
    <cellStyle name="40% - Accent6 59 2 4" xfId="19612"/>
    <cellStyle name="40% - Accent6 59 2 5" xfId="19613"/>
    <cellStyle name="40% - Accent6 59 2 6" xfId="19614"/>
    <cellStyle name="40% - Accent6 59 2 7" xfId="19615"/>
    <cellStyle name="40% - Accent6 59 3" xfId="19616"/>
    <cellStyle name="40% - Accent6 59 3 2" xfId="19617"/>
    <cellStyle name="40% - Accent6 59 3 3" xfId="19618"/>
    <cellStyle name="40% - Accent6 59 4" xfId="19619"/>
    <cellStyle name="40% - Accent6 59 5" xfId="19620"/>
    <cellStyle name="40% - Accent6 59 6" xfId="19621"/>
    <cellStyle name="40% - Accent6 59 7" xfId="19622"/>
    <cellStyle name="40% - Accent6 59 8" xfId="19623"/>
    <cellStyle name="40% - Accent6 6" xfId="19624"/>
    <cellStyle name="40% - Accent6 6 10" xfId="19625"/>
    <cellStyle name="40% - Accent6 6 11" xfId="19626"/>
    <cellStyle name="40% - Accent6 6 12" xfId="19627"/>
    <cellStyle name="40% - Accent6 6 2" xfId="19628"/>
    <cellStyle name="40% - Accent6 6 2 2" xfId="19629"/>
    <cellStyle name="40% - Accent6 6 2 2 2" xfId="19630"/>
    <cellStyle name="40% - Accent6 6 2 2 3" xfId="19631"/>
    <cellStyle name="40% - Accent6 6 2 3" xfId="19632"/>
    <cellStyle name="40% - Accent6 6 2 4" xfId="19633"/>
    <cellStyle name="40% - Accent6 6 2 5" xfId="19634"/>
    <cellStyle name="40% - Accent6 6 2 6" xfId="19635"/>
    <cellStyle name="40% - Accent6 6 2 7" xfId="19636"/>
    <cellStyle name="40% - Accent6 6 3" xfId="19637"/>
    <cellStyle name="40% - Accent6 6 3 2" xfId="19638"/>
    <cellStyle name="40% - Accent6 6 3 3" xfId="19639"/>
    <cellStyle name="40% - Accent6 6 3 4" xfId="19640"/>
    <cellStyle name="40% - Accent6 6 4" xfId="19641"/>
    <cellStyle name="40% - Accent6 6 5" xfId="19642"/>
    <cellStyle name="40% - Accent6 6 6" xfId="19643"/>
    <cellStyle name="40% - Accent6 6 7" xfId="19644"/>
    <cellStyle name="40% - Accent6 6 8" xfId="19645"/>
    <cellStyle name="40% - Accent6 6 9" xfId="19646"/>
    <cellStyle name="40% - Accent6 60" xfId="19647"/>
    <cellStyle name="40% - Accent6 60 2" xfId="19648"/>
    <cellStyle name="40% - Accent6 60 2 2" xfId="19649"/>
    <cellStyle name="40% - Accent6 60 2 2 2" xfId="19650"/>
    <cellStyle name="40% - Accent6 60 2 2 3" xfId="19651"/>
    <cellStyle name="40% - Accent6 60 2 3" xfId="19652"/>
    <cellStyle name="40% - Accent6 60 2 4" xfId="19653"/>
    <cellStyle name="40% - Accent6 60 2 5" xfId="19654"/>
    <cellStyle name="40% - Accent6 60 2 6" xfId="19655"/>
    <cellStyle name="40% - Accent6 60 2 7" xfId="19656"/>
    <cellStyle name="40% - Accent6 60 3" xfId="19657"/>
    <cellStyle name="40% - Accent6 60 3 2" xfId="19658"/>
    <cellStyle name="40% - Accent6 60 3 3" xfId="19659"/>
    <cellStyle name="40% - Accent6 60 4" xfId="19660"/>
    <cellStyle name="40% - Accent6 60 5" xfId="19661"/>
    <cellStyle name="40% - Accent6 60 6" xfId="19662"/>
    <cellStyle name="40% - Accent6 60 7" xfId="19663"/>
    <cellStyle name="40% - Accent6 60 8" xfId="19664"/>
    <cellStyle name="40% - Accent6 61" xfId="19665"/>
    <cellStyle name="40% - Accent6 61 2" xfId="19666"/>
    <cellStyle name="40% - Accent6 61 2 2" xfId="19667"/>
    <cellStyle name="40% - Accent6 61 2 2 2" xfId="19668"/>
    <cellStyle name="40% - Accent6 61 2 2 3" xfId="19669"/>
    <cellStyle name="40% - Accent6 61 2 3" xfId="19670"/>
    <cellStyle name="40% - Accent6 61 2 4" xfId="19671"/>
    <cellStyle name="40% - Accent6 61 2 5" xfId="19672"/>
    <cellStyle name="40% - Accent6 61 2 6" xfId="19673"/>
    <cellStyle name="40% - Accent6 61 2 7" xfId="19674"/>
    <cellStyle name="40% - Accent6 61 3" xfId="19675"/>
    <cellStyle name="40% - Accent6 61 3 2" xfId="19676"/>
    <cellStyle name="40% - Accent6 61 3 3" xfId="19677"/>
    <cellStyle name="40% - Accent6 61 4" xfId="19678"/>
    <cellStyle name="40% - Accent6 61 5" xfId="19679"/>
    <cellStyle name="40% - Accent6 61 6" xfId="19680"/>
    <cellStyle name="40% - Accent6 61 7" xfId="19681"/>
    <cellStyle name="40% - Accent6 61 8" xfId="19682"/>
    <cellStyle name="40% - Accent6 62" xfId="19683"/>
    <cellStyle name="40% - Accent6 62 2" xfId="19684"/>
    <cellStyle name="40% - Accent6 62 2 2" xfId="19685"/>
    <cellStyle name="40% - Accent6 62 2 2 2" xfId="19686"/>
    <cellStyle name="40% - Accent6 62 2 2 3" xfId="19687"/>
    <cellStyle name="40% - Accent6 62 2 3" xfId="19688"/>
    <cellStyle name="40% - Accent6 62 2 4" xfId="19689"/>
    <cellStyle name="40% - Accent6 62 2 5" xfId="19690"/>
    <cellStyle name="40% - Accent6 62 2 6" xfId="19691"/>
    <cellStyle name="40% - Accent6 62 2 7" xfId="19692"/>
    <cellStyle name="40% - Accent6 62 3" xfId="19693"/>
    <cellStyle name="40% - Accent6 62 3 2" xfId="19694"/>
    <cellStyle name="40% - Accent6 62 3 3" xfId="19695"/>
    <cellStyle name="40% - Accent6 62 4" xfId="19696"/>
    <cellStyle name="40% - Accent6 62 5" xfId="19697"/>
    <cellStyle name="40% - Accent6 62 6" xfId="19698"/>
    <cellStyle name="40% - Accent6 62 7" xfId="19699"/>
    <cellStyle name="40% - Accent6 62 8" xfId="19700"/>
    <cellStyle name="40% - Accent6 63" xfId="19701"/>
    <cellStyle name="40% - Accent6 63 2" xfId="19702"/>
    <cellStyle name="40% - Accent6 63 2 2" xfId="19703"/>
    <cellStyle name="40% - Accent6 63 2 2 2" xfId="19704"/>
    <cellStyle name="40% - Accent6 63 2 2 3" xfId="19705"/>
    <cellStyle name="40% - Accent6 63 2 3" xfId="19706"/>
    <cellStyle name="40% - Accent6 63 2 4" xfId="19707"/>
    <cellStyle name="40% - Accent6 63 2 5" xfId="19708"/>
    <cellStyle name="40% - Accent6 63 2 6" xfId="19709"/>
    <cellStyle name="40% - Accent6 63 3" xfId="19710"/>
    <cellStyle name="40% - Accent6 63 3 2" xfId="19711"/>
    <cellStyle name="40% - Accent6 63 3 3" xfId="19712"/>
    <cellStyle name="40% - Accent6 63 4" xfId="19713"/>
    <cellStyle name="40% - Accent6 63 5" xfId="19714"/>
    <cellStyle name="40% - Accent6 63 6" xfId="19715"/>
    <cellStyle name="40% - Accent6 63 7" xfId="19716"/>
    <cellStyle name="40% - Accent6 63 8" xfId="19717"/>
    <cellStyle name="40% - Accent6 64" xfId="19718"/>
    <cellStyle name="40% - Accent6 64 2" xfId="19719"/>
    <cellStyle name="40% - Accent6 64 2 2" xfId="19720"/>
    <cellStyle name="40% - Accent6 64 2 2 2" xfId="19721"/>
    <cellStyle name="40% - Accent6 64 2 2 3" xfId="19722"/>
    <cellStyle name="40% - Accent6 64 2 3" xfId="19723"/>
    <cellStyle name="40% - Accent6 64 2 4" xfId="19724"/>
    <cellStyle name="40% - Accent6 64 2 5" xfId="19725"/>
    <cellStyle name="40% - Accent6 64 2 6" xfId="19726"/>
    <cellStyle name="40% - Accent6 64 3" xfId="19727"/>
    <cellStyle name="40% - Accent6 64 3 2" xfId="19728"/>
    <cellStyle name="40% - Accent6 64 3 3" xfId="19729"/>
    <cellStyle name="40% - Accent6 64 4" xfId="19730"/>
    <cellStyle name="40% - Accent6 64 5" xfId="19731"/>
    <cellStyle name="40% - Accent6 64 6" xfId="19732"/>
    <cellStyle name="40% - Accent6 64 7" xfId="19733"/>
    <cellStyle name="40% - Accent6 64 8" xfId="19734"/>
    <cellStyle name="40% - Accent6 65" xfId="19735"/>
    <cellStyle name="40% - Accent6 65 2" xfId="19736"/>
    <cellStyle name="40% - Accent6 65 2 2" xfId="19737"/>
    <cellStyle name="40% - Accent6 65 2 2 2" xfId="19738"/>
    <cellStyle name="40% - Accent6 65 2 2 3" xfId="19739"/>
    <cellStyle name="40% - Accent6 65 2 3" xfId="19740"/>
    <cellStyle name="40% - Accent6 65 2 4" xfId="19741"/>
    <cellStyle name="40% - Accent6 65 2 5" xfId="19742"/>
    <cellStyle name="40% - Accent6 65 2 6" xfId="19743"/>
    <cellStyle name="40% - Accent6 65 3" xfId="19744"/>
    <cellStyle name="40% - Accent6 65 3 2" xfId="19745"/>
    <cellStyle name="40% - Accent6 65 3 3" xfId="19746"/>
    <cellStyle name="40% - Accent6 65 4" xfId="19747"/>
    <cellStyle name="40% - Accent6 65 5" xfId="19748"/>
    <cellStyle name="40% - Accent6 65 6" xfId="19749"/>
    <cellStyle name="40% - Accent6 65 7" xfId="19750"/>
    <cellStyle name="40% - Accent6 65 8" xfId="19751"/>
    <cellStyle name="40% - Accent6 66" xfId="19752"/>
    <cellStyle name="40% - Accent6 66 2" xfId="19753"/>
    <cellStyle name="40% - Accent6 66 2 2" xfId="19754"/>
    <cellStyle name="40% - Accent6 66 2 2 2" xfId="19755"/>
    <cellStyle name="40% - Accent6 66 2 2 3" xfId="19756"/>
    <cellStyle name="40% - Accent6 66 2 3" xfId="19757"/>
    <cellStyle name="40% - Accent6 66 2 4" xfId="19758"/>
    <cellStyle name="40% - Accent6 66 2 5" xfId="19759"/>
    <cellStyle name="40% - Accent6 66 2 6" xfId="19760"/>
    <cellStyle name="40% - Accent6 66 3" xfId="19761"/>
    <cellStyle name="40% - Accent6 66 3 2" xfId="19762"/>
    <cellStyle name="40% - Accent6 66 3 3" xfId="19763"/>
    <cellStyle name="40% - Accent6 66 4" xfId="19764"/>
    <cellStyle name="40% - Accent6 66 5" xfId="19765"/>
    <cellStyle name="40% - Accent6 66 6" xfId="19766"/>
    <cellStyle name="40% - Accent6 66 7" xfId="19767"/>
    <cellStyle name="40% - Accent6 66 8" xfId="19768"/>
    <cellStyle name="40% - Accent6 67" xfId="19769"/>
    <cellStyle name="40% - Accent6 67 2" xfId="19770"/>
    <cellStyle name="40% - Accent6 67 2 2" xfId="19771"/>
    <cellStyle name="40% - Accent6 67 2 2 2" xfId="19772"/>
    <cellStyle name="40% - Accent6 67 2 2 3" xfId="19773"/>
    <cellStyle name="40% - Accent6 67 2 3" xfId="19774"/>
    <cellStyle name="40% - Accent6 67 2 4" xfId="19775"/>
    <cellStyle name="40% - Accent6 67 2 5" xfId="19776"/>
    <cellStyle name="40% - Accent6 67 2 6" xfId="19777"/>
    <cellStyle name="40% - Accent6 67 3" xfId="19778"/>
    <cellStyle name="40% - Accent6 67 3 2" xfId="19779"/>
    <cellStyle name="40% - Accent6 67 3 3" xfId="19780"/>
    <cellStyle name="40% - Accent6 67 4" xfId="19781"/>
    <cellStyle name="40% - Accent6 67 5" xfId="19782"/>
    <cellStyle name="40% - Accent6 67 6" xfId="19783"/>
    <cellStyle name="40% - Accent6 67 7" xfId="19784"/>
    <cellStyle name="40% - Accent6 67 8" xfId="19785"/>
    <cellStyle name="40% - Accent6 68" xfId="19786"/>
    <cellStyle name="40% - Accent6 68 2" xfId="19787"/>
    <cellStyle name="40% - Accent6 68 2 2" xfId="19788"/>
    <cellStyle name="40% - Accent6 68 2 2 2" xfId="19789"/>
    <cellStyle name="40% - Accent6 68 2 2 3" xfId="19790"/>
    <cellStyle name="40% - Accent6 68 2 3" xfId="19791"/>
    <cellStyle name="40% - Accent6 68 2 4" xfId="19792"/>
    <cellStyle name="40% - Accent6 68 2 5" xfId="19793"/>
    <cellStyle name="40% - Accent6 68 2 6" xfId="19794"/>
    <cellStyle name="40% - Accent6 68 3" xfId="19795"/>
    <cellStyle name="40% - Accent6 68 3 2" xfId="19796"/>
    <cellStyle name="40% - Accent6 68 3 3" xfId="19797"/>
    <cellStyle name="40% - Accent6 68 4" xfId="19798"/>
    <cellStyle name="40% - Accent6 68 5" xfId="19799"/>
    <cellStyle name="40% - Accent6 68 6" xfId="19800"/>
    <cellStyle name="40% - Accent6 68 7" xfId="19801"/>
    <cellStyle name="40% - Accent6 68 8" xfId="19802"/>
    <cellStyle name="40% - Accent6 69" xfId="19803"/>
    <cellStyle name="40% - Accent6 69 2" xfId="19804"/>
    <cellStyle name="40% - Accent6 69 2 2" xfId="19805"/>
    <cellStyle name="40% - Accent6 69 2 3" xfId="19806"/>
    <cellStyle name="40% - Accent6 69 2 4" xfId="19807"/>
    <cellStyle name="40% - Accent6 69 2 5" xfId="19808"/>
    <cellStyle name="40% - Accent6 69 3" xfId="19809"/>
    <cellStyle name="40% - Accent6 69 4" xfId="19810"/>
    <cellStyle name="40% - Accent6 69 5" xfId="19811"/>
    <cellStyle name="40% - Accent6 69 6" xfId="19812"/>
    <cellStyle name="40% - Accent6 69 7" xfId="19813"/>
    <cellStyle name="40% - Accent6 69 8" xfId="19814"/>
    <cellStyle name="40% - Accent6 7" xfId="19815"/>
    <cellStyle name="40% - Accent6 7 10" xfId="19816"/>
    <cellStyle name="40% - Accent6 7 11" xfId="19817"/>
    <cellStyle name="40% - Accent6 7 12" xfId="19818"/>
    <cellStyle name="40% - Accent6 7 2" xfId="19819"/>
    <cellStyle name="40% - Accent6 7 2 2" xfId="19820"/>
    <cellStyle name="40% - Accent6 7 2 2 2" xfId="19821"/>
    <cellStyle name="40% - Accent6 7 2 2 3" xfId="19822"/>
    <cellStyle name="40% - Accent6 7 2 3" xfId="19823"/>
    <cellStyle name="40% - Accent6 7 2 4" xfId="19824"/>
    <cellStyle name="40% - Accent6 7 2 5" xfId="19825"/>
    <cellStyle name="40% - Accent6 7 2 6" xfId="19826"/>
    <cellStyle name="40% - Accent6 7 2 7" xfId="19827"/>
    <cellStyle name="40% - Accent6 7 3" xfId="19828"/>
    <cellStyle name="40% - Accent6 7 3 2" xfId="19829"/>
    <cellStyle name="40% - Accent6 7 3 3" xfId="19830"/>
    <cellStyle name="40% - Accent6 7 3 4" xfId="19831"/>
    <cellStyle name="40% - Accent6 7 4" xfId="19832"/>
    <cellStyle name="40% - Accent6 7 5" xfId="19833"/>
    <cellStyle name="40% - Accent6 7 6" xfId="19834"/>
    <cellStyle name="40% - Accent6 7 7" xfId="19835"/>
    <cellStyle name="40% - Accent6 7 8" xfId="19836"/>
    <cellStyle name="40% - Accent6 7 9" xfId="19837"/>
    <cellStyle name="40% - Accent6 70" xfId="19838"/>
    <cellStyle name="40% - Accent6 70 2" xfId="19839"/>
    <cellStyle name="40% - Accent6 70 2 2" xfId="19840"/>
    <cellStyle name="40% - Accent6 70 2 3" xfId="19841"/>
    <cellStyle name="40% - Accent6 70 2 4" xfId="19842"/>
    <cellStyle name="40% - Accent6 70 2 5" xfId="19843"/>
    <cellStyle name="40% - Accent6 70 3" xfId="19844"/>
    <cellStyle name="40% - Accent6 70 4" xfId="19845"/>
    <cellStyle name="40% - Accent6 70 5" xfId="19846"/>
    <cellStyle name="40% - Accent6 70 6" xfId="19847"/>
    <cellStyle name="40% - Accent6 70 7" xfId="19848"/>
    <cellStyle name="40% - Accent6 70 8" xfId="19849"/>
    <cellStyle name="40% - Accent6 71" xfId="19850"/>
    <cellStyle name="40% - Accent6 71 2" xfId="19851"/>
    <cellStyle name="40% - Accent6 71 2 2" xfId="19852"/>
    <cellStyle name="40% - Accent6 71 2 3" xfId="19853"/>
    <cellStyle name="40% - Accent6 71 2 4" xfId="19854"/>
    <cellStyle name="40% - Accent6 71 2 5" xfId="19855"/>
    <cellStyle name="40% - Accent6 71 3" xfId="19856"/>
    <cellStyle name="40% - Accent6 71 4" xfId="19857"/>
    <cellStyle name="40% - Accent6 71 5" xfId="19858"/>
    <cellStyle name="40% - Accent6 71 6" xfId="19859"/>
    <cellStyle name="40% - Accent6 71 7" xfId="19860"/>
    <cellStyle name="40% - Accent6 71 8" xfId="19861"/>
    <cellStyle name="40% - Accent6 72" xfId="19862"/>
    <cellStyle name="40% - Accent6 72 2" xfId="19863"/>
    <cellStyle name="40% - Accent6 72 2 2" xfId="19864"/>
    <cellStyle name="40% - Accent6 72 2 3" xfId="19865"/>
    <cellStyle name="40% - Accent6 72 2 4" xfId="19866"/>
    <cellStyle name="40% - Accent6 72 2 5" xfId="19867"/>
    <cellStyle name="40% - Accent6 72 3" xfId="19868"/>
    <cellStyle name="40% - Accent6 72 4" xfId="19869"/>
    <cellStyle name="40% - Accent6 72 5" xfId="19870"/>
    <cellStyle name="40% - Accent6 72 6" xfId="19871"/>
    <cellStyle name="40% - Accent6 72 7" xfId="19872"/>
    <cellStyle name="40% - Accent6 72 8" xfId="19873"/>
    <cellStyle name="40% - Accent6 73" xfId="19874"/>
    <cellStyle name="40% - Accent6 73 2" xfId="19875"/>
    <cellStyle name="40% - Accent6 73 2 2" xfId="19876"/>
    <cellStyle name="40% - Accent6 73 2 3" xfId="19877"/>
    <cellStyle name="40% - Accent6 73 2 4" xfId="19878"/>
    <cellStyle name="40% - Accent6 73 2 5" xfId="19879"/>
    <cellStyle name="40% - Accent6 73 3" xfId="19880"/>
    <cellStyle name="40% - Accent6 73 4" xfId="19881"/>
    <cellStyle name="40% - Accent6 73 5" xfId="19882"/>
    <cellStyle name="40% - Accent6 73 6" xfId="19883"/>
    <cellStyle name="40% - Accent6 73 7" xfId="19884"/>
    <cellStyle name="40% - Accent6 73 8" xfId="19885"/>
    <cellStyle name="40% - Accent6 74" xfId="19886"/>
    <cellStyle name="40% - Accent6 74 2" xfId="19887"/>
    <cellStyle name="40% - Accent6 74 2 2" xfId="19888"/>
    <cellStyle name="40% - Accent6 74 2 3" xfId="19889"/>
    <cellStyle name="40% - Accent6 74 2 4" xfId="19890"/>
    <cellStyle name="40% - Accent6 74 2 5" xfId="19891"/>
    <cellStyle name="40% - Accent6 74 3" xfId="19892"/>
    <cellStyle name="40% - Accent6 74 4" xfId="19893"/>
    <cellStyle name="40% - Accent6 74 5" xfId="19894"/>
    <cellStyle name="40% - Accent6 74 6" xfId="19895"/>
    <cellStyle name="40% - Accent6 74 7" xfId="19896"/>
    <cellStyle name="40% - Accent6 75" xfId="19897"/>
    <cellStyle name="40% - Accent6 75 2" xfId="19898"/>
    <cellStyle name="40% - Accent6 75 2 2" xfId="19899"/>
    <cellStyle name="40% - Accent6 75 2 3" xfId="19900"/>
    <cellStyle name="40% - Accent6 75 2 4" xfId="19901"/>
    <cellStyle name="40% - Accent6 75 2 5" xfId="19902"/>
    <cellStyle name="40% - Accent6 75 3" xfId="19903"/>
    <cellStyle name="40% - Accent6 75 4" xfId="19904"/>
    <cellStyle name="40% - Accent6 75 5" xfId="19905"/>
    <cellStyle name="40% - Accent6 75 6" xfId="19906"/>
    <cellStyle name="40% - Accent6 75 7" xfId="19907"/>
    <cellStyle name="40% - Accent6 76" xfId="19908"/>
    <cellStyle name="40% - Accent6 76 2" xfId="19909"/>
    <cellStyle name="40% - Accent6 76 2 2" xfId="19910"/>
    <cellStyle name="40% - Accent6 76 2 3" xfId="19911"/>
    <cellStyle name="40% - Accent6 76 2 4" xfId="19912"/>
    <cellStyle name="40% - Accent6 76 2 5" xfId="19913"/>
    <cellStyle name="40% - Accent6 76 3" xfId="19914"/>
    <cellStyle name="40% - Accent6 76 4" xfId="19915"/>
    <cellStyle name="40% - Accent6 76 5" xfId="19916"/>
    <cellStyle name="40% - Accent6 76 6" xfId="19917"/>
    <cellStyle name="40% - Accent6 76 7" xfId="19918"/>
    <cellStyle name="40% - Accent6 77" xfId="19919"/>
    <cellStyle name="40% - Accent6 77 2" xfId="19920"/>
    <cellStyle name="40% - Accent6 77 2 2" xfId="19921"/>
    <cellStyle name="40% - Accent6 77 2 3" xfId="19922"/>
    <cellStyle name="40% - Accent6 77 2 4" xfId="19923"/>
    <cellStyle name="40% - Accent6 77 2 5" xfId="19924"/>
    <cellStyle name="40% - Accent6 77 3" xfId="19925"/>
    <cellStyle name="40% - Accent6 77 4" xfId="19926"/>
    <cellStyle name="40% - Accent6 77 5" xfId="19927"/>
    <cellStyle name="40% - Accent6 77 6" xfId="19928"/>
    <cellStyle name="40% - Accent6 77 7" xfId="19929"/>
    <cellStyle name="40% - Accent6 78" xfId="19930"/>
    <cellStyle name="40% - Accent6 78 2" xfId="19931"/>
    <cellStyle name="40% - Accent6 78 2 2" xfId="19932"/>
    <cellStyle name="40% - Accent6 78 2 3" xfId="19933"/>
    <cellStyle name="40% - Accent6 78 2 4" xfId="19934"/>
    <cellStyle name="40% - Accent6 78 2 5" xfId="19935"/>
    <cellStyle name="40% - Accent6 78 3" xfId="19936"/>
    <cellStyle name="40% - Accent6 78 4" xfId="19937"/>
    <cellStyle name="40% - Accent6 78 5" xfId="19938"/>
    <cellStyle name="40% - Accent6 78 6" xfId="19939"/>
    <cellStyle name="40% - Accent6 78 7" xfId="19940"/>
    <cellStyle name="40% - Accent6 79" xfId="19941"/>
    <cellStyle name="40% - Accent6 79 2" xfId="19942"/>
    <cellStyle name="40% - Accent6 79 2 2" xfId="19943"/>
    <cellStyle name="40% - Accent6 79 2 3" xfId="19944"/>
    <cellStyle name="40% - Accent6 79 2 4" xfId="19945"/>
    <cellStyle name="40% - Accent6 79 2 5" xfId="19946"/>
    <cellStyle name="40% - Accent6 79 3" xfId="19947"/>
    <cellStyle name="40% - Accent6 79 4" xfId="19948"/>
    <cellStyle name="40% - Accent6 79 5" xfId="19949"/>
    <cellStyle name="40% - Accent6 79 6" xfId="19950"/>
    <cellStyle name="40% - Accent6 79 7" xfId="19951"/>
    <cellStyle name="40% - Accent6 8" xfId="19952"/>
    <cellStyle name="40% - Accent6 8 10" xfId="19953"/>
    <cellStyle name="40% - Accent6 8 11" xfId="19954"/>
    <cellStyle name="40% - Accent6 8 12" xfId="19955"/>
    <cellStyle name="40% - Accent6 8 2" xfId="19956"/>
    <cellStyle name="40% - Accent6 8 2 2" xfId="19957"/>
    <cellStyle name="40% - Accent6 8 2 2 2" xfId="19958"/>
    <cellStyle name="40% - Accent6 8 2 2 3" xfId="19959"/>
    <cellStyle name="40% - Accent6 8 2 3" xfId="19960"/>
    <cellStyle name="40% - Accent6 8 2 4" xfId="19961"/>
    <cellStyle name="40% - Accent6 8 2 5" xfId="19962"/>
    <cellStyle name="40% - Accent6 8 2 6" xfId="19963"/>
    <cellStyle name="40% - Accent6 8 2 7" xfId="19964"/>
    <cellStyle name="40% - Accent6 8 3" xfId="19965"/>
    <cellStyle name="40% - Accent6 8 3 2" xfId="19966"/>
    <cellStyle name="40% - Accent6 8 3 3" xfId="19967"/>
    <cellStyle name="40% - Accent6 8 3 4" xfId="19968"/>
    <cellStyle name="40% - Accent6 8 4" xfId="19969"/>
    <cellStyle name="40% - Accent6 8 5" xfId="19970"/>
    <cellStyle name="40% - Accent6 8 6" xfId="19971"/>
    <cellStyle name="40% - Accent6 8 7" xfId="19972"/>
    <cellStyle name="40% - Accent6 8 8" xfId="19973"/>
    <cellStyle name="40% - Accent6 8 9" xfId="19974"/>
    <cellStyle name="40% - Accent6 80" xfId="19975"/>
    <cellStyle name="40% - Accent6 80 2" xfId="19976"/>
    <cellStyle name="40% - Accent6 80 2 2" xfId="19977"/>
    <cellStyle name="40% - Accent6 80 2 3" xfId="19978"/>
    <cellStyle name="40% - Accent6 80 2 4" xfId="19979"/>
    <cellStyle name="40% - Accent6 80 2 5" xfId="19980"/>
    <cellStyle name="40% - Accent6 80 3" xfId="19981"/>
    <cellStyle name="40% - Accent6 80 4" xfId="19982"/>
    <cellStyle name="40% - Accent6 80 5" xfId="19983"/>
    <cellStyle name="40% - Accent6 80 6" xfId="19984"/>
    <cellStyle name="40% - Accent6 80 7" xfId="19985"/>
    <cellStyle name="40% - Accent6 81" xfId="19986"/>
    <cellStyle name="40% - Accent6 81 2" xfId="19987"/>
    <cellStyle name="40% - Accent6 81 2 2" xfId="19988"/>
    <cellStyle name="40% - Accent6 81 2 3" xfId="19989"/>
    <cellStyle name="40% - Accent6 81 2 4" xfId="19990"/>
    <cellStyle name="40% - Accent6 81 2 5" xfId="19991"/>
    <cellStyle name="40% - Accent6 81 3" xfId="19992"/>
    <cellStyle name="40% - Accent6 81 4" xfId="19993"/>
    <cellStyle name="40% - Accent6 81 5" xfId="19994"/>
    <cellStyle name="40% - Accent6 81 6" xfId="19995"/>
    <cellStyle name="40% - Accent6 82" xfId="19996"/>
    <cellStyle name="40% - Accent6 82 2" xfId="19997"/>
    <cellStyle name="40% - Accent6 82 2 2" xfId="19998"/>
    <cellStyle name="40% - Accent6 82 2 3" xfId="19999"/>
    <cellStyle name="40% - Accent6 82 2 4" xfId="20000"/>
    <cellStyle name="40% - Accent6 82 2 5" xfId="20001"/>
    <cellStyle name="40% - Accent6 82 3" xfId="20002"/>
    <cellStyle name="40% - Accent6 82 4" xfId="20003"/>
    <cellStyle name="40% - Accent6 82 5" xfId="20004"/>
    <cellStyle name="40% - Accent6 82 6" xfId="20005"/>
    <cellStyle name="40% - Accent6 83" xfId="20006"/>
    <cellStyle name="40% - Accent6 83 2" xfId="20007"/>
    <cellStyle name="40% - Accent6 83 2 2" xfId="20008"/>
    <cellStyle name="40% - Accent6 83 2 3" xfId="20009"/>
    <cellStyle name="40% - Accent6 83 2 4" xfId="20010"/>
    <cellStyle name="40% - Accent6 83 2 5" xfId="20011"/>
    <cellStyle name="40% - Accent6 83 3" xfId="20012"/>
    <cellStyle name="40% - Accent6 83 4" xfId="20013"/>
    <cellStyle name="40% - Accent6 83 5" xfId="20014"/>
    <cellStyle name="40% - Accent6 83 6" xfId="20015"/>
    <cellStyle name="40% - Accent6 84" xfId="20016"/>
    <cellStyle name="40% - Accent6 84 2" xfId="20017"/>
    <cellStyle name="40% - Accent6 84 2 2" xfId="20018"/>
    <cellStyle name="40% - Accent6 84 2 3" xfId="20019"/>
    <cellStyle name="40% - Accent6 84 2 4" xfId="20020"/>
    <cellStyle name="40% - Accent6 84 2 5" xfId="20021"/>
    <cellStyle name="40% - Accent6 84 3" xfId="20022"/>
    <cellStyle name="40% - Accent6 84 4" xfId="20023"/>
    <cellStyle name="40% - Accent6 84 5" xfId="20024"/>
    <cellStyle name="40% - Accent6 84 6" xfId="20025"/>
    <cellStyle name="40% - Accent6 85" xfId="20026"/>
    <cellStyle name="40% - Accent6 85 2" xfId="20027"/>
    <cellStyle name="40% - Accent6 85 2 2" xfId="20028"/>
    <cellStyle name="40% - Accent6 85 2 3" xfId="20029"/>
    <cellStyle name="40% - Accent6 85 2 4" xfId="20030"/>
    <cellStyle name="40% - Accent6 85 2 5" xfId="20031"/>
    <cellStyle name="40% - Accent6 85 3" xfId="20032"/>
    <cellStyle name="40% - Accent6 85 4" xfId="20033"/>
    <cellStyle name="40% - Accent6 85 5" xfId="20034"/>
    <cellStyle name="40% - Accent6 85 6" xfId="20035"/>
    <cellStyle name="40% - Accent6 86" xfId="20036"/>
    <cellStyle name="40% - Accent6 86 2" xfId="20037"/>
    <cellStyle name="40% - Accent6 86 2 2" xfId="20038"/>
    <cellStyle name="40% - Accent6 86 2 3" xfId="20039"/>
    <cellStyle name="40% - Accent6 86 2 4" xfId="20040"/>
    <cellStyle name="40% - Accent6 86 2 5" xfId="20041"/>
    <cellStyle name="40% - Accent6 86 3" xfId="20042"/>
    <cellStyle name="40% - Accent6 86 4" xfId="20043"/>
    <cellStyle name="40% - Accent6 86 5" xfId="20044"/>
    <cellStyle name="40% - Accent6 86 6" xfId="20045"/>
    <cellStyle name="40% - Accent6 87" xfId="20046"/>
    <cellStyle name="40% - Accent6 87 2" xfId="20047"/>
    <cellStyle name="40% - Accent6 87 2 2" xfId="20048"/>
    <cellStyle name="40% - Accent6 87 2 3" xfId="20049"/>
    <cellStyle name="40% - Accent6 87 2 4" xfId="20050"/>
    <cellStyle name="40% - Accent6 87 2 5" xfId="20051"/>
    <cellStyle name="40% - Accent6 87 3" xfId="20052"/>
    <cellStyle name="40% - Accent6 87 4" xfId="20053"/>
    <cellStyle name="40% - Accent6 87 5" xfId="20054"/>
    <cellStyle name="40% - Accent6 87 6" xfId="20055"/>
    <cellStyle name="40% - Accent6 88" xfId="20056"/>
    <cellStyle name="40% - Accent6 88 2" xfId="20057"/>
    <cellStyle name="40% - Accent6 88 2 2" xfId="20058"/>
    <cellStyle name="40% - Accent6 88 2 3" xfId="20059"/>
    <cellStyle name="40% - Accent6 88 2 4" xfId="20060"/>
    <cellStyle name="40% - Accent6 88 2 5" xfId="20061"/>
    <cellStyle name="40% - Accent6 88 3" xfId="20062"/>
    <cellStyle name="40% - Accent6 88 4" xfId="20063"/>
    <cellStyle name="40% - Accent6 88 5" xfId="20064"/>
    <cellStyle name="40% - Accent6 88 6" xfId="20065"/>
    <cellStyle name="40% - Accent6 89" xfId="20066"/>
    <cellStyle name="40% - Accent6 89 2" xfId="20067"/>
    <cellStyle name="40% - Accent6 89 2 2" xfId="20068"/>
    <cellStyle name="40% - Accent6 89 2 3" xfId="20069"/>
    <cellStyle name="40% - Accent6 89 2 4" xfId="20070"/>
    <cellStyle name="40% - Accent6 89 2 5" xfId="20071"/>
    <cellStyle name="40% - Accent6 89 3" xfId="20072"/>
    <cellStyle name="40% - Accent6 89 4" xfId="20073"/>
    <cellStyle name="40% - Accent6 89 5" xfId="20074"/>
    <cellStyle name="40% - Accent6 89 6" xfId="20075"/>
    <cellStyle name="40% - Accent6 9" xfId="20076"/>
    <cellStyle name="40% - Accent6 9 10" xfId="20077"/>
    <cellStyle name="40% - Accent6 9 11" xfId="20078"/>
    <cellStyle name="40% - Accent6 9 12" xfId="20079"/>
    <cellStyle name="40% - Accent6 9 2" xfId="20080"/>
    <cellStyle name="40% - Accent6 9 2 2" xfId="20081"/>
    <cellStyle name="40% - Accent6 9 2 2 2" xfId="20082"/>
    <cellStyle name="40% - Accent6 9 2 2 3" xfId="20083"/>
    <cellStyle name="40% - Accent6 9 2 3" xfId="20084"/>
    <cellStyle name="40% - Accent6 9 2 4" xfId="20085"/>
    <cellStyle name="40% - Accent6 9 2 5" xfId="20086"/>
    <cellStyle name="40% - Accent6 9 2 6" xfId="20087"/>
    <cellStyle name="40% - Accent6 9 2 7" xfId="20088"/>
    <cellStyle name="40% - Accent6 9 3" xfId="20089"/>
    <cellStyle name="40% - Accent6 9 3 2" xfId="20090"/>
    <cellStyle name="40% - Accent6 9 3 3" xfId="20091"/>
    <cellStyle name="40% - Accent6 9 3 4" xfId="20092"/>
    <cellStyle name="40% - Accent6 9 4" xfId="20093"/>
    <cellStyle name="40% - Accent6 9 5" xfId="20094"/>
    <cellStyle name="40% - Accent6 9 6" xfId="20095"/>
    <cellStyle name="40% - Accent6 9 7" xfId="20096"/>
    <cellStyle name="40% - Accent6 9 8" xfId="20097"/>
    <cellStyle name="40% - Accent6 9 9" xfId="20098"/>
    <cellStyle name="40% - Accent6 90" xfId="20099"/>
    <cellStyle name="40% - Accent6 90 2" xfId="20100"/>
    <cellStyle name="40% - Accent6 90 2 2" xfId="20101"/>
    <cellStyle name="40% - Accent6 90 2 3" xfId="20102"/>
    <cellStyle name="40% - Accent6 90 2 4" xfId="20103"/>
    <cellStyle name="40% - Accent6 90 2 5" xfId="20104"/>
    <cellStyle name="40% - Accent6 90 3" xfId="20105"/>
    <cellStyle name="40% - Accent6 90 4" xfId="20106"/>
    <cellStyle name="40% - Accent6 90 5" xfId="20107"/>
    <cellStyle name="40% - Accent6 90 6" xfId="20108"/>
    <cellStyle name="40% - Accent6 91" xfId="20109"/>
    <cellStyle name="40% - Accent6 91 2" xfId="20110"/>
    <cellStyle name="40% - Accent6 91 2 2" xfId="20111"/>
    <cellStyle name="40% - Accent6 91 2 3" xfId="20112"/>
    <cellStyle name="40% - Accent6 91 2 4" xfId="20113"/>
    <cellStyle name="40% - Accent6 91 2 5" xfId="20114"/>
    <cellStyle name="40% - Accent6 91 3" xfId="20115"/>
    <cellStyle name="40% - Accent6 91 4" xfId="20116"/>
    <cellStyle name="40% - Accent6 91 5" xfId="20117"/>
    <cellStyle name="40% - Accent6 91 6" xfId="20118"/>
    <cellStyle name="40% - Accent6 92" xfId="20119"/>
    <cellStyle name="40% - Accent6 92 2" xfId="20120"/>
    <cellStyle name="40% - Accent6 92 2 2" xfId="20121"/>
    <cellStyle name="40% - Accent6 92 2 3" xfId="20122"/>
    <cellStyle name="40% - Accent6 92 2 4" xfId="20123"/>
    <cellStyle name="40% - Accent6 92 2 5" xfId="20124"/>
    <cellStyle name="40% - Accent6 92 3" xfId="20125"/>
    <cellStyle name="40% - Accent6 92 4" xfId="20126"/>
    <cellStyle name="40% - Accent6 92 5" xfId="20127"/>
    <cellStyle name="40% - Accent6 92 6" xfId="20128"/>
    <cellStyle name="40% - Accent6 93" xfId="20129"/>
    <cellStyle name="40% - Accent6 93 2" xfId="20130"/>
    <cellStyle name="40% - Accent6 93 2 2" xfId="20131"/>
    <cellStyle name="40% - Accent6 93 2 3" xfId="20132"/>
    <cellStyle name="40% - Accent6 93 2 4" xfId="20133"/>
    <cellStyle name="40% - Accent6 93 2 5" xfId="20134"/>
    <cellStyle name="40% - Accent6 93 3" xfId="20135"/>
    <cellStyle name="40% - Accent6 93 4" xfId="20136"/>
    <cellStyle name="40% - Accent6 93 5" xfId="20137"/>
    <cellStyle name="40% - Accent6 93 6" xfId="20138"/>
    <cellStyle name="40% - Accent6 94" xfId="20139"/>
    <cellStyle name="40% - Accent6 94 2" xfId="20140"/>
    <cellStyle name="40% - Accent6 94 2 2" xfId="20141"/>
    <cellStyle name="40% - Accent6 94 2 3" xfId="20142"/>
    <cellStyle name="40% - Accent6 94 2 4" xfId="20143"/>
    <cellStyle name="40% - Accent6 94 2 5" xfId="20144"/>
    <cellStyle name="40% - Accent6 94 3" xfId="20145"/>
    <cellStyle name="40% - Accent6 94 4" xfId="20146"/>
    <cellStyle name="40% - Accent6 94 5" xfId="20147"/>
    <cellStyle name="40% - Accent6 94 6" xfId="20148"/>
    <cellStyle name="40% - Accent6 95" xfId="20149"/>
    <cellStyle name="40% - Accent6 95 2" xfId="20150"/>
    <cellStyle name="40% - Accent6 95 2 2" xfId="20151"/>
    <cellStyle name="40% - Accent6 95 2 3" xfId="20152"/>
    <cellStyle name="40% - Accent6 95 2 4" xfId="20153"/>
    <cellStyle name="40% - Accent6 95 2 5" xfId="20154"/>
    <cellStyle name="40% - Accent6 95 3" xfId="20155"/>
    <cellStyle name="40% - Accent6 95 4" xfId="20156"/>
    <cellStyle name="40% - Accent6 95 5" xfId="20157"/>
    <cellStyle name="40% - Accent6 95 6" xfId="20158"/>
    <cellStyle name="40% - Accent6 96" xfId="20159"/>
    <cellStyle name="40% - Accent6 96 2" xfId="20160"/>
    <cellStyle name="40% - Accent6 96 2 2" xfId="20161"/>
    <cellStyle name="40% - Accent6 96 2 3" xfId="20162"/>
    <cellStyle name="40% - Accent6 96 2 4" xfId="20163"/>
    <cellStyle name="40% - Accent6 96 2 5" xfId="20164"/>
    <cellStyle name="40% - Accent6 96 3" xfId="20165"/>
    <cellStyle name="40% - Accent6 96 4" xfId="20166"/>
    <cellStyle name="40% - Accent6 96 5" xfId="20167"/>
    <cellStyle name="40% - Accent6 96 6" xfId="20168"/>
    <cellStyle name="40% - Accent6 97" xfId="20169"/>
    <cellStyle name="40% - Accent6 97 2" xfId="20170"/>
    <cellStyle name="40% - Accent6 97 2 2" xfId="20171"/>
    <cellStyle name="40% - Accent6 97 2 3" xfId="20172"/>
    <cellStyle name="40% - Accent6 97 2 4" xfId="20173"/>
    <cellStyle name="40% - Accent6 97 2 5" xfId="20174"/>
    <cellStyle name="40% - Accent6 97 3" xfId="20175"/>
    <cellStyle name="40% - Accent6 97 4" xfId="20176"/>
    <cellStyle name="40% - Accent6 97 5" xfId="20177"/>
    <cellStyle name="40% - Accent6 97 6" xfId="20178"/>
    <cellStyle name="40% - Accent6 98" xfId="20179"/>
    <cellStyle name="40% - Accent6 98 2" xfId="20180"/>
    <cellStyle name="40% - Accent6 98 2 2" xfId="20181"/>
    <cellStyle name="40% - Accent6 98 2 3" xfId="20182"/>
    <cellStyle name="40% - Accent6 98 2 4" xfId="20183"/>
    <cellStyle name="40% - Accent6 98 2 5" xfId="20184"/>
    <cellStyle name="40% - Accent6 98 3" xfId="20185"/>
    <cellStyle name="40% - Accent6 98 4" xfId="20186"/>
    <cellStyle name="40% - Accent6 98 5" xfId="20187"/>
    <cellStyle name="40% - Accent6 98 6" xfId="20188"/>
    <cellStyle name="40% - Accent6 99" xfId="20189"/>
    <cellStyle name="40% - Accent6 99 2" xfId="20190"/>
    <cellStyle name="40% - Accent6 99 2 2" xfId="20191"/>
    <cellStyle name="40% - Accent6 99 2 3" xfId="20192"/>
    <cellStyle name="40% - Accent6 99 2 4" xfId="20193"/>
    <cellStyle name="40% - Accent6 99 2 5" xfId="20194"/>
    <cellStyle name="40% - Accent6 99 3" xfId="20195"/>
    <cellStyle name="40% - Accent6 99 4" xfId="20196"/>
    <cellStyle name="40% - Accent6 99 5" xfId="20197"/>
    <cellStyle name="40% - Accent6 99 6" xfId="20198"/>
    <cellStyle name="60% - Accent1 10" xfId="20199"/>
    <cellStyle name="60% - Accent1 2" xfId="20200"/>
    <cellStyle name="60% - Accent1 2 2" xfId="20201"/>
    <cellStyle name="60% - Accent1 2 3" xfId="20202"/>
    <cellStyle name="60% - Accent1 2 4" xfId="20203"/>
    <cellStyle name="60% - Accent1 3" xfId="20204"/>
    <cellStyle name="60% - Accent1 3 2" xfId="20205"/>
    <cellStyle name="60% - Accent1 3 3" xfId="20206"/>
    <cellStyle name="60% - Accent1 3 4" xfId="20207"/>
    <cellStyle name="60% - Accent1 4" xfId="20208"/>
    <cellStyle name="60% - Accent1 4 2" xfId="20209"/>
    <cellStyle name="60% - Accent1 4 3" xfId="20210"/>
    <cellStyle name="60% - Accent1 4 4" xfId="20211"/>
    <cellStyle name="60% - Accent1 5" xfId="20212"/>
    <cellStyle name="60% - Accent1 5 2" xfId="20213"/>
    <cellStyle name="60% - Accent1 5 3" xfId="20214"/>
    <cellStyle name="60% - Accent1 5 4" xfId="20215"/>
    <cellStyle name="60% - Accent1 6" xfId="20216"/>
    <cellStyle name="60% - Accent1 7" xfId="20217"/>
    <cellStyle name="60% - Accent1 8" xfId="20218"/>
    <cellStyle name="60% - Accent1 9" xfId="20219"/>
    <cellStyle name="60% - Accent2 10" xfId="20220"/>
    <cellStyle name="60% - Accent2 2" xfId="20221"/>
    <cellStyle name="60% - Accent2 2 2" xfId="20222"/>
    <cellStyle name="60% - Accent2 2 3" xfId="20223"/>
    <cellStyle name="60% - Accent2 2 4" xfId="20224"/>
    <cellStyle name="60% - Accent2 3" xfId="20225"/>
    <cellStyle name="60% - Accent2 3 2" xfId="20226"/>
    <cellStyle name="60% - Accent2 3 3" xfId="20227"/>
    <cellStyle name="60% - Accent2 3 4" xfId="20228"/>
    <cellStyle name="60% - Accent2 4" xfId="20229"/>
    <cellStyle name="60% - Accent2 4 2" xfId="20230"/>
    <cellStyle name="60% - Accent2 4 3" xfId="20231"/>
    <cellStyle name="60% - Accent2 4 4" xfId="20232"/>
    <cellStyle name="60% - Accent2 5" xfId="20233"/>
    <cellStyle name="60% - Accent2 5 2" xfId="20234"/>
    <cellStyle name="60% - Accent2 5 3" xfId="20235"/>
    <cellStyle name="60% - Accent2 5 4" xfId="20236"/>
    <cellStyle name="60% - Accent2 6" xfId="20237"/>
    <cellStyle name="60% - Accent2 7" xfId="20238"/>
    <cellStyle name="60% - Accent2 8" xfId="20239"/>
    <cellStyle name="60% - Accent2 9" xfId="20240"/>
    <cellStyle name="60% - Accent3 10" xfId="20241"/>
    <cellStyle name="60% - Accent3 2" xfId="20242"/>
    <cellStyle name="60% - Accent3 2 2" xfId="20243"/>
    <cellStyle name="60% - Accent3 2 3" xfId="20244"/>
    <cellStyle name="60% - Accent3 2 4" xfId="20245"/>
    <cellStyle name="60% - Accent3 3" xfId="20246"/>
    <cellStyle name="60% - Accent3 3 2" xfId="20247"/>
    <cellStyle name="60% - Accent3 3 3" xfId="20248"/>
    <cellStyle name="60% - Accent3 3 4" xfId="20249"/>
    <cellStyle name="60% - Accent3 4" xfId="20250"/>
    <cellStyle name="60% - Accent3 4 2" xfId="20251"/>
    <cellStyle name="60% - Accent3 4 3" xfId="20252"/>
    <cellStyle name="60% - Accent3 4 4" xfId="20253"/>
    <cellStyle name="60% - Accent3 5" xfId="20254"/>
    <cellStyle name="60% - Accent3 5 2" xfId="20255"/>
    <cellStyle name="60% - Accent3 5 3" xfId="20256"/>
    <cellStyle name="60% - Accent3 5 4" xfId="20257"/>
    <cellStyle name="60% - Accent3 6" xfId="20258"/>
    <cellStyle name="60% - Accent3 7" xfId="20259"/>
    <cellStyle name="60% - Accent3 8" xfId="20260"/>
    <cellStyle name="60% - Accent3 9" xfId="20261"/>
    <cellStyle name="60% - Accent4 10" xfId="20262"/>
    <cellStyle name="60% - Accent4 2" xfId="20263"/>
    <cellStyle name="60% - Accent4 2 2" xfId="20264"/>
    <cellStyle name="60% - Accent4 2 3" xfId="20265"/>
    <cellStyle name="60% - Accent4 2 4" xfId="20266"/>
    <cellStyle name="60% - Accent4 3" xfId="20267"/>
    <cellStyle name="60% - Accent4 3 2" xfId="20268"/>
    <cellStyle name="60% - Accent4 3 3" xfId="20269"/>
    <cellStyle name="60% - Accent4 3 4" xfId="20270"/>
    <cellStyle name="60% - Accent4 4" xfId="20271"/>
    <cellStyle name="60% - Accent4 4 2" xfId="20272"/>
    <cellStyle name="60% - Accent4 4 3" xfId="20273"/>
    <cellStyle name="60% - Accent4 4 4" xfId="20274"/>
    <cellStyle name="60% - Accent4 5" xfId="20275"/>
    <cellStyle name="60% - Accent4 5 2" xfId="20276"/>
    <cellStyle name="60% - Accent4 5 3" xfId="20277"/>
    <cellStyle name="60% - Accent4 5 4" xfId="20278"/>
    <cellStyle name="60% - Accent4 6" xfId="20279"/>
    <cellStyle name="60% - Accent4 7" xfId="20280"/>
    <cellStyle name="60% - Accent4 8" xfId="20281"/>
    <cellStyle name="60% - Accent4 9" xfId="20282"/>
    <cellStyle name="60% - Accent5 10" xfId="20283"/>
    <cellStyle name="60% - Accent5 2" xfId="20284"/>
    <cellStyle name="60% - Accent5 2 2" xfId="20285"/>
    <cellStyle name="60% - Accent5 2 3" xfId="20286"/>
    <cellStyle name="60% - Accent5 2 4" xfId="20287"/>
    <cellStyle name="60% - Accent5 3" xfId="20288"/>
    <cellStyle name="60% - Accent5 3 2" xfId="20289"/>
    <cellStyle name="60% - Accent5 3 3" xfId="20290"/>
    <cellStyle name="60% - Accent5 3 4" xfId="20291"/>
    <cellStyle name="60% - Accent5 4" xfId="20292"/>
    <cellStyle name="60% - Accent5 4 2" xfId="20293"/>
    <cellStyle name="60% - Accent5 4 3" xfId="20294"/>
    <cellStyle name="60% - Accent5 4 4" xfId="20295"/>
    <cellStyle name="60% - Accent5 5" xfId="20296"/>
    <cellStyle name="60% - Accent5 5 2" xfId="20297"/>
    <cellStyle name="60% - Accent5 5 3" xfId="20298"/>
    <cellStyle name="60% - Accent5 5 4" xfId="20299"/>
    <cellStyle name="60% - Accent5 6" xfId="20300"/>
    <cellStyle name="60% - Accent5 7" xfId="20301"/>
    <cellStyle name="60% - Accent5 8" xfId="20302"/>
    <cellStyle name="60% - Accent5 9" xfId="20303"/>
    <cellStyle name="60% - Accent6 10" xfId="20304"/>
    <cellStyle name="60% - Accent6 2" xfId="20305"/>
    <cellStyle name="60% - Accent6 2 2" xfId="20306"/>
    <cellStyle name="60% - Accent6 2 3" xfId="20307"/>
    <cellStyle name="60% - Accent6 2 4" xfId="20308"/>
    <cellStyle name="60% - Accent6 3" xfId="20309"/>
    <cellStyle name="60% - Accent6 3 2" xfId="20310"/>
    <cellStyle name="60% - Accent6 3 3" xfId="20311"/>
    <cellStyle name="60% - Accent6 3 4" xfId="20312"/>
    <cellStyle name="60% - Accent6 4" xfId="20313"/>
    <cellStyle name="60% - Accent6 4 2" xfId="20314"/>
    <cellStyle name="60% - Accent6 4 3" xfId="20315"/>
    <cellStyle name="60% - Accent6 4 4" xfId="20316"/>
    <cellStyle name="60% - Accent6 5" xfId="20317"/>
    <cellStyle name="60% - Accent6 5 2" xfId="20318"/>
    <cellStyle name="60% - Accent6 5 3" xfId="20319"/>
    <cellStyle name="60% - Accent6 5 4" xfId="20320"/>
    <cellStyle name="60% - Accent6 6" xfId="20321"/>
    <cellStyle name="60% - Accent6 7" xfId="20322"/>
    <cellStyle name="60% - Accent6 8" xfId="20323"/>
    <cellStyle name="60% - Accent6 9" xfId="20324"/>
    <cellStyle name="Accent1 - 20%" xfId="5"/>
    <cellStyle name="Accent1 - 40%" xfId="6"/>
    <cellStyle name="Accent1 - 60%" xfId="7"/>
    <cellStyle name="Accent1 10" xfId="20325"/>
    <cellStyle name="Accent1 2" xfId="20326"/>
    <cellStyle name="Accent1 2 2" xfId="20327"/>
    <cellStyle name="Accent1 2 3" xfId="20328"/>
    <cellStyle name="Accent1 2 4" xfId="20329"/>
    <cellStyle name="Accent1 3" xfId="20330"/>
    <cellStyle name="Accent1 3 2" xfId="20331"/>
    <cellStyle name="Accent1 3 3" xfId="20332"/>
    <cellStyle name="Accent1 3 4" xfId="20333"/>
    <cellStyle name="Accent1 4" xfId="20334"/>
    <cellStyle name="Accent1 4 2" xfId="20335"/>
    <cellStyle name="Accent1 4 3" xfId="20336"/>
    <cellStyle name="Accent1 4 4" xfId="20337"/>
    <cellStyle name="Accent1 5" xfId="20338"/>
    <cellStyle name="Accent1 5 2" xfId="20339"/>
    <cellStyle name="Accent1 5 3" xfId="20340"/>
    <cellStyle name="Accent1 5 4" xfId="20341"/>
    <cellStyle name="Accent1 6" xfId="20342"/>
    <cellStyle name="Accent1 7" xfId="20343"/>
    <cellStyle name="Accent1 8" xfId="20344"/>
    <cellStyle name="Accent1 9" xfId="20345"/>
    <cellStyle name="Accent2 - 20%" xfId="8"/>
    <cellStyle name="Accent2 - 40%" xfId="9"/>
    <cellStyle name="Accent2 - 60%" xfId="10"/>
    <cellStyle name="Accent2 10" xfId="20346"/>
    <cellStyle name="Accent2 2" xfId="20347"/>
    <cellStyle name="Accent2 2 2" xfId="20348"/>
    <cellStyle name="Accent2 2 3" xfId="20349"/>
    <cellStyle name="Accent2 2 4" xfId="20350"/>
    <cellStyle name="Accent2 3" xfId="20351"/>
    <cellStyle name="Accent2 3 2" xfId="20352"/>
    <cellStyle name="Accent2 3 3" xfId="20353"/>
    <cellStyle name="Accent2 3 4" xfId="20354"/>
    <cellStyle name="Accent2 4" xfId="20355"/>
    <cellStyle name="Accent2 4 2" xfId="20356"/>
    <cellStyle name="Accent2 4 3" xfId="20357"/>
    <cellStyle name="Accent2 4 4" xfId="20358"/>
    <cellStyle name="Accent2 5" xfId="20359"/>
    <cellStyle name="Accent2 5 2" xfId="20360"/>
    <cellStyle name="Accent2 5 3" xfId="20361"/>
    <cellStyle name="Accent2 5 4" xfId="20362"/>
    <cellStyle name="Accent2 6" xfId="20363"/>
    <cellStyle name="Accent2 7" xfId="20364"/>
    <cellStyle name="Accent2 8" xfId="20365"/>
    <cellStyle name="Accent2 9" xfId="20366"/>
    <cellStyle name="Accent3 - 20%" xfId="11"/>
    <cellStyle name="Accent3 - 40%" xfId="12"/>
    <cellStyle name="Accent3 - 60%" xfId="13"/>
    <cellStyle name="Accent3 10" xfId="20367"/>
    <cellStyle name="Accent3 2" xfId="20368"/>
    <cellStyle name="Accent3 2 2" xfId="20369"/>
    <cellStyle name="Accent3 2 3" xfId="20370"/>
    <cellStyle name="Accent3 2 4" xfId="20371"/>
    <cellStyle name="Accent3 3" xfId="20372"/>
    <cellStyle name="Accent3 3 2" xfId="20373"/>
    <cellStyle name="Accent3 3 3" xfId="20374"/>
    <cellStyle name="Accent3 3 4" xfId="20375"/>
    <cellStyle name="Accent3 4" xfId="20376"/>
    <cellStyle name="Accent3 4 2" xfId="20377"/>
    <cellStyle name="Accent3 4 3" xfId="20378"/>
    <cellStyle name="Accent3 4 4" xfId="20379"/>
    <cellStyle name="Accent3 5" xfId="20380"/>
    <cellStyle name="Accent3 5 2" xfId="20381"/>
    <cellStyle name="Accent3 5 3" xfId="20382"/>
    <cellStyle name="Accent3 5 4" xfId="20383"/>
    <cellStyle name="Accent3 6" xfId="20384"/>
    <cellStyle name="Accent3 7" xfId="20385"/>
    <cellStyle name="Accent3 8" xfId="20386"/>
    <cellStyle name="Accent3 9" xfId="20387"/>
    <cellStyle name="Accent4 - 20%" xfId="14"/>
    <cellStyle name="Accent4 - 40%" xfId="15"/>
    <cellStyle name="Accent4 - 60%" xfId="16"/>
    <cellStyle name="Accent4 10" xfId="20388"/>
    <cellStyle name="Accent4 2" xfId="20389"/>
    <cellStyle name="Accent4 2 2" xfId="20390"/>
    <cellStyle name="Accent4 2 3" xfId="20391"/>
    <cellStyle name="Accent4 2 4" xfId="20392"/>
    <cellStyle name="Accent4 3" xfId="20393"/>
    <cellStyle name="Accent4 3 2" xfId="20394"/>
    <cellStyle name="Accent4 3 3" xfId="20395"/>
    <cellStyle name="Accent4 3 4" xfId="20396"/>
    <cellStyle name="Accent4 4" xfId="20397"/>
    <cellStyle name="Accent4 4 2" xfId="20398"/>
    <cellStyle name="Accent4 4 3" xfId="20399"/>
    <cellStyle name="Accent4 4 4" xfId="20400"/>
    <cellStyle name="Accent4 5" xfId="20401"/>
    <cellStyle name="Accent4 5 2" xfId="20402"/>
    <cellStyle name="Accent4 5 3" xfId="20403"/>
    <cellStyle name="Accent4 5 4" xfId="20404"/>
    <cellStyle name="Accent4 6" xfId="20405"/>
    <cellStyle name="Accent4 7" xfId="20406"/>
    <cellStyle name="Accent4 8" xfId="20407"/>
    <cellStyle name="Accent4 9" xfId="20408"/>
    <cellStyle name="Accent5 - 20%" xfId="17"/>
    <cellStyle name="Accent5 - 40%" xfId="18"/>
    <cellStyle name="Accent5 - 60%" xfId="19"/>
    <cellStyle name="Accent5 10" xfId="20409"/>
    <cellStyle name="Accent5 2" xfId="20410"/>
    <cellStyle name="Accent5 2 2" xfId="20411"/>
    <cellStyle name="Accent5 2 3" xfId="20412"/>
    <cellStyle name="Accent5 2 4" xfId="20413"/>
    <cellStyle name="Accent5 3" xfId="20414"/>
    <cellStyle name="Accent5 3 2" xfId="20415"/>
    <cellStyle name="Accent5 3 3" xfId="20416"/>
    <cellStyle name="Accent5 3 4" xfId="20417"/>
    <cellStyle name="Accent5 4" xfId="20418"/>
    <cellStyle name="Accent5 4 2" xfId="20419"/>
    <cellStyle name="Accent5 4 3" xfId="20420"/>
    <cellStyle name="Accent5 4 4" xfId="20421"/>
    <cellStyle name="Accent5 5" xfId="20422"/>
    <cellStyle name="Accent5 5 2" xfId="20423"/>
    <cellStyle name="Accent5 5 3" xfId="20424"/>
    <cellStyle name="Accent5 5 4" xfId="20425"/>
    <cellStyle name="Accent5 6" xfId="20426"/>
    <cellStyle name="Accent5 7" xfId="20427"/>
    <cellStyle name="Accent5 8" xfId="20428"/>
    <cellStyle name="Accent5 9" xfId="20429"/>
    <cellStyle name="Accent6 - 20%" xfId="20"/>
    <cellStyle name="Accent6 - 40%" xfId="21"/>
    <cellStyle name="Accent6 - 60%" xfId="22"/>
    <cellStyle name="Accent6 10" xfId="20430"/>
    <cellStyle name="Accent6 2" xfId="20431"/>
    <cellStyle name="Accent6 2 2" xfId="20432"/>
    <cellStyle name="Accent6 2 3" xfId="20433"/>
    <cellStyle name="Accent6 2 4" xfId="20434"/>
    <cellStyle name="Accent6 3" xfId="20435"/>
    <cellStyle name="Accent6 3 2" xfId="20436"/>
    <cellStyle name="Accent6 3 3" xfId="20437"/>
    <cellStyle name="Accent6 3 4" xfId="20438"/>
    <cellStyle name="Accent6 4" xfId="20439"/>
    <cellStyle name="Accent6 4 2" xfId="20440"/>
    <cellStyle name="Accent6 4 3" xfId="20441"/>
    <cellStyle name="Accent6 4 4" xfId="20442"/>
    <cellStyle name="Accent6 5" xfId="20443"/>
    <cellStyle name="Accent6 5 2" xfId="20444"/>
    <cellStyle name="Accent6 5 3" xfId="20445"/>
    <cellStyle name="Accent6 5 4" xfId="20446"/>
    <cellStyle name="Accent6 6" xfId="20447"/>
    <cellStyle name="Accent6 7" xfId="20448"/>
    <cellStyle name="Accent6 8" xfId="20449"/>
    <cellStyle name="Accent6 9" xfId="20450"/>
    <cellStyle name="Bad 10" xfId="20451"/>
    <cellStyle name="Bad 2" xfId="20452"/>
    <cellStyle name="Bad 2 2" xfId="20453"/>
    <cellStyle name="Bad 2 3" xfId="20454"/>
    <cellStyle name="Bad 2 4" xfId="20455"/>
    <cellStyle name="Bad 3" xfId="20456"/>
    <cellStyle name="Bad 3 2" xfId="20457"/>
    <cellStyle name="Bad 3 3" xfId="20458"/>
    <cellStyle name="Bad 3 4" xfId="20459"/>
    <cellStyle name="Bad 4" xfId="20460"/>
    <cellStyle name="Bad 4 2" xfId="20461"/>
    <cellStyle name="Bad 4 3" xfId="20462"/>
    <cellStyle name="Bad 4 4" xfId="20463"/>
    <cellStyle name="Bad 5" xfId="20464"/>
    <cellStyle name="Bad 5 2" xfId="20465"/>
    <cellStyle name="Bad 5 3" xfId="20466"/>
    <cellStyle name="Bad 5 4" xfId="20467"/>
    <cellStyle name="Bad 6" xfId="20468"/>
    <cellStyle name="Bad 7" xfId="20469"/>
    <cellStyle name="Bad 8" xfId="20470"/>
    <cellStyle name="Bad 9" xfId="20471"/>
    <cellStyle name="Calculation 10" xfId="20472"/>
    <cellStyle name="Calculation 2" xfId="20473"/>
    <cellStyle name="Calculation 2 2" xfId="20474"/>
    <cellStyle name="Calculation 2 3" xfId="20475"/>
    <cellStyle name="Calculation 2 4" xfId="20476"/>
    <cellStyle name="Calculation 3" xfId="20477"/>
    <cellStyle name="Calculation 3 2" xfId="20478"/>
    <cellStyle name="Calculation 3 3" xfId="20479"/>
    <cellStyle name="Calculation 3 4" xfId="20480"/>
    <cellStyle name="Calculation 4" xfId="20481"/>
    <cellStyle name="Calculation 4 2" xfId="20482"/>
    <cellStyle name="Calculation 4 3" xfId="20483"/>
    <cellStyle name="Calculation 4 4" xfId="20484"/>
    <cellStyle name="Calculation 5" xfId="20485"/>
    <cellStyle name="Calculation 5 2" xfId="20486"/>
    <cellStyle name="Calculation 5 3" xfId="20487"/>
    <cellStyle name="Calculation 5 4" xfId="20488"/>
    <cellStyle name="Calculation 6" xfId="20489"/>
    <cellStyle name="Calculation 7" xfId="20490"/>
    <cellStyle name="Calculation 8" xfId="20491"/>
    <cellStyle name="Calculation 9" xfId="20492"/>
    <cellStyle name="Check Cell 10" xfId="20493"/>
    <cellStyle name="Check Cell 2" xfId="20494"/>
    <cellStyle name="Check Cell 2 2" xfId="20495"/>
    <cellStyle name="Check Cell 2 3" xfId="20496"/>
    <cellStyle name="Check Cell 2 4" xfId="20497"/>
    <cellStyle name="Check Cell 3" xfId="20498"/>
    <cellStyle name="Check Cell 3 2" xfId="20499"/>
    <cellStyle name="Check Cell 3 3" xfId="20500"/>
    <cellStyle name="Check Cell 3 4" xfId="20501"/>
    <cellStyle name="Check Cell 4" xfId="20502"/>
    <cellStyle name="Check Cell 4 2" xfId="20503"/>
    <cellStyle name="Check Cell 4 3" xfId="20504"/>
    <cellStyle name="Check Cell 4 4" xfId="20505"/>
    <cellStyle name="Check Cell 5" xfId="20506"/>
    <cellStyle name="Check Cell 5 2" xfId="20507"/>
    <cellStyle name="Check Cell 5 3" xfId="20508"/>
    <cellStyle name="Check Cell 5 4" xfId="20509"/>
    <cellStyle name="Check Cell 6" xfId="20510"/>
    <cellStyle name="Check Cell 7" xfId="20511"/>
    <cellStyle name="Check Cell 8" xfId="20512"/>
    <cellStyle name="Check Cell 9" xfId="20513"/>
    <cellStyle name="Comma" xfId="30" builtinId="3"/>
    <cellStyle name="Comma 2" xfId="2"/>
    <cellStyle name="Comma 2 2" xfId="40"/>
    <cellStyle name="Comma 3" xfId="20514"/>
    <cellStyle name="Comma 4" xfId="32107"/>
    <cellStyle name="Currency 2" xfId="23"/>
    <cellStyle name="Currency No Comma" xfId="31"/>
    <cellStyle name="Explanatory Text 10" xfId="20515"/>
    <cellStyle name="Explanatory Text 2" xfId="20516"/>
    <cellStyle name="Explanatory Text 2 2" xfId="20517"/>
    <cellStyle name="Explanatory Text 2 3" xfId="20518"/>
    <cellStyle name="Explanatory Text 2 4" xfId="20519"/>
    <cellStyle name="Explanatory Text 3" xfId="20520"/>
    <cellStyle name="Explanatory Text 3 2" xfId="20521"/>
    <cellStyle name="Explanatory Text 3 3" xfId="20522"/>
    <cellStyle name="Explanatory Text 3 4" xfId="20523"/>
    <cellStyle name="Explanatory Text 4" xfId="20524"/>
    <cellStyle name="Explanatory Text 4 2" xfId="20525"/>
    <cellStyle name="Explanatory Text 4 3" xfId="20526"/>
    <cellStyle name="Explanatory Text 4 4" xfId="20527"/>
    <cellStyle name="Explanatory Text 5" xfId="20528"/>
    <cellStyle name="Explanatory Text 5 2" xfId="20529"/>
    <cellStyle name="Explanatory Text 5 3" xfId="20530"/>
    <cellStyle name="Explanatory Text 5 4" xfId="20531"/>
    <cellStyle name="Explanatory Text 6" xfId="20532"/>
    <cellStyle name="Explanatory Text 7" xfId="20533"/>
    <cellStyle name="Explanatory Text 8" xfId="20534"/>
    <cellStyle name="Explanatory Text 9" xfId="20535"/>
    <cellStyle name="Good 10" xfId="20536"/>
    <cellStyle name="Good 2" xfId="20537"/>
    <cellStyle name="Good 2 2" xfId="20538"/>
    <cellStyle name="Good 2 3" xfId="20539"/>
    <cellStyle name="Good 2 4" xfId="20540"/>
    <cellStyle name="Good 3" xfId="20541"/>
    <cellStyle name="Good 3 2" xfId="20542"/>
    <cellStyle name="Good 3 3" xfId="20543"/>
    <cellStyle name="Good 3 4" xfId="20544"/>
    <cellStyle name="Good 4" xfId="20545"/>
    <cellStyle name="Good 4 2" xfId="20546"/>
    <cellStyle name="Good 4 3" xfId="20547"/>
    <cellStyle name="Good 4 4" xfId="20548"/>
    <cellStyle name="Good 5" xfId="20549"/>
    <cellStyle name="Good 5 2" xfId="20550"/>
    <cellStyle name="Good 5 3" xfId="20551"/>
    <cellStyle name="Good 5 4" xfId="20552"/>
    <cellStyle name="Good 6" xfId="20553"/>
    <cellStyle name="Good 7" xfId="20554"/>
    <cellStyle name="Good 8" xfId="20555"/>
    <cellStyle name="Good 9" xfId="20556"/>
    <cellStyle name="Heading 1 10" xfId="20557"/>
    <cellStyle name="Heading 1 2" xfId="20558"/>
    <cellStyle name="Heading 1 2 2" xfId="20559"/>
    <cellStyle name="Heading 1 2 3" xfId="20560"/>
    <cellStyle name="Heading 1 2 4" xfId="20561"/>
    <cellStyle name="Heading 1 3" xfId="20562"/>
    <cellStyle name="Heading 1 3 2" xfId="20563"/>
    <cellStyle name="Heading 1 3 3" xfId="20564"/>
    <cellStyle name="Heading 1 3 4" xfId="20565"/>
    <cellStyle name="Heading 1 4" xfId="20566"/>
    <cellStyle name="Heading 1 4 2" xfId="20567"/>
    <cellStyle name="Heading 1 4 3" xfId="20568"/>
    <cellStyle name="Heading 1 4 4" xfId="20569"/>
    <cellStyle name="Heading 1 5" xfId="20570"/>
    <cellStyle name="Heading 1 5 2" xfId="20571"/>
    <cellStyle name="Heading 1 5 3" xfId="20572"/>
    <cellStyle name="Heading 1 5 4" xfId="20573"/>
    <cellStyle name="Heading 1 6" xfId="20574"/>
    <cellStyle name="Heading 1 7" xfId="20575"/>
    <cellStyle name="Heading 1 8" xfId="20576"/>
    <cellStyle name="Heading 1 9" xfId="20577"/>
    <cellStyle name="Heading 2 10" xfId="20578"/>
    <cellStyle name="Heading 2 2" xfId="20579"/>
    <cellStyle name="Heading 2 2 2" xfId="20580"/>
    <cellStyle name="Heading 2 2 3" xfId="20581"/>
    <cellStyle name="Heading 2 2 4" xfId="20582"/>
    <cellStyle name="Heading 2 3" xfId="20583"/>
    <cellStyle name="Heading 2 3 2" xfId="20584"/>
    <cellStyle name="Heading 2 3 3" xfId="20585"/>
    <cellStyle name="Heading 2 3 4" xfId="20586"/>
    <cellStyle name="Heading 2 4" xfId="20587"/>
    <cellStyle name="Heading 2 4 2" xfId="20588"/>
    <cellStyle name="Heading 2 4 3" xfId="20589"/>
    <cellStyle name="Heading 2 4 4" xfId="20590"/>
    <cellStyle name="Heading 2 5" xfId="20591"/>
    <cellStyle name="Heading 2 5 2" xfId="20592"/>
    <cellStyle name="Heading 2 5 3" xfId="20593"/>
    <cellStyle name="Heading 2 5 4" xfId="20594"/>
    <cellStyle name="Heading 2 6" xfId="20595"/>
    <cellStyle name="Heading 2 7" xfId="20596"/>
    <cellStyle name="Heading 2 8" xfId="20597"/>
    <cellStyle name="Heading 2 9" xfId="20598"/>
    <cellStyle name="Heading 3 10" xfId="20599"/>
    <cellStyle name="Heading 3 2" xfId="20600"/>
    <cellStyle name="Heading 3 2 2" xfId="20601"/>
    <cellStyle name="Heading 3 2 3" xfId="20602"/>
    <cellStyle name="Heading 3 2 4" xfId="20603"/>
    <cellStyle name="Heading 3 3" xfId="20604"/>
    <cellStyle name="Heading 3 3 2" xfId="20605"/>
    <cellStyle name="Heading 3 3 3" xfId="20606"/>
    <cellStyle name="Heading 3 3 4" xfId="20607"/>
    <cellStyle name="Heading 3 4" xfId="20608"/>
    <cellStyle name="Heading 3 4 2" xfId="20609"/>
    <cellStyle name="Heading 3 4 3" xfId="20610"/>
    <cellStyle name="Heading 3 4 4" xfId="20611"/>
    <cellStyle name="Heading 3 5" xfId="20612"/>
    <cellStyle name="Heading 3 5 2" xfId="20613"/>
    <cellStyle name="Heading 3 5 3" xfId="20614"/>
    <cellStyle name="Heading 3 5 4" xfId="20615"/>
    <cellStyle name="Heading 3 6" xfId="20616"/>
    <cellStyle name="Heading 3 7" xfId="20617"/>
    <cellStyle name="Heading 3 8" xfId="20618"/>
    <cellStyle name="Heading 3 9" xfId="20619"/>
    <cellStyle name="Heading 4 10" xfId="20620"/>
    <cellStyle name="Heading 4 2" xfId="20621"/>
    <cellStyle name="Heading 4 2 2" xfId="20622"/>
    <cellStyle name="Heading 4 2 3" xfId="20623"/>
    <cellStyle name="Heading 4 2 4" xfId="20624"/>
    <cellStyle name="Heading 4 3" xfId="20625"/>
    <cellStyle name="Heading 4 3 2" xfId="20626"/>
    <cellStyle name="Heading 4 3 3" xfId="20627"/>
    <cellStyle name="Heading 4 3 4" xfId="20628"/>
    <cellStyle name="Heading 4 4" xfId="20629"/>
    <cellStyle name="Heading 4 4 2" xfId="20630"/>
    <cellStyle name="Heading 4 4 3" xfId="20631"/>
    <cellStyle name="Heading 4 4 4" xfId="20632"/>
    <cellStyle name="Heading 4 5" xfId="20633"/>
    <cellStyle name="Heading 4 5 2" xfId="20634"/>
    <cellStyle name="Heading 4 5 3" xfId="20635"/>
    <cellStyle name="Heading 4 5 4" xfId="20636"/>
    <cellStyle name="Heading 4 6" xfId="20637"/>
    <cellStyle name="Heading 4 7" xfId="20638"/>
    <cellStyle name="Heading 4 8" xfId="20639"/>
    <cellStyle name="Heading 4 9" xfId="20640"/>
    <cellStyle name="Input 10" xfId="20641"/>
    <cellStyle name="Input 2" xfId="20642"/>
    <cellStyle name="Input 2 2" xfId="20643"/>
    <cellStyle name="Input 2 3" xfId="20644"/>
    <cellStyle name="Input 2 4" xfId="20645"/>
    <cellStyle name="Input 3" xfId="20646"/>
    <cellStyle name="Input 3 2" xfId="20647"/>
    <cellStyle name="Input 3 3" xfId="20648"/>
    <cellStyle name="Input 3 4" xfId="20649"/>
    <cellStyle name="Input 4" xfId="20650"/>
    <cellStyle name="Input 4 2" xfId="20651"/>
    <cellStyle name="Input 4 3" xfId="20652"/>
    <cellStyle name="Input 4 4" xfId="20653"/>
    <cellStyle name="Input 5" xfId="20654"/>
    <cellStyle name="Input 5 2" xfId="20655"/>
    <cellStyle name="Input 5 3" xfId="20656"/>
    <cellStyle name="Input 5 4" xfId="20657"/>
    <cellStyle name="Input 6" xfId="20658"/>
    <cellStyle name="Input 7" xfId="20659"/>
    <cellStyle name="Input 8" xfId="20660"/>
    <cellStyle name="Input 9" xfId="20661"/>
    <cellStyle name="Linked Cell 10" xfId="20662"/>
    <cellStyle name="Linked Cell 2" xfId="20663"/>
    <cellStyle name="Linked Cell 2 2" xfId="20664"/>
    <cellStyle name="Linked Cell 2 3" xfId="20665"/>
    <cellStyle name="Linked Cell 2 4" xfId="20666"/>
    <cellStyle name="Linked Cell 3" xfId="20667"/>
    <cellStyle name="Linked Cell 3 2" xfId="20668"/>
    <cellStyle name="Linked Cell 3 3" xfId="20669"/>
    <cellStyle name="Linked Cell 3 4" xfId="20670"/>
    <cellStyle name="Linked Cell 4" xfId="20671"/>
    <cellStyle name="Linked Cell 4 2" xfId="20672"/>
    <cellStyle name="Linked Cell 4 3" xfId="20673"/>
    <cellStyle name="Linked Cell 4 4" xfId="20674"/>
    <cellStyle name="Linked Cell 5" xfId="20675"/>
    <cellStyle name="Linked Cell 5 2" xfId="20676"/>
    <cellStyle name="Linked Cell 5 3" xfId="20677"/>
    <cellStyle name="Linked Cell 5 4" xfId="20678"/>
    <cellStyle name="Linked Cell 6" xfId="20679"/>
    <cellStyle name="Linked Cell 7" xfId="20680"/>
    <cellStyle name="Linked Cell 8" xfId="20681"/>
    <cellStyle name="Linked Cell 9" xfId="20682"/>
    <cellStyle name="MCP" xfId="32"/>
    <cellStyle name="Neutral 10" xfId="20683"/>
    <cellStyle name="Neutral 2" xfId="20684"/>
    <cellStyle name="Neutral 2 2" xfId="20685"/>
    <cellStyle name="Neutral 2 3" xfId="20686"/>
    <cellStyle name="Neutral 2 4" xfId="20687"/>
    <cellStyle name="Neutral 3" xfId="20688"/>
    <cellStyle name="Neutral 3 2" xfId="20689"/>
    <cellStyle name="Neutral 3 3" xfId="20690"/>
    <cellStyle name="Neutral 3 4" xfId="20691"/>
    <cellStyle name="Neutral 4" xfId="20692"/>
    <cellStyle name="Neutral 4 2" xfId="20693"/>
    <cellStyle name="Neutral 4 3" xfId="20694"/>
    <cellStyle name="Neutral 4 4" xfId="20695"/>
    <cellStyle name="Neutral 5" xfId="20696"/>
    <cellStyle name="Neutral 5 2" xfId="20697"/>
    <cellStyle name="Neutral 5 3" xfId="20698"/>
    <cellStyle name="Neutral 5 4" xfId="20699"/>
    <cellStyle name="Neutral 6" xfId="20700"/>
    <cellStyle name="Neutral 7" xfId="20701"/>
    <cellStyle name="Neutral 8" xfId="20702"/>
    <cellStyle name="Neutral 9" xfId="20703"/>
    <cellStyle name="noninput" xfId="33"/>
    <cellStyle name="Normal" xfId="0" builtinId="0" customBuiltin="1"/>
    <cellStyle name="Normal 10" xfId="20704"/>
    <cellStyle name="Normal 10 10" xfId="20705"/>
    <cellStyle name="Normal 10 11" xfId="20706"/>
    <cellStyle name="Normal 10 12" xfId="20707"/>
    <cellStyle name="Normal 10 13" xfId="20708"/>
    <cellStyle name="Normal 10 14" xfId="20709"/>
    <cellStyle name="Normal 10 15" xfId="20710"/>
    <cellStyle name="Normal 10 2" xfId="20711"/>
    <cellStyle name="Normal 10 2 10" xfId="20712"/>
    <cellStyle name="Normal 10 2 11" xfId="20713"/>
    <cellStyle name="Normal 10 2 12" xfId="20714"/>
    <cellStyle name="Normal 10 2 13" xfId="20715"/>
    <cellStyle name="Normal 10 2 2" xfId="20716"/>
    <cellStyle name="Normal 10 2 2 2" xfId="20717"/>
    <cellStyle name="Normal 10 2 2 2 2" xfId="20718"/>
    <cellStyle name="Normal 10 2 2 2 3" xfId="20719"/>
    <cellStyle name="Normal 10 2 2 3" xfId="20720"/>
    <cellStyle name="Normal 10 2 2 4" xfId="20721"/>
    <cellStyle name="Normal 10 2 2 5" xfId="20722"/>
    <cellStyle name="Normal 10 2 2 6" xfId="20723"/>
    <cellStyle name="Normal 10 2 2 7" xfId="20724"/>
    <cellStyle name="Normal 10 2 3" xfId="20725"/>
    <cellStyle name="Normal 10 2 3 2" xfId="20726"/>
    <cellStyle name="Normal 10 2 3 3" xfId="20727"/>
    <cellStyle name="Normal 10 2 4" xfId="20728"/>
    <cellStyle name="Normal 10 2 5" xfId="20729"/>
    <cellStyle name="Normal 10 2 6" xfId="20730"/>
    <cellStyle name="Normal 10 2 7" xfId="20731"/>
    <cellStyle name="Normal 10 2 8" xfId="20732"/>
    <cellStyle name="Normal 10 2 9" xfId="20733"/>
    <cellStyle name="Normal 10 3" xfId="20734"/>
    <cellStyle name="Normal 10 3 10" xfId="20735"/>
    <cellStyle name="Normal 10 3 11" xfId="20736"/>
    <cellStyle name="Normal 10 3 12" xfId="20737"/>
    <cellStyle name="Normal 10 3 13" xfId="20738"/>
    <cellStyle name="Normal 10 3 2" xfId="20739"/>
    <cellStyle name="Normal 10 3 2 2" xfId="20740"/>
    <cellStyle name="Normal 10 3 2 2 2" xfId="20741"/>
    <cellStyle name="Normal 10 3 2 2 3" xfId="20742"/>
    <cellStyle name="Normal 10 3 2 3" xfId="20743"/>
    <cellStyle name="Normal 10 3 2 4" xfId="20744"/>
    <cellStyle name="Normal 10 3 2 5" xfId="20745"/>
    <cellStyle name="Normal 10 3 2 6" xfId="20746"/>
    <cellStyle name="Normal 10 3 2 7" xfId="20747"/>
    <cellStyle name="Normal 10 3 3" xfId="20748"/>
    <cellStyle name="Normal 10 3 3 2" xfId="20749"/>
    <cellStyle name="Normal 10 3 3 3" xfId="20750"/>
    <cellStyle name="Normal 10 3 4" xfId="20751"/>
    <cellStyle name="Normal 10 3 5" xfId="20752"/>
    <cellStyle name="Normal 10 3 6" xfId="20753"/>
    <cellStyle name="Normal 10 3 7" xfId="20754"/>
    <cellStyle name="Normal 10 3 8" xfId="20755"/>
    <cellStyle name="Normal 10 3 9" xfId="20756"/>
    <cellStyle name="Normal 10 4" xfId="20757"/>
    <cellStyle name="Normal 10 4 10" xfId="20758"/>
    <cellStyle name="Normal 10 4 11" xfId="20759"/>
    <cellStyle name="Normal 10 4 12" xfId="20760"/>
    <cellStyle name="Normal 10 4 2" xfId="20761"/>
    <cellStyle name="Normal 10 4 2 2" xfId="20762"/>
    <cellStyle name="Normal 10 4 2 3" xfId="20763"/>
    <cellStyle name="Normal 10 4 2 4" xfId="20764"/>
    <cellStyle name="Normal 10 4 2 5" xfId="20765"/>
    <cellStyle name="Normal 10 4 3" xfId="20766"/>
    <cellStyle name="Normal 10 4 4" xfId="20767"/>
    <cellStyle name="Normal 10 4 5" xfId="20768"/>
    <cellStyle name="Normal 10 4 6" xfId="20769"/>
    <cellStyle name="Normal 10 4 7" xfId="20770"/>
    <cellStyle name="Normal 10 4 8" xfId="20771"/>
    <cellStyle name="Normal 10 4 9" xfId="20772"/>
    <cellStyle name="Normal 10 5" xfId="20773"/>
    <cellStyle name="Normal 10 5 10" xfId="20774"/>
    <cellStyle name="Normal 10 5 2" xfId="20775"/>
    <cellStyle name="Normal 10 5 2 2" xfId="20776"/>
    <cellStyle name="Normal 10 5 2 3" xfId="20777"/>
    <cellStyle name="Normal 10 5 3" xfId="20778"/>
    <cellStyle name="Normal 10 5 4" xfId="20779"/>
    <cellStyle name="Normal 10 5 5" xfId="20780"/>
    <cellStyle name="Normal 10 5 6" xfId="20781"/>
    <cellStyle name="Normal 10 5 7" xfId="20782"/>
    <cellStyle name="Normal 10 5 8" xfId="20783"/>
    <cellStyle name="Normal 10 5 9" xfId="20784"/>
    <cellStyle name="Normal 10 6" xfId="20785"/>
    <cellStyle name="Normal 10 6 2" xfId="20786"/>
    <cellStyle name="Normal 10 6 2 2" xfId="20787"/>
    <cellStyle name="Normal 10 6 2 3" xfId="20788"/>
    <cellStyle name="Normal 10 6 3" xfId="20789"/>
    <cellStyle name="Normal 10 6 4" xfId="20790"/>
    <cellStyle name="Normal 10 6 5" xfId="20791"/>
    <cellStyle name="Normal 10 6 6" xfId="20792"/>
    <cellStyle name="Normal 10 6 7" xfId="20793"/>
    <cellStyle name="Normal 10 6 8" xfId="20794"/>
    <cellStyle name="Normal 10 6 9" xfId="20795"/>
    <cellStyle name="Normal 10 7" xfId="20796"/>
    <cellStyle name="Normal 10 7 2" xfId="20797"/>
    <cellStyle name="Normal 10 7 3" xfId="20798"/>
    <cellStyle name="Normal 10 7 4" xfId="20799"/>
    <cellStyle name="Normal 10 8" xfId="20800"/>
    <cellStyle name="Normal 10 8 2" xfId="20801"/>
    <cellStyle name="Normal 10 8 3" xfId="20802"/>
    <cellStyle name="Normal 10 9" xfId="20803"/>
    <cellStyle name="Normal 100" xfId="20804"/>
    <cellStyle name="Normal 100 2" xfId="20805"/>
    <cellStyle name="Normal 100 2 2" xfId="20806"/>
    <cellStyle name="Normal 100 2 3" xfId="20807"/>
    <cellStyle name="Normal 100 2 4" xfId="20808"/>
    <cellStyle name="Normal 100 2 5" xfId="20809"/>
    <cellStyle name="Normal 100 2 6" xfId="20810"/>
    <cellStyle name="Normal 100 3" xfId="20811"/>
    <cellStyle name="Normal 100 4" xfId="20812"/>
    <cellStyle name="Normal 100 5" xfId="20813"/>
    <cellStyle name="Normal 100 6" xfId="20814"/>
    <cellStyle name="Normal 100 7" xfId="20815"/>
    <cellStyle name="Normal 100 8" xfId="20816"/>
    <cellStyle name="Normal 101" xfId="20817"/>
    <cellStyle name="Normal 101 2" xfId="20818"/>
    <cellStyle name="Normal 101 2 2" xfId="20819"/>
    <cellStyle name="Normal 101 2 3" xfId="20820"/>
    <cellStyle name="Normal 101 2 4" xfId="20821"/>
    <cellStyle name="Normal 101 2 5" xfId="20822"/>
    <cellStyle name="Normal 101 2 6" xfId="20823"/>
    <cellStyle name="Normal 101 2 7" xfId="20824"/>
    <cellStyle name="Normal 101 3" xfId="20825"/>
    <cellStyle name="Normal 101 4" xfId="20826"/>
    <cellStyle name="Normal 101 5" xfId="20827"/>
    <cellStyle name="Normal 101 6" xfId="20828"/>
    <cellStyle name="Normal 101 7" xfId="20829"/>
    <cellStyle name="Normal 101 8" xfId="20830"/>
    <cellStyle name="Normal 102" xfId="20831"/>
    <cellStyle name="Normal 102 2" xfId="20832"/>
    <cellStyle name="Normal 102 2 2" xfId="20833"/>
    <cellStyle name="Normal 102 2 3" xfId="20834"/>
    <cellStyle name="Normal 102 2 4" xfId="20835"/>
    <cellStyle name="Normal 102 2 5" xfId="20836"/>
    <cellStyle name="Normal 102 2 6" xfId="20837"/>
    <cellStyle name="Normal 102 3" xfId="20838"/>
    <cellStyle name="Normal 102 4" xfId="20839"/>
    <cellStyle name="Normal 102 5" xfId="20840"/>
    <cellStyle name="Normal 102 6" xfId="20841"/>
    <cellStyle name="Normal 102 7" xfId="20842"/>
    <cellStyle name="Normal 102 8" xfId="20843"/>
    <cellStyle name="Normal 103" xfId="20844"/>
    <cellStyle name="Normal 103 2" xfId="20845"/>
    <cellStyle name="Normal 103 2 2" xfId="20846"/>
    <cellStyle name="Normal 103 2 3" xfId="20847"/>
    <cellStyle name="Normal 103 2 4" xfId="20848"/>
    <cellStyle name="Normal 103 2 5" xfId="20849"/>
    <cellStyle name="Normal 103 2 6" xfId="20850"/>
    <cellStyle name="Normal 103 2 7" xfId="20851"/>
    <cellStyle name="Normal 103 3" xfId="20852"/>
    <cellStyle name="Normal 103 4" xfId="20853"/>
    <cellStyle name="Normal 103 5" xfId="20854"/>
    <cellStyle name="Normal 103 6" xfId="20855"/>
    <cellStyle name="Normal 103 7" xfId="20856"/>
    <cellStyle name="Normal 103 8" xfId="20857"/>
    <cellStyle name="Normal 104" xfId="20858"/>
    <cellStyle name="Normal 104 2" xfId="20859"/>
    <cellStyle name="Normal 104 2 2" xfId="20860"/>
    <cellStyle name="Normal 104 2 3" xfId="20861"/>
    <cellStyle name="Normal 104 2 4" xfId="20862"/>
    <cellStyle name="Normal 104 2 5" xfId="20863"/>
    <cellStyle name="Normal 104 2 6" xfId="20864"/>
    <cellStyle name="Normal 104 2 7" xfId="20865"/>
    <cellStyle name="Normal 104 3" xfId="20866"/>
    <cellStyle name="Normal 104 4" xfId="20867"/>
    <cellStyle name="Normal 104 5" xfId="20868"/>
    <cellStyle name="Normal 104 6" xfId="20869"/>
    <cellStyle name="Normal 104 7" xfId="20870"/>
    <cellStyle name="Normal 104 8" xfId="20871"/>
    <cellStyle name="Normal 105" xfId="20872"/>
    <cellStyle name="Normal 105 2" xfId="20873"/>
    <cellStyle name="Normal 105 2 2" xfId="20874"/>
    <cellStyle name="Normal 105 2 3" xfId="20875"/>
    <cellStyle name="Normal 105 2 4" xfId="20876"/>
    <cellStyle name="Normal 105 2 5" xfId="20877"/>
    <cellStyle name="Normal 105 2 6" xfId="20878"/>
    <cellStyle name="Normal 105 2 7" xfId="20879"/>
    <cellStyle name="Normal 105 3" xfId="20880"/>
    <cellStyle name="Normal 105 4" xfId="20881"/>
    <cellStyle name="Normal 105 5" xfId="20882"/>
    <cellStyle name="Normal 105 6" xfId="20883"/>
    <cellStyle name="Normal 105 7" xfId="20884"/>
    <cellStyle name="Normal 105 8" xfId="20885"/>
    <cellStyle name="Normal 106" xfId="20886"/>
    <cellStyle name="Normal 106 2" xfId="20887"/>
    <cellStyle name="Normal 106 2 2" xfId="20888"/>
    <cellStyle name="Normal 106 2 3" xfId="20889"/>
    <cellStyle name="Normal 106 2 4" xfId="20890"/>
    <cellStyle name="Normal 106 2 5" xfId="20891"/>
    <cellStyle name="Normal 106 2 6" xfId="20892"/>
    <cellStyle name="Normal 106 2 7" xfId="20893"/>
    <cellStyle name="Normal 106 3" xfId="20894"/>
    <cellStyle name="Normal 106 4" xfId="20895"/>
    <cellStyle name="Normal 106 5" xfId="20896"/>
    <cellStyle name="Normal 106 6" xfId="20897"/>
    <cellStyle name="Normal 106 7" xfId="20898"/>
    <cellStyle name="Normal 106 8" xfId="20899"/>
    <cellStyle name="Normal 107" xfId="20900"/>
    <cellStyle name="Normal 107 2" xfId="20901"/>
    <cellStyle name="Normal 107 2 2" xfId="20902"/>
    <cellStyle name="Normal 107 2 3" xfId="20903"/>
    <cellStyle name="Normal 107 2 4" xfId="20904"/>
    <cellStyle name="Normal 107 2 5" xfId="20905"/>
    <cellStyle name="Normal 107 2 6" xfId="20906"/>
    <cellStyle name="Normal 107 2 7" xfId="20907"/>
    <cellStyle name="Normal 107 3" xfId="20908"/>
    <cellStyle name="Normal 107 4" xfId="20909"/>
    <cellStyle name="Normal 107 5" xfId="20910"/>
    <cellStyle name="Normal 107 6" xfId="20911"/>
    <cellStyle name="Normal 107 7" xfId="20912"/>
    <cellStyle name="Normal 107 8" xfId="20913"/>
    <cellStyle name="Normal 108" xfId="20914"/>
    <cellStyle name="Normal 108 2" xfId="20915"/>
    <cellStyle name="Normal 108 2 2" xfId="20916"/>
    <cellStyle name="Normal 108 2 3" xfId="20917"/>
    <cellStyle name="Normal 108 2 4" xfId="20918"/>
    <cellStyle name="Normal 108 2 5" xfId="20919"/>
    <cellStyle name="Normal 108 2 6" xfId="20920"/>
    <cellStyle name="Normal 108 2 7" xfId="20921"/>
    <cellStyle name="Normal 108 3" xfId="20922"/>
    <cellStyle name="Normal 108 4" xfId="20923"/>
    <cellStyle name="Normal 108 5" xfId="20924"/>
    <cellStyle name="Normal 108 6" xfId="20925"/>
    <cellStyle name="Normal 108 7" xfId="20926"/>
    <cellStyle name="Normal 108 8" xfId="20927"/>
    <cellStyle name="Normal 109" xfId="20928"/>
    <cellStyle name="Normal 109 2" xfId="20929"/>
    <cellStyle name="Normal 109 2 2" xfId="20930"/>
    <cellStyle name="Normal 109 2 3" xfId="20931"/>
    <cellStyle name="Normal 109 2 4" xfId="20932"/>
    <cellStyle name="Normal 109 2 5" xfId="20933"/>
    <cellStyle name="Normal 109 2 6" xfId="20934"/>
    <cellStyle name="Normal 109 2 7" xfId="20935"/>
    <cellStyle name="Normal 109 3" xfId="20936"/>
    <cellStyle name="Normal 109 4" xfId="20937"/>
    <cellStyle name="Normal 109 5" xfId="20938"/>
    <cellStyle name="Normal 109 6" xfId="20939"/>
    <cellStyle name="Normal 109 7" xfId="20940"/>
    <cellStyle name="Normal 109 8" xfId="20941"/>
    <cellStyle name="Normal 11" xfId="20942"/>
    <cellStyle name="Normal 11 10" xfId="20943"/>
    <cellStyle name="Normal 11 11" xfId="20944"/>
    <cellStyle name="Normal 11 12" xfId="20945"/>
    <cellStyle name="Normal 11 13" xfId="20946"/>
    <cellStyle name="Normal 11 14" xfId="20947"/>
    <cellStyle name="Normal 11 15" xfId="20948"/>
    <cellStyle name="Normal 11 2" xfId="20949"/>
    <cellStyle name="Normal 11 2 10" xfId="20950"/>
    <cellStyle name="Normal 11 2 11" xfId="20951"/>
    <cellStyle name="Normal 11 2 12" xfId="20952"/>
    <cellStyle name="Normal 11 2 13" xfId="20953"/>
    <cellStyle name="Normal 11 2 2" xfId="20954"/>
    <cellStyle name="Normal 11 2 2 2" xfId="20955"/>
    <cellStyle name="Normal 11 2 2 2 2" xfId="20956"/>
    <cellStyle name="Normal 11 2 2 2 3" xfId="20957"/>
    <cellStyle name="Normal 11 2 2 3" xfId="20958"/>
    <cellStyle name="Normal 11 2 2 4" xfId="20959"/>
    <cellStyle name="Normal 11 2 2 5" xfId="20960"/>
    <cellStyle name="Normal 11 2 2 6" xfId="20961"/>
    <cellStyle name="Normal 11 2 2 7" xfId="20962"/>
    <cellStyle name="Normal 11 2 3" xfId="20963"/>
    <cellStyle name="Normal 11 2 3 2" xfId="20964"/>
    <cellStyle name="Normal 11 2 3 3" xfId="20965"/>
    <cellStyle name="Normal 11 2 4" xfId="20966"/>
    <cellStyle name="Normal 11 2 5" xfId="20967"/>
    <cellStyle name="Normal 11 2 6" xfId="20968"/>
    <cellStyle name="Normal 11 2 7" xfId="20969"/>
    <cellStyle name="Normal 11 2 8" xfId="20970"/>
    <cellStyle name="Normal 11 2 9" xfId="20971"/>
    <cellStyle name="Normal 11 3" xfId="20972"/>
    <cellStyle name="Normal 11 3 10" xfId="20973"/>
    <cellStyle name="Normal 11 3 11" xfId="20974"/>
    <cellStyle name="Normal 11 3 12" xfId="20975"/>
    <cellStyle name="Normal 11 3 13" xfId="20976"/>
    <cellStyle name="Normal 11 3 14" xfId="20977"/>
    <cellStyle name="Normal 11 3 2" xfId="20978"/>
    <cellStyle name="Normal 11 3 2 2" xfId="20979"/>
    <cellStyle name="Normal 11 3 2 2 2" xfId="20980"/>
    <cellStyle name="Normal 11 3 2 2 2 2" xfId="20981"/>
    <cellStyle name="Normal 11 3 2 2 3" xfId="20982"/>
    <cellStyle name="Normal 11 3 2 2 3 2" xfId="20983"/>
    <cellStyle name="Normal 11 3 2 2 4" xfId="20984"/>
    <cellStyle name="Normal 11 3 2 2 5" xfId="20985"/>
    <cellStyle name="Normal 11 3 2 3" xfId="20986"/>
    <cellStyle name="Normal 11 3 2 3 2" xfId="20987"/>
    <cellStyle name="Normal 11 3 2 4" xfId="20988"/>
    <cellStyle name="Normal 11 3 2 4 2" xfId="20989"/>
    <cellStyle name="Normal 11 3 2 4 2 2" xfId="20990"/>
    <cellStyle name="Normal 11 3 2 4 2 3" xfId="20991"/>
    <cellStyle name="Normal 11 3 2 4 3" xfId="20992"/>
    <cellStyle name="Normal 11 3 2 4 4" xfId="20993"/>
    <cellStyle name="Normal 11 3 2 5" xfId="20994"/>
    <cellStyle name="Normal 11 3 2 6" xfId="20995"/>
    <cellStyle name="Normal 11 3 2 7" xfId="20996"/>
    <cellStyle name="Normal 11 3 2 8" xfId="20997"/>
    <cellStyle name="Normal 11 3 3" xfId="20998"/>
    <cellStyle name="Normal 11 3 3 2" xfId="20999"/>
    <cellStyle name="Normal 11 3 3 2 2" xfId="21000"/>
    <cellStyle name="Normal 11 3 3 2 2 2" xfId="21001"/>
    <cellStyle name="Normal 11 3 3 2 2 3" xfId="21002"/>
    <cellStyle name="Normal 11 3 3 2 3" xfId="21003"/>
    <cellStyle name="Normal 11 3 3 2 4" xfId="21004"/>
    <cellStyle name="Normal 11 3 3 3" xfId="21005"/>
    <cellStyle name="Normal 11 3 3 3 2" xfId="21006"/>
    <cellStyle name="Normal 11 3 3 3 2 2" xfId="21007"/>
    <cellStyle name="Normal 11 3 3 3 2 3" xfId="21008"/>
    <cellStyle name="Normal 11 3 3 3 3" xfId="21009"/>
    <cellStyle name="Normal 11 3 3 3 4" xfId="21010"/>
    <cellStyle name="Normal 11 3 3 4" xfId="21011"/>
    <cellStyle name="Normal 11 3 4" xfId="21012"/>
    <cellStyle name="Normal 11 3 4 2" xfId="21013"/>
    <cellStyle name="Normal 11 3 5" xfId="21014"/>
    <cellStyle name="Normal 11 3 6" xfId="21015"/>
    <cellStyle name="Normal 11 3 7" xfId="21016"/>
    <cellStyle name="Normal 11 3 8" xfId="21017"/>
    <cellStyle name="Normal 11 3 9" xfId="21018"/>
    <cellStyle name="Normal 11 4" xfId="21019"/>
    <cellStyle name="Normal 11 4 10" xfId="21020"/>
    <cellStyle name="Normal 11 4 11" xfId="21021"/>
    <cellStyle name="Normal 11 4 12" xfId="21022"/>
    <cellStyle name="Normal 11 4 13" xfId="21023"/>
    <cellStyle name="Normal 11 4 2" xfId="21024"/>
    <cellStyle name="Normal 11 4 2 2" xfId="21025"/>
    <cellStyle name="Normal 11 4 2 3" xfId="21026"/>
    <cellStyle name="Normal 11 4 2 4" xfId="21027"/>
    <cellStyle name="Normal 11 4 2 5" xfId="21028"/>
    <cellStyle name="Normal 11 4 2 6" xfId="21029"/>
    <cellStyle name="Normal 11 4 3" xfId="21030"/>
    <cellStyle name="Normal 11 4 3 2" xfId="21031"/>
    <cellStyle name="Normal 11 4 4" xfId="21032"/>
    <cellStyle name="Normal 11 4 5" xfId="21033"/>
    <cellStyle name="Normal 11 4 6" xfId="21034"/>
    <cellStyle name="Normal 11 4 7" xfId="21035"/>
    <cellStyle name="Normal 11 4 8" xfId="21036"/>
    <cellStyle name="Normal 11 4 9" xfId="21037"/>
    <cellStyle name="Normal 11 5" xfId="21038"/>
    <cellStyle name="Normal 11 5 10" xfId="21039"/>
    <cellStyle name="Normal 11 5 2" xfId="21040"/>
    <cellStyle name="Normal 11 5 2 2" xfId="21041"/>
    <cellStyle name="Normal 11 5 2 3" xfId="21042"/>
    <cellStyle name="Normal 11 5 3" xfId="21043"/>
    <cellStyle name="Normal 11 5 4" xfId="21044"/>
    <cellStyle name="Normal 11 5 5" xfId="21045"/>
    <cellStyle name="Normal 11 5 6" xfId="21046"/>
    <cellStyle name="Normal 11 5 7" xfId="21047"/>
    <cellStyle name="Normal 11 5 8" xfId="21048"/>
    <cellStyle name="Normal 11 5 9" xfId="21049"/>
    <cellStyle name="Normal 11 6" xfId="21050"/>
    <cellStyle name="Normal 11 6 10" xfId="21051"/>
    <cellStyle name="Normal 11 6 11" xfId="21052"/>
    <cellStyle name="Normal 11 6 2" xfId="21053"/>
    <cellStyle name="Normal 11 6 2 2" xfId="21054"/>
    <cellStyle name="Normal 11 6 2 3" xfId="21055"/>
    <cellStyle name="Normal 11 6 3" xfId="21056"/>
    <cellStyle name="Normal 11 6 4" xfId="21057"/>
    <cellStyle name="Normal 11 6 5" xfId="21058"/>
    <cellStyle name="Normal 11 6 6" xfId="21059"/>
    <cellStyle name="Normal 11 6 7" xfId="21060"/>
    <cellStyle name="Normal 11 6 8" xfId="21061"/>
    <cellStyle name="Normal 11 6 9" xfId="21062"/>
    <cellStyle name="Normal 11 6 9 2" xfId="21063"/>
    <cellStyle name="Normal 11 6 9 3" xfId="21064"/>
    <cellStyle name="Normal 11 7" xfId="21065"/>
    <cellStyle name="Normal 11 7 2" xfId="21066"/>
    <cellStyle name="Normal 11 7 3" xfId="21067"/>
    <cellStyle name="Normal 11 8" xfId="21068"/>
    <cellStyle name="Normal 11 8 2" xfId="21069"/>
    <cellStyle name="Normal 11 9" xfId="21070"/>
    <cellStyle name="Normal 110" xfId="21071"/>
    <cellStyle name="Normal 110 2" xfId="21072"/>
    <cellStyle name="Normal 110 2 2" xfId="21073"/>
    <cellStyle name="Normal 110 2 3" xfId="21074"/>
    <cellStyle name="Normal 110 2 4" xfId="21075"/>
    <cellStyle name="Normal 110 2 5" xfId="21076"/>
    <cellStyle name="Normal 110 2 6" xfId="21077"/>
    <cellStyle name="Normal 110 2 7" xfId="21078"/>
    <cellStyle name="Normal 110 3" xfId="21079"/>
    <cellStyle name="Normal 110 4" xfId="21080"/>
    <cellStyle name="Normal 110 5" xfId="21081"/>
    <cellStyle name="Normal 110 6" xfId="21082"/>
    <cellStyle name="Normal 110 7" xfId="21083"/>
    <cellStyle name="Normal 110 8" xfId="21084"/>
    <cellStyle name="Normal 111" xfId="21085"/>
    <cellStyle name="Normal 111 2" xfId="21086"/>
    <cellStyle name="Normal 111 2 2" xfId="21087"/>
    <cellStyle name="Normal 111 2 3" xfId="21088"/>
    <cellStyle name="Normal 111 2 4" xfId="21089"/>
    <cellStyle name="Normal 111 2 5" xfId="21090"/>
    <cellStyle name="Normal 111 2 6" xfId="21091"/>
    <cellStyle name="Normal 111 3" xfId="21092"/>
    <cellStyle name="Normal 111 4" xfId="21093"/>
    <cellStyle name="Normal 111 5" xfId="21094"/>
    <cellStyle name="Normal 111 6" xfId="21095"/>
    <cellStyle name="Normal 111 7" xfId="21096"/>
    <cellStyle name="Normal 111 8" xfId="21097"/>
    <cellStyle name="Normal 112" xfId="21098"/>
    <cellStyle name="Normal 112 2" xfId="21099"/>
    <cellStyle name="Normal 112 2 2" xfId="21100"/>
    <cellStyle name="Normal 112 2 3" xfId="21101"/>
    <cellStyle name="Normal 112 2 4" xfId="21102"/>
    <cellStyle name="Normal 112 2 5" xfId="21103"/>
    <cellStyle name="Normal 112 2 6" xfId="21104"/>
    <cellStyle name="Normal 112 3" xfId="21105"/>
    <cellStyle name="Normal 112 4" xfId="21106"/>
    <cellStyle name="Normal 112 5" xfId="21107"/>
    <cellStyle name="Normal 112 6" xfId="21108"/>
    <cellStyle name="Normal 112 7" xfId="21109"/>
    <cellStyle name="Normal 112 8" xfId="21110"/>
    <cellStyle name="Normal 113" xfId="21111"/>
    <cellStyle name="Normal 113 2" xfId="21112"/>
    <cellStyle name="Normal 113 2 2" xfId="21113"/>
    <cellStyle name="Normal 113 2 3" xfId="21114"/>
    <cellStyle name="Normal 113 2 4" xfId="21115"/>
    <cellStyle name="Normal 113 2 5" xfId="21116"/>
    <cellStyle name="Normal 113 2 6" xfId="21117"/>
    <cellStyle name="Normal 113 2 7" xfId="21118"/>
    <cellStyle name="Normal 113 3" xfId="21119"/>
    <cellStyle name="Normal 113 4" xfId="21120"/>
    <cellStyle name="Normal 113 5" xfId="21121"/>
    <cellStyle name="Normal 113 6" xfId="21122"/>
    <cellStyle name="Normal 113 7" xfId="21123"/>
    <cellStyle name="Normal 113 8" xfId="21124"/>
    <cellStyle name="Normal 114" xfId="21125"/>
    <cellStyle name="Normal 114 2" xfId="21126"/>
    <cellStyle name="Normal 114 2 2" xfId="21127"/>
    <cellStyle name="Normal 114 2 3" xfId="21128"/>
    <cellStyle name="Normal 114 2 4" xfId="21129"/>
    <cellStyle name="Normal 114 2 5" xfId="21130"/>
    <cellStyle name="Normal 114 2 6" xfId="21131"/>
    <cellStyle name="Normal 114 2 7" xfId="21132"/>
    <cellStyle name="Normal 114 3" xfId="21133"/>
    <cellStyle name="Normal 114 4" xfId="21134"/>
    <cellStyle name="Normal 114 5" xfId="21135"/>
    <cellStyle name="Normal 114 6" xfId="21136"/>
    <cellStyle name="Normal 114 7" xfId="21137"/>
    <cellStyle name="Normal 114 8" xfId="21138"/>
    <cellStyle name="Normal 115" xfId="21139"/>
    <cellStyle name="Normal 115 2" xfId="21140"/>
    <cellStyle name="Normal 115 2 2" xfId="21141"/>
    <cellStyle name="Normal 115 2 3" xfId="21142"/>
    <cellStyle name="Normal 115 2 4" xfId="21143"/>
    <cellStyle name="Normal 115 2 5" xfId="21144"/>
    <cellStyle name="Normal 115 2 6" xfId="21145"/>
    <cellStyle name="Normal 115 2 7" xfId="21146"/>
    <cellStyle name="Normal 115 3" xfId="21147"/>
    <cellStyle name="Normal 115 4" xfId="21148"/>
    <cellStyle name="Normal 115 5" xfId="21149"/>
    <cellStyle name="Normal 115 6" xfId="21150"/>
    <cellStyle name="Normal 115 7" xfId="21151"/>
    <cellStyle name="Normal 115 8" xfId="21152"/>
    <cellStyle name="Normal 116" xfId="21153"/>
    <cellStyle name="Normal 116 2" xfId="21154"/>
    <cellStyle name="Normal 116 2 2" xfId="21155"/>
    <cellStyle name="Normal 116 2 3" xfId="21156"/>
    <cellStyle name="Normal 116 2 4" xfId="21157"/>
    <cellStyle name="Normal 116 2 5" xfId="21158"/>
    <cellStyle name="Normal 116 2 6" xfId="21159"/>
    <cellStyle name="Normal 116 2 7" xfId="21160"/>
    <cellStyle name="Normal 116 3" xfId="21161"/>
    <cellStyle name="Normal 116 4" xfId="21162"/>
    <cellStyle name="Normal 116 5" xfId="21163"/>
    <cellStyle name="Normal 116 6" xfId="21164"/>
    <cellStyle name="Normal 116 7" xfId="21165"/>
    <cellStyle name="Normal 116 8" xfId="21166"/>
    <cellStyle name="Normal 117" xfId="21167"/>
    <cellStyle name="Normal 117 2" xfId="21168"/>
    <cellStyle name="Normal 117 2 2" xfId="21169"/>
    <cellStyle name="Normal 117 2 3" xfId="21170"/>
    <cellStyle name="Normal 117 2 4" xfId="21171"/>
    <cellStyle name="Normal 117 2 5" xfId="21172"/>
    <cellStyle name="Normal 117 2 6" xfId="21173"/>
    <cellStyle name="Normal 117 2 7" xfId="21174"/>
    <cellStyle name="Normal 117 3" xfId="21175"/>
    <cellStyle name="Normal 117 4" xfId="21176"/>
    <cellStyle name="Normal 117 5" xfId="21177"/>
    <cellStyle name="Normal 117 6" xfId="21178"/>
    <cellStyle name="Normal 117 7" xfId="21179"/>
    <cellStyle name="Normal 117 8" xfId="21180"/>
    <cellStyle name="Normal 118" xfId="21181"/>
    <cellStyle name="Normal 118 2" xfId="21182"/>
    <cellStyle name="Normal 118 2 2" xfId="21183"/>
    <cellStyle name="Normal 118 2 3" xfId="21184"/>
    <cellStyle name="Normal 118 2 4" xfId="21185"/>
    <cellStyle name="Normal 118 2 5" xfId="21186"/>
    <cellStyle name="Normal 118 2 6" xfId="21187"/>
    <cellStyle name="Normal 118 2 7" xfId="21188"/>
    <cellStyle name="Normal 118 3" xfId="21189"/>
    <cellStyle name="Normal 118 4" xfId="21190"/>
    <cellStyle name="Normal 118 5" xfId="21191"/>
    <cellStyle name="Normal 118 6" xfId="21192"/>
    <cellStyle name="Normal 118 7" xfId="21193"/>
    <cellStyle name="Normal 118 8" xfId="21194"/>
    <cellStyle name="Normal 119" xfId="21195"/>
    <cellStyle name="Normal 119 2" xfId="21196"/>
    <cellStyle name="Normal 119 2 2" xfId="21197"/>
    <cellStyle name="Normal 119 2 3" xfId="21198"/>
    <cellStyle name="Normal 119 2 4" xfId="21199"/>
    <cellStyle name="Normal 119 2 5" xfId="21200"/>
    <cellStyle name="Normal 119 2 6" xfId="21201"/>
    <cellStyle name="Normal 119 2 7" xfId="21202"/>
    <cellStyle name="Normal 119 3" xfId="21203"/>
    <cellStyle name="Normal 119 4" xfId="21204"/>
    <cellStyle name="Normal 119 5" xfId="21205"/>
    <cellStyle name="Normal 119 6" xfId="21206"/>
    <cellStyle name="Normal 119 7" xfId="21207"/>
    <cellStyle name="Normal 119 8" xfId="21208"/>
    <cellStyle name="Normal 12" xfId="21209"/>
    <cellStyle name="Normal 12 10" xfId="21210"/>
    <cellStyle name="Normal 12 11" xfId="21211"/>
    <cellStyle name="Normal 12 12" xfId="21212"/>
    <cellStyle name="Normal 12 13" xfId="21213"/>
    <cellStyle name="Normal 12 14" xfId="21214"/>
    <cellStyle name="Normal 12 15" xfId="21215"/>
    <cellStyle name="Normal 12 2" xfId="21216"/>
    <cellStyle name="Normal 12 2 10" xfId="21217"/>
    <cellStyle name="Normal 12 2 11" xfId="21218"/>
    <cellStyle name="Normal 12 2 2" xfId="21219"/>
    <cellStyle name="Normal 12 2 2 2" xfId="21220"/>
    <cellStyle name="Normal 12 2 2 2 2" xfId="21221"/>
    <cellStyle name="Normal 12 2 2 2 3" xfId="21222"/>
    <cellStyle name="Normal 12 2 2 2 4" xfId="21223"/>
    <cellStyle name="Normal 12 2 2 2 5" xfId="21224"/>
    <cellStyle name="Normal 12 2 2 2 6" xfId="21225"/>
    <cellStyle name="Normal 12 2 2 3" xfId="21226"/>
    <cellStyle name="Normal 12 2 2 4" xfId="21227"/>
    <cellStyle name="Normal 12 2 2 5" xfId="21228"/>
    <cellStyle name="Normal 12 2 2 6" xfId="21229"/>
    <cellStyle name="Normal 12 2 2 7" xfId="21230"/>
    <cellStyle name="Normal 12 2 2 8" xfId="21231"/>
    <cellStyle name="Normal 12 2 2 9" xfId="21232"/>
    <cellStyle name="Normal 12 2 3" xfId="21233"/>
    <cellStyle name="Normal 12 2 4" xfId="21234"/>
    <cellStyle name="Normal 12 2 5" xfId="21235"/>
    <cellStyle name="Normal 12 2 6" xfId="21236"/>
    <cellStyle name="Normal 12 2 7" xfId="21237"/>
    <cellStyle name="Normal 12 2 8" xfId="21238"/>
    <cellStyle name="Normal 12 2 9" xfId="21239"/>
    <cellStyle name="Normal 12 3" xfId="21240"/>
    <cellStyle name="Normal 12 3 10" xfId="21241"/>
    <cellStyle name="Normal 12 3 2" xfId="21242"/>
    <cellStyle name="Normal 12 3 2 2" xfId="21243"/>
    <cellStyle name="Normal 12 3 3" xfId="21244"/>
    <cellStyle name="Normal 12 3 4" xfId="21245"/>
    <cellStyle name="Normal 12 3 5" xfId="21246"/>
    <cellStyle name="Normal 12 3 6" xfId="21247"/>
    <cellStyle name="Normal 12 3 7" xfId="21248"/>
    <cellStyle name="Normal 12 3 8" xfId="21249"/>
    <cellStyle name="Normal 12 3 9" xfId="21250"/>
    <cellStyle name="Normal 12 4" xfId="21251"/>
    <cellStyle name="Normal 12 4 2" xfId="21252"/>
    <cellStyle name="Normal 12 4 2 2" xfId="21253"/>
    <cellStyle name="Normal 12 4 3" xfId="21254"/>
    <cellStyle name="Normal 12 4 4" xfId="21255"/>
    <cellStyle name="Normal 12 4 5" xfId="21256"/>
    <cellStyle name="Normal 12 4 6" xfId="21257"/>
    <cellStyle name="Normal 12 4 7" xfId="21258"/>
    <cellStyle name="Normal 12 4 8" xfId="21259"/>
    <cellStyle name="Normal 12 5" xfId="21260"/>
    <cellStyle name="Normal 12 5 2" xfId="21261"/>
    <cellStyle name="Normal 12 5 2 2" xfId="21262"/>
    <cellStyle name="Normal 12 5 3" xfId="21263"/>
    <cellStyle name="Normal 12 5 4" xfId="21264"/>
    <cellStyle name="Normal 12 5 5" xfId="21265"/>
    <cellStyle name="Normal 12 5 6" xfId="21266"/>
    <cellStyle name="Normal 12 5 7" xfId="21267"/>
    <cellStyle name="Normal 12 5 8" xfId="21268"/>
    <cellStyle name="Normal 12 6" xfId="21269"/>
    <cellStyle name="Normal 12 6 2" xfId="21270"/>
    <cellStyle name="Normal 12 6 2 2" xfId="21271"/>
    <cellStyle name="Normal 12 6 2 2 2" xfId="21272"/>
    <cellStyle name="Normal 12 6 2 2 3" xfId="21273"/>
    <cellStyle name="Normal 12 6 2 2 4" xfId="21274"/>
    <cellStyle name="Normal 12 6 2 3" xfId="21275"/>
    <cellStyle name="Normal 12 6 2 4" xfId="21276"/>
    <cellStyle name="Normal 12 6 2 5" xfId="21277"/>
    <cellStyle name="Normal 12 6 3" xfId="21278"/>
    <cellStyle name="Normal 12 6 4" xfId="21279"/>
    <cellStyle name="Normal 12 6 5" xfId="21280"/>
    <cellStyle name="Normal 12 6 6" xfId="21281"/>
    <cellStyle name="Normal 12 7" xfId="21282"/>
    <cellStyle name="Normal 12 7 2" xfId="21283"/>
    <cellStyle name="Normal 12 8" xfId="21284"/>
    <cellStyle name="Normal 12 9" xfId="21285"/>
    <cellStyle name="Normal 120" xfId="21286"/>
    <cellStyle name="Normal 120 2" xfId="21287"/>
    <cellStyle name="Normal 120 2 2" xfId="21288"/>
    <cellStyle name="Normal 120 2 3" xfId="21289"/>
    <cellStyle name="Normal 120 2 4" xfId="21290"/>
    <cellStyle name="Normal 120 2 5" xfId="21291"/>
    <cellStyle name="Normal 120 2 6" xfId="21292"/>
    <cellStyle name="Normal 120 3" xfId="21293"/>
    <cellStyle name="Normal 120 4" xfId="21294"/>
    <cellStyle name="Normal 120 5" xfId="21295"/>
    <cellStyle name="Normal 120 6" xfId="21296"/>
    <cellStyle name="Normal 120 7" xfId="21297"/>
    <cellStyle name="Normal 120 8" xfId="21298"/>
    <cellStyle name="Normal 121" xfId="21299"/>
    <cellStyle name="Normal 121 2" xfId="21300"/>
    <cellStyle name="Normal 121 2 2" xfId="21301"/>
    <cellStyle name="Normal 121 2 3" xfId="21302"/>
    <cellStyle name="Normal 121 2 4" xfId="21303"/>
    <cellStyle name="Normal 121 2 5" xfId="21304"/>
    <cellStyle name="Normal 121 2 6" xfId="21305"/>
    <cellStyle name="Normal 121 3" xfId="21306"/>
    <cellStyle name="Normal 121 4" xfId="21307"/>
    <cellStyle name="Normal 121 5" xfId="21308"/>
    <cellStyle name="Normal 121 6" xfId="21309"/>
    <cellStyle name="Normal 121 7" xfId="21310"/>
    <cellStyle name="Normal 121 8" xfId="21311"/>
    <cellStyle name="Normal 122" xfId="21312"/>
    <cellStyle name="Normal 122 2" xfId="21313"/>
    <cellStyle name="Normal 122 2 2" xfId="21314"/>
    <cellStyle name="Normal 122 2 3" xfId="21315"/>
    <cellStyle name="Normal 122 2 4" xfId="21316"/>
    <cellStyle name="Normal 122 2 5" xfId="21317"/>
    <cellStyle name="Normal 122 2 6" xfId="21318"/>
    <cellStyle name="Normal 122 3" xfId="21319"/>
    <cellStyle name="Normal 122 4" xfId="21320"/>
    <cellStyle name="Normal 122 5" xfId="21321"/>
    <cellStyle name="Normal 122 6" xfId="21322"/>
    <cellStyle name="Normal 122 7" xfId="21323"/>
    <cellStyle name="Normal 122 8" xfId="21324"/>
    <cellStyle name="Normal 123" xfId="21325"/>
    <cellStyle name="Normal 123 2" xfId="21326"/>
    <cellStyle name="Normal 123 2 2" xfId="21327"/>
    <cellStyle name="Normal 123 3" xfId="21328"/>
    <cellStyle name="Normal 123 4" xfId="21329"/>
    <cellStyle name="Normal 123 5" xfId="21330"/>
    <cellStyle name="Normal 123 6" xfId="21331"/>
    <cellStyle name="Normal 123 7" xfId="21332"/>
    <cellStyle name="Normal 124" xfId="21333"/>
    <cellStyle name="Normal 124 2" xfId="21334"/>
    <cellStyle name="Normal 124 2 2" xfId="21335"/>
    <cellStyle name="Normal 124 3" xfId="21336"/>
    <cellStyle name="Normal 124 3 2" xfId="21337"/>
    <cellStyle name="Normal 124 4" xfId="21338"/>
    <cellStyle name="Normal 124 5" xfId="21339"/>
    <cellStyle name="Normal 124 6" xfId="21340"/>
    <cellStyle name="Normal 124 7" xfId="21341"/>
    <cellStyle name="Normal 125" xfId="21342"/>
    <cellStyle name="Normal 125 2" xfId="21343"/>
    <cellStyle name="Normal 125 2 2" xfId="21344"/>
    <cellStyle name="Normal 125 3" xfId="21345"/>
    <cellStyle name="Normal 125 4" xfId="21346"/>
    <cellStyle name="Normal 125 5" xfId="21347"/>
    <cellStyle name="Normal 125 6" xfId="21348"/>
    <cellStyle name="Normal 125 7" xfId="21349"/>
    <cellStyle name="Normal 126" xfId="21350"/>
    <cellStyle name="Normal 126 2" xfId="21351"/>
    <cellStyle name="Normal 126 3" xfId="21352"/>
    <cellStyle name="Normal 126 4" xfId="21353"/>
    <cellStyle name="Normal 126 5" xfId="21354"/>
    <cellStyle name="Normal 126 6" xfId="21355"/>
    <cellStyle name="Normal 126 7" xfId="21356"/>
    <cellStyle name="Normal 127" xfId="21357"/>
    <cellStyle name="Normal 127 2" xfId="21358"/>
    <cellStyle name="Normal 127 3" xfId="21359"/>
    <cellStyle name="Normal 127 4" xfId="21360"/>
    <cellStyle name="Normal 127 5" xfId="21361"/>
    <cellStyle name="Normal 127 6" xfId="21362"/>
    <cellStyle name="Normal 127 7" xfId="21363"/>
    <cellStyle name="Normal 128" xfId="21364"/>
    <cellStyle name="Normal 128 2" xfId="21365"/>
    <cellStyle name="Normal 128 3" xfId="21366"/>
    <cellStyle name="Normal 128 4" xfId="21367"/>
    <cellStyle name="Normal 128 5" xfId="21368"/>
    <cellStyle name="Normal 128 6" xfId="21369"/>
    <cellStyle name="Normal 128 7" xfId="21370"/>
    <cellStyle name="Normal 129" xfId="21371"/>
    <cellStyle name="Normal 129 2" xfId="21372"/>
    <cellStyle name="Normal 129 3" xfId="21373"/>
    <cellStyle name="Normal 129 4" xfId="21374"/>
    <cellStyle name="Normal 129 5" xfId="21375"/>
    <cellStyle name="Normal 129 6" xfId="21376"/>
    <cellStyle name="Normal 13" xfId="21377"/>
    <cellStyle name="Normal 13 10" xfId="21378"/>
    <cellStyle name="Normal 13 10 2" xfId="21379"/>
    <cellStyle name="Normal 13 11" xfId="21380"/>
    <cellStyle name="Normal 13 11 2" xfId="21381"/>
    <cellStyle name="Normal 13 12" xfId="21382"/>
    <cellStyle name="Normal 13 12 2" xfId="21383"/>
    <cellStyle name="Normal 13 13" xfId="21384"/>
    <cellStyle name="Normal 13 13 2" xfId="21385"/>
    <cellStyle name="Normal 13 14" xfId="21386"/>
    <cellStyle name="Normal 13 14 2" xfId="21387"/>
    <cellStyle name="Normal 13 15" xfId="21388"/>
    <cellStyle name="Normal 13 15 2" xfId="21389"/>
    <cellStyle name="Normal 13 16" xfId="21390"/>
    <cellStyle name="Normal 13 17" xfId="21391"/>
    <cellStyle name="Normal 13 18" xfId="21392"/>
    <cellStyle name="Normal 13 19" xfId="21393"/>
    <cellStyle name="Normal 13 2" xfId="21394"/>
    <cellStyle name="Normal 13 2 10" xfId="21395"/>
    <cellStyle name="Normal 13 2 11" xfId="21396"/>
    <cellStyle name="Normal 13 2 12" xfId="21397"/>
    <cellStyle name="Normal 13 2 2" xfId="21398"/>
    <cellStyle name="Normal 13 2 2 2" xfId="21399"/>
    <cellStyle name="Normal 13 2 2 3" xfId="21400"/>
    <cellStyle name="Normal 13 2 2 4" xfId="21401"/>
    <cellStyle name="Normal 13 2 2 5" xfId="21402"/>
    <cellStyle name="Normal 13 2 3" xfId="21403"/>
    <cellStyle name="Normal 13 2 4" xfId="21404"/>
    <cellStyle name="Normal 13 2 5" xfId="21405"/>
    <cellStyle name="Normal 13 2 6" xfId="21406"/>
    <cellStyle name="Normal 13 2 7" xfId="21407"/>
    <cellStyle name="Normal 13 2 8" xfId="21408"/>
    <cellStyle name="Normal 13 2 9" xfId="21409"/>
    <cellStyle name="Normal 13 20" xfId="21410"/>
    <cellStyle name="Normal 13 21" xfId="21411"/>
    <cellStyle name="Normal 13 22" xfId="21412"/>
    <cellStyle name="Normal 13 23" xfId="21413"/>
    <cellStyle name="Normal 13 24" xfId="21414"/>
    <cellStyle name="Normal 13 25" xfId="21415"/>
    <cellStyle name="Normal 13 3" xfId="21416"/>
    <cellStyle name="Normal 13 3 2" xfId="21417"/>
    <cellStyle name="Normal 13 3 2 2" xfId="21418"/>
    <cellStyle name="Normal 13 3 2 3" xfId="21419"/>
    <cellStyle name="Normal 13 3 3" xfId="21420"/>
    <cellStyle name="Normal 13 3 4" xfId="21421"/>
    <cellStyle name="Normal 13 3 5" xfId="21422"/>
    <cellStyle name="Normal 13 3 6" xfId="21423"/>
    <cellStyle name="Normal 13 3 7" xfId="21424"/>
    <cellStyle name="Normal 13 3 8" xfId="21425"/>
    <cellStyle name="Normal 13 3 9" xfId="21426"/>
    <cellStyle name="Normal 13 4" xfId="21427"/>
    <cellStyle name="Normal 13 4 2" xfId="21428"/>
    <cellStyle name="Normal 13 4 2 2" xfId="21429"/>
    <cellStyle name="Normal 13 4 2 3" xfId="21430"/>
    <cellStyle name="Normal 13 4 3" xfId="21431"/>
    <cellStyle name="Normal 13 4 4" xfId="21432"/>
    <cellStyle name="Normal 13 4 5" xfId="21433"/>
    <cellStyle name="Normal 13 4 6" xfId="21434"/>
    <cellStyle name="Normal 13 4 7" xfId="21435"/>
    <cellStyle name="Normal 13 4 8" xfId="21436"/>
    <cellStyle name="Normal 13 4 9" xfId="21437"/>
    <cellStyle name="Normal 13 5" xfId="21438"/>
    <cellStyle name="Normal 13 5 2" xfId="21439"/>
    <cellStyle name="Normal 13 5 2 2" xfId="21440"/>
    <cellStyle name="Normal 13 5 2 3" xfId="21441"/>
    <cellStyle name="Normal 13 5 3" xfId="21442"/>
    <cellStyle name="Normal 13 5 4" xfId="21443"/>
    <cellStyle name="Normal 13 5 5" xfId="21444"/>
    <cellStyle name="Normal 13 5 6" xfId="21445"/>
    <cellStyle name="Normal 13 5 7" xfId="21446"/>
    <cellStyle name="Normal 13 5 8" xfId="21447"/>
    <cellStyle name="Normal 13 5 9" xfId="21448"/>
    <cellStyle name="Normal 13 6" xfId="21449"/>
    <cellStyle name="Normal 13 6 2" xfId="21450"/>
    <cellStyle name="Normal 13 6 2 2" xfId="21451"/>
    <cellStyle name="Normal 13 6 2 3" xfId="21452"/>
    <cellStyle name="Normal 13 6 3" xfId="21453"/>
    <cellStyle name="Normal 13 6 4" xfId="21454"/>
    <cellStyle name="Normal 13 6 5" xfId="21455"/>
    <cellStyle name="Normal 13 6 6" xfId="21456"/>
    <cellStyle name="Normal 13 6 7" xfId="21457"/>
    <cellStyle name="Normal 13 6 8" xfId="21458"/>
    <cellStyle name="Normal 13 7" xfId="21459"/>
    <cellStyle name="Normal 13 7 10" xfId="21460"/>
    <cellStyle name="Normal 13 7 11" xfId="21461"/>
    <cellStyle name="Normal 13 7 12" xfId="21462"/>
    <cellStyle name="Normal 13 7 13" xfId="21463"/>
    <cellStyle name="Normal 13 7 2" xfId="21464"/>
    <cellStyle name="Normal 13 7 2 2" xfId="21465"/>
    <cellStyle name="Normal 13 7 2 2 2" xfId="21466"/>
    <cellStyle name="Normal 13 7 2 2 3" xfId="21467"/>
    <cellStyle name="Normal 13 7 2 2 4" xfId="21468"/>
    <cellStyle name="Normal 13 7 2 3" xfId="21469"/>
    <cellStyle name="Normal 13 7 2 4" xfId="21470"/>
    <cellStyle name="Normal 13 7 2 5" xfId="21471"/>
    <cellStyle name="Normal 13 7 3" xfId="21472"/>
    <cellStyle name="Normal 13 7 4" xfId="21473"/>
    <cellStyle name="Normal 13 7 5" xfId="21474"/>
    <cellStyle name="Normal 13 7 6" xfId="21475"/>
    <cellStyle name="Normal 13 7 7" xfId="21476"/>
    <cellStyle name="Normal 13 7 8" xfId="21477"/>
    <cellStyle name="Normal 13 7 9" xfId="21478"/>
    <cellStyle name="Normal 13 8" xfId="21479"/>
    <cellStyle name="Normal 13 8 2" xfId="21480"/>
    <cellStyle name="Normal 13 9" xfId="21481"/>
    <cellStyle name="Normal 13 9 2" xfId="21482"/>
    <cellStyle name="Normal 130" xfId="21483"/>
    <cellStyle name="Normal 130 2" xfId="21484"/>
    <cellStyle name="Normal 130 3" xfId="21485"/>
    <cellStyle name="Normal 130 4" xfId="21486"/>
    <cellStyle name="Normal 130 5" xfId="21487"/>
    <cellStyle name="Normal 130 6" xfId="21488"/>
    <cellStyle name="Normal 131" xfId="21489"/>
    <cellStyle name="Normal 131 10" xfId="21490"/>
    <cellStyle name="Normal 131 2" xfId="21491"/>
    <cellStyle name="Normal 131 2 2" xfId="21492"/>
    <cellStyle name="Normal 131 3" xfId="21493"/>
    <cellStyle name="Normal 131 4" xfId="21494"/>
    <cellStyle name="Normal 131 5" xfId="21495"/>
    <cellStyle name="Normal 131 6" xfId="21496"/>
    <cellStyle name="Normal 131 7" xfId="21497"/>
    <cellStyle name="Normal 131 8" xfId="21498"/>
    <cellStyle name="Normal 131 9" xfId="21499"/>
    <cellStyle name="Normal 132" xfId="21500"/>
    <cellStyle name="Normal 132 2" xfId="21501"/>
    <cellStyle name="Normal 132 3" xfId="21502"/>
    <cellStyle name="Normal 132 4" xfId="21503"/>
    <cellStyle name="Normal 132 5" xfId="21504"/>
    <cellStyle name="Normal 132 6" xfId="21505"/>
    <cellStyle name="Normal 133" xfId="21506"/>
    <cellStyle name="Normal 133 2" xfId="21507"/>
    <cellStyle name="Normal 133 3" xfId="21508"/>
    <cellStyle name="Normal 133 4" xfId="21509"/>
    <cellStyle name="Normal 133 5" xfId="21510"/>
    <cellStyle name="Normal 133 6" xfId="21511"/>
    <cellStyle name="Normal 134" xfId="21512"/>
    <cellStyle name="Normal 134 2" xfId="21513"/>
    <cellStyle name="Normal 135" xfId="21514"/>
    <cellStyle name="Normal 135 2" xfId="21515"/>
    <cellStyle name="Normal 135 3" xfId="21516"/>
    <cellStyle name="Normal 135 4" xfId="21517"/>
    <cellStyle name="Normal 135 5" xfId="21518"/>
    <cellStyle name="Normal 136" xfId="21519"/>
    <cellStyle name="Normal 136 2" xfId="21520"/>
    <cellStyle name="Normal 136 3" xfId="21521"/>
    <cellStyle name="Normal 136 4" xfId="21522"/>
    <cellStyle name="Normal 136 5" xfId="21523"/>
    <cellStyle name="Normal 137" xfId="21524"/>
    <cellStyle name="Normal 137 2" xfId="21525"/>
    <cellStyle name="Normal 137 3" xfId="21526"/>
    <cellStyle name="Normal 137 4" xfId="21527"/>
    <cellStyle name="Normal 138" xfId="21528"/>
    <cellStyle name="Normal 138 2" xfId="21529"/>
    <cellStyle name="Normal 138 3" xfId="21530"/>
    <cellStyle name="Normal 138 4" xfId="21531"/>
    <cellStyle name="Normal 139" xfId="21532"/>
    <cellStyle name="Normal 139 2" xfId="21533"/>
    <cellStyle name="Normal 139 3" xfId="21534"/>
    <cellStyle name="Normal 139 4" xfId="21535"/>
    <cellStyle name="Normal 14" xfId="21536"/>
    <cellStyle name="Normal 14 10" xfId="21537"/>
    <cellStyle name="Normal 14 11" xfId="21538"/>
    <cellStyle name="Normal 14 12" xfId="21539"/>
    <cellStyle name="Normal 14 13" xfId="21540"/>
    <cellStyle name="Normal 14 14" xfId="21541"/>
    <cellStyle name="Normal 14 15" xfId="21542"/>
    <cellStyle name="Normal 14 15 2" xfId="21543"/>
    <cellStyle name="Normal 14 2" xfId="21544"/>
    <cellStyle name="Normal 14 2 10" xfId="21545"/>
    <cellStyle name="Normal 14 2 11" xfId="21546"/>
    <cellStyle name="Normal 14 2 12" xfId="21547"/>
    <cellStyle name="Normal 14 2 2" xfId="21548"/>
    <cellStyle name="Normal 14 2 2 2" xfId="21549"/>
    <cellStyle name="Normal 14 2 2 3" xfId="21550"/>
    <cellStyle name="Normal 14 2 2 4" xfId="21551"/>
    <cellStyle name="Normal 14 2 2 5" xfId="21552"/>
    <cellStyle name="Normal 14 2 3" xfId="21553"/>
    <cellStyle name="Normal 14 2 4" xfId="21554"/>
    <cellStyle name="Normal 14 2 5" xfId="21555"/>
    <cellStyle name="Normal 14 2 6" xfId="21556"/>
    <cellStyle name="Normal 14 2 7" xfId="21557"/>
    <cellStyle name="Normal 14 2 8" xfId="21558"/>
    <cellStyle name="Normal 14 2 9" xfId="21559"/>
    <cellStyle name="Normal 14 3" xfId="21560"/>
    <cellStyle name="Normal 14 3 10" xfId="21561"/>
    <cellStyle name="Normal 14 3 2" xfId="21562"/>
    <cellStyle name="Normal 14 3 2 2" xfId="21563"/>
    <cellStyle name="Normal 14 3 2 3" xfId="21564"/>
    <cellStyle name="Normal 14 3 3" xfId="21565"/>
    <cellStyle name="Normal 14 3 4" xfId="21566"/>
    <cellStyle name="Normal 14 3 5" xfId="21567"/>
    <cellStyle name="Normal 14 3 6" xfId="21568"/>
    <cellStyle name="Normal 14 3 7" xfId="21569"/>
    <cellStyle name="Normal 14 3 8" xfId="21570"/>
    <cellStyle name="Normal 14 3 9" xfId="21571"/>
    <cellStyle name="Normal 14 4" xfId="21572"/>
    <cellStyle name="Normal 14 4 10" xfId="21573"/>
    <cellStyle name="Normal 14 4 2" xfId="21574"/>
    <cellStyle name="Normal 14 4 2 2" xfId="21575"/>
    <cellStyle name="Normal 14 4 2 3" xfId="21576"/>
    <cellStyle name="Normal 14 4 3" xfId="21577"/>
    <cellStyle name="Normal 14 4 4" xfId="21578"/>
    <cellStyle name="Normal 14 4 5" xfId="21579"/>
    <cellStyle name="Normal 14 4 6" xfId="21580"/>
    <cellStyle name="Normal 14 4 7" xfId="21581"/>
    <cellStyle name="Normal 14 4 8" xfId="21582"/>
    <cellStyle name="Normal 14 4 9" xfId="21583"/>
    <cellStyle name="Normal 14 5" xfId="21584"/>
    <cellStyle name="Normal 14 5 2" xfId="21585"/>
    <cellStyle name="Normal 14 5 2 2" xfId="21586"/>
    <cellStyle name="Normal 14 5 2 3" xfId="21587"/>
    <cellStyle name="Normal 14 5 3" xfId="21588"/>
    <cellStyle name="Normal 14 5 4" xfId="21589"/>
    <cellStyle name="Normal 14 5 5" xfId="21590"/>
    <cellStyle name="Normal 14 5 6" xfId="21591"/>
    <cellStyle name="Normal 14 5 7" xfId="21592"/>
    <cellStyle name="Normal 14 5 8" xfId="21593"/>
    <cellStyle name="Normal 14 5 9" xfId="21594"/>
    <cellStyle name="Normal 14 6" xfId="21595"/>
    <cellStyle name="Normal 14 6 2" xfId="21596"/>
    <cellStyle name="Normal 14 6 2 2" xfId="21597"/>
    <cellStyle name="Normal 14 6 2 2 2" xfId="21598"/>
    <cellStyle name="Normal 14 6 2 2 3" xfId="21599"/>
    <cellStyle name="Normal 14 6 2 2 4" xfId="21600"/>
    <cellStyle name="Normal 14 6 2 3" xfId="21601"/>
    <cellStyle name="Normal 14 6 2 4" xfId="21602"/>
    <cellStyle name="Normal 14 6 2 5" xfId="21603"/>
    <cellStyle name="Normal 14 6 2 6" xfId="21604"/>
    <cellStyle name="Normal 14 6 3" xfId="21605"/>
    <cellStyle name="Normal 14 6 4" xfId="21606"/>
    <cellStyle name="Normal 14 6 5" xfId="21607"/>
    <cellStyle name="Normal 14 6 6" xfId="21608"/>
    <cellStyle name="Normal 14 6 7" xfId="21609"/>
    <cellStyle name="Normal 14 7" xfId="21610"/>
    <cellStyle name="Normal 14 7 2" xfId="21611"/>
    <cellStyle name="Normal 14 7 3" xfId="21612"/>
    <cellStyle name="Normal 14 8" xfId="21613"/>
    <cellStyle name="Normal 14 8 2" xfId="21614"/>
    <cellStyle name="Normal 14 9" xfId="21615"/>
    <cellStyle name="Normal 140" xfId="21616"/>
    <cellStyle name="Normal 140 2" xfId="21617"/>
    <cellStyle name="Normal 141" xfId="21618"/>
    <cellStyle name="Normal 141 2" xfId="21619"/>
    <cellStyle name="Normal 142" xfId="21620"/>
    <cellStyle name="Normal 142 2" xfId="21621"/>
    <cellStyle name="Normal 143" xfId="21622"/>
    <cellStyle name="Normal 143 2" xfId="21623"/>
    <cellStyle name="Normal 144" xfId="21624"/>
    <cellStyle name="Normal 144 2" xfId="21625"/>
    <cellStyle name="Normal 145" xfId="21626"/>
    <cellStyle name="Normal 145 2" xfId="21627"/>
    <cellStyle name="Normal 146" xfId="21628"/>
    <cellStyle name="Normal 146 2" xfId="21629"/>
    <cellStyle name="Normal 147" xfId="21630"/>
    <cellStyle name="Normal 147 2" xfId="21631"/>
    <cellStyle name="Normal 148" xfId="21632"/>
    <cellStyle name="Normal 148 2" xfId="21633"/>
    <cellStyle name="Normal 149" xfId="21634"/>
    <cellStyle name="Normal 15" xfId="21635"/>
    <cellStyle name="Normal 15 10" xfId="21636"/>
    <cellStyle name="Normal 15 11" xfId="21637"/>
    <cellStyle name="Normal 15 12" xfId="21638"/>
    <cellStyle name="Normal 15 13" xfId="21639"/>
    <cellStyle name="Normal 15 14" xfId="21640"/>
    <cellStyle name="Normal 15 2" xfId="21641"/>
    <cellStyle name="Normal 15 2 10" xfId="21642"/>
    <cellStyle name="Normal 15 2 11" xfId="21643"/>
    <cellStyle name="Normal 15 2 2" xfId="21644"/>
    <cellStyle name="Normal 15 2 2 2" xfId="21645"/>
    <cellStyle name="Normal 15 2 2 3" xfId="21646"/>
    <cellStyle name="Normal 15 2 2 4" xfId="21647"/>
    <cellStyle name="Normal 15 2 2 5" xfId="21648"/>
    <cellStyle name="Normal 15 2 3" xfId="21649"/>
    <cellStyle name="Normal 15 2 4" xfId="21650"/>
    <cellStyle name="Normal 15 2 5" xfId="21651"/>
    <cellStyle name="Normal 15 2 6" xfId="21652"/>
    <cellStyle name="Normal 15 2 7" xfId="21653"/>
    <cellStyle name="Normal 15 2 8" xfId="21654"/>
    <cellStyle name="Normal 15 2 9" xfId="21655"/>
    <cellStyle name="Normal 15 3" xfId="21656"/>
    <cellStyle name="Normal 15 3 2" xfId="21657"/>
    <cellStyle name="Normal 15 3 2 2" xfId="21658"/>
    <cellStyle name="Normal 15 3 2 3" xfId="21659"/>
    <cellStyle name="Normal 15 3 3" xfId="21660"/>
    <cellStyle name="Normal 15 3 4" xfId="21661"/>
    <cellStyle name="Normal 15 3 5" xfId="21662"/>
    <cellStyle name="Normal 15 3 6" xfId="21663"/>
    <cellStyle name="Normal 15 3 7" xfId="21664"/>
    <cellStyle name="Normal 15 3 8" xfId="21665"/>
    <cellStyle name="Normal 15 3 9" xfId="21666"/>
    <cellStyle name="Normal 15 4" xfId="21667"/>
    <cellStyle name="Normal 15 4 2" xfId="21668"/>
    <cellStyle name="Normal 15 4 2 2" xfId="21669"/>
    <cellStyle name="Normal 15 4 2 3" xfId="21670"/>
    <cellStyle name="Normal 15 4 3" xfId="21671"/>
    <cellStyle name="Normal 15 4 4" xfId="21672"/>
    <cellStyle name="Normal 15 4 5" xfId="21673"/>
    <cellStyle name="Normal 15 4 6" xfId="21674"/>
    <cellStyle name="Normal 15 4 7" xfId="21675"/>
    <cellStyle name="Normal 15 4 8" xfId="21676"/>
    <cellStyle name="Normal 15 5" xfId="21677"/>
    <cellStyle name="Normal 15 5 2" xfId="21678"/>
    <cellStyle name="Normal 15 5 2 2" xfId="21679"/>
    <cellStyle name="Normal 15 5 2 3" xfId="21680"/>
    <cellStyle name="Normal 15 5 3" xfId="21681"/>
    <cellStyle name="Normal 15 5 4" xfId="21682"/>
    <cellStyle name="Normal 15 5 5" xfId="21683"/>
    <cellStyle name="Normal 15 5 6" xfId="21684"/>
    <cellStyle name="Normal 15 5 7" xfId="21685"/>
    <cellStyle name="Normal 15 5 8" xfId="21686"/>
    <cellStyle name="Normal 15 6" xfId="21687"/>
    <cellStyle name="Normal 15 6 2" xfId="21688"/>
    <cellStyle name="Normal 15 6 2 2" xfId="21689"/>
    <cellStyle name="Normal 15 6 2 2 2" xfId="21690"/>
    <cellStyle name="Normal 15 6 2 2 3" xfId="21691"/>
    <cellStyle name="Normal 15 6 2 2 4" xfId="21692"/>
    <cellStyle name="Normal 15 6 2 3" xfId="21693"/>
    <cellStyle name="Normal 15 6 2 4" xfId="21694"/>
    <cellStyle name="Normal 15 6 2 5" xfId="21695"/>
    <cellStyle name="Normal 15 6 2 6" xfId="21696"/>
    <cellStyle name="Normal 15 6 3" xfId="21697"/>
    <cellStyle name="Normal 15 6 4" xfId="21698"/>
    <cellStyle name="Normal 15 6 5" xfId="21699"/>
    <cellStyle name="Normal 15 6 6" xfId="21700"/>
    <cellStyle name="Normal 15 6 7" xfId="21701"/>
    <cellStyle name="Normal 15 7" xfId="21702"/>
    <cellStyle name="Normal 15 7 2" xfId="21703"/>
    <cellStyle name="Normal 15 7 3" xfId="21704"/>
    <cellStyle name="Normal 15 8" xfId="21705"/>
    <cellStyle name="Normal 15 8 2" xfId="21706"/>
    <cellStyle name="Normal 15 9" xfId="21707"/>
    <cellStyle name="Normal 150" xfId="21708"/>
    <cellStyle name="Normal 151" xfId="21709"/>
    <cellStyle name="Normal 152" xfId="21710"/>
    <cellStyle name="Normal 153" xfId="21711"/>
    <cellStyle name="Normal 154" xfId="21712"/>
    <cellStyle name="Normal 155" xfId="21713"/>
    <cellStyle name="Normal 156" xfId="21714"/>
    <cellStyle name="Normal 157" xfId="21715"/>
    <cellStyle name="Normal 158" xfId="21716"/>
    <cellStyle name="Normal 159" xfId="21717"/>
    <cellStyle name="Normal 16" xfId="21718"/>
    <cellStyle name="Normal 16 10" xfId="21719"/>
    <cellStyle name="Normal 16 11" xfId="21720"/>
    <cellStyle name="Normal 16 12" xfId="21721"/>
    <cellStyle name="Normal 16 13" xfId="21722"/>
    <cellStyle name="Normal 16 14" xfId="21723"/>
    <cellStyle name="Normal 16 15" xfId="21724"/>
    <cellStyle name="Normal 16 15 2" xfId="21725"/>
    <cellStyle name="Normal 16 15 3" xfId="21726"/>
    <cellStyle name="Normal 16 16" xfId="21727"/>
    <cellStyle name="Normal 16 17" xfId="21728"/>
    <cellStyle name="Normal 16 2" xfId="21729"/>
    <cellStyle name="Normal 16 2 10" xfId="21730"/>
    <cellStyle name="Normal 16 2 11" xfId="21731"/>
    <cellStyle name="Normal 16 2 2" xfId="21732"/>
    <cellStyle name="Normal 16 2 2 2" xfId="21733"/>
    <cellStyle name="Normal 16 2 2 3" xfId="21734"/>
    <cellStyle name="Normal 16 2 2 4" xfId="21735"/>
    <cellStyle name="Normal 16 2 2 5" xfId="21736"/>
    <cellStyle name="Normal 16 2 3" xfId="21737"/>
    <cellStyle name="Normal 16 2 4" xfId="21738"/>
    <cellStyle name="Normal 16 2 5" xfId="21739"/>
    <cellStyle name="Normal 16 2 6" xfId="21740"/>
    <cellStyle name="Normal 16 2 7" xfId="21741"/>
    <cellStyle name="Normal 16 2 8" xfId="21742"/>
    <cellStyle name="Normal 16 2 9" xfId="21743"/>
    <cellStyle name="Normal 16 3" xfId="21744"/>
    <cellStyle name="Normal 16 3 2" xfId="21745"/>
    <cellStyle name="Normal 16 3 2 2" xfId="21746"/>
    <cellStyle name="Normal 16 3 2 3" xfId="21747"/>
    <cellStyle name="Normal 16 3 3" xfId="21748"/>
    <cellStyle name="Normal 16 3 4" xfId="21749"/>
    <cellStyle name="Normal 16 3 5" xfId="21750"/>
    <cellStyle name="Normal 16 3 6" xfId="21751"/>
    <cellStyle name="Normal 16 3 7" xfId="21752"/>
    <cellStyle name="Normal 16 3 8" xfId="21753"/>
    <cellStyle name="Normal 16 3 9" xfId="21754"/>
    <cellStyle name="Normal 16 4" xfId="21755"/>
    <cellStyle name="Normal 16 4 2" xfId="21756"/>
    <cellStyle name="Normal 16 4 2 2" xfId="21757"/>
    <cellStyle name="Normal 16 4 2 3" xfId="21758"/>
    <cellStyle name="Normal 16 4 3" xfId="21759"/>
    <cellStyle name="Normal 16 4 4" xfId="21760"/>
    <cellStyle name="Normal 16 4 5" xfId="21761"/>
    <cellStyle name="Normal 16 4 6" xfId="21762"/>
    <cellStyle name="Normal 16 4 7" xfId="21763"/>
    <cellStyle name="Normal 16 4 8" xfId="21764"/>
    <cellStyle name="Normal 16 5" xfId="21765"/>
    <cellStyle name="Normal 16 5 2" xfId="21766"/>
    <cellStyle name="Normal 16 5 2 2" xfId="21767"/>
    <cellStyle name="Normal 16 5 2 3" xfId="21768"/>
    <cellStyle name="Normal 16 5 3" xfId="21769"/>
    <cellStyle name="Normal 16 5 4" xfId="21770"/>
    <cellStyle name="Normal 16 5 5" xfId="21771"/>
    <cellStyle name="Normal 16 5 6" xfId="21772"/>
    <cellStyle name="Normal 16 5 7" xfId="21773"/>
    <cellStyle name="Normal 16 5 8" xfId="21774"/>
    <cellStyle name="Normal 16 6" xfId="21775"/>
    <cellStyle name="Normal 16 6 2" xfId="21776"/>
    <cellStyle name="Normal 16 6 2 2" xfId="21777"/>
    <cellStyle name="Normal 16 6 2 2 2" xfId="21778"/>
    <cellStyle name="Normal 16 6 2 2 3" xfId="21779"/>
    <cellStyle name="Normal 16 6 2 2 4" xfId="21780"/>
    <cellStyle name="Normal 16 6 2 3" xfId="21781"/>
    <cellStyle name="Normal 16 6 2 4" xfId="21782"/>
    <cellStyle name="Normal 16 6 2 5" xfId="21783"/>
    <cellStyle name="Normal 16 6 2 6" xfId="21784"/>
    <cellStyle name="Normal 16 6 3" xfId="21785"/>
    <cellStyle name="Normal 16 6 4" xfId="21786"/>
    <cellStyle name="Normal 16 6 5" xfId="21787"/>
    <cellStyle name="Normal 16 6 6" xfId="21788"/>
    <cellStyle name="Normal 16 6 7" xfId="21789"/>
    <cellStyle name="Normal 16 7" xfId="21790"/>
    <cellStyle name="Normal 16 7 2" xfId="21791"/>
    <cellStyle name="Normal 16 7 3" xfId="21792"/>
    <cellStyle name="Normal 16 8" xfId="21793"/>
    <cellStyle name="Normal 16 8 2" xfId="21794"/>
    <cellStyle name="Normal 16 9" xfId="21795"/>
    <cellStyle name="Normal 160" xfId="21796"/>
    <cellStyle name="Normal 161" xfId="21797"/>
    <cellStyle name="Normal 162" xfId="21798"/>
    <cellStyle name="Normal 163" xfId="21799"/>
    <cellStyle name="Normal 163 2" xfId="21800"/>
    <cellStyle name="Normal 164" xfId="21801"/>
    <cellStyle name="Normal 164 2" xfId="21802"/>
    <cellStyle name="Normal 165" xfId="21803"/>
    <cellStyle name="Normal 165 2" xfId="21804"/>
    <cellStyle name="Normal 166" xfId="21805"/>
    <cellStyle name="Normal 166 2" xfId="21806"/>
    <cellStyle name="Normal 167" xfId="21807"/>
    <cellStyle name="Normal 168" xfId="21808"/>
    <cellStyle name="Normal 169" xfId="21809"/>
    <cellStyle name="Normal 169 2" xfId="21810"/>
    <cellStyle name="Normal 17" xfId="21811"/>
    <cellStyle name="Normal 17 10" xfId="21812"/>
    <cellStyle name="Normal 17 11" xfId="21813"/>
    <cellStyle name="Normal 17 12" xfId="21814"/>
    <cellStyle name="Normal 17 13" xfId="21815"/>
    <cellStyle name="Normal 17 14" xfId="21816"/>
    <cellStyle name="Normal 17 15" xfId="21817"/>
    <cellStyle name="Normal 17 2" xfId="21818"/>
    <cellStyle name="Normal 17 2 10" xfId="21819"/>
    <cellStyle name="Normal 17 2 11" xfId="21820"/>
    <cellStyle name="Normal 17 2 2" xfId="21821"/>
    <cellStyle name="Normal 17 2 2 2" xfId="21822"/>
    <cellStyle name="Normal 17 2 2 3" xfId="21823"/>
    <cellStyle name="Normal 17 2 2 4" xfId="21824"/>
    <cellStyle name="Normal 17 2 2 5" xfId="21825"/>
    <cellStyle name="Normal 17 2 3" xfId="21826"/>
    <cellStyle name="Normal 17 2 4" xfId="21827"/>
    <cellStyle name="Normal 17 2 5" xfId="21828"/>
    <cellStyle name="Normal 17 2 6" xfId="21829"/>
    <cellStyle name="Normal 17 2 7" xfId="21830"/>
    <cellStyle name="Normal 17 2 8" xfId="21831"/>
    <cellStyle name="Normal 17 2 9" xfId="21832"/>
    <cellStyle name="Normal 17 3" xfId="21833"/>
    <cellStyle name="Normal 17 3 2" xfId="21834"/>
    <cellStyle name="Normal 17 3 2 2" xfId="21835"/>
    <cellStyle name="Normal 17 3 2 3" xfId="21836"/>
    <cellStyle name="Normal 17 3 3" xfId="21837"/>
    <cellStyle name="Normal 17 3 4" xfId="21838"/>
    <cellStyle name="Normal 17 3 5" xfId="21839"/>
    <cellStyle name="Normal 17 3 6" xfId="21840"/>
    <cellStyle name="Normal 17 3 7" xfId="21841"/>
    <cellStyle name="Normal 17 3 8" xfId="21842"/>
    <cellStyle name="Normal 17 3 9" xfId="21843"/>
    <cellStyle name="Normal 17 4" xfId="21844"/>
    <cellStyle name="Normal 17 4 2" xfId="21845"/>
    <cellStyle name="Normal 17 4 2 2" xfId="21846"/>
    <cellStyle name="Normal 17 4 2 3" xfId="21847"/>
    <cellStyle name="Normal 17 4 3" xfId="21848"/>
    <cellStyle name="Normal 17 4 4" xfId="21849"/>
    <cellStyle name="Normal 17 4 5" xfId="21850"/>
    <cellStyle name="Normal 17 4 6" xfId="21851"/>
    <cellStyle name="Normal 17 4 7" xfId="21852"/>
    <cellStyle name="Normal 17 4 8" xfId="21853"/>
    <cellStyle name="Normal 17 5" xfId="21854"/>
    <cellStyle name="Normal 17 5 2" xfId="21855"/>
    <cellStyle name="Normal 17 5 2 2" xfId="21856"/>
    <cellStyle name="Normal 17 5 2 3" xfId="21857"/>
    <cellStyle name="Normal 17 5 3" xfId="21858"/>
    <cellStyle name="Normal 17 5 4" xfId="21859"/>
    <cellStyle name="Normal 17 5 5" xfId="21860"/>
    <cellStyle name="Normal 17 5 6" xfId="21861"/>
    <cellStyle name="Normal 17 5 7" xfId="21862"/>
    <cellStyle name="Normal 17 5 8" xfId="21863"/>
    <cellStyle name="Normal 17 6" xfId="21864"/>
    <cellStyle name="Normal 17 6 2" xfId="21865"/>
    <cellStyle name="Normal 17 6 2 2" xfId="21866"/>
    <cellStyle name="Normal 17 6 2 2 2" xfId="21867"/>
    <cellStyle name="Normal 17 6 2 2 3" xfId="21868"/>
    <cellStyle name="Normal 17 6 2 2 4" xfId="21869"/>
    <cellStyle name="Normal 17 6 2 3" xfId="21870"/>
    <cellStyle name="Normal 17 6 2 4" xfId="21871"/>
    <cellStyle name="Normal 17 6 2 5" xfId="21872"/>
    <cellStyle name="Normal 17 6 2 6" xfId="21873"/>
    <cellStyle name="Normal 17 6 3" xfId="21874"/>
    <cellStyle name="Normal 17 6 4" xfId="21875"/>
    <cellStyle name="Normal 17 6 5" xfId="21876"/>
    <cellStyle name="Normal 17 6 6" xfId="21877"/>
    <cellStyle name="Normal 17 6 7" xfId="21878"/>
    <cellStyle name="Normal 17 7" xfId="21879"/>
    <cellStyle name="Normal 17 7 2" xfId="21880"/>
    <cellStyle name="Normal 17 7 3" xfId="21881"/>
    <cellStyle name="Normal 17 8" xfId="21882"/>
    <cellStyle name="Normal 17 8 2" xfId="21883"/>
    <cellStyle name="Normal 17 9" xfId="21884"/>
    <cellStyle name="Normal 170" xfId="21885"/>
    <cellStyle name="Normal 171" xfId="21886"/>
    <cellStyle name="Normal 171 2" xfId="21887"/>
    <cellStyle name="Normal 172" xfId="21888"/>
    <cellStyle name="Normal 172 2" xfId="21889"/>
    <cellStyle name="Normal 173" xfId="21890"/>
    <cellStyle name="Normal 173 2" xfId="21891"/>
    <cellStyle name="Normal 174" xfId="21892"/>
    <cellStyle name="Normal 174 2" xfId="21893"/>
    <cellStyle name="Normal 175" xfId="21894"/>
    <cellStyle name="Normal 175 2" xfId="21895"/>
    <cellStyle name="Normal 176" xfId="41"/>
    <cellStyle name="Normal 176 2" xfId="32106"/>
    <cellStyle name="Normal 177" xfId="42"/>
    <cellStyle name="Normal 178" xfId="32105"/>
    <cellStyle name="Normal 18" xfId="21896"/>
    <cellStyle name="Normal 18 10" xfId="21897"/>
    <cellStyle name="Normal 18 11" xfId="21898"/>
    <cellStyle name="Normal 18 12" xfId="21899"/>
    <cellStyle name="Normal 18 13" xfId="21900"/>
    <cellStyle name="Normal 18 14" xfId="21901"/>
    <cellStyle name="Normal 18 2" xfId="21902"/>
    <cellStyle name="Normal 18 2 10" xfId="21903"/>
    <cellStyle name="Normal 18 2 11" xfId="21904"/>
    <cellStyle name="Normal 18 2 2" xfId="21905"/>
    <cellStyle name="Normal 18 2 2 2" xfId="21906"/>
    <cellStyle name="Normal 18 2 2 3" xfId="21907"/>
    <cellStyle name="Normal 18 2 2 4" xfId="21908"/>
    <cellStyle name="Normal 18 2 2 5" xfId="21909"/>
    <cellStyle name="Normal 18 2 3" xfId="21910"/>
    <cellStyle name="Normal 18 2 4" xfId="21911"/>
    <cellStyle name="Normal 18 2 5" xfId="21912"/>
    <cellStyle name="Normal 18 2 6" xfId="21913"/>
    <cellStyle name="Normal 18 2 7" xfId="21914"/>
    <cellStyle name="Normal 18 2 8" xfId="21915"/>
    <cellStyle name="Normal 18 2 9" xfId="21916"/>
    <cellStyle name="Normal 18 3" xfId="21917"/>
    <cellStyle name="Normal 18 3 2" xfId="21918"/>
    <cellStyle name="Normal 18 3 2 2" xfId="21919"/>
    <cellStyle name="Normal 18 3 2 3" xfId="21920"/>
    <cellStyle name="Normal 18 3 3" xfId="21921"/>
    <cellStyle name="Normal 18 3 4" xfId="21922"/>
    <cellStyle name="Normal 18 3 5" xfId="21923"/>
    <cellStyle name="Normal 18 3 6" xfId="21924"/>
    <cellStyle name="Normal 18 3 7" xfId="21925"/>
    <cellStyle name="Normal 18 3 8" xfId="21926"/>
    <cellStyle name="Normal 18 3 9" xfId="21927"/>
    <cellStyle name="Normal 18 4" xfId="21928"/>
    <cellStyle name="Normal 18 4 2" xfId="21929"/>
    <cellStyle name="Normal 18 4 2 2" xfId="21930"/>
    <cellStyle name="Normal 18 4 2 3" xfId="21931"/>
    <cellStyle name="Normal 18 4 3" xfId="21932"/>
    <cellStyle name="Normal 18 4 4" xfId="21933"/>
    <cellStyle name="Normal 18 4 5" xfId="21934"/>
    <cellStyle name="Normal 18 4 6" xfId="21935"/>
    <cellStyle name="Normal 18 4 7" xfId="21936"/>
    <cellStyle name="Normal 18 4 8" xfId="21937"/>
    <cellStyle name="Normal 18 5" xfId="21938"/>
    <cellStyle name="Normal 18 5 2" xfId="21939"/>
    <cellStyle name="Normal 18 5 2 2" xfId="21940"/>
    <cellStyle name="Normal 18 5 2 3" xfId="21941"/>
    <cellStyle name="Normal 18 5 3" xfId="21942"/>
    <cellStyle name="Normal 18 5 4" xfId="21943"/>
    <cellStyle name="Normal 18 5 5" xfId="21944"/>
    <cellStyle name="Normal 18 5 6" xfId="21945"/>
    <cellStyle name="Normal 18 5 7" xfId="21946"/>
    <cellStyle name="Normal 18 5 8" xfId="21947"/>
    <cellStyle name="Normal 18 6" xfId="21948"/>
    <cellStyle name="Normal 18 6 2" xfId="21949"/>
    <cellStyle name="Normal 18 6 2 2" xfId="21950"/>
    <cellStyle name="Normal 18 6 2 2 2" xfId="21951"/>
    <cellStyle name="Normal 18 6 2 2 3" xfId="21952"/>
    <cellStyle name="Normal 18 6 2 2 4" xfId="21953"/>
    <cellStyle name="Normal 18 6 2 3" xfId="21954"/>
    <cellStyle name="Normal 18 6 2 4" xfId="21955"/>
    <cellStyle name="Normal 18 6 2 5" xfId="21956"/>
    <cellStyle name="Normal 18 6 2 6" xfId="21957"/>
    <cellStyle name="Normal 18 6 3" xfId="21958"/>
    <cellStyle name="Normal 18 6 4" xfId="21959"/>
    <cellStyle name="Normal 18 6 5" xfId="21960"/>
    <cellStyle name="Normal 18 6 6" xfId="21961"/>
    <cellStyle name="Normal 18 6 7" xfId="21962"/>
    <cellStyle name="Normal 18 7" xfId="21963"/>
    <cellStyle name="Normal 18 7 2" xfId="21964"/>
    <cellStyle name="Normal 18 7 3" xfId="21965"/>
    <cellStyle name="Normal 18 8" xfId="21966"/>
    <cellStyle name="Normal 18 8 2" xfId="21967"/>
    <cellStyle name="Normal 18 9" xfId="21968"/>
    <cellStyle name="Normal 19" xfId="21969"/>
    <cellStyle name="Normal 19 10" xfId="21970"/>
    <cellStyle name="Normal 19 11" xfId="21971"/>
    <cellStyle name="Normal 19 12" xfId="21972"/>
    <cellStyle name="Normal 19 13" xfId="21973"/>
    <cellStyle name="Normal 19 14" xfId="21974"/>
    <cellStyle name="Normal 19 15" xfId="21975"/>
    <cellStyle name="Normal 19 15 2" xfId="21976"/>
    <cellStyle name="Normal 19 15 3" xfId="21977"/>
    <cellStyle name="Normal 19 16" xfId="21978"/>
    <cellStyle name="Normal 19 17" xfId="21979"/>
    <cellStyle name="Normal 19 2" xfId="21980"/>
    <cellStyle name="Normal 19 2 10" xfId="21981"/>
    <cellStyle name="Normal 19 2 11" xfId="21982"/>
    <cellStyle name="Normal 19 2 12" xfId="21983"/>
    <cellStyle name="Normal 19 2 12 2" xfId="21984"/>
    <cellStyle name="Normal 19 2 12 3" xfId="21985"/>
    <cellStyle name="Normal 19 2 13" xfId="21986"/>
    <cellStyle name="Normal 19 2 14" xfId="21987"/>
    <cellStyle name="Normal 19 2 2" xfId="21988"/>
    <cellStyle name="Normal 19 2 2 2" xfId="21989"/>
    <cellStyle name="Normal 19 2 2 3" xfId="21990"/>
    <cellStyle name="Normal 19 2 2 4" xfId="21991"/>
    <cellStyle name="Normal 19 2 2 5" xfId="21992"/>
    <cellStyle name="Normal 19 2 3" xfId="21993"/>
    <cellStyle name="Normal 19 2 4" xfId="21994"/>
    <cellStyle name="Normal 19 2 5" xfId="21995"/>
    <cellStyle name="Normal 19 2 6" xfId="21996"/>
    <cellStyle name="Normal 19 2 7" xfId="21997"/>
    <cellStyle name="Normal 19 2 8" xfId="21998"/>
    <cellStyle name="Normal 19 2 9" xfId="21999"/>
    <cellStyle name="Normal 19 3" xfId="22000"/>
    <cellStyle name="Normal 19 3 2" xfId="22001"/>
    <cellStyle name="Normal 19 3 2 2" xfId="22002"/>
    <cellStyle name="Normal 19 3 2 3" xfId="22003"/>
    <cellStyle name="Normal 19 3 3" xfId="22004"/>
    <cellStyle name="Normal 19 3 4" xfId="22005"/>
    <cellStyle name="Normal 19 3 5" xfId="22006"/>
    <cellStyle name="Normal 19 3 6" xfId="22007"/>
    <cellStyle name="Normal 19 3 7" xfId="22008"/>
    <cellStyle name="Normal 19 3 8" xfId="22009"/>
    <cellStyle name="Normal 19 3 9" xfId="22010"/>
    <cellStyle name="Normal 19 4" xfId="22011"/>
    <cellStyle name="Normal 19 4 2" xfId="22012"/>
    <cellStyle name="Normal 19 4 2 2" xfId="22013"/>
    <cellStyle name="Normal 19 4 2 3" xfId="22014"/>
    <cellStyle name="Normal 19 4 3" xfId="22015"/>
    <cellStyle name="Normal 19 4 4" xfId="22016"/>
    <cellStyle name="Normal 19 4 5" xfId="22017"/>
    <cellStyle name="Normal 19 4 6" xfId="22018"/>
    <cellStyle name="Normal 19 4 7" xfId="22019"/>
    <cellStyle name="Normal 19 4 8" xfId="22020"/>
    <cellStyle name="Normal 19 5" xfId="22021"/>
    <cellStyle name="Normal 19 5 2" xfId="22022"/>
    <cellStyle name="Normal 19 5 2 2" xfId="22023"/>
    <cellStyle name="Normal 19 5 2 3" xfId="22024"/>
    <cellStyle name="Normal 19 5 3" xfId="22025"/>
    <cellStyle name="Normal 19 5 4" xfId="22026"/>
    <cellStyle name="Normal 19 5 5" xfId="22027"/>
    <cellStyle name="Normal 19 5 6" xfId="22028"/>
    <cellStyle name="Normal 19 5 7" xfId="22029"/>
    <cellStyle name="Normal 19 5 8" xfId="22030"/>
    <cellStyle name="Normal 19 6" xfId="22031"/>
    <cellStyle name="Normal 19 6 2" xfId="22032"/>
    <cellStyle name="Normal 19 6 2 2" xfId="22033"/>
    <cellStyle name="Normal 19 6 2 2 2" xfId="22034"/>
    <cellStyle name="Normal 19 6 2 2 3" xfId="22035"/>
    <cellStyle name="Normal 19 6 2 2 4" xfId="22036"/>
    <cellStyle name="Normal 19 6 2 3" xfId="22037"/>
    <cellStyle name="Normal 19 6 2 4" xfId="22038"/>
    <cellStyle name="Normal 19 6 2 5" xfId="22039"/>
    <cellStyle name="Normal 19 6 2 6" xfId="22040"/>
    <cellStyle name="Normal 19 6 3" xfId="22041"/>
    <cellStyle name="Normal 19 6 4" xfId="22042"/>
    <cellStyle name="Normal 19 6 5" xfId="22043"/>
    <cellStyle name="Normal 19 6 6" xfId="22044"/>
    <cellStyle name="Normal 19 6 7" xfId="22045"/>
    <cellStyle name="Normal 19 7" xfId="22046"/>
    <cellStyle name="Normal 19 7 2" xfId="22047"/>
    <cellStyle name="Normal 19 7 3" xfId="22048"/>
    <cellStyle name="Normal 19 8" xfId="22049"/>
    <cellStyle name="Normal 19 8 2" xfId="22050"/>
    <cellStyle name="Normal 19 9" xfId="22051"/>
    <cellStyle name="Normal 2" xfId="24"/>
    <cellStyle name="Normal 2 10" xfId="22052"/>
    <cellStyle name="Normal 2 10 2" xfId="22053"/>
    <cellStyle name="Normal 2 10 3" xfId="22054"/>
    <cellStyle name="Normal 2 10 4" xfId="22055"/>
    <cellStyle name="Normal 2 10 4 2" xfId="22056"/>
    <cellStyle name="Normal 2 10 4 3" xfId="22057"/>
    <cellStyle name="Normal 2 10 5" xfId="22058"/>
    <cellStyle name="Normal 2 10 5 2" xfId="22059"/>
    <cellStyle name="Normal 2 10 5 3" xfId="22060"/>
    <cellStyle name="Normal 2 10 6" xfId="22061"/>
    <cellStyle name="Normal 2 11" xfId="22062"/>
    <cellStyle name="Normal 2 11 2" xfId="22063"/>
    <cellStyle name="Normal 2 12" xfId="22064"/>
    <cellStyle name="Normal 2 12 2" xfId="22065"/>
    <cellStyle name="Normal 2 13" xfId="22066"/>
    <cellStyle name="Normal 2 13 2" xfId="22067"/>
    <cellStyle name="Normal 2 14" xfId="22068"/>
    <cellStyle name="Normal 2 14 2" xfId="22069"/>
    <cellStyle name="Normal 2 15" xfId="22070"/>
    <cellStyle name="Normal 2 15 2" xfId="22071"/>
    <cellStyle name="Normal 2 16" xfId="22072"/>
    <cellStyle name="Normal 2 17" xfId="22073"/>
    <cellStyle name="Normal 2 18" xfId="22074"/>
    <cellStyle name="Normal 2 19" xfId="22075"/>
    <cellStyle name="Normal 2 19 2" xfId="22076"/>
    <cellStyle name="Normal 2 19 3" xfId="22077"/>
    <cellStyle name="Normal 2 2" xfId="4"/>
    <cellStyle name="Normal 2 2 10" xfId="22078"/>
    <cellStyle name="Normal 2 2 11" xfId="22079"/>
    <cellStyle name="Normal 2 2 12" xfId="22080"/>
    <cellStyle name="Normal 2 2 13" xfId="22081"/>
    <cellStyle name="Normal 2 2 14" xfId="22082"/>
    <cellStyle name="Normal 2 2 15" xfId="22083"/>
    <cellStyle name="Normal 2 2 16" xfId="22084"/>
    <cellStyle name="Normal 2 2 17" xfId="22085"/>
    <cellStyle name="Normal 2 2 18" xfId="22086"/>
    <cellStyle name="Normal 2 2 19" xfId="22087"/>
    <cellStyle name="Normal 2 2 2" xfId="22088"/>
    <cellStyle name="Normal 2 2 2 10" xfId="22089"/>
    <cellStyle name="Normal 2 2 2 11" xfId="22090"/>
    <cellStyle name="Normal 2 2 2 12" xfId="22091"/>
    <cellStyle name="Normal 2 2 2 13" xfId="22092"/>
    <cellStyle name="Normal 2 2 2 14" xfId="22093"/>
    <cellStyle name="Normal 2 2 2 15" xfId="22094"/>
    <cellStyle name="Normal 2 2 2 16" xfId="22095"/>
    <cellStyle name="Normal 2 2 2 17" xfId="22096"/>
    <cellStyle name="Normal 2 2 2 18" xfId="22097"/>
    <cellStyle name="Normal 2 2 2 19" xfId="22098"/>
    <cellStyle name="Normal 2 2 2 2" xfId="22099"/>
    <cellStyle name="Normal 2 2 2 2 10" xfId="22100"/>
    <cellStyle name="Normal 2 2 2 2 11" xfId="22101"/>
    <cellStyle name="Normal 2 2 2 2 12" xfId="22102"/>
    <cellStyle name="Normal 2 2 2 2 13" xfId="22103"/>
    <cellStyle name="Normal 2 2 2 2 14" xfId="22104"/>
    <cellStyle name="Normal 2 2 2 2 15" xfId="22105"/>
    <cellStyle name="Normal 2 2 2 2 16" xfId="22106"/>
    <cellStyle name="Normal 2 2 2 2 17" xfId="22107"/>
    <cellStyle name="Normal 2 2 2 2 2" xfId="22108"/>
    <cellStyle name="Normal 2 2 2 2 2 10" xfId="22109"/>
    <cellStyle name="Normal 2 2 2 2 2 11" xfId="22110"/>
    <cellStyle name="Normal 2 2 2 2 2 12" xfId="22111"/>
    <cellStyle name="Normal 2 2 2 2 2 2" xfId="22112"/>
    <cellStyle name="Normal 2 2 2 2 2 2 10" xfId="22113"/>
    <cellStyle name="Normal 2 2 2 2 2 2 11" xfId="22114"/>
    <cellStyle name="Normal 2 2 2 2 2 2 12" xfId="22115"/>
    <cellStyle name="Normal 2 2 2 2 2 2 2" xfId="22116"/>
    <cellStyle name="Normal 2 2 2 2 2 2 2 2" xfId="22117"/>
    <cellStyle name="Normal 2 2 2 2 2 2 2 2 2" xfId="22118"/>
    <cellStyle name="Normal 2 2 2 2 2 2 2 2 3" xfId="22119"/>
    <cellStyle name="Normal 2 2 2 2 2 2 2 2 4" xfId="22120"/>
    <cellStyle name="Normal 2 2 2 2 2 2 2 3" xfId="22121"/>
    <cellStyle name="Normal 2 2 2 2 2 2 2 4" xfId="22122"/>
    <cellStyle name="Normal 2 2 2 2 2 2 3" xfId="22123"/>
    <cellStyle name="Normal 2 2 2 2 2 2 4" xfId="22124"/>
    <cellStyle name="Normal 2 2 2 2 2 2 5" xfId="22125"/>
    <cellStyle name="Normal 2 2 2 2 2 2 6" xfId="22126"/>
    <cellStyle name="Normal 2 2 2 2 2 2 7" xfId="22127"/>
    <cellStyle name="Normal 2 2 2 2 2 2 8" xfId="22128"/>
    <cellStyle name="Normal 2 2 2 2 2 2 9" xfId="22129"/>
    <cellStyle name="Normal 2 2 2 2 2 3" xfId="22130"/>
    <cellStyle name="Normal 2 2 2 2 2 3 2" xfId="22131"/>
    <cellStyle name="Normal 2 2 2 2 2 4" xfId="22132"/>
    <cellStyle name="Normal 2 2 2 2 2 4 2" xfId="22133"/>
    <cellStyle name="Normal 2 2 2 2 2 5" xfId="22134"/>
    <cellStyle name="Normal 2 2 2 2 2 6" xfId="22135"/>
    <cellStyle name="Normal 2 2 2 2 2 7" xfId="22136"/>
    <cellStyle name="Normal 2 2 2 2 2 8" xfId="22137"/>
    <cellStyle name="Normal 2 2 2 2 2 9" xfId="22138"/>
    <cellStyle name="Normal 2 2 2 2 3" xfId="22139"/>
    <cellStyle name="Normal 2 2 2 2 4" xfId="22140"/>
    <cellStyle name="Normal 2 2 2 2 5" xfId="22141"/>
    <cellStyle name="Normal 2 2 2 2 6" xfId="22142"/>
    <cellStyle name="Normal 2 2 2 2 7" xfId="22143"/>
    <cellStyle name="Normal 2 2 2 2 8" xfId="22144"/>
    <cellStyle name="Normal 2 2 2 2 9" xfId="22145"/>
    <cellStyle name="Normal 2 2 2 20" xfId="22146"/>
    <cellStyle name="Normal 2 2 2 21" xfId="22147"/>
    <cellStyle name="Normal 2 2 2 3" xfId="22148"/>
    <cellStyle name="Normal 2 2 2 3 10" xfId="22149"/>
    <cellStyle name="Normal 2 2 2 3 11" xfId="22150"/>
    <cellStyle name="Normal 2 2 2 3 2" xfId="22151"/>
    <cellStyle name="Normal 2 2 2 3 3" xfId="22152"/>
    <cellStyle name="Normal 2 2 2 3 4" xfId="22153"/>
    <cellStyle name="Normal 2 2 2 3 5" xfId="22154"/>
    <cellStyle name="Normal 2 2 2 3 6" xfId="22155"/>
    <cellStyle name="Normal 2 2 2 3 7" xfId="22156"/>
    <cellStyle name="Normal 2 2 2 3 8" xfId="22157"/>
    <cellStyle name="Normal 2 2 2 3 9" xfId="22158"/>
    <cellStyle name="Normal 2 2 2 4" xfId="22159"/>
    <cellStyle name="Normal 2 2 2 4 10" xfId="22160"/>
    <cellStyle name="Normal 2 2 2 4 2" xfId="22161"/>
    <cellStyle name="Normal 2 2 2 4 3" xfId="22162"/>
    <cellStyle name="Normal 2 2 2 4 4" xfId="22163"/>
    <cellStyle name="Normal 2 2 2 4 5" xfId="22164"/>
    <cellStyle name="Normal 2 2 2 4 6" xfId="22165"/>
    <cellStyle name="Normal 2 2 2 4 7" xfId="22166"/>
    <cellStyle name="Normal 2 2 2 4 8" xfId="22167"/>
    <cellStyle name="Normal 2 2 2 4 9" xfId="22168"/>
    <cellStyle name="Normal 2 2 2 5" xfId="22169"/>
    <cellStyle name="Normal 2 2 2 5 10" xfId="22170"/>
    <cellStyle name="Normal 2 2 2 5 2" xfId="22171"/>
    <cellStyle name="Normal 2 2 2 5 3" xfId="22172"/>
    <cellStyle name="Normal 2 2 2 5 4" xfId="22173"/>
    <cellStyle name="Normal 2 2 2 5 5" xfId="22174"/>
    <cellStyle name="Normal 2 2 2 5 6" xfId="22175"/>
    <cellStyle name="Normal 2 2 2 5 7" xfId="22176"/>
    <cellStyle name="Normal 2 2 2 5 8" xfId="22177"/>
    <cellStyle name="Normal 2 2 2 5 9" xfId="22178"/>
    <cellStyle name="Normal 2 2 2 6" xfId="22179"/>
    <cellStyle name="Normal 2 2 2 6 2" xfId="22180"/>
    <cellStyle name="Normal 2 2 2 7" xfId="22181"/>
    <cellStyle name="Normal 2 2 2 7 2" xfId="22182"/>
    <cellStyle name="Normal 2 2 2 8" xfId="22183"/>
    <cellStyle name="Normal 2 2 2 8 2" xfId="22184"/>
    <cellStyle name="Normal 2 2 2 9" xfId="22185"/>
    <cellStyle name="Normal 2 2 20" xfId="22186"/>
    <cellStyle name="Normal 2 2 21" xfId="22187"/>
    <cellStyle name="Normal 2 2 22" xfId="22188"/>
    <cellStyle name="Normal 2 2 23" xfId="22189"/>
    <cellStyle name="Normal 2 2 24" xfId="22190"/>
    <cellStyle name="Normal 2 2 3" xfId="22191"/>
    <cellStyle name="Normal 2 2 3 10" xfId="22192"/>
    <cellStyle name="Normal 2 2 3 11" xfId="22193"/>
    <cellStyle name="Normal 2 2 3 12" xfId="22194"/>
    <cellStyle name="Normal 2 2 3 13" xfId="22195"/>
    <cellStyle name="Normal 2 2 3 14" xfId="22196"/>
    <cellStyle name="Normal 2 2 3 15" xfId="22197"/>
    <cellStyle name="Normal 2 2 3 16" xfId="22198"/>
    <cellStyle name="Normal 2 2 3 17" xfId="22199"/>
    <cellStyle name="Normal 2 2 3 18" xfId="22200"/>
    <cellStyle name="Normal 2 2 3 19" xfId="22201"/>
    <cellStyle name="Normal 2 2 3 2" xfId="22202"/>
    <cellStyle name="Normal 2 2 3 2 10" xfId="22203"/>
    <cellStyle name="Normal 2 2 3 2 11" xfId="22204"/>
    <cellStyle name="Normal 2 2 3 2 12" xfId="22205"/>
    <cellStyle name="Normal 2 2 3 2 13" xfId="22206"/>
    <cellStyle name="Normal 2 2 3 2 2" xfId="22207"/>
    <cellStyle name="Normal 2 2 3 2 2 2" xfId="22208"/>
    <cellStyle name="Normal 2 2 3 2 2 3" xfId="22209"/>
    <cellStyle name="Normal 2 2 3 2 2 4" xfId="22210"/>
    <cellStyle name="Normal 2 2 3 2 2 5" xfId="22211"/>
    <cellStyle name="Normal 2 2 3 2 2 6" xfId="22212"/>
    <cellStyle name="Normal 2 2 3 2 3" xfId="22213"/>
    <cellStyle name="Normal 2 2 3 2 3 2" xfId="22214"/>
    <cellStyle name="Normal 2 2 3 2 4" xfId="22215"/>
    <cellStyle name="Normal 2 2 3 2 4 2" xfId="22216"/>
    <cellStyle name="Normal 2 2 3 2 5" xfId="22217"/>
    <cellStyle name="Normal 2 2 3 2 6" xfId="22218"/>
    <cellStyle name="Normal 2 2 3 2 7" xfId="22219"/>
    <cellStyle name="Normal 2 2 3 2 8" xfId="22220"/>
    <cellStyle name="Normal 2 2 3 2 9" xfId="22221"/>
    <cellStyle name="Normal 2 2 3 3" xfId="22222"/>
    <cellStyle name="Normal 2 2 3 3 2" xfId="22223"/>
    <cellStyle name="Normal 2 2 3 3 3" xfId="22224"/>
    <cellStyle name="Normal 2 2 3 4" xfId="22225"/>
    <cellStyle name="Normal 2 2 3 4 2" xfId="22226"/>
    <cellStyle name="Normal 2 2 3 4 3" xfId="22227"/>
    <cellStyle name="Normal 2 2 3 5" xfId="22228"/>
    <cellStyle name="Normal 2 2 3 5 2" xfId="22229"/>
    <cellStyle name="Normal 2 2 3 5 3" xfId="22230"/>
    <cellStyle name="Normal 2 2 3 6" xfId="22231"/>
    <cellStyle name="Normal 2 2 3 6 2" xfId="22232"/>
    <cellStyle name="Normal 2 2 3 7" xfId="22233"/>
    <cellStyle name="Normal 2 2 3 7 2" xfId="22234"/>
    <cellStyle name="Normal 2 2 3 8" xfId="22235"/>
    <cellStyle name="Normal 2 2 3 9" xfId="22236"/>
    <cellStyle name="Normal 2 2 4" xfId="22237"/>
    <cellStyle name="Normal 2 2 4 10" xfId="22238"/>
    <cellStyle name="Normal 2 2 4 11" xfId="22239"/>
    <cellStyle name="Normal 2 2 4 12" xfId="22240"/>
    <cellStyle name="Normal 2 2 4 13" xfId="22241"/>
    <cellStyle name="Normal 2 2 4 14" xfId="22242"/>
    <cellStyle name="Normal 2 2 4 2" xfId="22243"/>
    <cellStyle name="Normal 2 2 4 2 10" xfId="22244"/>
    <cellStyle name="Normal 2 2 4 2 11" xfId="22245"/>
    <cellStyle name="Normal 2 2 4 2 12" xfId="22246"/>
    <cellStyle name="Normal 2 2 4 2 13" xfId="22247"/>
    <cellStyle name="Normal 2 2 4 2 2" xfId="22248"/>
    <cellStyle name="Normal 2 2 4 2 2 2" xfId="22249"/>
    <cellStyle name="Normal 2 2 4 2 2 2 2" xfId="22250"/>
    <cellStyle name="Normal 2 2 4 2 2 2 3" xfId="22251"/>
    <cellStyle name="Normal 2 2 4 2 2 2 4" xfId="22252"/>
    <cellStyle name="Normal 2 2 4 2 2 3" xfId="22253"/>
    <cellStyle name="Normal 2 2 4 2 2 4" xfId="22254"/>
    <cellStyle name="Normal 2 2 4 2 3" xfId="22255"/>
    <cellStyle name="Normal 2 2 4 2 4" xfId="22256"/>
    <cellStyle name="Normal 2 2 4 2 5" xfId="22257"/>
    <cellStyle name="Normal 2 2 4 2 6" xfId="22258"/>
    <cellStyle name="Normal 2 2 4 2 7" xfId="22259"/>
    <cellStyle name="Normal 2 2 4 2 8" xfId="22260"/>
    <cellStyle name="Normal 2 2 4 2 9" xfId="22261"/>
    <cellStyle name="Normal 2 2 4 3" xfId="22262"/>
    <cellStyle name="Normal 2 2 4 3 2" xfId="22263"/>
    <cellStyle name="Normal 2 2 4 4" xfId="22264"/>
    <cellStyle name="Normal 2 2 4 4 2" xfId="22265"/>
    <cellStyle name="Normal 2 2 4 5" xfId="22266"/>
    <cellStyle name="Normal 2 2 4 6" xfId="22267"/>
    <cellStyle name="Normal 2 2 4 7" xfId="22268"/>
    <cellStyle name="Normal 2 2 4 8" xfId="22269"/>
    <cellStyle name="Normal 2 2 4 9" xfId="22270"/>
    <cellStyle name="Normal 2 2 5" xfId="22271"/>
    <cellStyle name="Normal 2 2 5 10" xfId="22272"/>
    <cellStyle name="Normal 2 2 5 11" xfId="22273"/>
    <cellStyle name="Normal 2 2 5 12" xfId="22274"/>
    <cellStyle name="Normal 2 2 5 13" xfId="22275"/>
    <cellStyle name="Normal 2 2 5 2" xfId="22276"/>
    <cellStyle name="Normal 2 2 5 2 2" xfId="22277"/>
    <cellStyle name="Normal 2 2 5 2 2 2" xfId="22278"/>
    <cellStyle name="Normal 2 2 5 2 2 3" xfId="22279"/>
    <cellStyle name="Normal 2 2 5 2 2 4" xfId="22280"/>
    <cellStyle name="Normal 2 2 5 2 3" xfId="22281"/>
    <cellStyle name="Normal 2 2 5 2 4" xfId="22282"/>
    <cellStyle name="Normal 2 2 5 2 5" xfId="22283"/>
    <cellStyle name="Normal 2 2 5 3" xfId="22284"/>
    <cellStyle name="Normal 2 2 5 4" xfId="22285"/>
    <cellStyle name="Normal 2 2 5 5" xfId="22286"/>
    <cellStyle name="Normal 2 2 5 6" xfId="22287"/>
    <cellStyle name="Normal 2 2 5 7" xfId="22288"/>
    <cellStyle name="Normal 2 2 5 8" xfId="22289"/>
    <cellStyle name="Normal 2 2 5 9" xfId="22290"/>
    <cellStyle name="Normal 2 2 6" xfId="22291"/>
    <cellStyle name="Normal 2 2 6 10" xfId="22292"/>
    <cellStyle name="Normal 2 2 6 11" xfId="22293"/>
    <cellStyle name="Normal 2 2 6 12" xfId="22294"/>
    <cellStyle name="Normal 2 2 6 13" xfId="22295"/>
    <cellStyle name="Normal 2 2 6 2" xfId="22296"/>
    <cellStyle name="Normal 2 2 6 2 2" xfId="22297"/>
    <cellStyle name="Normal 2 2 6 2 2 2" xfId="22298"/>
    <cellStyle name="Normal 2 2 6 2 2 3" xfId="22299"/>
    <cellStyle name="Normal 2 2 6 2 2 4" xfId="22300"/>
    <cellStyle name="Normal 2 2 6 2 3" xfId="22301"/>
    <cellStyle name="Normal 2 2 6 2 4" xfId="22302"/>
    <cellStyle name="Normal 2 2 6 2 5" xfId="22303"/>
    <cellStyle name="Normal 2 2 6 3" xfId="22304"/>
    <cellStyle name="Normal 2 2 6 4" xfId="22305"/>
    <cellStyle name="Normal 2 2 6 5" xfId="22306"/>
    <cellStyle name="Normal 2 2 6 6" xfId="22307"/>
    <cellStyle name="Normal 2 2 6 7" xfId="22308"/>
    <cellStyle name="Normal 2 2 6 8" xfId="22309"/>
    <cellStyle name="Normal 2 2 6 9" xfId="22310"/>
    <cellStyle name="Normal 2 2 7" xfId="22311"/>
    <cellStyle name="Normal 2 2 7 10" xfId="22312"/>
    <cellStyle name="Normal 2 2 7 11" xfId="22313"/>
    <cellStyle name="Normal 2 2 7 12" xfId="22314"/>
    <cellStyle name="Normal 2 2 7 2" xfId="22315"/>
    <cellStyle name="Normal 2 2 7 2 2" xfId="22316"/>
    <cellStyle name="Normal 2 2 7 2 2 2" xfId="22317"/>
    <cellStyle name="Normal 2 2 7 2 2 3" xfId="22318"/>
    <cellStyle name="Normal 2 2 7 2 2 4" xfId="22319"/>
    <cellStyle name="Normal 2 2 7 2 3" xfId="22320"/>
    <cellStyle name="Normal 2 2 7 2 4" xfId="22321"/>
    <cellStyle name="Normal 2 2 7 3" xfId="22322"/>
    <cellStyle name="Normal 2 2 7 4" xfId="22323"/>
    <cellStyle name="Normal 2 2 7 5" xfId="22324"/>
    <cellStyle name="Normal 2 2 7 6" xfId="22325"/>
    <cellStyle name="Normal 2 2 7 7" xfId="22326"/>
    <cellStyle name="Normal 2 2 7 8" xfId="22327"/>
    <cellStyle name="Normal 2 2 7 9" xfId="22328"/>
    <cellStyle name="Normal 2 2 8" xfId="22329"/>
    <cellStyle name="Normal 2 2 8 2" xfId="22330"/>
    <cellStyle name="Normal 2 2 8 3" xfId="22331"/>
    <cellStyle name="Normal 2 2 8 4" xfId="22332"/>
    <cellStyle name="Normal 2 2 8 5" xfId="22333"/>
    <cellStyle name="Normal 2 2 8 6" xfId="22334"/>
    <cellStyle name="Normal 2 2 8 7" xfId="22335"/>
    <cellStyle name="Normal 2 2 8 8" xfId="22336"/>
    <cellStyle name="Normal 2 2 8 9" xfId="22337"/>
    <cellStyle name="Normal 2 2 9" xfId="22338"/>
    <cellStyle name="Normal 2 2 9 2" xfId="22339"/>
    <cellStyle name="Normal 2 20" xfId="22340"/>
    <cellStyle name="Normal 2 21" xfId="22341"/>
    <cellStyle name="Normal 2 22" xfId="22342"/>
    <cellStyle name="Normal 2 23" xfId="22343"/>
    <cellStyle name="Normal 2 24" xfId="22344"/>
    <cellStyle name="Normal 2 25" xfId="22345"/>
    <cellStyle name="Normal 2 26" xfId="22346"/>
    <cellStyle name="Normal 2 27" xfId="22347"/>
    <cellStyle name="Normal 2 28" xfId="22348"/>
    <cellStyle name="Normal 2 28 2" xfId="22349"/>
    <cellStyle name="Normal 2 29" xfId="22350"/>
    <cellStyle name="Normal 2 29 2" xfId="22351"/>
    <cellStyle name="Normal 2 3" xfId="22352"/>
    <cellStyle name="Normal 2 3 10" xfId="22353"/>
    <cellStyle name="Normal 2 3 11" xfId="22354"/>
    <cellStyle name="Normal 2 3 12" xfId="22355"/>
    <cellStyle name="Normal 2 3 13" xfId="22356"/>
    <cellStyle name="Normal 2 3 14" xfId="22357"/>
    <cellStyle name="Normal 2 3 2" xfId="22358"/>
    <cellStyle name="Normal 2 3 2 10" xfId="22359"/>
    <cellStyle name="Normal 2 3 2 11" xfId="22360"/>
    <cellStyle name="Normal 2 3 2 12" xfId="22361"/>
    <cellStyle name="Normal 2 3 2 2" xfId="22362"/>
    <cellStyle name="Normal 2 3 2 2 2" xfId="22363"/>
    <cellStyle name="Normal 2 3 2 2 2 2" xfId="22364"/>
    <cellStyle name="Normal 2 3 2 2 2 3" xfId="22365"/>
    <cellStyle name="Normal 2 3 2 2 3" xfId="22366"/>
    <cellStyle name="Normal 2 3 2 2 4" xfId="22367"/>
    <cellStyle name="Normal 2 3 2 2 5" xfId="22368"/>
    <cellStyle name="Normal 2 3 2 2 6" xfId="22369"/>
    <cellStyle name="Normal 2 3 2 3" xfId="22370"/>
    <cellStyle name="Normal 2 3 2 3 2" xfId="22371"/>
    <cellStyle name="Normal 2 3 2 3 3" xfId="22372"/>
    <cellStyle name="Normal 2 3 2 4" xfId="22373"/>
    <cellStyle name="Normal 2 3 2 5" xfId="22374"/>
    <cellStyle name="Normal 2 3 2 6" xfId="22375"/>
    <cellStyle name="Normal 2 3 2 7" xfId="22376"/>
    <cellStyle name="Normal 2 3 2 8" xfId="22377"/>
    <cellStyle name="Normal 2 3 2 9" xfId="22378"/>
    <cellStyle name="Normal 2 3 3" xfId="22379"/>
    <cellStyle name="Normal 2 3 3 10" xfId="22380"/>
    <cellStyle name="Normal 2 3 3 11" xfId="22381"/>
    <cellStyle name="Normal 2 3 3 2" xfId="22382"/>
    <cellStyle name="Normal 2 3 3 2 2" xfId="22383"/>
    <cellStyle name="Normal 2 3 3 2 3" xfId="22384"/>
    <cellStyle name="Normal 2 3 3 2 4" xfId="22385"/>
    <cellStyle name="Normal 2 3 3 3" xfId="22386"/>
    <cellStyle name="Normal 2 3 3 4" xfId="22387"/>
    <cellStyle name="Normal 2 3 3 5" xfId="22388"/>
    <cellStyle name="Normal 2 3 3 6" xfId="22389"/>
    <cellStyle name="Normal 2 3 3 7" xfId="22390"/>
    <cellStyle name="Normal 2 3 3 8" xfId="22391"/>
    <cellStyle name="Normal 2 3 3 9" xfId="22392"/>
    <cellStyle name="Normal 2 3 4" xfId="22393"/>
    <cellStyle name="Normal 2 3 4 2" xfId="22394"/>
    <cellStyle name="Normal 2 3 4 3" xfId="22395"/>
    <cellStyle name="Normal 2 3 4 4" xfId="22396"/>
    <cellStyle name="Normal 2 3 5" xfId="22397"/>
    <cellStyle name="Normal 2 3 6" xfId="22398"/>
    <cellStyle name="Normal 2 3 7" xfId="22399"/>
    <cellStyle name="Normal 2 3 8" xfId="22400"/>
    <cellStyle name="Normal 2 3 9" xfId="22401"/>
    <cellStyle name="Normal 2 30" xfId="22402"/>
    <cellStyle name="Normal 2 4" xfId="22403"/>
    <cellStyle name="Normal 2 4 10" xfId="22404"/>
    <cellStyle name="Normal 2 4 11" xfId="22405"/>
    <cellStyle name="Normal 2 4 12" xfId="22406"/>
    <cellStyle name="Normal 2 4 13" xfId="22407"/>
    <cellStyle name="Normal 2 4 14" xfId="22408"/>
    <cellStyle name="Normal 2 4 15" xfId="22409"/>
    <cellStyle name="Normal 2 4 16" xfId="22410"/>
    <cellStyle name="Normal 2 4 2" xfId="22411"/>
    <cellStyle name="Normal 2 4 2 10" xfId="22412"/>
    <cellStyle name="Normal 2 4 2 2" xfId="22413"/>
    <cellStyle name="Normal 2 4 2 2 2" xfId="22414"/>
    <cellStyle name="Normal 2 4 2 2 2 2" xfId="22415"/>
    <cellStyle name="Normal 2 4 2 2 2 3" xfId="22416"/>
    <cellStyle name="Normal 2 4 2 2 2 4" xfId="22417"/>
    <cellStyle name="Normal 2 4 2 2 2 5" xfId="22418"/>
    <cellStyle name="Normal 2 4 2 2 3" xfId="22419"/>
    <cellStyle name="Normal 2 4 2 2 4" xfId="22420"/>
    <cellStyle name="Normal 2 4 2 2 5" xfId="22421"/>
    <cellStyle name="Normal 2 4 2 2 6" xfId="22422"/>
    <cellStyle name="Normal 2 4 2 2 7" xfId="22423"/>
    <cellStyle name="Normal 2 4 2 3" xfId="22424"/>
    <cellStyle name="Normal 2 4 2 4" xfId="22425"/>
    <cellStyle name="Normal 2 4 2 5" xfId="22426"/>
    <cellStyle name="Normal 2 4 2 6" xfId="22427"/>
    <cellStyle name="Normal 2 4 2 7" xfId="22428"/>
    <cellStyle name="Normal 2 4 2 8" xfId="22429"/>
    <cellStyle name="Normal 2 4 2 9" xfId="22430"/>
    <cellStyle name="Normal 2 4 3" xfId="22431"/>
    <cellStyle name="Normal 2 4 3 2" xfId="22432"/>
    <cellStyle name="Normal 2 4 4" xfId="22433"/>
    <cellStyle name="Normal 2 4 4 2" xfId="22434"/>
    <cellStyle name="Normal 2 4 5" xfId="22435"/>
    <cellStyle name="Normal 2 4 5 2" xfId="22436"/>
    <cellStyle name="Normal 2 4 6" xfId="22437"/>
    <cellStyle name="Normal 2 4 6 2" xfId="22438"/>
    <cellStyle name="Normal 2 4 7" xfId="22439"/>
    <cellStyle name="Normal 2 4 7 2" xfId="22440"/>
    <cellStyle name="Normal 2 4 8" xfId="22441"/>
    <cellStyle name="Normal 2 4 9" xfId="22442"/>
    <cellStyle name="Normal 2 5" xfId="22443"/>
    <cellStyle name="Normal 2 5 10" xfId="22444"/>
    <cellStyle name="Normal 2 5 11" xfId="22445"/>
    <cellStyle name="Normal 2 5 12" xfId="22446"/>
    <cellStyle name="Normal 2 5 13" xfId="22447"/>
    <cellStyle name="Normal 2 5 14" xfId="22448"/>
    <cellStyle name="Normal 2 5 15" xfId="22449"/>
    <cellStyle name="Normal 2 5 16" xfId="22450"/>
    <cellStyle name="Normal 2 5 2" xfId="22451"/>
    <cellStyle name="Normal 2 5 2 10" xfId="22452"/>
    <cellStyle name="Normal 2 5 2 11" xfId="22453"/>
    <cellStyle name="Normal 2 5 2 12" xfId="22454"/>
    <cellStyle name="Normal 2 5 2 2" xfId="22455"/>
    <cellStyle name="Normal 2 5 2 2 2" xfId="22456"/>
    <cellStyle name="Normal 2 5 2 2 2 2" xfId="22457"/>
    <cellStyle name="Normal 2 5 2 2 2 3" xfId="22458"/>
    <cellStyle name="Normal 2 5 2 2 2 4" xfId="22459"/>
    <cellStyle name="Normal 2 5 2 2 3" xfId="22460"/>
    <cellStyle name="Normal 2 5 2 2 4" xfId="22461"/>
    <cellStyle name="Normal 2 5 2 3" xfId="22462"/>
    <cellStyle name="Normal 2 5 2 4" xfId="22463"/>
    <cellStyle name="Normal 2 5 2 5" xfId="22464"/>
    <cellStyle name="Normal 2 5 2 6" xfId="22465"/>
    <cellStyle name="Normal 2 5 2 7" xfId="22466"/>
    <cellStyle name="Normal 2 5 2 8" xfId="22467"/>
    <cellStyle name="Normal 2 5 2 9" xfId="22468"/>
    <cellStyle name="Normal 2 5 3" xfId="22469"/>
    <cellStyle name="Normal 2 5 4" xfId="22470"/>
    <cellStyle name="Normal 2 5 5" xfId="22471"/>
    <cellStyle name="Normal 2 5 6" xfId="22472"/>
    <cellStyle name="Normal 2 5 7" xfId="22473"/>
    <cellStyle name="Normal 2 5 8" xfId="22474"/>
    <cellStyle name="Normal 2 5 9" xfId="22475"/>
    <cellStyle name="Normal 2 6" xfId="22476"/>
    <cellStyle name="Normal 2 6 10" xfId="22477"/>
    <cellStyle name="Normal 2 6 11" xfId="22478"/>
    <cellStyle name="Normal 2 6 12" xfId="22479"/>
    <cellStyle name="Normal 2 6 13" xfId="22480"/>
    <cellStyle name="Normal 2 6 14" xfId="22481"/>
    <cellStyle name="Normal 2 6 15" xfId="22482"/>
    <cellStyle name="Normal 2 6 16" xfId="22483"/>
    <cellStyle name="Normal 2 6 2" xfId="22484"/>
    <cellStyle name="Normal 2 6 2 2" xfId="22485"/>
    <cellStyle name="Normal 2 6 2 2 2" xfId="22486"/>
    <cellStyle name="Normal 2 6 2 2 3" xfId="22487"/>
    <cellStyle name="Normal 2 6 2 2 4" xfId="22488"/>
    <cellStyle name="Normal 2 6 2 3" xfId="22489"/>
    <cellStyle name="Normal 2 6 2 4" xfId="22490"/>
    <cellStyle name="Normal 2 6 2 5" xfId="22491"/>
    <cellStyle name="Normal 2 6 3" xfId="22492"/>
    <cellStyle name="Normal 2 6 4" xfId="22493"/>
    <cellStyle name="Normal 2 6 5" xfId="22494"/>
    <cellStyle name="Normal 2 6 6" xfId="22495"/>
    <cellStyle name="Normal 2 6 7" xfId="22496"/>
    <cellStyle name="Normal 2 6 8" xfId="22497"/>
    <cellStyle name="Normal 2 6 9" xfId="22498"/>
    <cellStyle name="Normal 2 7" xfId="22499"/>
    <cellStyle name="Normal 2 7 10" xfId="22500"/>
    <cellStyle name="Normal 2 7 11" xfId="22501"/>
    <cellStyle name="Normal 2 7 12" xfId="22502"/>
    <cellStyle name="Normal 2 7 13" xfId="22503"/>
    <cellStyle name="Normal 2 7 14" xfId="22504"/>
    <cellStyle name="Normal 2 7 15" xfId="22505"/>
    <cellStyle name="Normal 2 7 16" xfId="22506"/>
    <cellStyle name="Normal 2 7 2" xfId="22507"/>
    <cellStyle name="Normal 2 7 2 2" xfId="22508"/>
    <cellStyle name="Normal 2 7 2 2 2" xfId="22509"/>
    <cellStyle name="Normal 2 7 2 2 3" xfId="22510"/>
    <cellStyle name="Normal 2 7 2 2 4" xfId="22511"/>
    <cellStyle name="Normal 2 7 2 3" xfId="22512"/>
    <cellStyle name="Normal 2 7 2 4" xfId="22513"/>
    <cellStyle name="Normal 2 7 2 5" xfId="22514"/>
    <cellStyle name="Normal 2 7 3" xfId="22515"/>
    <cellStyle name="Normal 2 7 4" xfId="22516"/>
    <cellStyle name="Normal 2 7 5" xfId="22517"/>
    <cellStyle name="Normal 2 7 6" xfId="22518"/>
    <cellStyle name="Normal 2 7 7" xfId="22519"/>
    <cellStyle name="Normal 2 7 8" xfId="22520"/>
    <cellStyle name="Normal 2 7 9" xfId="22521"/>
    <cellStyle name="Normal 2 8" xfId="22522"/>
    <cellStyle name="Normal 2 8 2" xfId="22523"/>
    <cellStyle name="Normal 2 8 3" xfId="22524"/>
    <cellStyle name="Normal 2 8 4" xfId="22525"/>
    <cellStyle name="Normal 2 8 5" xfId="22526"/>
    <cellStyle name="Normal 2 8 6" xfId="22527"/>
    <cellStyle name="Normal 2 9" xfId="22528"/>
    <cellStyle name="Normal 2 9 2" xfId="22529"/>
    <cellStyle name="Normal 2 9 3" xfId="22530"/>
    <cellStyle name="Normal 2 9 4" xfId="22531"/>
    <cellStyle name="Normal 2 9 5" xfId="22532"/>
    <cellStyle name="Normal 20" xfId="22533"/>
    <cellStyle name="Normal 20 10" xfId="22534"/>
    <cellStyle name="Normal 20 11" xfId="22535"/>
    <cellStyle name="Normal 20 12" xfId="22536"/>
    <cellStyle name="Normal 20 13" xfId="22537"/>
    <cellStyle name="Normal 20 14" xfId="22538"/>
    <cellStyle name="Normal 20 2" xfId="22539"/>
    <cellStyle name="Normal 20 2 10" xfId="22540"/>
    <cellStyle name="Normal 20 2 11" xfId="22541"/>
    <cellStyle name="Normal 20 2 2" xfId="22542"/>
    <cellStyle name="Normal 20 2 2 2" xfId="22543"/>
    <cellStyle name="Normal 20 2 2 3" xfId="22544"/>
    <cellStyle name="Normal 20 2 2 4" xfId="22545"/>
    <cellStyle name="Normal 20 2 2 5" xfId="22546"/>
    <cellStyle name="Normal 20 2 3" xfId="22547"/>
    <cellStyle name="Normal 20 2 4" xfId="22548"/>
    <cellStyle name="Normal 20 2 5" xfId="22549"/>
    <cellStyle name="Normal 20 2 6" xfId="22550"/>
    <cellStyle name="Normal 20 2 7" xfId="22551"/>
    <cellStyle name="Normal 20 2 8" xfId="22552"/>
    <cellStyle name="Normal 20 2 9" xfId="22553"/>
    <cellStyle name="Normal 20 3" xfId="22554"/>
    <cellStyle name="Normal 20 3 2" xfId="22555"/>
    <cellStyle name="Normal 20 3 2 2" xfId="22556"/>
    <cellStyle name="Normal 20 3 2 3" xfId="22557"/>
    <cellStyle name="Normal 20 3 3" xfId="22558"/>
    <cellStyle name="Normal 20 3 4" xfId="22559"/>
    <cellStyle name="Normal 20 3 5" xfId="22560"/>
    <cellStyle name="Normal 20 3 6" xfId="22561"/>
    <cellStyle name="Normal 20 3 7" xfId="22562"/>
    <cellStyle name="Normal 20 3 8" xfId="22563"/>
    <cellStyle name="Normal 20 3 9" xfId="22564"/>
    <cellStyle name="Normal 20 4" xfId="22565"/>
    <cellStyle name="Normal 20 4 2" xfId="22566"/>
    <cellStyle name="Normal 20 4 2 2" xfId="22567"/>
    <cellStyle name="Normal 20 4 2 3" xfId="22568"/>
    <cellStyle name="Normal 20 4 3" xfId="22569"/>
    <cellStyle name="Normal 20 4 4" xfId="22570"/>
    <cellStyle name="Normal 20 4 5" xfId="22571"/>
    <cellStyle name="Normal 20 4 6" xfId="22572"/>
    <cellStyle name="Normal 20 4 7" xfId="22573"/>
    <cellStyle name="Normal 20 4 8" xfId="22574"/>
    <cellStyle name="Normal 20 5" xfId="22575"/>
    <cellStyle name="Normal 20 5 2" xfId="22576"/>
    <cellStyle name="Normal 20 5 2 2" xfId="22577"/>
    <cellStyle name="Normal 20 5 2 3" xfId="22578"/>
    <cellStyle name="Normal 20 5 3" xfId="22579"/>
    <cellStyle name="Normal 20 5 4" xfId="22580"/>
    <cellStyle name="Normal 20 5 5" xfId="22581"/>
    <cellStyle name="Normal 20 5 6" xfId="22582"/>
    <cellStyle name="Normal 20 5 7" xfId="22583"/>
    <cellStyle name="Normal 20 5 8" xfId="22584"/>
    <cellStyle name="Normal 20 6" xfId="22585"/>
    <cellStyle name="Normal 20 6 2" xfId="22586"/>
    <cellStyle name="Normal 20 6 2 2" xfId="22587"/>
    <cellStyle name="Normal 20 6 2 2 2" xfId="22588"/>
    <cellStyle name="Normal 20 6 2 2 3" xfId="22589"/>
    <cellStyle name="Normal 20 6 2 2 4" xfId="22590"/>
    <cellStyle name="Normal 20 6 2 3" xfId="22591"/>
    <cellStyle name="Normal 20 6 2 4" xfId="22592"/>
    <cellStyle name="Normal 20 6 2 5" xfId="22593"/>
    <cellStyle name="Normal 20 6 2 6" xfId="22594"/>
    <cellStyle name="Normal 20 6 3" xfId="22595"/>
    <cellStyle name="Normal 20 6 4" xfId="22596"/>
    <cellStyle name="Normal 20 6 5" xfId="22597"/>
    <cellStyle name="Normal 20 6 6" xfId="22598"/>
    <cellStyle name="Normal 20 6 7" xfId="22599"/>
    <cellStyle name="Normal 20 7" xfId="22600"/>
    <cellStyle name="Normal 20 7 2" xfId="22601"/>
    <cellStyle name="Normal 20 7 3" xfId="22602"/>
    <cellStyle name="Normal 20 8" xfId="22603"/>
    <cellStyle name="Normal 20 8 2" xfId="22604"/>
    <cellStyle name="Normal 20 9" xfId="22605"/>
    <cellStyle name="Normal 21" xfId="22606"/>
    <cellStyle name="Normal 21 10" xfId="22607"/>
    <cellStyle name="Normal 21 11" xfId="22608"/>
    <cellStyle name="Normal 21 12" xfId="22609"/>
    <cellStyle name="Normal 21 13" xfId="22610"/>
    <cellStyle name="Normal 21 2" xfId="22611"/>
    <cellStyle name="Normal 21 2 10" xfId="22612"/>
    <cellStyle name="Normal 21 2 11" xfId="22613"/>
    <cellStyle name="Normal 21 2 2" xfId="22614"/>
    <cellStyle name="Normal 21 2 2 2" xfId="22615"/>
    <cellStyle name="Normal 21 2 2 3" xfId="22616"/>
    <cellStyle name="Normal 21 2 2 4" xfId="22617"/>
    <cellStyle name="Normal 21 2 2 5" xfId="22618"/>
    <cellStyle name="Normal 21 2 3" xfId="22619"/>
    <cellStyle name="Normal 21 2 4" xfId="22620"/>
    <cellStyle name="Normal 21 2 5" xfId="22621"/>
    <cellStyle name="Normal 21 2 6" xfId="22622"/>
    <cellStyle name="Normal 21 2 7" xfId="22623"/>
    <cellStyle name="Normal 21 2 8" xfId="22624"/>
    <cellStyle name="Normal 21 2 9" xfId="22625"/>
    <cellStyle name="Normal 21 3" xfId="22626"/>
    <cellStyle name="Normal 21 3 2" xfId="22627"/>
    <cellStyle name="Normal 21 3 2 2" xfId="22628"/>
    <cellStyle name="Normal 21 3 2 3" xfId="22629"/>
    <cellStyle name="Normal 21 3 3" xfId="22630"/>
    <cellStyle name="Normal 21 3 4" xfId="22631"/>
    <cellStyle name="Normal 21 3 5" xfId="22632"/>
    <cellStyle name="Normal 21 3 6" xfId="22633"/>
    <cellStyle name="Normal 21 3 7" xfId="22634"/>
    <cellStyle name="Normal 21 3 8" xfId="22635"/>
    <cellStyle name="Normal 21 3 9" xfId="22636"/>
    <cellStyle name="Normal 21 4" xfId="22637"/>
    <cellStyle name="Normal 21 4 2" xfId="22638"/>
    <cellStyle name="Normal 21 4 2 2" xfId="22639"/>
    <cellStyle name="Normal 21 4 2 3" xfId="22640"/>
    <cellStyle name="Normal 21 4 3" xfId="22641"/>
    <cellStyle name="Normal 21 4 4" xfId="22642"/>
    <cellStyle name="Normal 21 4 5" xfId="22643"/>
    <cellStyle name="Normal 21 4 6" xfId="22644"/>
    <cellStyle name="Normal 21 4 7" xfId="22645"/>
    <cellStyle name="Normal 21 4 8" xfId="22646"/>
    <cellStyle name="Normal 21 5" xfId="22647"/>
    <cellStyle name="Normal 21 5 2" xfId="22648"/>
    <cellStyle name="Normal 21 5 2 2" xfId="22649"/>
    <cellStyle name="Normal 21 5 2 3" xfId="22650"/>
    <cellStyle name="Normal 21 5 3" xfId="22651"/>
    <cellStyle name="Normal 21 5 4" xfId="22652"/>
    <cellStyle name="Normal 21 5 5" xfId="22653"/>
    <cellStyle name="Normal 21 5 6" xfId="22654"/>
    <cellStyle name="Normal 21 5 7" xfId="22655"/>
    <cellStyle name="Normal 21 5 8" xfId="22656"/>
    <cellStyle name="Normal 21 6" xfId="22657"/>
    <cellStyle name="Normal 21 6 2" xfId="22658"/>
    <cellStyle name="Normal 21 6 3" xfId="22659"/>
    <cellStyle name="Normal 21 7" xfId="22660"/>
    <cellStyle name="Normal 21 7 2" xfId="22661"/>
    <cellStyle name="Normal 21 8" xfId="22662"/>
    <cellStyle name="Normal 21 8 2" xfId="22663"/>
    <cellStyle name="Normal 21 9" xfId="22664"/>
    <cellStyle name="Normal 22" xfId="22665"/>
    <cellStyle name="Normal 22 10" xfId="22666"/>
    <cellStyle name="Normal 22 11" xfId="22667"/>
    <cellStyle name="Normal 22 12" xfId="22668"/>
    <cellStyle name="Normal 22 13" xfId="22669"/>
    <cellStyle name="Normal 22 2" xfId="22670"/>
    <cellStyle name="Normal 22 2 10" xfId="22671"/>
    <cellStyle name="Normal 22 2 11" xfId="22672"/>
    <cellStyle name="Normal 22 2 2" xfId="22673"/>
    <cellStyle name="Normal 22 2 2 2" xfId="22674"/>
    <cellStyle name="Normal 22 2 2 3" xfId="22675"/>
    <cellStyle name="Normal 22 2 2 4" xfId="22676"/>
    <cellStyle name="Normal 22 2 2 5" xfId="22677"/>
    <cellStyle name="Normal 22 2 3" xfId="22678"/>
    <cellStyle name="Normal 22 2 4" xfId="22679"/>
    <cellStyle name="Normal 22 2 5" xfId="22680"/>
    <cellStyle name="Normal 22 2 6" xfId="22681"/>
    <cellStyle name="Normal 22 2 7" xfId="22682"/>
    <cellStyle name="Normal 22 2 8" xfId="22683"/>
    <cellStyle name="Normal 22 2 9" xfId="22684"/>
    <cellStyle name="Normal 22 3" xfId="22685"/>
    <cellStyle name="Normal 22 3 2" xfId="22686"/>
    <cellStyle name="Normal 22 3 2 2" xfId="22687"/>
    <cellStyle name="Normal 22 3 2 3" xfId="22688"/>
    <cellStyle name="Normal 22 3 3" xfId="22689"/>
    <cellStyle name="Normal 22 3 4" xfId="22690"/>
    <cellStyle name="Normal 22 3 5" xfId="22691"/>
    <cellStyle name="Normal 22 3 6" xfId="22692"/>
    <cellStyle name="Normal 22 3 7" xfId="22693"/>
    <cellStyle name="Normal 22 3 8" xfId="22694"/>
    <cellStyle name="Normal 22 3 9" xfId="22695"/>
    <cellStyle name="Normal 22 4" xfId="22696"/>
    <cellStyle name="Normal 22 4 2" xfId="22697"/>
    <cellStyle name="Normal 22 4 2 2" xfId="22698"/>
    <cellStyle name="Normal 22 4 2 3" xfId="22699"/>
    <cellStyle name="Normal 22 4 3" xfId="22700"/>
    <cellStyle name="Normal 22 4 4" xfId="22701"/>
    <cellStyle name="Normal 22 4 5" xfId="22702"/>
    <cellStyle name="Normal 22 4 6" xfId="22703"/>
    <cellStyle name="Normal 22 4 7" xfId="22704"/>
    <cellStyle name="Normal 22 4 8" xfId="22705"/>
    <cellStyle name="Normal 22 5" xfId="22706"/>
    <cellStyle name="Normal 22 5 2" xfId="22707"/>
    <cellStyle name="Normal 22 5 2 2" xfId="22708"/>
    <cellStyle name="Normal 22 5 2 3" xfId="22709"/>
    <cellStyle name="Normal 22 5 3" xfId="22710"/>
    <cellStyle name="Normal 22 5 4" xfId="22711"/>
    <cellStyle name="Normal 22 5 5" xfId="22712"/>
    <cellStyle name="Normal 22 5 6" xfId="22713"/>
    <cellStyle name="Normal 22 5 7" xfId="22714"/>
    <cellStyle name="Normal 22 5 8" xfId="22715"/>
    <cellStyle name="Normal 22 6" xfId="22716"/>
    <cellStyle name="Normal 22 6 2" xfId="22717"/>
    <cellStyle name="Normal 22 6 3" xfId="22718"/>
    <cellStyle name="Normal 22 7" xfId="22719"/>
    <cellStyle name="Normal 22 7 2" xfId="22720"/>
    <cellStyle name="Normal 22 8" xfId="22721"/>
    <cellStyle name="Normal 22 8 2" xfId="22722"/>
    <cellStyle name="Normal 22 9" xfId="22723"/>
    <cellStyle name="Normal 23" xfId="22724"/>
    <cellStyle name="Normal 23 10" xfId="22725"/>
    <cellStyle name="Normal 23 11" xfId="22726"/>
    <cellStyle name="Normal 23 12" xfId="22727"/>
    <cellStyle name="Normal 23 13" xfId="22728"/>
    <cellStyle name="Normal 23 2" xfId="22729"/>
    <cellStyle name="Normal 23 2 10" xfId="22730"/>
    <cellStyle name="Normal 23 2 11" xfId="22731"/>
    <cellStyle name="Normal 23 2 2" xfId="22732"/>
    <cellStyle name="Normal 23 2 2 2" xfId="22733"/>
    <cellStyle name="Normal 23 2 2 3" xfId="22734"/>
    <cellStyle name="Normal 23 2 2 4" xfId="22735"/>
    <cellStyle name="Normal 23 2 2 5" xfId="22736"/>
    <cellStyle name="Normal 23 2 3" xfId="22737"/>
    <cellStyle name="Normal 23 2 4" xfId="22738"/>
    <cellStyle name="Normal 23 2 5" xfId="22739"/>
    <cellStyle name="Normal 23 2 6" xfId="22740"/>
    <cellStyle name="Normal 23 2 7" xfId="22741"/>
    <cellStyle name="Normal 23 2 8" xfId="22742"/>
    <cellStyle name="Normal 23 2 9" xfId="22743"/>
    <cellStyle name="Normal 23 3" xfId="22744"/>
    <cellStyle name="Normal 23 3 2" xfId="22745"/>
    <cellStyle name="Normal 23 3 2 2" xfId="22746"/>
    <cellStyle name="Normal 23 3 2 3" xfId="22747"/>
    <cellStyle name="Normal 23 3 3" xfId="22748"/>
    <cellStyle name="Normal 23 3 4" xfId="22749"/>
    <cellStyle name="Normal 23 3 5" xfId="22750"/>
    <cellStyle name="Normal 23 3 6" xfId="22751"/>
    <cellStyle name="Normal 23 3 7" xfId="22752"/>
    <cellStyle name="Normal 23 3 8" xfId="22753"/>
    <cellStyle name="Normal 23 3 9" xfId="22754"/>
    <cellStyle name="Normal 23 4" xfId="22755"/>
    <cellStyle name="Normal 23 4 2" xfId="22756"/>
    <cellStyle name="Normal 23 4 2 2" xfId="22757"/>
    <cellStyle name="Normal 23 4 2 3" xfId="22758"/>
    <cellStyle name="Normal 23 4 3" xfId="22759"/>
    <cellStyle name="Normal 23 4 4" xfId="22760"/>
    <cellStyle name="Normal 23 4 5" xfId="22761"/>
    <cellStyle name="Normal 23 4 6" xfId="22762"/>
    <cellStyle name="Normal 23 4 7" xfId="22763"/>
    <cellStyle name="Normal 23 4 8" xfId="22764"/>
    <cellStyle name="Normal 23 5" xfId="22765"/>
    <cellStyle name="Normal 23 5 2" xfId="22766"/>
    <cellStyle name="Normal 23 5 2 2" xfId="22767"/>
    <cellStyle name="Normal 23 5 2 3" xfId="22768"/>
    <cellStyle name="Normal 23 5 3" xfId="22769"/>
    <cellStyle name="Normal 23 5 4" xfId="22770"/>
    <cellStyle name="Normal 23 5 5" xfId="22771"/>
    <cellStyle name="Normal 23 5 6" xfId="22772"/>
    <cellStyle name="Normal 23 5 7" xfId="22773"/>
    <cellStyle name="Normal 23 5 8" xfId="22774"/>
    <cellStyle name="Normal 23 6" xfId="22775"/>
    <cellStyle name="Normal 23 6 2" xfId="22776"/>
    <cellStyle name="Normal 23 6 3" xfId="22777"/>
    <cellStyle name="Normal 23 7" xfId="22778"/>
    <cellStyle name="Normal 23 7 2" xfId="22779"/>
    <cellStyle name="Normal 23 8" xfId="22780"/>
    <cellStyle name="Normal 23 8 2" xfId="22781"/>
    <cellStyle name="Normal 23 9" xfId="22782"/>
    <cellStyle name="Normal 24" xfId="22783"/>
    <cellStyle name="Normal 24 10" xfId="22784"/>
    <cellStyle name="Normal 24 11" xfId="22785"/>
    <cellStyle name="Normal 24 12" xfId="22786"/>
    <cellStyle name="Normal 24 13" xfId="22787"/>
    <cellStyle name="Normal 24 2" xfId="22788"/>
    <cellStyle name="Normal 24 2 10" xfId="22789"/>
    <cellStyle name="Normal 24 2 11" xfId="22790"/>
    <cellStyle name="Normal 24 2 2" xfId="22791"/>
    <cellStyle name="Normal 24 2 2 2" xfId="22792"/>
    <cellStyle name="Normal 24 2 2 3" xfId="22793"/>
    <cellStyle name="Normal 24 2 2 4" xfId="22794"/>
    <cellStyle name="Normal 24 2 2 5" xfId="22795"/>
    <cellStyle name="Normal 24 2 3" xfId="22796"/>
    <cellStyle name="Normal 24 2 4" xfId="22797"/>
    <cellStyle name="Normal 24 2 5" xfId="22798"/>
    <cellStyle name="Normal 24 2 6" xfId="22799"/>
    <cellStyle name="Normal 24 2 7" xfId="22800"/>
    <cellStyle name="Normal 24 2 8" xfId="22801"/>
    <cellStyle name="Normal 24 2 9" xfId="22802"/>
    <cellStyle name="Normal 24 3" xfId="22803"/>
    <cellStyle name="Normal 24 3 2" xfId="22804"/>
    <cellStyle name="Normal 24 3 2 2" xfId="22805"/>
    <cellStyle name="Normal 24 3 2 3" xfId="22806"/>
    <cellStyle name="Normal 24 3 3" xfId="22807"/>
    <cellStyle name="Normal 24 3 4" xfId="22808"/>
    <cellStyle name="Normal 24 3 5" xfId="22809"/>
    <cellStyle name="Normal 24 3 6" xfId="22810"/>
    <cellStyle name="Normal 24 3 7" xfId="22811"/>
    <cellStyle name="Normal 24 3 8" xfId="22812"/>
    <cellStyle name="Normal 24 3 9" xfId="22813"/>
    <cellStyle name="Normal 24 4" xfId="22814"/>
    <cellStyle name="Normal 24 4 2" xfId="22815"/>
    <cellStyle name="Normal 24 4 2 2" xfId="22816"/>
    <cellStyle name="Normal 24 4 2 3" xfId="22817"/>
    <cellStyle name="Normal 24 4 3" xfId="22818"/>
    <cellStyle name="Normal 24 4 4" xfId="22819"/>
    <cellStyle name="Normal 24 4 5" xfId="22820"/>
    <cellStyle name="Normal 24 4 6" xfId="22821"/>
    <cellStyle name="Normal 24 4 7" xfId="22822"/>
    <cellStyle name="Normal 24 4 8" xfId="22823"/>
    <cellStyle name="Normal 24 5" xfId="22824"/>
    <cellStyle name="Normal 24 5 2" xfId="22825"/>
    <cellStyle name="Normal 24 5 2 2" xfId="22826"/>
    <cellStyle name="Normal 24 5 2 3" xfId="22827"/>
    <cellStyle name="Normal 24 5 3" xfId="22828"/>
    <cellStyle name="Normal 24 5 4" xfId="22829"/>
    <cellStyle name="Normal 24 5 5" xfId="22830"/>
    <cellStyle name="Normal 24 5 6" xfId="22831"/>
    <cellStyle name="Normal 24 5 7" xfId="22832"/>
    <cellStyle name="Normal 24 5 8" xfId="22833"/>
    <cellStyle name="Normal 24 6" xfId="22834"/>
    <cellStyle name="Normal 24 6 2" xfId="22835"/>
    <cellStyle name="Normal 24 6 3" xfId="22836"/>
    <cellStyle name="Normal 24 7" xfId="22837"/>
    <cellStyle name="Normal 24 7 2" xfId="22838"/>
    <cellStyle name="Normal 24 8" xfId="22839"/>
    <cellStyle name="Normal 24 8 2" xfId="22840"/>
    <cellStyle name="Normal 24 9" xfId="22841"/>
    <cellStyle name="Normal 25" xfId="22842"/>
    <cellStyle name="Normal 25 10" xfId="22843"/>
    <cellStyle name="Normal 25 11" xfId="22844"/>
    <cellStyle name="Normal 25 12" xfId="22845"/>
    <cellStyle name="Normal 25 13" xfId="22846"/>
    <cellStyle name="Normal 25 2" xfId="22847"/>
    <cellStyle name="Normal 25 2 10" xfId="22848"/>
    <cellStyle name="Normal 25 2 11" xfId="22849"/>
    <cellStyle name="Normal 25 2 2" xfId="22850"/>
    <cellStyle name="Normal 25 2 2 2" xfId="22851"/>
    <cellStyle name="Normal 25 2 2 3" xfId="22852"/>
    <cellStyle name="Normal 25 2 2 4" xfId="22853"/>
    <cellStyle name="Normal 25 2 2 5" xfId="22854"/>
    <cellStyle name="Normal 25 2 3" xfId="22855"/>
    <cellStyle name="Normal 25 2 4" xfId="22856"/>
    <cellStyle name="Normal 25 2 5" xfId="22857"/>
    <cellStyle name="Normal 25 2 6" xfId="22858"/>
    <cellStyle name="Normal 25 2 7" xfId="22859"/>
    <cellStyle name="Normal 25 2 8" xfId="22860"/>
    <cellStyle name="Normal 25 2 9" xfId="22861"/>
    <cellStyle name="Normal 25 3" xfId="22862"/>
    <cellStyle name="Normal 25 3 2" xfId="22863"/>
    <cellStyle name="Normal 25 3 2 2" xfId="22864"/>
    <cellStyle name="Normal 25 3 2 3" xfId="22865"/>
    <cellStyle name="Normal 25 3 3" xfId="22866"/>
    <cellStyle name="Normal 25 3 4" xfId="22867"/>
    <cellStyle name="Normal 25 3 5" xfId="22868"/>
    <cellStyle name="Normal 25 3 6" xfId="22869"/>
    <cellStyle name="Normal 25 3 7" xfId="22870"/>
    <cellStyle name="Normal 25 3 8" xfId="22871"/>
    <cellStyle name="Normal 25 3 9" xfId="22872"/>
    <cellStyle name="Normal 25 4" xfId="22873"/>
    <cellStyle name="Normal 25 4 2" xfId="22874"/>
    <cellStyle name="Normal 25 4 2 2" xfId="22875"/>
    <cellStyle name="Normal 25 4 2 3" xfId="22876"/>
    <cellStyle name="Normal 25 4 3" xfId="22877"/>
    <cellStyle name="Normal 25 4 4" xfId="22878"/>
    <cellStyle name="Normal 25 4 5" xfId="22879"/>
    <cellStyle name="Normal 25 4 6" xfId="22880"/>
    <cellStyle name="Normal 25 4 7" xfId="22881"/>
    <cellStyle name="Normal 25 4 8" xfId="22882"/>
    <cellStyle name="Normal 25 5" xfId="22883"/>
    <cellStyle name="Normal 25 5 2" xfId="22884"/>
    <cellStyle name="Normal 25 5 2 2" xfId="22885"/>
    <cellStyle name="Normal 25 5 2 3" xfId="22886"/>
    <cellStyle name="Normal 25 5 3" xfId="22887"/>
    <cellStyle name="Normal 25 5 4" xfId="22888"/>
    <cellStyle name="Normal 25 5 5" xfId="22889"/>
    <cellStyle name="Normal 25 5 6" xfId="22890"/>
    <cellStyle name="Normal 25 5 7" xfId="22891"/>
    <cellStyle name="Normal 25 5 8" xfId="22892"/>
    <cellStyle name="Normal 25 6" xfId="22893"/>
    <cellStyle name="Normal 25 6 2" xfId="22894"/>
    <cellStyle name="Normal 25 6 3" xfId="22895"/>
    <cellStyle name="Normal 25 7" xfId="22896"/>
    <cellStyle name="Normal 25 7 2" xfId="22897"/>
    <cellStyle name="Normal 25 8" xfId="22898"/>
    <cellStyle name="Normal 25 8 2" xfId="22899"/>
    <cellStyle name="Normal 25 9" xfId="22900"/>
    <cellStyle name="Normal 26" xfId="22901"/>
    <cellStyle name="Normal 26 10" xfId="22902"/>
    <cellStyle name="Normal 26 11" xfId="22903"/>
    <cellStyle name="Normal 26 12" xfId="22904"/>
    <cellStyle name="Normal 26 13" xfId="22905"/>
    <cellStyle name="Normal 26 2" xfId="22906"/>
    <cellStyle name="Normal 26 2 10" xfId="22907"/>
    <cellStyle name="Normal 26 2 11" xfId="22908"/>
    <cellStyle name="Normal 26 2 2" xfId="22909"/>
    <cellStyle name="Normal 26 2 2 2" xfId="22910"/>
    <cellStyle name="Normal 26 2 2 3" xfId="22911"/>
    <cellStyle name="Normal 26 2 2 4" xfId="22912"/>
    <cellStyle name="Normal 26 2 2 5" xfId="22913"/>
    <cellStyle name="Normal 26 2 3" xfId="22914"/>
    <cellStyle name="Normal 26 2 4" xfId="22915"/>
    <cellStyle name="Normal 26 2 5" xfId="22916"/>
    <cellStyle name="Normal 26 2 6" xfId="22917"/>
    <cellStyle name="Normal 26 2 7" xfId="22918"/>
    <cellStyle name="Normal 26 2 8" xfId="22919"/>
    <cellStyle name="Normal 26 2 9" xfId="22920"/>
    <cellStyle name="Normal 26 3" xfId="22921"/>
    <cellStyle name="Normal 26 3 2" xfId="22922"/>
    <cellStyle name="Normal 26 3 2 2" xfId="22923"/>
    <cellStyle name="Normal 26 3 2 3" xfId="22924"/>
    <cellStyle name="Normal 26 3 3" xfId="22925"/>
    <cellStyle name="Normal 26 3 4" xfId="22926"/>
    <cellStyle name="Normal 26 3 5" xfId="22927"/>
    <cellStyle name="Normal 26 3 6" xfId="22928"/>
    <cellStyle name="Normal 26 3 7" xfId="22929"/>
    <cellStyle name="Normal 26 3 8" xfId="22930"/>
    <cellStyle name="Normal 26 3 9" xfId="22931"/>
    <cellStyle name="Normal 26 4" xfId="22932"/>
    <cellStyle name="Normal 26 4 2" xfId="22933"/>
    <cellStyle name="Normal 26 4 2 2" xfId="22934"/>
    <cellStyle name="Normal 26 4 2 3" xfId="22935"/>
    <cellStyle name="Normal 26 4 3" xfId="22936"/>
    <cellStyle name="Normal 26 4 4" xfId="22937"/>
    <cellStyle name="Normal 26 4 5" xfId="22938"/>
    <cellStyle name="Normal 26 4 6" xfId="22939"/>
    <cellStyle name="Normal 26 4 7" xfId="22940"/>
    <cellStyle name="Normal 26 4 8" xfId="22941"/>
    <cellStyle name="Normal 26 5" xfId="22942"/>
    <cellStyle name="Normal 26 5 2" xfId="22943"/>
    <cellStyle name="Normal 26 5 2 2" xfId="22944"/>
    <cellStyle name="Normal 26 5 2 3" xfId="22945"/>
    <cellStyle name="Normal 26 5 3" xfId="22946"/>
    <cellStyle name="Normal 26 5 4" xfId="22947"/>
    <cellStyle name="Normal 26 5 5" xfId="22948"/>
    <cellStyle name="Normal 26 5 6" xfId="22949"/>
    <cellStyle name="Normal 26 5 7" xfId="22950"/>
    <cellStyle name="Normal 26 5 8" xfId="22951"/>
    <cellStyle name="Normal 26 6" xfId="22952"/>
    <cellStyle name="Normal 26 6 2" xfId="22953"/>
    <cellStyle name="Normal 26 6 3" xfId="22954"/>
    <cellStyle name="Normal 26 7" xfId="22955"/>
    <cellStyle name="Normal 26 7 2" xfId="22956"/>
    <cellStyle name="Normal 26 8" xfId="22957"/>
    <cellStyle name="Normal 26 8 2" xfId="22958"/>
    <cellStyle name="Normal 26 9" xfId="22959"/>
    <cellStyle name="Normal 27" xfId="22960"/>
    <cellStyle name="Normal 27 10" xfId="22961"/>
    <cellStyle name="Normal 27 11" xfId="22962"/>
    <cellStyle name="Normal 27 12" xfId="22963"/>
    <cellStyle name="Normal 27 13" xfId="22964"/>
    <cellStyle name="Normal 27 2" xfId="22965"/>
    <cellStyle name="Normal 27 2 10" xfId="22966"/>
    <cellStyle name="Normal 27 2 11" xfId="22967"/>
    <cellStyle name="Normal 27 2 2" xfId="22968"/>
    <cellStyle name="Normal 27 2 2 2" xfId="22969"/>
    <cellStyle name="Normal 27 2 2 3" xfId="22970"/>
    <cellStyle name="Normal 27 2 2 4" xfId="22971"/>
    <cellStyle name="Normal 27 2 2 5" xfId="22972"/>
    <cellStyle name="Normal 27 2 3" xfId="22973"/>
    <cellStyle name="Normal 27 2 4" xfId="22974"/>
    <cellStyle name="Normal 27 2 5" xfId="22975"/>
    <cellStyle name="Normal 27 2 6" xfId="22976"/>
    <cellStyle name="Normal 27 2 7" xfId="22977"/>
    <cellStyle name="Normal 27 2 8" xfId="22978"/>
    <cellStyle name="Normal 27 2 9" xfId="22979"/>
    <cellStyle name="Normal 27 3" xfId="22980"/>
    <cellStyle name="Normal 27 3 2" xfId="22981"/>
    <cellStyle name="Normal 27 3 2 2" xfId="22982"/>
    <cellStyle name="Normal 27 3 2 3" xfId="22983"/>
    <cellStyle name="Normal 27 3 3" xfId="22984"/>
    <cellStyle name="Normal 27 3 4" xfId="22985"/>
    <cellStyle name="Normal 27 3 5" xfId="22986"/>
    <cellStyle name="Normal 27 3 6" xfId="22987"/>
    <cellStyle name="Normal 27 3 7" xfId="22988"/>
    <cellStyle name="Normal 27 3 8" xfId="22989"/>
    <cellStyle name="Normal 27 3 9" xfId="22990"/>
    <cellStyle name="Normal 27 4" xfId="22991"/>
    <cellStyle name="Normal 27 4 2" xfId="22992"/>
    <cellStyle name="Normal 27 4 2 2" xfId="22993"/>
    <cellStyle name="Normal 27 4 2 3" xfId="22994"/>
    <cellStyle name="Normal 27 4 3" xfId="22995"/>
    <cellStyle name="Normal 27 4 4" xfId="22996"/>
    <cellStyle name="Normal 27 4 5" xfId="22997"/>
    <cellStyle name="Normal 27 4 6" xfId="22998"/>
    <cellStyle name="Normal 27 4 7" xfId="22999"/>
    <cellStyle name="Normal 27 4 8" xfId="23000"/>
    <cellStyle name="Normal 27 5" xfId="23001"/>
    <cellStyle name="Normal 27 5 2" xfId="23002"/>
    <cellStyle name="Normal 27 5 2 2" xfId="23003"/>
    <cellStyle name="Normal 27 5 2 3" xfId="23004"/>
    <cellStyle name="Normal 27 5 3" xfId="23005"/>
    <cellStyle name="Normal 27 5 4" xfId="23006"/>
    <cellStyle name="Normal 27 5 5" xfId="23007"/>
    <cellStyle name="Normal 27 5 6" xfId="23008"/>
    <cellStyle name="Normal 27 5 7" xfId="23009"/>
    <cellStyle name="Normal 27 5 8" xfId="23010"/>
    <cellStyle name="Normal 27 6" xfId="23011"/>
    <cellStyle name="Normal 27 6 2" xfId="23012"/>
    <cellStyle name="Normal 27 6 3" xfId="23013"/>
    <cellStyle name="Normal 27 7" xfId="23014"/>
    <cellStyle name="Normal 27 7 2" xfId="23015"/>
    <cellStyle name="Normal 27 8" xfId="23016"/>
    <cellStyle name="Normal 27 8 2" xfId="23017"/>
    <cellStyle name="Normal 27 9" xfId="23018"/>
    <cellStyle name="Normal 28" xfId="23019"/>
    <cellStyle name="Normal 28 10" xfId="23020"/>
    <cellStyle name="Normal 28 11" xfId="23021"/>
    <cellStyle name="Normal 28 12" xfId="23022"/>
    <cellStyle name="Normal 28 13" xfId="23023"/>
    <cellStyle name="Normal 28 2" xfId="23024"/>
    <cellStyle name="Normal 28 2 10" xfId="23025"/>
    <cellStyle name="Normal 28 2 11" xfId="23026"/>
    <cellStyle name="Normal 28 2 2" xfId="23027"/>
    <cellStyle name="Normal 28 2 2 2" xfId="23028"/>
    <cellStyle name="Normal 28 2 2 3" xfId="23029"/>
    <cellStyle name="Normal 28 2 2 4" xfId="23030"/>
    <cellStyle name="Normal 28 2 2 5" xfId="23031"/>
    <cellStyle name="Normal 28 2 3" xfId="23032"/>
    <cellStyle name="Normal 28 2 4" xfId="23033"/>
    <cellStyle name="Normal 28 2 5" xfId="23034"/>
    <cellStyle name="Normal 28 2 6" xfId="23035"/>
    <cellStyle name="Normal 28 2 7" xfId="23036"/>
    <cellStyle name="Normal 28 2 8" xfId="23037"/>
    <cellStyle name="Normal 28 2 9" xfId="23038"/>
    <cellStyle name="Normal 28 3" xfId="23039"/>
    <cellStyle name="Normal 28 3 2" xfId="23040"/>
    <cellStyle name="Normal 28 3 2 2" xfId="23041"/>
    <cellStyle name="Normal 28 3 2 3" xfId="23042"/>
    <cellStyle name="Normal 28 3 3" xfId="23043"/>
    <cellStyle name="Normal 28 3 4" xfId="23044"/>
    <cellStyle name="Normal 28 3 5" xfId="23045"/>
    <cellStyle name="Normal 28 3 6" xfId="23046"/>
    <cellStyle name="Normal 28 3 7" xfId="23047"/>
    <cellStyle name="Normal 28 3 8" xfId="23048"/>
    <cellStyle name="Normal 28 3 9" xfId="23049"/>
    <cellStyle name="Normal 28 4" xfId="23050"/>
    <cellStyle name="Normal 28 4 2" xfId="23051"/>
    <cellStyle name="Normal 28 4 2 2" xfId="23052"/>
    <cellStyle name="Normal 28 4 2 3" xfId="23053"/>
    <cellStyle name="Normal 28 4 3" xfId="23054"/>
    <cellStyle name="Normal 28 4 4" xfId="23055"/>
    <cellStyle name="Normal 28 4 5" xfId="23056"/>
    <cellStyle name="Normal 28 4 6" xfId="23057"/>
    <cellStyle name="Normal 28 4 7" xfId="23058"/>
    <cellStyle name="Normal 28 4 8" xfId="23059"/>
    <cellStyle name="Normal 28 5" xfId="23060"/>
    <cellStyle name="Normal 28 5 2" xfId="23061"/>
    <cellStyle name="Normal 28 5 2 2" xfId="23062"/>
    <cellStyle name="Normal 28 5 2 3" xfId="23063"/>
    <cellStyle name="Normal 28 5 3" xfId="23064"/>
    <cellStyle name="Normal 28 5 4" xfId="23065"/>
    <cellStyle name="Normal 28 5 5" xfId="23066"/>
    <cellStyle name="Normal 28 5 6" xfId="23067"/>
    <cellStyle name="Normal 28 5 7" xfId="23068"/>
    <cellStyle name="Normal 28 5 8" xfId="23069"/>
    <cellStyle name="Normal 28 6" xfId="23070"/>
    <cellStyle name="Normal 28 6 2" xfId="23071"/>
    <cellStyle name="Normal 28 6 3" xfId="23072"/>
    <cellStyle name="Normal 28 7" xfId="23073"/>
    <cellStyle name="Normal 28 7 2" xfId="23074"/>
    <cellStyle name="Normal 28 8" xfId="23075"/>
    <cellStyle name="Normal 28 8 2" xfId="23076"/>
    <cellStyle name="Normal 28 9" xfId="23077"/>
    <cellStyle name="Normal 29" xfId="23078"/>
    <cellStyle name="Normal 29 10" xfId="23079"/>
    <cellStyle name="Normal 29 11" xfId="23080"/>
    <cellStyle name="Normal 29 12" xfId="23081"/>
    <cellStyle name="Normal 29 13" xfId="23082"/>
    <cellStyle name="Normal 29 2" xfId="23083"/>
    <cellStyle name="Normal 29 2 10" xfId="23084"/>
    <cellStyle name="Normal 29 2 11" xfId="23085"/>
    <cellStyle name="Normal 29 2 2" xfId="23086"/>
    <cellStyle name="Normal 29 2 2 2" xfId="23087"/>
    <cellStyle name="Normal 29 2 2 3" xfId="23088"/>
    <cellStyle name="Normal 29 2 2 4" xfId="23089"/>
    <cellStyle name="Normal 29 2 2 5" xfId="23090"/>
    <cellStyle name="Normal 29 2 3" xfId="23091"/>
    <cellStyle name="Normal 29 2 4" xfId="23092"/>
    <cellStyle name="Normal 29 2 5" xfId="23093"/>
    <cellStyle name="Normal 29 2 6" xfId="23094"/>
    <cellStyle name="Normal 29 2 7" xfId="23095"/>
    <cellStyle name="Normal 29 2 8" xfId="23096"/>
    <cellStyle name="Normal 29 2 9" xfId="23097"/>
    <cellStyle name="Normal 29 3" xfId="23098"/>
    <cellStyle name="Normal 29 3 2" xfId="23099"/>
    <cellStyle name="Normal 29 3 2 2" xfId="23100"/>
    <cellStyle name="Normal 29 3 2 3" xfId="23101"/>
    <cellStyle name="Normal 29 3 3" xfId="23102"/>
    <cellStyle name="Normal 29 3 4" xfId="23103"/>
    <cellStyle name="Normal 29 3 5" xfId="23104"/>
    <cellStyle name="Normal 29 3 6" xfId="23105"/>
    <cellStyle name="Normal 29 3 7" xfId="23106"/>
    <cellStyle name="Normal 29 3 8" xfId="23107"/>
    <cellStyle name="Normal 29 3 9" xfId="23108"/>
    <cellStyle name="Normal 29 4" xfId="23109"/>
    <cellStyle name="Normal 29 4 2" xfId="23110"/>
    <cellStyle name="Normal 29 4 2 2" xfId="23111"/>
    <cellStyle name="Normal 29 4 2 3" xfId="23112"/>
    <cellStyle name="Normal 29 4 3" xfId="23113"/>
    <cellStyle name="Normal 29 4 4" xfId="23114"/>
    <cellStyle name="Normal 29 4 5" xfId="23115"/>
    <cellStyle name="Normal 29 4 6" xfId="23116"/>
    <cellStyle name="Normal 29 4 7" xfId="23117"/>
    <cellStyle name="Normal 29 4 8" xfId="23118"/>
    <cellStyle name="Normal 29 5" xfId="23119"/>
    <cellStyle name="Normal 29 5 2" xfId="23120"/>
    <cellStyle name="Normal 29 5 2 2" xfId="23121"/>
    <cellStyle name="Normal 29 5 2 3" xfId="23122"/>
    <cellStyle name="Normal 29 5 3" xfId="23123"/>
    <cellStyle name="Normal 29 5 4" xfId="23124"/>
    <cellStyle name="Normal 29 5 5" xfId="23125"/>
    <cellStyle name="Normal 29 5 6" xfId="23126"/>
    <cellStyle name="Normal 29 5 7" xfId="23127"/>
    <cellStyle name="Normal 29 5 8" xfId="23128"/>
    <cellStyle name="Normal 29 6" xfId="23129"/>
    <cellStyle name="Normal 29 6 2" xfId="23130"/>
    <cellStyle name="Normal 29 6 3" xfId="23131"/>
    <cellStyle name="Normal 29 7" xfId="23132"/>
    <cellStyle name="Normal 29 7 2" xfId="23133"/>
    <cellStyle name="Normal 29 8" xfId="23134"/>
    <cellStyle name="Normal 29 8 2" xfId="23135"/>
    <cellStyle name="Normal 29 9" xfId="23136"/>
    <cellStyle name="Normal 3" xfId="25"/>
    <cellStyle name="Normal 3 10" xfId="23137"/>
    <cellStyle name="Normal 3 10 2" xfId="23138"/>
    <cellStyle name="Normal 3 11" xfId="23139"/>
    <cellStyle name="Normal 3 11 2" xfId="23140"/>
    <cellStyle name="Normal 3 12" xfId="23141"/>
    <cellStyle name="Normal 3 12 2" xfId="23142"/>
    <cellStyle name="Normal 3 13" xfId="23143"/>
    <cellStyle name="Normal 3 13 2" xfId="23144"/>
    <cellStyle name="Normal 3 14" xfId="23145"/>
    <cellStyle name="Normal 3 14 2" xfId="23146"/>
    <cellStyle name="Normal 3 15" xfId="23147"/>
    <cellStyle name="Normal 3 15 2" xfId="23148"/>
    <cellStyle name="Normal 3 16" xfId="23149"/>
    <cellStyle name="Normal 3 17" xfId="23150"/>
    <cellStyle name="Normal 3 18" xfId="23151"/>
    <cellStyle name="Normal 3 19" xfId="23152"/>
    <cellStyle name="Normal 3 2" xfId="23153"/>
    <cellStyle name="Normal 3 2 10" xfId="23154"/>
    <cellStyle name="Normal 3 2 11" xfId="23155"/>
    <cellStyle name="Normal 3 2 12" xfId="23156"/>
    <cellStyle name="Normal 3 2 13" xfId="23157"/>
    <cellStyle name="Normal 3 2 13 2" xfId="23158"/>
    <cellStyle name="Normal 3 2 13 3" xfId="23159"/>
    <cellStyle name="Normal 3 2 14" xfId="23160"/>
    <cellStyle name="Normal 3 2 15" xfId="23161"/>
    <cellStyle name="Normal 3 2 2" xfId="23162"/>
    <cellStyle name="Normal 3 2 2 10" xfId="23163"/>
    <cellStyle name="Normal 3 2 2 11" xfId="23164"/>
    <cellStyle name="Normal 3 2 2 12" xfId="23165"/>
    <cellStyle name="Normal 3 2 2 13" xfId="23166"/>
    <cellStyle name="Normal 3 2 2 14" xfId="23167"/>
    <cellStyle name="Normal 3 2 2 15" xfId="23168"/>
    <cellStyle name="Normal 3 2 2 16" xfId="23169"/>
    <cellStyle name="Normal 3 2 2 2" xfId="23170"/>
    <cellStyle name="Normal 3 2 2 2 2" xfId="23171"/>
    <cellStyle name="Normal 3 2 2 2 3" xfId="23172"/>
    <cellStyle name="Normal 3 2 2 2 4" xfId="23173"/>
    <cellStyle name="Normal 3 2 2 2 5" xfId="23174"/>
    <cellStyle name="Normal 3 2 2 2 6" xfId="23175"/>
    <cellStyle name="Normal 3 2 2 2 7" xfId="23176"/>
    <cellStyle name="Normal 3 2 2 3" xfId="23177"/>
    <cellStyle name="Normal 3 2 2 3 2" xfId="23178"/>
    <cellStyle name="Normal 3 2 2 3 3" xfId="23179"/>
    <cellStyle name="Normal 3 2 2 4" xfId="23180"/>
    <cellStyle name="Normal 3 2 2 4 2" xfId="23181"/>
    <cellStyle name="Normal 3 2 2 4 3" xfId="23182"/>
    <cellStyle name="Normal 3 2 2 5" xfId="23183"/>
    <cellStyle name="Normal 3 2 2 5 2" xfId="23184"/>
    <cellStyle name="Normal 3 2 2 6" xfId="23185"/>
    <cellStyle name="Normal 3 2 2 7" xfId="23186"/>
    <cellStyle name="Normal 3 2 2 8" xfId="23187"/>
    <cellStyle name="Normal 3 2 2 9" xfId="23188"/>
    <cellStyle name="Normal 3 2 3" xfId="23189"/>
    <cellStyle name="Normal 3 2 3 2" xfId="23190"/>
    <cellStyle name="Normal 3 2 3 3" xfId="23191"/>
    <cellStyle name="Normal 3 2 3 4" xfId="23192"/>
    <cellStyle name="Normal 3 2 4" xfId="23193"/>
    <cellStyle name="Normal 3 2 4 2" xfId="23194"/>
    <cellStyle name="Normal 3 2 5" xfId="23195"/>
    <cellStyle name="Normal 3 2 5 2" xfId="23196"/>
    <cellStyle name="Normal 3 2 6" xfId="23197"/>
    <cellStyle name="Normal 3 2 7" xfId="23198"/>
    <cellStyle name="Normal 3 2 8" xfId="23199"/>
    <cellStyle name="Normal 3 2 9" xfId="23200"/>
    <cellStyle name="Normal 3 20" xfId="23201"/>
    <cellStyle name="Normal 3 21" xfId="23202"/>
    <cellStyle name="Normal 3 22" xfId="23203"/>
    <cellStyle name="Normal 3 23" xfId="23204"/>
    <cellStyle name="Normal 3 23 2" xfId="23205"/>
    <cellStyle name="Normal 3 23 3" xfId="23206"/>
    <cellStyle name="Normal 3 24" xfId="23207"/>
    <cellStyle name="Normal 3 25" xfId="23208"/>
    <cellStyle name="Normal 3 26" xfId="23209"/>
    <cellStyle name="Normal 3 27" xfId="23210"/>
    <cellStyle name="Normal 3 3" xfId="23211"/>
    <cellStyle name="Normal 3 3 10" xfId="23212"/>
    <cellStyle name="Normal 3 3 11" xfId="23213"/>
    <cellStyle name="Normal 3 3 12" xfId="23214"/>
    <cellStyle name="Normal 3 3 2" xfId="23215"/>
    <cellStyle name="Normal 3 3 2 2" xfId="23216"/>
    <cellStyle name="Normal 3 3 2 2 2" xfId="23217"/>
    <cellStyle name="Normal 3 3 2 2 3" xfId="23218"/>
    <cellStyle name="Normal 3 3 2 3" xfId="23219"/>
    <cellStyle name="Normal 3 3 2 4" xfId="23220"/>
    <cellStyle name="Normal 3 3 2 5" xfId="23221"/>
    <cellStyle name="Normal 3 3 2 6" xfId="23222"/>
    <cellStyle name="Normal 3 3 2 7" xfId="23223"/>
    <cellStyle name="Normal 3 3 3" xfId="23224"/>
    <cellStyle name="Normal 3 3 3 2" xfId="23225"/>
    <cellStyle name="Normal 3 3 3 3" xfId="23226"/>
    <cellStyle name="Normal 3 3 4" xfId="23227"/>
    <cellStyle name="Normal 3 3 5" xfId="23228"/>
    <cellStyle name="Normal 3 3 6" xfId="23229"/>
    <cellStyle name="Normal 3 3 7" xfId="23230"/>
    <cellStyle name="Normal 3 3 8" xfId="23231"/>
    <cellStyle name="Normal 3 3 9" xfId="23232"/>
    <cellStyle name="Normal 3 4" xfId="23233"/>
    <cellStyle name="Normal 3 4 10" xfId="23234"/>
    <cellStyle name="Normal 3 4 11" xfId="23235"/>
    <cellStyle name="Normal 3 4 12" xfId="23236"/>
    <cellStyle name="Normal 3 4 13" xfId="23237"/>
    <cellStyle name="Normal 3 4 14" xfId="23238"/>
    <cellStyle name="Normal 3 4 15" xfId="23239"/>
    <cellStyle name="Normal 3 4 16" xfId="23240"/>
    <cellStyle name="Normal 3 4 16 2" xfId="23241"/>
    <cellStyle name="Normal 3 4 2" xfId="23242"/>
    <cellStyle name="Normal 3 4 2 2" xfId="23243"/>
    <cellStyle name="Normal 3 4 2 3" xfId="23244"/>
    <cellStyle name="Normal 3 4 2 4" xfId="23245"/>
    <cellStyle name="Normal 3 4 2 5" xfId="23246"/>
    <cellStyle name="Normal 3 4 2 6" xfId="23247"/>
    <cellStyle name="Normal 3 4 2 7" xfId="23248"/>
    <cellStyle name="Normal 3 4 2 8" xfId="23249"/>
    <cellStyle name="Normal 3 4 3" xfId="23250"/>
    <cellStyle name="Normal 3 4 3 2" xfId="23251"/>
    <cellStyle name="Normal 3 4 4" xfId="23252"/>
    <cellStyle name="Normal 3 4 4 2" xfId="23253"/>
    <cellStyle name="Normal 3 4 5" xfId="23254"/>
    <cellStyle name="Normal 3 4 6" xfId="23255"/>
    <cellStyle name="Normal 3 4 7" xfId="23256"/>
    <cellStyle name="Normal 3 4 8" xfId="23257"/>
    <cellStyle name="Normal 3 4 9" xfId="23258"/>
    <cellStyle name="Normal 3 5" xfId="23259"/>
    <cellStyle name="Normal 3 5 10" xfId="23260"/>
    <cellStyle name="Normal 3 5 11" xfId="23261"/>
    <cellStyle name="Normal 3 5 12" xfId="23262"/>
    <cellStyle name="Normal 3 5 13" xfId="23263"/>
    <cellStyle name="Normal 3 5 14" xfId="23264"/>
    <cellStyle name="Normal 3 5 15" xfId="23265"/>
    <cellStyle name="Normal 3 5 2" xfId="23266"/>
    <cellStyle name="Normal 3 5 2 2" xfId="23267"/>
    <cellStyle name="Normal 3 5 2 2 2" xfId="23268"/>
    <cellStyle name="Normal 3 5 2 2 3" xfId="23269"/>
    <cellStyle name="Normal 3 5 2 2 4" xfId="23270"/>
    <cellStyle name="Normal 3 5 2 3" xfId="23271"/>
    <cellStyle name="Normal 3 5 2 4" xfId="23272"/>
    <cellStyle name="Normal 3 5 2 5" xfId="23273"/>
    <cellStyle name="Normal 3 5 2 6" xfId="23274"/>
    <cellStyle name="Normal 3 5 3" xfId="23275"/>
    <cellStyle name="Normal 3 5 4" xfId="23276"/>
    <cellStyle name="Normal 3 5 5" xfId="23277"/>
    <cellStyle name="Normal 3 5 6" xfId="23278"/>
    <cellStyle name="Normal 3 5 7" xfId="23279"/>
    <cellStyle name="Normal 3 5 8" xfId="23280"/>
    <cellStyle name="Normal 3 5 9" xfId="23281"/>
    <cellStyle name="Normal 3 6" xfId="23282"/>
    <cellStyle name="Normal 3 6 10" xfId="23283"/>
    <cellStyle name="Normal 3 6 2" xfId="23284"/>
    <cellStyle name="Normal 3 6 2 2" xfId="23285"/>
    <cellStyle name="Normal 3 6 2 2 2" xfId="23286"/>
    <cellStyle name="Normal 3 6 2 2 3" xfId="23287"/>
    <cellStyle name="Normal 3 6 2 2 4" xfId="23288"/>
    <cellStyle name="Normal 3 6 2 3" xfId="23289"/>
    <cellStyle name="Normal 3 6 2 4" xfId="23290"/>
    <cellStyle name="Normal 3 6 2 5" xfId="23291"/>
    <cellStyle name="Normal 3 6 2 6" xfId="23292"/>
    <cellStyle name="Normal 3 6 3" xfId="23293"/>
    <cellStyle name="Normal 3 6 4" xfId="23294"/>
    <cellStyle name="Normal 3 6 5" xfId="23295"/>
    <cellStyle name="Normal 3 6 6" xfId="23296"/>
    <cellStyle name="Normal 3 6 7" xfId="23297"/>
    <cellStyle name="Normal 3 6 8" xfId="23298"/>
    <cellStyle name="Normal 3 6 9" xfId="23299"/>
    <cellStyle name="Normal 3 7" xfId="23300"/>
    <cellStyle name="Normal 3 7 2" xfId="23301"/>
    <cellStyle name="Normal 3 7 2 2" xfId="23302"/>
    <cellStyle name="Normal 3 7 3" xfId="23303"/>
    <cellStyle name="Normal 3 7 4" xfId="23304"/>
    <cellStyle name="Normal 3 7 5" xfId="23305"/>
    <cellStyle name="Normal 3 7 6" xfId="23306"/>
    <cellStyle name="Normal 3 7 7" xfId="23307"/>
    <cellStyle name="Normal 3 8" xfId="23308"/>
    <cellStyle name="Normal 3 8 2" xfId="23309"/>
    <cellStyle name="Normal 3 8 3" xfId="23310"/>
    <cellStyle name="Normal 3 9" xfId="23311"/>
    <cellStyle name="Normal 3 9 2" xfId="23312"/>
    <cellStyle name="Normal 3 9 3" xfId="23313"/>
    <cellStyle name="Normal 30" xfId="23314"/>
    <cellStyle name="Normal 30 10" xfId="23315"/>
    <cellStyle name="Normal 30 11" xfId="23316"/>
    <cellStyle name="Normal 30 12" xfId="23317"/>
    <cellStyle name="Normal 30 13" xfId="23318"/>
    <cellStyle name="Normal 30 2" xfId="23319"/>
    <cellStyle name="Normal 30 2 10" xfId="23320"/>
    <cellStyle name="Normal 30 2 11" xfId="23321"/>
    <cellStyle name="Normal 30 2 2" xfId="23322"/>
    <cellStyle name="Normal 30 2 2 2" xfId="23323"/>
    <cellStyle name="Normal 30 2 2 3" xfId="23324"/>
    <cellStyle name="Normal 30 2 2 4" xfId="23325"/>
    <cellStyle name="Normal 30 2 2 5" xfId="23326"/>
    <cellStyle name="Normal 30 2 3" xfId="23327"/>
    <cellStyle name="Normal 30 2 4" xfId="23328"/>
    <cellStyle name="Normal 30 2 5" xfId="23329"/>
    <cellStyle name="Normal 30 2 6" xfId="23330"/>
    <cellStyle name="Normal 30 2 7" xfId="23331"/>
    <cellStyle name="Normal 30 2 8" xfId="23332"/>
    <cellStyle name="Normal 30 2 9" xfId="23333"/>
    <cellStyle name="Normal 30 3" xfId="23334"/>
    <cellStyle name="Normal 30 3 2" xfId="23335"/>
    <cellStyle name="Normal 30 3 2 2" xfId="23336"/>
    <cellStyle name="Normal 30 3 2 3" xfId="23337"/>
    <cellStyle name="Normal 30 3 3" xfId="23338"/>
    <cellStyle name="Normal 30 3 4" xfId="23339"/>
    <cellStyle name="Normal 30 3 5" xfId="23340"/>
    <cellStyle name="Normal 30 3 6" xfId="23341"/>
    <cellStyle name="Normal 30 3 7" xfId="23342"/>
    <cellStyle name="Normal 30 3 8" xfId="23343"/>
    <cellStyle name="Normal 30 3 9" xfId="23344"/>
    <cellStyle name="Normal 30 4" xfId="23345"/>
    <cellStyle name="Normal 30 4 2" xfId="23346"/>
    <cellStyle name="Normal 30 4 2 2" xfId="23347"/>
    <cellStyle name="Normal 30 4 2 3" xfId="23348"/>
    <cellStyle name="Normal 30 4 3" xfId="23349"/>
    <cellStyle name="Normal 30 4 4" xfId="23350"/>
    <cellStyle name="Normal 30 4 5" xfId="23351"/>
    <cellStyle name="Normal 30 4 6" xfId="23352"/>
    <cellStyle name="Normal 30 4 7" xfId="23353"/>
    <cellStyle name="Normal 30 4 8" xfId="23354"/>
    <cellStyle name="Normal 30 5" xfId="23355"/>
    <cellStyle name="Normal 30 5 2" xfId="23356"/>
    <cellStyle name="Normal 30 5 2 2" xfId="23357"/>
    <cellStyle name="Normal 30 5 2 3" xfId="23358"/>
    <cellStyle name="Normal 30 5 3" xfId="23359"/>
    <cellStyle name="Normal 30 5 4" xfId="23360"/>
    <cellStyle name="Normal 30 5 5" xfId="23361"/>
    <cellStyle name="Normal 30 5 6" xfId="23362"/>
    <cellStyle name="Normal 30 5 7" xfId="23363"/>
    <cellStyle name="Normal 30 5 8" xfId="23364"/>
    <cellStyle name="Normal 30 6" xfId="23365"/>
    <cellStyle name="Normal 30 6 2" xfId="23366"/>
    <cellStyle name="Normal 30 6 3" xfId="23367"/>
    <cellStyle name="Normal 30 7" xfId="23368"/>
    <cellStyle name="Normal 30 7 2" xfId="23369"/>
    <cellStyle name="Normal 30 8" xfId="23370"/>
    <cellStyle name="Normal 30 8 2" xfId="23371"/>
    <cellStyle name="Normal 30 9" xfId="23372"/>
    <cellStyle name="Normal 31" xfId="23373"/>
    <cellStyle name="Normal 31 10" xfId="23374"/>
    <cellStyle name="Normal 31 11" xfId="23375"/>
    <cellStyle name="Normal 31 12" xfId="23376"/>
    <cellStyle name="Normal 31 13" xfId="23377"/>
    <cellStyle name="Normal 31 2" xfId="23378"/>
    <cellStyle name="Normal 31 2 10" xfId="23379"/>
    <cellStyle name="Normal 31 2 11" xfId="23380"/>
    <cellStyle name="Normal 31 2 2" xfId="23381"/>
    <cellStyle name="Normal 31 2 2 2" xfId="23382"/>
    <cellStyle name="Normal 31 2 2 3" xfId="23383"/>
    <cellStyle name="Normal 31 2 2 4" xfId="23384"/>
    <cellStyle name="Normal 31 2 3" xfId="23385"/>
    <cellStyle name="Normal 31 2 4" xfId="23386"/>
    <cellStyle name="Normal 31 2 5" xfId="23387"/>
    <cellStyle name="Normal 31 2 6" xfId="23388"/>
    <cellStyle name="Normal 31 2 7" xfId="23389"/>
    <cellStyle name="Normal 31 2 8" xfId="23390"/>
    <cellStyle name="Normal 31 2 9" xfId="23391"/>
    <cellStyle name="Normal 31 3" xfId="23392"/>
    <cellStyle name="Normal 31 3 2" xfId="23393"/>
    <cellStyle name="Normal 31 3 2 2" xfId="23394"/>
    <cellStyle name="Normal 31 3 3" xfId="23395"/>
    <cellStyle name="Normal 31 3 4" xfId="23396"/>
    <cellStyle name="Normal 31 3 5" xfId="23397"/>
    <cellStyle name="Normal 31 3 6" xfId="23398"/>
    <cellStyle name="Normal 31 3 7" xfId="23399"/>
    <cellStyle name="Normal 31 3 8" xfId="23400"/>
    <cellStyle name="Normal 31 3 9" xfId="23401"/>
    <cellStyle name="Normal 31 4" xfId="23402"/>
    <cellStyle name="Normal 31 4 2" xfId="23403"/>
    <cellStyle name="Normal 31 4 2 2" xfId="23404"/>
    <cellStyle name="Normal 31 4 3" xfId="23405"/>
    <cellStyle name="Normal 31 4 4" xfId="23406"/>
    <cellStyle name="Normal 31 4 5" xfId="23407"/>
    <cellStyle name="Normal 31 4 6" xfId="23408"/>
    <cellStyle name="Normal 31 4 7" xfId="23409"/>
    <cellStyle name="Normal 31 5" xfId="23410"/>
    <cellStyle name="Normal 31 5 2" xfId="23411"/>
    <cellStyle name="Normal 31 5 2 2" xfId="23412"/>
    <cellStyle name="Normal 31 5 3" xfId="23413"/>
    <cellStyle name="Normal 31 5 4" xfId="23414"/>
    <cellStyle name="Normal 31 5 5" xfId="23415"/>
    <cellStyle name="Normal 31 5 6" xfId="23416"/>
    <cellStyle name="Normal 31 5 7" xfId="23417"/>
    <cellStyle name="Normal 31 6" xfId="23418"/>
    <cellStyle name="Normal 31 6 2" xfId="23419"/>
    <cellStyle name="Normal 31 7" xfId="23420"/>
    <cellStyle name="Normal 31 8" xfId="23421"/>
    <cellStyle name="Normal 31 9" xfId="23422"/>
    <cellStyle name="Normal 32" xfId="23423"/>
    <cellStyle name="Normal 32 10" xfId="23424"/>
    <cellStyle name="Normal 32 11" xfId="23425"/>
    <cellStyle name="Normal 32 12" xfId="23426"/>
    <cellStyle name="Normal 32 13" xfId="23427"/>
    <cellStyle name="Normal 32 2" xfId="23428"/>
    <cellStyle name="Normal 32 2 10" xfId="23429"/>
    <cellStyle name="Normal 32 2 11" xfId="23430"/>
    <cellStyle name="Normal 32 2 2" xfId="23431"/>
    <cellStyle name="Normal 32 2 2 2" xfId="23432"/>
    <cellStyle name="Normal 32 2 2 3" xfId="23433"/>
    <cellStyle name="Normal 32 2 2 4" xfId="23434"/>
    <cellStyle name="Normal 32 2 3" xfId="23435"/>
    <cellStyle name="Normal 32 2 4" xfId="23436"/>
    <cellStyle name="Normal 32 2 5" xfId="23437"/>
    <cellStyle name="Normal 32 2 6" xfId="23438"/>
    <cellStyle name="Normal 32 2 7" xfId="23439"/>
    <cellStyle name="Normal 32 2 8" xfId="23440"/>
    <cellStyle name="Normal 32 2 9" xfId="23441"/>
    <cellStyle name="Normal 32 3" xfId="23442"/>
    <cellStyle name="Normal 32 3 2" xfId="23443"/>
    <cellStyle name="Normal 32 3 2 2" xfId="23444"/>
    <cellStyle name="Normal 32 3 3" xfId="23445"/>
    <cellStyle name="Normal 32 3 4" xfId="23446"/>
    <cellStyle name="Normal 32 3 5" xfId="23447"/>
    <cellStyle name="Normal 32 3 6" xfId="23448"/>
    <cellStyle name="Normal 32 3 7" xfId="23449"/>
    <cellStyle name="Normal 32 3 8" xfId="23450"/>
    <cellStyle name="Normal 32 3 9" xfId="23451"/>
    <cellStyle name="Normal 32 4" xfId="23452"/>
    <cellStyle name="Normal 32 4 2" xfId="23453"/>
    <cellStyle name="Normal 32 4 2 2" xfId="23454"/>
    <cellStyle name="Normal 32 4 3" xfId="23455"/>
    <cellStyle name="Normal 32 4 4" xfId="23456"/>
    <cellStyle name="Normal 32 4 5" xfId="23457"/>
    <cellStyle name="Normal 32 4 6" xfId="23458"/>
    <cellStyle name="Normal 32 4 7" xfId="23459"/>
    <cellStyle name="Normal 32 5" xfId="23460"/>
    <cellStyle name="Normal 32 5 2" xfId="23461"/>
    <cellStyle name="Normal 32 5 2 2" xfId="23462"/>
    <cellStyle name="Normal 32 5 3" xfId="23463"/>
    <cellStyle name="Normal 32 5 4" xfId="23464"/>
    <cellStyle name="Normal 32 5 5" xfId="23465"/>
    <cellStyle name="Normal 32 5 6" xfId="23466"/>
    <cellStyle name="Normal 32 5 7" xfId="23467"/>
    <cellStyle name="Normal 32 6" xfId="23468"/>
    <cellStyle name="Normal 32 6 2" xfId="23469"/>
    <cellStyle name="Normal 32 7" xfId="23470"/>
    <cellStyle name="Normal 32 8" xfId="23471"/>
    <cellStyle name="Normal 32 9" xfId="23472"/>
    <cellStyle name="Normal 33" xfId="23473"/>
    <cellStyle name="Normal 33 10" xfId="23474"/>
    <cellStyle name="Normal 33 11" xfId="23475"/>
    <cellStyle name="Normal 33 12" xfId="23476"/>
    <cellStyle name="Normal 33 13" xfId="23477"/>
    <cellStyle name="Normal 33 2" xfId="23478"/>
    <cellStyle name="Normal 33 2 10" xfId="23479"/>
    <cellStyle name="Normal 33 2 11" xfId="23480"/>
    <cellStyle name="Normal 33 2 2" xfId="23481"/>
    <cellStyle name="Normal 33 2 2 2" xfId="23482"/>
    <cellStyle name="Normal 33 2 2 3" xfId="23483"/>
    <cellStyle name="Normal 33 2 2 4" xfId="23484"/>
    <cellStyle name="Normal 33 2 3" xfId="23485"/>
    <cellStyle name="Normal 33 2 4" xfId="23486"/>
    <cellStyle name="Normal 33 2 5" xfId="23487"/>
    <cellStyle name="Normal 33 2 6" xfId="23488"/>
    <cellStyle name="Normal 33 2 7" xfId="23489"/>
    <cellStyle name="Normal 33 2 8" xfId="23490"/>
    <cellStyle name="Normal 33 2 9" xfId="23491"/>
    <cellStyle name="Normal 33 3" xfId="23492"/>
    <cellStyle name="Normal 33 3 2" xfId="23493"/>
    <cellStyle name="Normal 33 3 2 2" xfId="23494"/>
    <cellStyle name="Normal 33 3 3" xfId="23495"/>
    <cellStyle name="Normal 33 3 4" xfId="23496"/>
    <cellStyle name="Normal 33 3 5" xfId="23497"/>
    <cellStyle name="Normal 33 3 6" xfId="23498"/>
    <cellStyle name="Normal 33 3 7" xfId="23499"/>
    <cellStyle name="Normal 33 3 8" xfId="23500"/>
    <cellStyle name="Normal 33 4" xfId="23501"/>
    <cellStyle name="Normal 33 4 2" xfId="23502"/>
    <cellStyle name="Normal 33 4 2 2" xfId="23503"/>
    <cellStyle name="Normal 33 4 3" xfId="23504"/>
    <cellStyle name="Normal 33 4 4" xfId="23505"/>
    <cellStyle name="Normal 33 4 5" xfId="23506"/>
    <cellStyle name="Normal 33 4 6" xfId="23507"/>
    <cellStyle name="Normal 33 4 7" xfId="23508"/>
    <cellStyle name="Normal 33 5" xfId="23509"/>
    <cellStyle name="Normal 33 5 2" xfId="23510"/>
    <cellStyle name="Normal 33 5 2 2" xfId="23511"/>
    <cellStyle name="Normal 33 5 3" xfId="23512"/>
    <cellStyle name="Normal 33 5 4" xfId="23513"/>
    <cellStyle name="Normal 33 5 5" xfId="23514"/>
    <cellStyle name="Normal 33 5 6" xfId="23515"/>
    <cellStyle name="Normal 33 5 7" xfId="23516"/>
    <cellStyle name="Normal 33 6" xfId="23517"/>
    <cellStyle name="Normal 33 6 2" xfId="23518"/>
    <cellStyle name="Normal 33 7" xfId="23519"/>
    <cellStyle name="Normal 33 8" xfId="23520"/>
    <cellStyle name="Normal 33 9" xfId="23521"/>
    <cellStyle name="Normal 34" xfId="23522"/>
    <cellStyle name="Normal 34 10" xfId="23523"/>
    <cellStyle name="Normal 34 11" xfId="23524"/>
    <cellStyle name="Normal 34 12" xfId="23525"/>
    <cellStyle name="Normal 34 13" xfId="23526"/>
    <cellStyle name="Normal 34 2" xfId="23527"/>
    <cellStyle name="Normal 34 2 10" xfId="23528"/>
    <cellStyle name="Normal 34 2 11" xfId="23529"/>
    <cellStyle name="Normal 34 2 2" xfId="23530"/>
    <cellStyle name="Normal 34 2 2 2" xfId="23531"/>
    <cellStyle name="Normal 34 2 2 3" xfId="23532"/>
    <cellStyle name="Normal 34 2 2 4" xfId="23533"/>
    <cellStyle name="Normal 34 2 3" xfId="23534"/>
    <cellStyle name="Normal 34 2 4" xfId="23535"/>
    <cellStyle name="Normal 34 2 5" xfId="23536"/>
    <cellStyle name="Normal 34 2 6" xfId="23537"/>
    <cellStyle name="Normal 34 2 7" xfId="23538"/>
    <cellStyle name="Normal 34 2 8" xfId="23539"/>
    <cellStyle name="Normal 34 2 9" xfId="23540"/>
    <cellStyle name="Normal 34 3" xfId="23541"/>
    <cellStyle name="Normal 34 3 2" xfId="23542"/>
    <cellStyle name="Normal 34 3 2 2" xfId="23543"/>
    <cellStyle name="Normal 34 3 3" xfId="23544"/>
    <cellStyle name="Normal 34 3 4" xfId="23545"/>
    <cellStyle name="Normal 34 3 5" xfId="23546"/>
    <cellStyle name="Normal 34 3 6" xfId="23547"/>
    <cellStyle name="Normal 34 3 7" xfId="23548"/>
    <cellStyle name="Normal 34 3 8" xfId="23549"/>
    <cellStyle name="Normal 34 4" xfId="23550"/>
    <cellStyle name="Normal 34 4 2" xfId="23551"/>
    <cellStyle name="Normal 34 4 2 2" xfId="23552"/>
    <cellStyle name="Normal 34 4 3" xfId="23553"/>
    <cellStyle name="Normal 34 4 4" xfId="23554"/>
    <cellStyle name="Normal 34 4 5" xfId="23555"/>
    <cellStyle name="Normal 34 4 6" xfId="23556"/>
    <cellStyle name="Normal 34 4 7" xfId="23557"/>
    <cellStyle name="Normal 34 5" xfId="23558"/>
    <cellStyle name="Normal 34 5 2" xfId="23559"/>
    <cellStyle name="Normal 34 5 2 2" xfId="23560"/>
    <cellStyle name="Normal 34 5 3" xfId="23561"/>
    <cellStyle name="Normal 34 5 4" xfId="23562"/>
    <cellStyle name="Normal 34 5 5" xfId="23563"/>
    <cellStyle name="Normal 34 5 6" xfId="23564"/>
    <cellStyle name="Normal 34 5 7" xfId="23565"/>
    <cellStyle name="Normal 34 6" xfId="23566"/>
    <cellStyle name="Normal 34 6 2" xfId="23567"/>
    <cellStyle name="Normal 34 7" xfId="23568"/>
    <cellStyle name="Normal 34 8" xfId="23569"/>
    <cellStyle name="Normal 34 9" xfId="23570"/>
    <cellStyle name="Normal 35" xfId="23571"/>
    <cellStyle name="Normal 35 10" xfId="23572"/>
    <cellStyle name="Normal 35 11" xfId="23573"/>
    <cellStyle name="Normal 35 12" xfId="23574"/>
    <cellStyle name="Normal 35 13" xfId="23575"/>
    <cellStyle name="Normal 35 2" xfId="23576"/>
    <cellStyle name="Normal 35 2 10" xfId="23577"/>
    <cellStyle name="Normal 35 2 11" xfId="23578"/>
    <cellStyle name="Normal 35 2 2" xfId="23579"/>
    <cellStyle name="Normal 35 2 2 2" xfId="23580"/>
    <cellStyle name="Normal 35 2 2 3" xfId="23581"/>
    <cellStyle name="Normal 35 2 2 4" xfId="23582"/>
    <cellStyle name="Normal 35 2 3" xfId="23583"/>
    <cellStyle name="Normal 35 2 4" xfId="23584"/>
    <cellStyle name="Normal 35 2 5" xfId="23585"/>
    <cellStyle name="Normal 35 2 6" xfId="23586"/>
    <cellStyle name="Normal 35 2 7" xfId="23587"/>
    <cellStyle name="Normal 35 2 8" xfId="23588"/>
    <cellStyle name="Normal 35 2 9" xfId="23589"/>
    <cellStyle name="Normal 35 3" xfId="23590"/>
    <cellStyle name="Normal 35 3 2" xfId="23591"/>
    <cellStyle name="Normal 35 3 2 2" xfId="23592"/>
    <cellStyle name="Normal 35 3 3" xfId="23593"/>
    <cellStyle name="Normal 35 3 4" xfId="23594"/>
    <cellStyle name="Normal 35 3 5" xfId="23595"/>
    <cellStyle name="Normal 35 3 6" xfId="23596"/>
    <cellStyle name="Normal 35 3 7" xfId="23597"/>
    <cellStyle name="Normal 35 3 8" xfId="23598"/>
    <cellStyle name="Normal 35 4" xfId="23599"/>
    <cellStyle name="Normal 35 4 2" xfId="23600"/>
    <cellStyle name="Normal 35 4 2 2" xfId="23601"/>
    <cellStyle name="Normal 35 4 3" xfId="23602"/>
    <cellStyle name="Normal 35 4 4" xfId="23603"/>
    <cellStyle name="Normal 35 4 5" xfId="23604"/>
    <cellStyle name="Normal 35 4 6" xfId="23605"/>
    <cellStyle name="Normal 35 4 7" xfId="23606"/>
    <cellStyle name="Normal 35 5" xfId="23607"/>
    <cellStyle name="Normal 35 5 2" xfId="23608"/>
    <cellStyle name="Normal 35 5 2 2" xfId="23609"/>
    <cellStyle name="Normal 35 5 3" xfId="23610"/>
    <cellStyle name="Normal 35 5 4" xfId="23611"/>
    <cellStyle name="Normal 35 5 5" xfId="23612"/>
    <cellStyle name="Normal 35 5 6" xfId="23613"/>
    <cellStyle name="Normal 35 5 7" xfId="23614"/>
    <cellStyle name="Normal 35 6" xfId="23615"/>
    <cellStyle name="Normal 35 6 2" xfId="23616"/>
    <cellStyle name="Normal 35 7" xfId="23617"/>
    <cellStyle name="Normal 35 8" xfId="23618"/>
    <cellStyle name="Normal 35 9" xfId="23619"/>
    <cellStyle name="Normal 36" xfId="23620"/>
    <cellStyle name="Normal 36 10" xfId="23621"/>
    <cellStyle name="Normal 36 11" xfId="23622"/>
    <cellStyle name="Normal 36 12" xfId="23623"/>
    <cellStyle name="Normal 36 13" xfId="23624"/>
    <cellStyle name="Normal 36 2" xfId="23625"/>
    <cellStyle name="Normal 36 2 10" xfId="23626"/>
    <cellStyle name="Normal 36 2 11" xfId="23627"/>
    <cellStyle name="Normal 36 2 2" xfId="23628"/>
    <cellStyle name="Normal 36 2 2 2" xfId="23629"/>
    <cellStyle name="Normal 36 2 2 3" xfId="23630"/>
    <cellStyle name="Normal 36 2 2 4" xfId="23631"/>
    <cellStyle name="Normal 36 2 3" xfId="23632"/>
    <cellStyle name="Normal 36 2 4" xfId="23633"/>
    <cellStyle name="Normal 36 2 5" xfId="23634"/>
    <cellStyle name="Normal 36 2 6" xfId="23635"/>
    <cellStyle name="Normal 36 2 7" xfId="23636"/>
    <cellStyle name="Normal 36 2 8" xfId="23637"/>
    <cellStyle name="Normal 36 2 9" xfId="23638"/>
    <cellStyle name="Normal 36 3" xfId="23639"/>
    <cellStyle name="Normal 36 3 2" xfId="23640"/>
    <cellStyle name="Normal 36 3 2 2" xfId="23641"/>
    <cellStyle name="Normal 36 3 3" xfId="23642"/>
    <cellStyle name="Normal 36 3 4" xfId="23643"/>
    <cellStyle name="Normal 36 3 5" xfId="23644"/>
    <cellStyle name="Normal 36 3 6" xfId="23645"/>
    <cellStyle name="Normal 36 3 7" xfId="23646"/>
    <cellStyle name="Normal 36 3 8" xfId="23647"/>
    <cellStyle name="Normal 36 3 9" xfId="23648"/>
    <cellStyle name="Normal 36 4" xfId="23649"/>
    <cellStyle name="Normal 36 4 2" xfId="23650"/>
    <cellStyle name="Normal 36 4 2 2" xfId="23651"/>
    <cellStyle name="Normal 36 4 3" xfId="23652"/>
    <cellStyle name="Normal 36 4 4" xfId="23653"/>
    <cellStyle name="Normal 36 4 5" xfId="23654"/>
    <cellStyle name="Normal 36 4 6" xfId="23655"/>
    <cellStyle name="Normal 36 4 7" xfId="23656"/>
    <cellStyle name="Normal 36 5" xfId="23657"/>
    <cellStyle name="Normal 36 5 2" xfId="23658"/>
    <cellStyle name="Normal 36 5 2 2" xfId="23659"/>
    <cellStyle name="Normal 36 5 3" xfId="23660"/>
    <cellStyle name="Normal 36 5 4" xfId="23661"/>
    <cellStyle name="Normal 36 5 5" xfId="23662"/>
    <cellStyle name="Normal 36 5 6" xfId="23663"/>
    <cellStyle name="Normal 36 5 7" xfId="23664"/>
    <cellStyle name="Normal 36 6" xfId="23665"/>
    <cellStyle name="Normal 36 6 2" xfId="23666"/>
    <cellStyle name="Normal 36 7" xfId="23667"/>
    <cellStyle name="Normal 36 8" xfId="23668"/>
    <cellStyle name="Normal 36 9" xfId="23669"/>
    <cellStyle name="Normal 37" xfId="23670"/>
    <cellStyle name="Normal 37 10" xfId="23671"/>
    <cellStyle name="Normal 37 11" xfId="23672"/>
    <cellStyle name="Normal 37 12" xfId="23673"/>
    <cellStyle name="Normal 37 13" xfId="23674"/>
    <cellStyle name="Normal 37 2" xfId="23675"/>
    <cellStyle name="Normal 37 2 10" xfId="23676"/>
    <cellStyle name="Normal 37 2 11" xfId="23677"/>
    <cellStyle name="Normal 37 2 2" xfId="23678"/>
    <cellStyle name="Normal 37 2 2 2" xfId="23679"/>
    <cellStyle name="Normal 37 2 2 3" xfId="23680"/>
    <cellStyle name="Normal 37 2 2 4" xfId="23681"/>
    <cellStyle name="Normal 37 2 2 5" xfId="23682"/>
    <cellStyle name="Normal 37 2 3" xfId="23683"/>
    <cellStyle name="Normal 37 2 4" xfId="23684"/>
    <cellStyle name="Normal 37 2 5" xfId="23685"/>
    <cellStyle name="Normal 37 2 6" xfId="23686"/>
    <cellStyle name="Normal 37 2 7" xfId="23687"/>
    <cellStyle name="Normal 37 2 8" xfId="23688"/>
    <cellStyle name="Normal 37 2 9" xfId="23689"/>
    <cellStyle name="Normal 37 3" xfId="23690"/>
    <cellStyle name="Normal 37 3 2" xfId="23691"/>
    <cellStyle name="Normal 37 3 2 2" xfId="23692"/>
    <cellStyle name="Normal 37 3 2 3" xfId="23693"/>
    <cellStyle name="Normal 37 3 3" xfId="23694"/>
    <cellStyle name="Normal 37 3 4" xfId="23695"/>
    <cellStyle name="Normal 37 3 5" xfId="23696"/>
    <cellStyle name="Normal 37 3 6" xfId="23697"/>
    <cellStyle name="Normal 37 3 7" xfId="23698"/>
    <cellStyle name="Normal 37 3 8" xfId="23699"/>
    <cellStyle name="Normal 37 3 9" xfId="23700"/>
    <cellStyle name="Normal 37 4" xfId="23701"/>
    <cellStyle name="Normal 37 4 2" xfId="23702"/>
    <cellStyle name="Normal 37 4 2 2" xfId="23703"/>
    <cellStyle name="Normal 37 4 2 3" xfId="23704"/>
    <cellStyle name="Normal 37 4 3" xfId="23705"/>
    <cellStyle name="Normal 37 4 4" xfId="23706"/>
    <cellStyle name="Normal 37 4 5" xfId="23707"/>
    <cellStyle name="Normal 37 4 6" xfId="23708"/>
    <cellStyle name="Normal 37 4 7" xfId="23709"/>
    <cellStyle name="Normal 37 4 8" xfId="23710"/>
    <cellStyle name="Normal 37 5" xfId="23711"/>
    <cellStyle name="Normal 37 5 2" xfId="23712"/>
    <cellStyle name="Normal 37 5 2 2" xfId="23713"/>
    <cellStyle name="Normal 37 5 2 3" xfId="23714"/>
    <cellStyle name="Normal 37 5 3" xfId="23715"/>
    <cellStyle name="Normal 37 5 4" xfId="23716"/>
    <cellStyle name="Normal 37 5 5" xfId="23717"/>
    <cellStyle name="Normal 37 5 6" xfId="23718"/>
    <cellStyle name="Normal 37 5 7" xfId="23719"/>
    <cellStyle name="Normal 37 5 8" xfId="23720"/>
    <cellStyle name="Normal 37 6" xfId="23721"/>
    <cellStyle name="Normal 37 6 2" xfId="23722"/>
    <cellStyle name="Normal 37 6 3" xfId="23723"/>
    <cellStyle name="Normal 37 7" xfId="23724"/>
    <cellStyle name="Normal 37 7 2" xfId="23725"/>
    <cellStyle name="Normal 37 8" xfId="23726"/>
    <cellStyle name="Normal 37 8 2" xfId="23727"/>
    <cellStyle name="Normal 37 9" xfId="23728"/>
    <cellStyle name="Normal 38" xfId="23729"/>
    <cellStyle name="Normal 38 10" xfId="23730"/>
    <cellStyle name="Normal 38 11" xfId="23731"/>
    <cellStyle name="Normal 38 12" xfId="23732"/>
    <cellStyle name="Normal 38 13" xfId="23733"/>
    <cellStyle name="Normal 38 2" xfId="23734"/>
    <cellStyle name="Normal 38 2 10" xfId="23735"/>
    <cellStyle name="Normal 38 2 11" xfId="23736"/>
    <cellStyle name="Normal 38 2 2" xfId="23737"/>
    <cellStyle name="Normal 38 2 2 2" xfId="23738"/>
    <cellStyle name="Normal 38 2 2 3" xfId="23739"/>
    <cellStyle name="Normal 38 2 2 4" xfId="23740"/>
    <cellStyle name="Normal 38 2 2 5" xfId="23741"/>
    <cellStyle name="Normal 38 2 3" xfId="23742"/>
    <cellStyle name="Normal 38 2 4" xfId="23743"/>
    <cellStyle name="Normal 38 2 5" xfId="23744"/>
    <cellStyle name="Normal 38 2 6" xfId="23745"/>
    <cellStyle name="Normal 38 2 7" xfId="23746"/>
    <cellStyle name="Normal 38 2 8" xfId="23747"/>
    <cellStyle name="Normal 38 2 9" xfId="23748"/>
    <cellStyle name="Normal 38 3" xfId="23749"/>
    <cellStyle name="Normal 38 3 2" xfId="23750"/>
    <cellStyle name="Normal 38 3 2 2" xfId="23751"/>
    <cellStyle name="Normal 38 3 2 3" xfId="23752"/>
    <cellStyle name="Normal 38 3 3" xfId="23753"/>
    <cellStyle name="Normal 38 3 4" xfId="23754"/>
    <cellStyle name="Normal 38 3 5" xfId="23755"/>
    <cellStyle name="Normal 38 3 6" xfId="23756"/>
    <cellStyle name="Normal 38 3 7" xfId="23757"/>
    <cellStyle name="Normal 38 3 8" xfId="23758"/>
    <cellStyle name="Normal 38 3 9" xfId="23759"/>
    <cellStyle name="Normal 38 4" xfId="23760"/>
    <cellStyle name="Normal 38 4 2" xfId="23761"/>
    <cellStyle name="Normal 38 4 2 2" xfId="23762"/>
    <cellStyle name="Normal 38 4 2 3" xfId="23763"/>
    <cellStyle name="Normal 38 4 3" xfId="23764"/>
    <cellStyle name="Normal 38 4 4" xfId="23765"/>
    <cellStyle name="Normal 38 4 5" xfId="23766"/>
    <cellStyle name="Normal 38 4 6" xfId="23767"/>
    <cellStyle name="Normal 38 4 7" xfId="23768"/>
    <cellStyle name="Normal 38 4 8" xfId="23769"/>
    <cellStyle name="Normal 38 5" xfId="23770"/>
    <cellStyle name="Normal 38 5 2" xfId="23771"/>
    <cellStyle name="Normal 38 5 2 2" xfId="23772"/>
    <cellStyle name="Normal 38 5 2 3" xfId="23773"/>
    <cellStyle name="Normal 38 5 3" xfId="23774"/>
    <cellStyle name="Normal 38 5 4" xfId="23775"/>
    <cellStyle name="Normal 38 5 5" xfId="23776"/>
    <cellStyle name="Normal 38 5 6" xfId="23777"/>
    <cellStyle name="Normal 38 5 7" xfId="23778"/>
    <cellStyle name="Normal 38 5 8" xfId="23779"/>
    <cellStyle name="Normal 38 6" xfId="23780"/>
    <cellStyle name="Normal 38 6 2" xfId="23781"/>
    <cellStyle name="Normal 38 6 3" xfId="23782"/>
    <cellStyle name="Normal 38 7" xfId="23783"/>
    <cellStyle name="Normal 38 7 2" xfId="23784"/>
    <cellStyle name="Normal 38 8" xfId="23785"/>
    <cellStyle name="Normal 38 8 2" xfId="23786"/>
    <cellStyle name="Normal 38 9" xfId="23787"/>
    <cellStyle name="Normal 39" xfId="23788"/>
    <cellStyle name="Normal 39 10" xfId="23789"/>
    <cellStyle name="Normal 39 11" xfId="23790"/>
    <cellStyle name="Normal 39 12" xfId="23791"/>
    <cellStyle name="Normal 39 13" xfId="23792"/>
    <cellStyle name="Normal 39 2" xfId="23793"/>
    <cellStyle name="Normal 39 2 10" xfId="23794"/>
    <cellStyle name="Normal 39 2 11" xfId="23795"/>
    <cellStyle name="Normal 39 2 2" xfId="23796"/>
    <cellStyle name="Normal 39 2 2 2" xfId="23797"/>
    <cellStyle name="Normal 39 2 2 3" xfId="23798"/>
    <cellStyle name="Normal 39 2 2 4" xfId="23799"/>
    <cellStyle name="Normal 39 2 2 5" xfId="23800"/>
    <cellStyle name="Normal 39 2 3" xfId="23801"/>
    <cellStyle name="Normal 39 2 4" xfId="23802"/>
    <cellStyle name="Normal 39 2 5" xfId="23803"/>
    <cellStyle name="Normal 39 2 6" xfId="23804"/>
    <cellStyle name="Normal 39 2 7" xfId="23805"/>
    <cellStyle name="Normal 39 2 8" xfId="23806"/>
    <cellStyle name="Normal 39 2 9" xfId="23807"/>
    <cellStyle name="Normal 39 3" xfId="23808"/>
    <cellStyle name="Normal 39 3 2" xfId="23809"/>
    <cellStyle name="Normal 39 3 2 2" xfId="23810"/>
    <cellStyle name="Normal 39 3 2 3" xfId="23811"/>
    <cellStyle name="Normal 39 3 3" xfId="23812"/>
    <cellStyle name="Normal 39 3 4" xfId="23813"/>
    <cellStyle name="Normal 39 3 5" xfId="23814"/>
    <cellStyle name="Normal 39 3 6" xfId="23815"/>
    <cellStyle name="Normal 39 3 7" xfId="23816"/>
    <cellStyle name="Normal 39 3 8" xfId="23817"/>
    <cellStyle name="Normal 39 3 9" xfId="23818"/>
    <cellStyle name="Normal 39 4" xfId="23819"/>
    <cellStyle name="Normal 39 4 2" xfId="23820"/>
    <cellStyle name="Normal 39 4 2 2" xfId="23821"/>
    <cellStyle name="Normal 39 4 2 3" xfId="23822"/>
    <cellStyle name="Normal 39 4 3" xfId="23823"/>
    <cellStyle name="Normal 39 4 4" xfId="23824"/>
    <cellStyle name="Normal 39 4 5" xfId="23825"/>
    <cellStyle name="Normal 39 4 6" xfId="23826"/>
    <cellStyle name="Normal 39 4 7" xfId="23827"/>
    <cellStyle name="Normal 39 4 8" xfId="23828"/>
    <cellStyle name="Normal 39 5" xfId="23829"/>
    <cellStyle name="Normal 39 5 2" xfId="23830"/>
    <cellStyle name="Normal 39 5 2 2" xfId="23831"/>
    <cellStyle name="Normal 39 5 2 3" xfId="23832"/>
    <cellStyle name="Normal 39 5 3" xfId="23833"/>
    <cellStyle name="Normal 39 5 4" xfId="23834"/>
    <cellStyle name="Normal 39 5 5" xfId="23835"/>
    <cellStyle name="Normal 39 5 6" xfId="23836"/>
    <cellStyle name="Normal 39 5 7" xfId="23837"/>
    <cellStyle name="Normal 39 5 8" xfId="23838"/>
    <cellStyle name="Normal 39 6" xfId="23839"/>
    <cellStyle name="Normal 39 6 2" xfId="23840"/>
    <cellStyle name="Normal 39 6 3" xfId="23841"/>
    <cellStyle name="Normal 39 7" xfId="23842"/>
    <cellStyle name="Normal 39 7 2" xfId="23843"/>
    <cellStyle name="Normal 39 8" xfId="23844"/>
    <cellStyle name="Normal 39 8 2" xfId="23845"/>
    <cellStyle name="Normal 39 9" xfId="23846"/>
    <cellStyle name="Normal 4" xfId="26"/>
    <cellStyle name="Normal 4 10" xfId="23847"/>
    <cellStyle name="Normal 4 11" xfId="23848"/>
    <cellStyle name="Normal 4 12" xfId="23849"/>
    <cellStyle name="Normal 4 13" xfId="23850"/>
    <cellStyle name="Normal 4 14" xfId="23851"/>
    <cellStyle name="Normal 4 15" xfId="23852"/>
    <cellStyle name="Normal 4 15 2" xfId="23853"/>
    <cellStyle name="Normal 4 15 3" xfId="23854"/>
    <cellStyle name="Normal 4 16" xfId="23855"/>
    <cellStyle name="Normal 4 17" xfId="23856"/>
    <cellStyle name="Normal 4 2" xfId="23857"/>
    <cellStyle name="Normal 4 2 10" xfId="23858"/>
    <cellStyle name="Normal 4 2 11" xfId="23859"/>
    <cellStyle name="Normal 4 2 12" xfId="23860"/>
    <cellStyle name="Normal 4 2 13" xfId="23861"/>
    <cellStyle name="Normal 4 2 13 2" xfId="23862"/>
    <cellStyle name="Normal 4 2 13 3" xfId="23863"/>
    <cellStyle name="Normal 4 2 14" xfId="23864"/>
    <cellStyle name="Normal 4 2 15" xfId="23865"/>
    <cellStyle name="Normal 4 2 2" xfId="23866"/>
    <cellStyle name="Normal 4 2 2 2" xfId="23867"/>
    <cellStyle name="Normal 4 2 2 2 2" xfId="23868"/>
    <cellStyle name="Normal 4 2 2 2 3" xfId="23869"/>
    <cellStyle name="Normal 4 2 2 3" xfId="23870"/>
    <cellStyle name="Normal 4 2 2 4" xfId="23871"/>
    <cellStyle name="Normal 4 2 2 5" xfId="23872"/>
    <cellStyle name="Normal 4 2 2 6" xfId="23873"/>
    <cellStyle name="Normal 4 2 2 7" xfId="23874"/>
    <cellStyle name="Normal 4 2 3" xfId="23875"/>
    <cellStyle name="Normal 4 2 3 2" xfId="23876"/>
    <cellStyle name="Normal 4 2 3 3" xfId="23877"/>
    <cellStyle name="Normal 4 2 4" xfId="23878"/>
    <cellStyle name="Normal 4 2 5" xfId="23879"/>
    <cellStyle name="Normal 4 2 6" xfId="23880"/>
    <cellStyle name="Normal 4 2 7" xfId="23881"/>
    <cellStyle name="Normal 4 2 8" xfId="23882"/>
    <cellStyle name="Normal 4 2 9" xfId="23883"/>
    <cellStyle name="Normal 4 3" xfId="23884"/>
    <cellStyle name="Normal 4 3 10" xfId="23885"/>
    <cellStyle name="Normal 4 3 11" xfId="23886"/>
    <cellStyle name="Normal 4 3 12" xfId="23887"/>
    <cellStyle name="Normal 4 3 13" xfId="23888"/>
    <cellStyle name="Normal 4 3 13 2" xfId="23889"/>
    <cellStyle name="Normal 4 3 13 3" xfId="23890"/>
    <cellStyle name="Normal 4 3 14" xfId="23891"/>
    <cellStyle name="Normal 4 3 15" xfId="23892"/>
    <cellStyle name="Normal 4 3 2" xfId="23893"/>
    <cellStyle name="Normal 4 3 2 2" xfId="23894"/>
    <cellStyle name="Normal 4 3 2 2 2" xfId="23895"/>
    <cellStyle name="Normal 4 3 2 2 3" xfId="23896"/>
    <cellStyle name="Normal 4 3 2 3" xfId="23897"/>
    <cellStyle name="Normal 4 3 2 4" xfId="23898"/>
    <cellStyle name="Normal 4 3 2 5" xfId="23899"/>
    <cellStyle name="Normal 4 3 2 6" xfId="23900"/>
    <cellStyle name="Normal 4 3 2 7" xfId="23901"/>
    <cellStyle name="Normal 4 3 3" xfId="23902"/>
    <cellStyle name="Normal 4 3 3 2" xfId="23903"/>
    <cellStyle name="Normal 4 3 3 3" xfId="23904"/>
    <cellStyle name="Normal 4 3 4" xfId="23905"/>
    <cellStyle name="Normal 4 3 5" xfId="23906"/>
    <cellStyle name="Normal 4 3 6" xfId="23907"/>
    <cellStyle name="Normal 4 3 7" xfId="23908"/>
    <cellStyle name="Normal 4 3 8" xfId="23909"/>
    <cellStyle name="Normal 4 3 9" xfId="23910"/>
    <cellStyle name="Normal 4 4" xfId="23911"/>
    <cellStyle name="Normal 4 4 10" xfId="23912"/>
    <cellStyle name="Normal 4 4 11" xfId="23913"/>
    <cellStyle name="Normal 4 4 12" xfId="23914"/>
    <cellStyle name="Normal 4 4 12 2" xfId="23915"/>
    <cellStyle name="Normal 4 4 12 3" xfId="23916"/>
    <cellStyle name="Normal 4 4 13" xfId="23917"/>
    <cellStyle name="Normal 4 4 14" xfId="23918"/>
    <cellStyle name="Normal 4 4 2" xfId="23919"/>
    <cellStyle name="Normal 4 4 2 2" xfId="23920"/>
    <cellStyle name="Normal 4 4 2 3" xfId="23921"/>
    <cellStyle name="Normal 4 4 2 4" xfId="23922"/>
    <cellStyle name="Normal 4 4 2 5" xfId="23923"/>
    <cellStyle name="Normal 4 4 3" xfId="23924"/>
    <cellStyle name="Normal 4 4 4" xfId="23925"/>
    <cellStyle name="Normal 4 4 5" xfId="23926"/>
    <cellStyle name="Normal 4 4 6" xfId="23927"/>
    <cellStyle name="Normal 4 4 7" xfId="23928"/>
    <cellStyle name="Normal 4 4 8" xfId="23929"/>
    <cellStyle name="Normal 4 4 9" xfId="23930"/>
    <cellStyle name="Normal 4 5" xfId="23931"/>
    <cellStyle name="Normal 4 5 10" xfId="23932"/>
    <cellStyle name="Normal 4 5 10 2" xfId="23933"/>
    <cellStyle name="Normal 4 5 10 3" xfId="23934"/>
    <cellStyle name="Normal 4 5 11" xfId="23935"/>
    <cellStyle name="Normal 4 5 12" xfId="23936"/>
    <cellStyle name="Normal 4 5 2" xfId="23937"/>
    <cellStyle name="Normal 4 5 2 2" xfId="23938"/>
    <cellStyle name="Normal 4 5 2 3" xfId="23939"/>
    <cellStyle name="Normal 4 5 3" xfId="23940"/>
    <cellStyle name="Normal 4 5 4" xfId="23941"/>
    <cellStyle name="Normal 4 5 5" xfId="23942"/>
    <cellStyle name="Normal 4 5 6" xfId="23943"/>
    <cellStyle name="Normal 4 5 7" xfId="23944"/>
    <cellStyle name="Normal 4 5 8" xfId="23945"/>
    <cellStyle name="Normal 4 5 9" xfId="23946"/>
    <cellStyle name="Normal 4 6" xfId="23947"/>
    <cellStyle name="Normal 4 6 2" xfId="23948"/>
    <cellStyle name="Normal 4 6 2 2" xfId="23949"/>
    <cellStyle name="Normal 4 6 2 3" xfId="23950"/>
    <cellStyle name="Normal 4 6 3" xfId="23951"/>
    <cellStyle name="Normal 4 6 4" xfId="23952"/>
    <cellStyle name="Normal 4 6 5" xfId="23953"/>
    <cellStyle name="Normal 4 6 6" xfId="23954"/>
    <cellStyle name="Normal 4 6 7" xfId="23955"/>
    <cellStyle name="Normal 4 6 8" xfId="23956"/>
    <cellStyle name="Normal 4 7" xfId="23957"/>
    <cellStyle name="Normal 4 7 2" xfId="23958"/>
    <cellStyle name="Normal 4 7 3" xfId="23959"/>
    <cellStyle name="Normal 4 8" xfId="23960"/>
    <cellStyle name="Normal 4 8 2" xfId="23961"/>
    <cellStyle name="Normal 4 9" xfId="23962"/>
    <cellStyle name="Normal 40" xfId="23963"/>
    <cellStyle name="Normal 40 10" xfId="23964"/>
    <cellStyle name="Normal 40 11" xfId="23965"/>
    <cellStyle name="Normal 40 12" xfId="23966"/>
    <cellStyle name="Normal 40 13" xfId="23967"/>
    <cellStyle name="Normal 40 2" xfId="23968"/>
    <cellStyle name="Normal 40 2 10" xfId="23969"/>
    <cellStyle name="Normal 40 2 11" xfId="23970"/>
    <cellStyle name="Normal 40 2 2" xfId="23971"/>
    <cellStyle name="Normal 40 2 2 2" xfId="23972"/>
    <cellStyle name="Normal 40 2 2 3" xfId="23973"/>
    <cellStyle name="Normal 40 2 2 4" xfId="23974"/>
    <cellStyle name="Normal 40 2 2 5" xfId="23975"/>
    <cellStyle name="Normal 40 2 3" xfId="23976"/>
    <cellStyle name="Normal 40 2 4" xfId="23977"/>
    <cellStyle name="Normal 40 2 5" xfId="23978"/>
    <cellStyle name="Normal 40 2 6" xfId="23979"/>
    <cellStyle name="Normal 40 2 7" xfId="23980"/>
    <cellStyle name="Normal 40 2 8" xfId="23981"/>
    <cellStyle name="Normal 40 2 9" xfId="23982"/>
    <cellStyle name="Normal 40 3" xfId="23983"/>
    <cellStyle name="Normal 40 3 2" xfId="23984"/>
    <cellStyle name="Normal 40 3 2 2" xfId="23985"/>
    <cellStyle name="Normal 40 3 2 3" xfId="23986"/>
    <cellStyle name="Normal 40 3 3" xfId="23987"/>
    <cellStyle name="Normal 40 3 4" xfId="23988"/>
    <cellStyle name="Normal 40 3 5" xfId="23989"/>
    <cellStyle name="Normal 40 3 6" xfId="23990"/>
    <cellStyle name="Normal 40 3 7" xfId="23991"/>
    <cellStyle name="Normal 40 3 8" xfId="23992"/>
    <cellStyle name="Normal 40 3 9" xfId="23993"/>
    <cellStyle name="Normal 40 4" xfId="23994"/>
    <cellStyle name="Normal 40 4 2" xfId="23995"/>
    <cellStyle name="Normal 40 4 2 2" xfId="23996"/>
    <cellStyle name="Normal 40 4 2 3" xfId="23997"/>
    <cellStyle name="Normal 40 4 3" xfId="23998"/>
    <cellStyle name="Normal 40 4 4" xfId="23999"/>
    <cellStyle name="Normal 40 4 5" xfId="24000"/>
    <cellStyle name="Normal 40 4 6" xfId="24001"/>
    <cellStyle name="Normal 40 4 7" xfId="24002"/>
    <cellStyle name="Normal 40 4 8" xfId="24003"/>
    <cellStyle name="Normal 40 5" xfId="24004"/>
    <cellStyle name="Normal 40 5 2" xfId="24005"/>
    <cellStyle name="Normal 40 5 2 2" xfId="24006"/>
    <cellStyle name="Normal 40 5 2 3" xfId="24007"/>
    <cellStyle name="Normal 40 5 3" xfId="24008"/>
    <cellStyle name="Normal 40 5 4" xfId="24009"/>
    <cellStyle name="Normal 40 5 5" xfId="24010"/>
    <cellStyle name="Normal 40 5 6" xfId="24011"/>
    <cellStyle name="Normal 40 5 7" xfId="24012"/>
    <cellStyle name="Normal 40 5 8" xfId="24013"/>
    <cellStyle name="Normal 40 6" xfId="24014"/>
    <cellStyle name="Normal 40 6 2" xfId="24015"/>
    <cellStyle name="Normal 40 6 3" xfId="24016"/>
    <cellStyle name="Normal 40 7" xfId="24017"/>
    <cellStyle name="Normal 40 7 2" xfId="24018"/>
    <cellStyle name="Normal 40 8" xfId="24019"/>
    <cellStyle name="Normal 40 8 2" xfId="24020"/>
    <cellStyle name="Normal 40 9" xfId="24021"/>
    <cellStyle name="Normal 41" xfId="24022"/>
    <cellStyle name="Normal 41 10" xfId="24023"/>
    <cellStyle name="Normal 41 11" xfId="24024"/>
    <cellStyle name="Normal 41 12" xfId="24025"/>
    <cellStyle name="Normal 41 13" xfId="24026"/>
    <cellStyle name="Normal 41 2" xfId="24027"/>
    <cellStyle name="Normal 41 2 10" xfId="24028"/>
    <cellStyle name="Normal 41 2 11" xfId="24029"/>
    <cellStyle name="Normal 41 2 2" xfId="24030"/>
    <cellStyle name="Normal 41 2 2 2" xfId="24031"/>
    <cellStyle name="Normal 41 2 2 3" xfId="24032"/>
    <cellStyle name="Normal 41 2 2 4" xfId="24033"/>
    <cellStyle name="Normal 41 2 2 5" xfId="24034"/>
    <cellStyle name="Normal 41 2 3" xfId="24035"/>
    <cellStyle name="Normal 41 2 4" xfId="24036"/>
    <cellStyle name="Normal 41 2 5" xfId="24037"/>
    <cellStyle name="Normal 41 2 6" xfId="24038"/>
    <cellStyle name="Normal 41 2 7" xfId="24039"/>
    <cellStyle name="Normal 41 2 8" xfId="24040"/>
    <cellStyle name="Normal 41 2 9" xfId="24041"/>
    <cellStyle name="Normal 41 3" xfId="24042"/>
    <cellStyle name="Normal 41 3 2" xfId="24043"/>
    <cellStyle name="Normal 41 3 2 2" xfId="24044"/>
    <cellStyle name="Normal 41 3 2 3" xfId="24045"/>
    <cellStyle name="Normal 41 3 3" xfId="24046"/>
    <cellStyle name="Normal 41 3 4" xfId="24047"/>
    <cellStyle name="Normal 41 3 5" xfId="24048"/>
    <cellStyle name="Normal 41 3 6" xfId="24049"/>
    <cellStyle name="Normal 41 3 7" xfId="24050"/>
    <cellStyle name="Normal 41 3 8" xfId="24051"/>
    <cellStyle name="Normal 41 3 9" xfId="24052"/>
    <cellStyle name="Normal 41 4" xfId="24053"/>
    <cellStyle name="Normal 41 4 2" xfId="24054"/>
    <cellStyle name="Normal 41 4 2 2" xfId="24055"/>
    <cellStyle name="Normal 41 4 2 3" xfId="24056"/>
    <cellStyle name="Normal 41 4 3" xfId="24057"/>
    <cellStyle name="Normal 41 4 4" xfId="24058"/>
    <cellStyle name="Normal 41 4 5" xfId="24059"/>
    <cellStyle name="Normal 41 4 6" xfId="24060"/>
    <cellStyle name="Normal 41 4 7" xfId="24061"/>
    <cellStyle name="Normal 41 4 8" xfId="24062"/>
    <cellStyle name="Normal 41 5" xfId="24063"/>
    <cellStyle name="Normal 41 5 2" xfId="24064"/>
    <cellStyle name="Normal 41 5 2 2" xfId="24065"/>
    <cellStyle name="Normal 41 5 2 3" xfId="24066"/>
    <cellStyle name="Normal 41 5 3" xfId="24067"/>
    <cellStyle name="Normal 41 5 4" xfId="24068"/>
    <cellStyle name="Normal 41 5 5" xfId="24069"/>
    <cellStyle name="Normal 41 5 6" xfId="24070"/>
    <cellStyle name="Normal 41 5 7" xfId="24071"/>
    <cellStyle name="Normal 41 5 8" xfId="24072"/>
    <cellStyle name="Normal 41 6" xfId="24073"/>
    <cellStyle name="Normal 41 6 2" xfId="24074"/>
    <cellStyle name="Normal 41 6 3" xfId="24075"/>
    <cellStyle name="Normal 41 7" xfId="24076"/>
    <cellStyle name="Normal 41 7 2" xfId="24077"/>
    <cellStyle name="Normal 41 8" xfId="24078"/>
    <cellStyle name="Normal 41 8 2" xfId="24079"/>
    <cellStyle name="Normal 41 9" xfId="24080"/>
    <cellStyle name="Normal 42" xfId="24081"/>
    <cellStyle name="Normal 42 10" xfId="24082"/>
    <cellStyle name="Normal 42 11" xfId="24083"/>
    <cellStyle name="Normal 42 12" xfId="24084"/>
    <cellStyle name="Normal 42 13" xfId="24085"/>
    <cellStyle name="Normal 42 2" xfId="24086"/>
    <cellStyle name="Normal 42 2 10" xfId="24087"/>
    <cellStyle name="Normal 42 2 11" xfId="24088"/>
    <cellStyle name="Normal 42 2 2" xfId="24089"/>
    <cellStyle name="Normal 42 2 2 2" xfId="24090"/>
    <cellStyle name="Normal 42 2 2 3" xfId="24091"/>
    <cellStyle name="Normal 42 2 2 4" xfId="24092"/>
    <cellStyle name="Normal 42 2 2 5" xfId="24093"/>
    <cellStyle name="Normal 42 2 3" xfId="24094"/>
    <cellStyle name="Normal 42 2 4" xfId="24095"/>
    <cellStyle name="Normal 42 2 5" xfId="24096"/>
    <cellStyle name="Normal 42 2 6" xfId="24097"/>
    <cellStyle name="Normal 42 2 7" xfId="24098"/>
    <cellStyle name="Normal 42 2 8" xfId="24099"/>
    <cellStyle name="Normal 42 2 9" xfId="24100"/>
    <cellStyle name="Normal 42 3" xfId="24101"/>
    <cellStyle name="Normal 42 3 2" xfId="24102"/>
    <cellStyle name="Normal 42 3 2 2" xfId="24103"/>
    <cellStyle name="Normal 42 3 2 3" xfId="24104"/>
    <cellStyle name="Normal 42 3 3" xfId="24105"/>
    <cellStyle name="Normal 42 3 4" xfId="24106"/>
    <cellStyle name="Normal 42 3 5" xfId="24107"/>
    <cellStyle name="Normal 42 3 6" xfId="24108"/>
    <cellStyle name="Normal 42 3 7" xfId="24109"/>
    <cellStyle name="Normal 42 3 8" xfId="24110"/>
    <cellStyle name="Normal 42 3 9" xfId="24111"/>
    <cellStyle name="Normal 42 4" xfId="24112"/>
    <cellStyle name="Normal 42 4 2" xfId="24113"/>
    <cellStyle name="Normal 42 4 2 2" xfId="24114"/>
    <cellStyle name="Normal 42 4 2 3" xfId="24115"/>
    <cellStyle name="Normal 42 4 3" xfId="24116"/>
    <cellStyle name="Normal 42 4 4" xfId="24117"/>
    <cellStyle name="Normal 42 4 5" xfId="24118"/>
    <cellStyle name="Normal 42 4 6" xfId="24119"/>
    <cellStyle name="Normal 42 4 7" xfId="24120"/>
    <cellStyle name="Normal 42 4 8" xfId="24121"/>
    <cellStyle name="Normal 42 5" xfId="24122"/>
    <cellStyle name="Normal 42 5 2" xfId="24123"/>
    <cellStyle name="Normal 42 5 2 2" xfId="24124"/>
    <cellStyle name="Normal 42 5 2 3" xfId="24125"/>
    <cellStyle name="Normal 42 5 3" xfId="24126"/>
    <cellStyle name="Normal 42 5 4" xfId="24127"/>
    <cellStyle name="Normal 42 5 5" xfId="24128"/>
    <cellStyle name="Normal 42 5 6" xfId="24129"/>
    <cellStyle name="Normal 42 5 7" xfId="24130"/>
    <cellStyle name="Normal 42 5 8" xfId="24131"/>
    <cellStyle name="Normal 42 6" xfId="24132"/>
    <cellStyle name="Normal 42 6 2" xfId="24133"/>
    <cellStyle name="Normal 42 6 3" xfId="24134"/>
    <cellStyle name="Normal 42 7" xfId="24135"/>
    <cellStyle name="Normal 42 7 2" xfId="24136"/>
    <cellStyle name="Normal 42 8" xfId="24137"/>
    <cellStyle name="Normal 42 8 2" xfId="24138"/>
    <cellStyle name="Normal 42 9" xfId="24139"/>
    <cellStyle name="Normal 43" xfId="24140"/>
    <cellStyle name="Normal 43 10" xfId="24141"/>
    <cellStyle name="Normal 43 11" xfId="24142"/>
    <cellStyle name="Normal 43 12" xfId="24143"/>
    <cellStyle name="Normal 43 13" xfId="24144"/>
    <cellStyle name="Normal 43 2" xfId="24145"/>
    <cellStyle name="Normal 43 2 10" xfId="24146"/>
    <cellStyle name="Normal 43 2 11" xfId="24147"/>
    <cellStyle name="Normal 43 2 2" xfId="24148"/>
    <cellStyle name="Normal 43 2 2 2" xfId="24149"/>
    <cellStyle name="Normal 43 2 2 3" xfId="24150"/>
    <cellStyle name="Normal 43 2 2 4" xfId="24151"/>
    <cellStyle name="Normal 43 2 3" xfId="24152"/>
    <cellStyle name="Normal 43 2 4" xfId="24153"/>
    <cellStyle name="Normal 43 2 5" xfId="24154"/>
    <cellStyle name="Normal 43 2 6" xfId="24155"/>
    <cellStyle name="Normal 43 2 7" xfId="24156"/>
    <cellStyle name="Normal 43 2 8" xfId="24157"/>
    <cellStyle name="Normal 43 2 9" xfId="24158"/>
    <cellStyle name="Normal 43 3" xfId="24159"/>
    <cellStyle name="Normal 43 3 2" xfId="24160"/>
    <cellStyle name="Normal 43 3 2 2" xfId="24161"/>
    <cellStyle name="Normal 43 3 3" xfId="24162"/>
    <cellStyle name="Normal 43 3 4" xfId="24163"/>
    <cellStyle name="Normal 43 3 5" xfId="24164"/>
    <cellStyle name="Normal 43 3 6" xfId="24165"/>
    <cellStyle name="Normal 43 3 7" xfId="24166"/>
    <cellStyle name="Normal 43 3 8" xfId="24167"/>
    <cellStyle name="Normal 43 4" xfId="24168"/>
    <cellStyle name="Normal 43 4 2" xfId="24169"/>
    <cellStyle name="Normal 43 4 2 2" xfId="24170"/>
    <cellStyle name="Normal 43 4 3" xfId="24171"/>
    <cellStyle name="Normal 43 4 4" xfId="24172"/>
    <cellStyle name="Normal 43 4 5" xfId="24173"/>
    <cellStyle name="Normal 43 4 6" xfId="24174"/>
    <cellStyle name="Normal 43 4 7" xfId="24175"/>
    <cellStyle name="Normal 43 5" xfId="24176"/>
    <cellStyle name="Normal 43 5 2" xfId="24177"/>
    <cellStyle name="Normal 43 5 2 2" xfId="24178"/>
    <cellStyle name="Normal 43 5 3" xfId="24179"/>
    <cellStyle name="Normal 43 5 4" xfId="24180"/>
    <cellStyle name="Normal 43 5 5" xfId="24181"/>
    <cellStyle name="Normal 43 5 6" xfId="24182"/>
    <cellStyle name="Normal 43 5 7" xfId="24183"/>
    <cellStyle name="Normal 43 6" xfId="24184"/>
    <cellStyle name="Normal 43 6 2" xfId="24185"/>
    <cellStyle name="Normal 43 7" xfId="24186"/>
    <cellStyle name="Normal 43 8" xfId="24187"/>
    <cellStyle name="Normal 43 9" xfId="24188"/>
    <cellStyle name="Normal 44" xfId="24189"/>
    <cellStyle name="Normal 44 10" xfId="24190"/>
    <cellStyle name="Normal 44 11" xfId="24191"/>
    <cellStyle name="Normal 44 12" xfId="24192"/>
    <cellStyle name="Normal 44 13" xfId="24193"/>
    <cellStyle name="Normal 44 2" xfId="24194"/>
    <cellStyle name="Normal 44 2 10" xfId="24195"/>
    <cellStyle name="Normal 44 2 11" xfId="24196"/>
    <cellStyle name="Normal 44 2 2" xfId="24197"/>
    <cellStyle name="Normal 44 2 2 2" xfId="24198"/>
    <cellStyle name="Normal 44 2 2 3" xfId="24199"/>
    <cellStyle name="Normal 44 2 2 4" xfId="24200"/>
    <cellStyle name="Normal 44 2 3" xfId="24201"/>
    <cellStyle name="Normal 44 2 4" xfId="24202"/>
    <cellStyle name="Normal 44 2 5" xfId="24203"/>
    <cellStyle name="Normal 44 2 6" xfId="24204"/>
    <cellStyle name="Normal 44 2 7" xfId="24205"/>
    <cellStyle name="Normal 44 2 8" xfId="24206"/>
    <cellStyle name="Normal 44 2 9" xfId="24207"/>
    <cellStyle name="Normal 44 3" xfId="24208"/>
    <cellStyle name="Normal 44 3 2" xfId="24209"/>
    <cellStyle name="Normal 44 3 2 2" xfId="24210"/>
    <cellStyle name="Normal 44 3 3" xfId="24211"/>
    <cellStyle name="Normal 44 3 4" xfId="24212"/>
    <cellStyle name="Normal 44 3 5" xfId="24213"/>
    <cellStyle name="Normal 44 3 6" xfId="24214"/>
    <cellStyle name="Normal 44 3 7" xfId="24215"/>
    <cellStyle name="Normal 44 3 8" xfId="24216"/>
    <cellStyle name="Normal 44 3 9" xfId="24217"/>
    <cellStyle name="Normal 44 4" xfId="24218"/>
    <cellStyle name="Normal 44 4 2" xfId="24219"/>
    <cellStyle name="Normal 44 4 2 2" xfId="24220"/>
    <cellStyle name="Normal 44 4 3" xfId="24221"/>
    <cellStyle name="Normal 44 4 4" xfId="24222"/>
    <cellStyle name="Normal 44 4 5" xfId="24223"/>
    <cellStyle name="Normal 44 4 6" xfId="24224"/>
    <cellStyle name="Normal 44 4 7" xfId="24225"/>
    <cellStyle name="Normal 44 5" xfId="24226"/>
    <cellStyle name="Normal 44 5 2" xfId="24227"/>
    <cellStyle name="Normal 44 5 2 2" xfId="24228"/>
    <cellStyle name="Normal 44 5 3" xfId="24229"/>
    <cellStyle name="Normal 44 5 4" xfId="24230"/>
    <cellStyle name="Normal 44 5 5" xfId="24231"/>
    <cellStyle name="Normal 44 5 6" xfId="24232"/>
    <cellStyle name="Normal 44 5 7" xfId="24233"/>
    <cellStyle name="Normal 44 6" xfId="24234"/>
    <cellStyle name="Normal 44 6 2" xfId="24235"/>
    <cellStyle name="Normal 44 7" xfId="24236"/>
    <cellStyle name="Normal 44 8" xfId="24237"/>
    <cellStyle name="Normal 44 9" xfId="24238"/>
    <cellStyle name="Normal 45" xfId="24239"/>
    <cellStyle name="Normal 45 10" xfId="24240"/>
    <cellStyle name="Normal 45 11" xfId="24241"/>
    <cellStyle name="Normal 45 12" xfId="24242"/>
    <cellStyle name="Normal 45 13" xfId="24243"/>
    <cellStyle name="Normal 45 2" xfId="24244"/>
    <cellStyle name="Normal 45 2 10" xfId="24245"/>
    <cellStyle name="Normal 45 2 11" xfId="24246"/>
    <cellStyle name="Normal 45 2 2" xfId="24247"/>
    <cellStyle name="Normal 45 2 2 2" xfId="24248"/>
    <cellStyle name="Normal 45 2 2 3" xfId="24249"/>
    <cellStyle name="Normal 45 2 2 4" xfId="24250"/>
    <cellStyle name="Normal 45 2 3" xfId="24251"/>
    <cellStyle name="Normal 45 2 4" xfId="24252"/>
    <cellStyle name="Normal 45 2 5" xfId="24253"/>
    <cellStyle name="Normal 45 2 6" xfId="24254"/>
    <cellStyle name="Normal 45 2 7" xfId="24255"/>
    <cellStyle name="Normal 45 2 8" xfId="24256"/>
    <cellStyle name="Normal 45 2 9" xfId="24257"/>
    <cellStyle name="Normal 45 3" xfId="24258"/>
    <cellStyle name="Normal 45 3 2" xfId="24259"/>
    <cellStyle name="Normal 45 3 2 2" xfId="24260"/>
    <cellStyle name="Normal 45 3 3" xfId="24261"/>
    <cellStyle name="Normal 45 3 4" xfId="24262"/>
    <cellStyle name="Normal 45 3 5" xfId="24263"/>
    <cellStyle name="Normal 45 3 6" xfId="24264"/>
    <cellStyle name="Normal 45 3 7" xfId="24265"/>
    <cellStyle name="Normal 45 3 8" xfId="24266"/>
    <cellStyle name="Normal 45 3 9" xfId="24267"/>
    <cellStyle name="Normal 45 4" xfId="24268"/>
    <cellStyle name="Normal 45 4 2" xfId="24269"/>
    <cellStyle name="Normal 45 4 2 2" xfId="24270"/>
    <cellStyle name="Normal 45 4 3" xfId="24271"/>
    <cellStyle name="Normal 45 4 4" xfId="24272"/>
    <cellStyle name="Normal 45 4 5" xfId="24273"/>
    <cellStyle name="Normal 45 4 6" xfId="24274"/>
    <cellStyle name="Normal 45 4 7" xfId="24275"/>
    <cellStyle name="Normal 45 5" xfId="24276"/>
    <cellStyle name="Normal 45 5 2" xfId="24277"/>
    <cellStyle name="Normal 45 5 2 2" xfId="24278"/>
    <cellStyle name="Normal 45 5 3" xfId="24279"/>
    <cellStyle name="Normal 45 5 4" xfId="24280"/>
    <cellStyle name="Normal 45 5 5" xfId="24281"/>
    <cellStyle name="Normal 45 5 6" xfId="24282"/>
    <cellStyle name="Normal 45 5 7" xfId="24283"/>
    <cellStyle name="Normal 45 6" xfId="24284"/>
    <cellStyle name="Normal 45 6 2" xfId="24285"/>
    <cellStyle name="Normal 45 7" xfId="24286"/>
    <cellStyle name="Normal 45 8" xfId="24287"/>
    <cellStyle name="Normal 45 9" xfId="24288"/>
    <cellStyle name="Normal 46" xfId="24289"/>
    <cellStyle name="Normal 46 10" xfId="24290"/>
    <cellStyle name="Normal 46 11" xfId="24291"/>
    <cellStyle name="Normal 46 12" xfId="24292"/>
    <cellStyle name="Normal 46 13" xfId="24293"/>
    <cellStyle name="Normal 46 2" xfId="24294"/>
    <cellStyle name="Normal 46 2 10" xfId="24295"/>
    <cellStyle name="Normal 46 2 11" xfId="24296"/>
    <cellStyle name="Normal 46 2 2" xfId="24297"/>
    <cellStyle name="Normal 46 2 2 2" xfId="24298"/>
    <cellStyle name="Normal 46 2 2 3" xfId="24299"/>
    <cellStyle name="Normal 46 2 2 4" xfId="24300"/>
    <cellStyle name="Normal 46 2 2 5" xfId="24301"/>
    <cellStyle name="Normal 46 2 3" xfId="24302"/>
    <cellStyle name="Normal 46 2 4" xfId="24303"/>
    <cellStyle name="Normal 46 2 5" xfId="24304"/>
    <cellStyle name="Normal 46 2 6" xfId="24305"/>
    <cellStyle name="Normal 46 2 7" xfId="24306"/>
    <cellStyle name="Normal 46 2 8" xfId="24307"/>
    <cellStyle name="Normal 46 2 9" xfId="24308"/>
    <cellStyle name="Normal 46 3" xfId="24309"/>
    <cellStyle name="Normal 46 3 2" xfId="24310"/>
    <cellStyle name="Normal 46 3 2 2" xfId="24311"/>
    <cellStyle name="Normal 46 3 2 3" xfId="24312"/>
    <cellStyle name="Normal 46 3 3" xfId="24313"/>
    <cellStyle name="Normal 46 3 4" xfId="24314"/>
    <cellStyle name="Normal 46 3 5" xfId="24315"/>
    <cellStyle name="Normal 46 3 6" xfId="24316"/>
    <cellStyle name="Normal 46 3 7" xfId="24317"/>
    <cellStyle name="Normal 46 3 8" xfId="24318"/>
    <cellStyle name="Normal 46 3 9" xfId="24319"/>
    <cellStyle name="Normal 46 4" xfId="24320"/>
    <cellStyle name="Normal 46 4 2" xfId="24321"/>
    <cellStyle name="Normal 46 4 2 2" xfId="24322"/>
    <cellStyle name="Normal 46 4 2 3" xfId="24323"/>
    <cellStyle name="Normal 46 4 3" xfId="24324"/>
    <cellStyle name="Normal 46 4 4" xfId="24325"/>
    <cellStyle name="Normal 46 4 5" xfId="24326"/>
    <cellStyle name="Normal 46 4 6" xfId="24327"/>
    <cellStyle name="Normal 46 4 7" xfId="24328"/>
    <cellStyle name="Normal 46 4 8" xfId="24329"/>
    <cellStyle name="Normal 46 5" xfId="24330"/>
    <cellStyle name="Normal 46 5 2" xfId="24331"/>
    <cellStyle name="Normal 46 5 2 2" xfId="24332"/>
    <cellStyle name="Normal 46 5 2 3" xfId="24333"/>
    <cellStyle name="Normal 46 5 3" xfId="24334"/>
    <cellStyle name="Normal 46 5 4" xfId="24335"/>
    <cellStyle name="Normal 46 5 5" xfId="24336"/>
    <cellStyle name="Normal 46 5 6" xfId="24337"/>
    <cellStyle name="Normal 46 5 7" xfId="24338"/>
    <cellStyle name="Normal 46 5 8" xfId="24339"/>
    <cellStyle name="Normal 46 6" xfId="24340"/>
    <cellStyle name="Normal 46 6 2" xfId="24341"/>
    <cellStyle name="Normal 46 6 3" xfId="24342"/>
    <cellStyle name="Normal 46 7" xfId="24343"/>
    <cellStyle name="Normal 46 7 2" xfId="24344"/>
    <cellStyle name="Normal 46 8" xfId="24345"/>
    <cellStyle name="Normal 46 8 2" xfId="24346"/>
    <cellStyle name="Normal 46 9" xfId="24347"/>
    <cellStyle name="Normal 47" xfId="24348"/>
    <cellStyle name="Normal 47 10" xfId="24349"/>
    <cellStyle name="Normal 47 11" xfId="24350"/>
    <cellStyle name="Normal 47 12" xfId="24351"/>
    <cellStyle name="Normal 47 13" xfId="24352"/>
    <cellStyle name="Normal 47 2" xfId="24353"/>
    <cellStyle name="Normal 47 2 10" xfId="24354"/>
    <cellStyle name="Normal 47 2 11" xfId="24355"/>
    <cellStyle name="Normal 47 2 2" xfId="24356"/>
    <cellStyle name="Normal 47 2 2 2" xfId="24357"/>
    <cellStyle name="Normal 47 2 2 3" xfId="24358"/>
    <cellStyle name="Normal 47 2 2 4" xfId="24359"/>
    <cellStyle name="Normal 47 2 2 5" xfId="24360"/>
    <cellStyle name="Normal 47 2 3" xfId="24361"/>
    <cellStyle name="Normal 47 2 4" xfId="24362"/>
    <cellStyle name="Normal 47 2 5" xfId="24363"/>
    <cellStyle name="Normal 47 2 6" xfId="24364"/>
    <cellStyle name="Normal 47 2 7" xfId="24365"/>
    <cellStyle name="Normal 47 2 8" xfId="24366"/>
    <cellStyle name="Normal 47 2 9" xfId="24367"/>
    <cellStyle name="Normal 47 3" xfId="24368"/>
    <cellStyle name="Normal 47 3 2" xfId="24369"/>
    <cellStyle name="Normal 47 3 2 2" xfId="24370"/>
    <cellStyle name="Normal 47 3 2 3" xfId="24371"/>
    <cellStyle name="Normal 47 3 3" xfId="24372"/>
    <cellStyle name="Normal 47 3 4" xfId="24373"/>
    <cellStyle name="Normal 47 3 5" xfId="24374"/>
    <cellStyle name="Normal 47 3 6" xfId="24375"/>
    <cellStyle name="Normal 47 3 7" xfId="24376"/>
    <cellStyle name="Normal 47 3 8" xfId="24377"/>
    <cellStyle name="Normal 47 3 9" xfId="24378"/>
    <cellStyle name="Normal 47 4" xfId="24379"/>
    <cellStyle name="Normal 47 4 2" xfId="24380"/>
    <cellStyle name="Normal 47 4 2 2" xfId="24381"/>
    <cellStyle name="Normal 47 4 2 3" xfId="24382"/>
    <cellStyle name="Normal 47 4 3" xfId="24383"/>
    <cellStyle name="Normal 47 4 4" xfId="24384"/>
    <cellStyle name="Normal 47 4 5" xfId="24385"/>
    <cellStyle name="Normal 47 4 6" xfId="24386"/>
    <cellStyle name="Normal 47 4 7" xfId="24387"/>
    <cellStyle name="Normal 47 4 8" xfId="24388"/>
    <cellStyle name="Normal 47 5" xfId="24389"/>
    <cellStyle name="Normal 47 5 2" xfId="24390"/>
    <cellStyle name="Normal 47 5 2 2" xfId="24391"/>
    <cellStyle name="Normal 47 5 2 3" xfId="24392"/>
    <cellStyle name="Normal 47 5 3" xfId="24393"/>
    <cellStyle name="Normal 47 5 4" xfId="24394"/>
    <cellStyle name="Normal 47 5 5" xfId="24395"/>
    <cellStyle name="Normal 47 5 6" xfId="24396"/>
    <cellStyle name="Normal 47 5 7" xfId="24397"/>
    <cellStyle name="Normal 47 5 8" xfId="24398"/>
    <cellStyle name="Normal 47 6" xfId="24399"/>
    <cellStyle name="Normal 47 6 2" xfId="24400"/>
    <cellStyle name="Normal 47 6 3" xfId="24401"/>
    <cellStyle name="Normal 47 7" xfId="24402"/>
    <cellStyle name="Normal 47 7 2" xfId="24403"/>
    <cellStyle name="Normal 47 8" xfId="24404"/>
    <cellStyle name="Normal 47 8 2" xfId="24405"/>
    <cellStyle name="Normal 47 9" xfId="24406"/>
    <cellStyle name="Normal 48" xfId="24407"/>
    <cellStyle name="Normal 48 10" xfId="24408"/>
    <cellStyle name="Normal 48 11" xfId="24409"/>
    <cellStyle name="Normal 48 12" xfId="24410"/>
    <cellStyle name="Normal 48 13" xfId="24411"/>
    <cellStyle name="Normal 48 2" xfId="24412"/>
    <cellStyle name="Normal 48 2 10" xfId="24413"/>
    <cellStyle name="Normal 48 2 11" xfId="24414"/>
    <cellStyle name="Normal 48 2 2" xfId="24415"/>
    <cellStyle name="Normal 48 2 2 2" xfId="24416"/>
    <cellStyle name="Normal 48 2 2 3" xfId="24417"/>
    <cellStyle name="Normal 48 2 2 4" xfId="24418"/>
    <cellStyle name="Normal 48 2 2 5" xfId="24419"/>
    <cellStyle name="Normal 48 2 3" xfId="24420"/>
    <cellStyle name="Normal 48 2 4" xfId="24421"/>
    <cellStyle name="Normal 48 2 5" xfId="24422"/>
    <cellStyle name="Normal 48 2 6" xfId="24423"/>
    <cellStyle name="Normal 48 2 7" xfId="24424"/>
    <cellStyle name="Normal 48 2 8" xfId="24425"/>
    <cellStyle name="Normal 48 2 9" xfId="24426"/>
    <cellStyle name="Normal 48 3" xfId="24427"/>
    <cellStyle name="Normal 48 3 2" xfId="24428"/>
    <cellStyle name="Normal 48 3 2 2" xfId="24429"/>
    <cellStyle name="Normal 48 3 2 3" xfId="24430"/>
    <cellStyle name="Normal 48 3 3" xfId="24431"/>
    <cellStyle name="Normal 48 3 4" xfId="24432"/>
    <cellStyle name="Normal 48 3 5" xfId="24433"/>
    <cellStyle name="Normal 48 3 6" xfId="24434"/>
    <cellStyle name="Normal 48 3 7" xfId="24435"/>
    <cellStyle name="Normal 48 3 8" xfId="24436"/>
    <cellStyle name="Normal 48 3 9" xfId="24437"/>
    <cellStyle name="Normal 48 4" xfId="24438"/>
    <cellStyle name="Normal 48 4 2" xfId="24439"/>
    <cellStyle name="Normal 48 4 2 2" xfId="24440"/>
    <cellStyle name="Normal 48 4 2 3" xfId="24441"/>
    <cellStyle name="Normal 48 4 3" xfId="24442"/>
    <cellStyle name="Normal 48 4 4" xfId="24443"/>
    <cellStyle name="Normal 48 4 5" xfId="24444"/>
    <cellStyle name="Normal 48 4 6" xfId="24445"/>
    <cellStyle name="Normal 48 4 7" xfId="24446"/>
    <cellStyle name="Normal 48 4 8" xfId="24447"/>
    <cellStyle name="Normal 48 5" xfId="24448"/>
    <cellStyle name="Normal 48 5 2" xfId="24449"/>
    <cellStyle name="Normal 48 5 2 2" xfId="24450"/>
    <cellStyle name="Normal 48 5 2 3" xfId="24451"/>
    <cellStyle name="Normal 48 5 3" xfId="24452"/>
    <cellStyle name="Normal 48 5 4" xfId="24453"/>
    <cellStyle name="Normal 48 5 5" xfId="24454"/>
    <cellStyle name="Normal 48 5 6" xfId="24455"/>
    <cellStyle name="Normal 48 5 7" xfId="24456"/>
    <cellStyle name="Normal 48 5 8" xfId="24457"/>
    <cellStyle name="Normal 48 6" xfId="24458"/>
    <cellStyle name="Normal 48 6 2" xfId="24459"/>
    <cellStyle name="Normal 48 6 3" xfId="24460"/>
    <cellStyle name="Normal 48 7" xfId="24461"/>
    <cellStyle name="Normal 48 7 2" xfId="24462"/>
    <cellStyle name="Normal 48 8" xfId="24463"/>
    <cellStyle name="Normal 48 8 2" xfId="24464"/>
    <cellStyle name="Normal 48 9" xfId="24465"/>
    <cellStyle name="Normal 49" xfId="24466"/>
    <cellStyle name="Normal 49 10" xfId="24467"/>
    <cellStyle name="Normal 49 11" xfId="24468"/>
    <cellStyle name="Normal 49 12" xfId="24469"/>
    <cellStyle name="Normal 49 13" xfId="24470"/>
    <cellStyle name="Normal 49 2" xfId="24471"/>
    <cellStyle name="Normal 49 2 10" xfId="24472"/>
    <cellStyle name="Normal 49 2 11" xfId="24473"/>
    <cellStyle name="Normal 49 2 2" xfId="24474"/>
    <cellStyle name="Normal 49 2 2 2" xfId="24475"/>
    <cellStyle name="Normal 49 2 2 3" xfId="24476"/>
    <cellStyle name="Normal 49 2 2 4" xfId="24477"/>
    <cellStyle name="Normal 49 2 2 5" xfId="24478"/>
    <cellStyle name="Normal 49 2 3" xfId="24479"/>
    <cellStyle name="Normal 49 2 4" xfId="24480"/>
    <cellStyle name="Normal 49 2 5" xfId="24481"/>
    <cellStyle name="Normal 49 2 6" xfId="24482"/>
    <cellStyle name="Normal 49 2 7" xfId="24483"/>
    <cellStyle name="Normal 49 2 8" xfId="24484"/>
    <cellStyle name="Normal 49 2 9" xfId="24485"/>
    <cellStyle name="Normal 49 3" xfId="24486"/>
    <cellStyle name="Normal 49 3 2" xfId="24487"/>
    <cellStyle name="Normal 49 3 2 2" xfId="24488"/>
    <cellStyle name="Normal 49 3 2 3" xfId="24489"/>
    <cellStyle name="Normal 49 3 3" xfId="24490"/>
    <cellStyle name="Normal 49 3 4" xfId="24491"/>
    <cellStyle name="Normal 49 3 5" xfId="24492"/>
    <cellStyle name="Normal 49 3 6" xfId="24493"/>
    <cellStyle name="Normal 49 3 7" xfId="24494"/>
    <cellStyle name="Normal 49 3 8" xfId="24495"/>
    <cellStyle name="Normal 49 3 9" xfId="24496"/>
    <cellStyle name="Normal 49 4" xfId="24497"/>
    <cellStyle name="Normal 49 4 2" xfId="24498"/>
    <cellStyle name="Normal 49 4 2 2" xfId="24499"/>
    <cellStyle name="Normal 49 4 2 3" xfId="24500"/>
    <cellStyle name="Normal 49 4 3" xfId="24501"/>
    <cellStyle name="Normal 49 4 4" xfId="24502"/>
    <cellStyle name="Normal 49 4 5" xfId="24503"/>
    <cellStyle name="Normal 49 4 6" xfId="24504"/>
    <cellStyle name="Normal 49 4 7" xfId="24505"/>
    <cellStyle name="Normal 49 4 8" xfId="24506"/>
    <cellStyle name="Normal 49 5" xfId="24507"/>
    <cellStyle name="Normal 49 5 2" xfId="24508"/>
    <cellStyle name="Normal 49 5 2 2" xfId="24509"/>
    <cellStyle name="Normal 49 5 2 3" xfId="24510"/>
    <cellStyle name="Normal 49 5 3" xfId="24511"/>
    <cellStyle name="Normal 49 5 4" xfId="24512"/>
    <cellStyle name="Normal 49 5 5" xfId="24513"/>
    <cellStyle name="Normal 49 5 6" xfId="24514"/>
    <cellStyle name="Normal 49 5 7" xfId="24515"/>
    <cellStyle name="Normal 49 5 8" xfId="24516"/>
    <cellStyle name="Normal 49 6" xfId="24517"/>
    <cellStyle name="Normal 49 6 2" xfId="24518"/>
    <cellStyle name="Normal 49 6 3" xfId="24519"/>
    <cellStyle name="Normal 49 7" xfId="24520"/>
    <cellStyle name="Normal 49 7 2" xfId="24521"/>
    <cellStyle name="Normal 49 8" xfId="24522"/>
    <cellStyle name="Normal 49 8 2" xfId="24523"/>
    <cellStyle name="Normal 49 9" xfId="24524"/>
    <cellStyle name="Normal 5" xfId="24525"/>
    <cellStyle name="Normal 5 10" xfId="24526"/>
    <cellStyle name="Normal 5 11" xfId="24527"/>
    <cellStyle name="Normal 5 12" xfId="24528"/>
    <cellStyle name="Normal 5 13" xfId="24529"/>
    <cellStyle name="Normal 5 14" xfId="24530"/>
    <cellStyle name="Normal 5 15" xfId="24531"/>
    <cellStyle name="Normal 5 15 2" xfId="24532"/>
    <cellStyle name="Normal 5 15 3" xfId="24533"/>
    <cellStyle name="Normal 5 16" xfId="24534"/>
    <cellStyle name="Normal 5 17" xfId="24535"/>
    <cellStyle name="Normal 5 2" xfId="24536"/>
    <cellStyle name="Normal 5 2 10" xfId="24537"/>
    <cellStyle name="Normal 5 2 11" xfId="24538"/>
    <cellStyle name="Normal 5 2 12" xfId="24539"/>
    <cellStyle name="Normal 5 2 13" xfId="24540"/>
    <cellStyle name="Normal 5 2 13 2" xfId="24541"/>
    <cellStyle name="Normal 5 2 13 3" xfId="24542"/>
    <cellStyle name="Normal 5 2 14" xfId="24543"/>
    <cellStyle name="Normal 5 2 15" xfId="24544"/>
    <cellStyle name="Normal 5 2 2" xfId="24545"/>
    <cellStyle name="Normal 5 2 2 2" xfId="24546"/>
    <cellStyle name="Normal 5 2 2 2 2" xfId="24547"/>
    <cellStyle name="Normal 5 2 2 2 3" xfId="24548"/>
    <cellStyle name="Normal 5 2 2 3" xfId="24549"/>
    <cellStyle name="Normal 5 2 2 4" xfId="24550"/>
    <cellStyle name="Normal 5 2 2 5" xfId="24551"/>
    <cellStyle name="Normal 5 2 2 6" xfId="24552"/>
    <cellStyle name="Normal 5 2 2 7" xfId="24553"/>
    <cellStyle name="Normal 5 2 3" xfId="24554"/>
    <cellStyle name="Normal 5 2 3 2" xfId="24555"/>
    <cellStyle name="Normal 5 2 3 3" xfId="24556"/>
    <cellStyle name="Normal 5 2 4" xfId="24557"/>
    <cellStyle name="Normal 5 2 5" xfId="24558"/>
    <cellStyle name="Normal 5 2 6" xfId="24559"/>
    <cellStyle name="Normal 5 2 7" xfId="24560"/>
    <cellStyle name="Normal 5 2 8" xfId="24561"/>
    <cellStyle name="Normal 5 2 9" xfId="24562"/>
    <cellStyle name="Normal 5 3" xfId="24563"/>
    <cellStyle name="Normal 5 3 10" xfId="24564"/>
    <cellStyle name="Normal 5 3 11" xfId="24565"/>
    <cellStyle name="Normal 5 3 12" xfId="24566"/>
    <cellStyle name="Normal 5 3 13" xfId="24567"/>
    <cellStyle name="Normal 5 3 13 2" xfId="24568"/>
    <cellStyle name="Normal 5 3 13 3" xfId="24569"/>
    <cellStyle name="Normal 5 3 14" xfId="24570"/>
    <cellStyle name="Normal 5 3 15" xfId="24571"/>
    <cellStyle name="Normal 5 3 2" xfId="24572"/>
    <cellStyle name="Normal 5 3 2 2" xfId="24573"/>
    <cellStyle name="Normal 5 3 2 2 2" xfId="24574"/>
    <cellStyle name="Normal 5 3 2 2 3" xfId="24575"/>
    <cellStyle name="Normal 5 3 2 3" xfId="24576"/>
    <cellStyle name="Normal 5 3 2 4" xfId="24577"/>
    <cellStyle name="Normal 5 3 2 5" xfId="24578"/>
    <cellStyle name="Normal 5 3 2 6" xfId="24579"/>
    <cellStyle name="Normal 5 3 2 7" xfId="24580"/>
    <cellStyle name="Normal 5 3 3" xfId="24581"/>
    <cellStyle name="Normal 5 3 3 2" xfId="24582"/>
    <cellStyle name="Normal 5 3 3 3" xfId="24583"/>
    <cellStyle name="Normal 5 3 4" xfId="24584"/>
    <cellStyle name="Normal 5 3 5" xfId="24585"/>
    <cellStyle name="Normal 5 3 6" xfId="24586"/>
    <cellStyle name="Normal 5 3 7" xfId="24587"/>
    <cellStyle name="Normal 5 3 8" xfId="24588"/>
    <cellStyle name="Normal 5 3 9" xfId="24589"/>
    <cellStyle name="Normal 5 4" xfId="24590"/>
    <cellStyle name="Normal 5 4 10" xfId="24591"/>
    <cellStyle name="Normal 5 4 11" xfId="24592"/>
    <cellStyle name="Normal 5 4 12" xfId="24593"/>
    <cellStyle name="Normal 5 4 12 2" xfId="24594"/>
    <cellStyle name="Normal 5 4 12 3" xfId="24595"/>
    <cellStyle name="Normal 5 4 13" xfId="24596"/>
    <cellStyle name="Normal 5 4 14" xfId="24597"/>
    <cellStyle name="Normal 5 4 2" xfId="24598"/>
    <cellStyle name="Normal 5 4 2 2" xfId="24599"/>
    <cellStyle name="Normal 5 4 2 3" xfId="24600"/>
    <cellStyle name="Normal 5 4 2 4" xfId="24601"/>
    <cellStyle name="Normal 5 4 2 5" xfId="24602"/>
    <cellStyle name="Normal 5 4 3" xfId="24603"/>
    <cellStyle name="Normal 5 4 4" xfId="24604"/>
    <cellStyle name="Normal 5 4 5" xfId="24605"/>
    <cellStyle name="Normal 5 4 6" xfId="24606"/>
    <cellStyle name="Normal 5 4 7" xfId="24607"/>
    <cellStyle name="Normal 5 4 8" xfId="24608"/>
    <cellStyle name="Normal 5 4 9" xfId="24609"/>
    <cellStyle name="Normal 5 5" xfId="24610"/>
    <cellStyle name="Normal 5 5 10" xfId="24611"/>
    <cellStyle name="Normal 5 5 10 2" xfId="24612"/>
    <cellStyle name="Normal 5 5 10 3" xfId="24613"/>
    <cellStyle name="Normal 5 5 11" xfId="24614"/>
    <cellStyle name="Normal 5 5 12" xfId="24615"/>
    <cellStyle name="Normal 5 5 2" xfId="24616"/>
    <cellStyle name="Normal 5 5 2 2" xfId="24617"/>
    <cellStyle name="Normal 5 5 2 3" xfId="24618"/>
    <cellStyle name="Normal 5 5 3" xfId="24619"/>
    <cellStyle name="Normal 5 5 4" xfId="24620"/>
    <cellStyle name="Normal 5 5 5" xfId="24621"/>
    <cellStyle name="Normal 5 5 6" xfId="24622"/>
    <cellStyle name="Normal 5 5 7" xfId="24623"/>
    <cellStyle name="Normal 5 5 8" xfId="24624"/>
    <cellStyle name="Normal 5 5 9" xfId="24625"/>
    <cellStyle name="Normal 5 6" xfId="24626"/>
    <cellStyle name="Normal 5 6 10" xfId="24627"/>
    <cellStyle name="Normal 5 6 11" xfId="24628"/>
    <cellStyle name="Normal 5 6 2" xfId="24629"/>
    <cellStyle name="Normal 5 6 2 2" xfId="24630"/>
    <cellStyle name="Normal 5 6 2 3" xfId="24631"/>
    <cellStyle name="Normal 5 6 3" xfId="24632"/>
    <cellStyle name="Normal 5 6 4" xfId="24633"/>
    <cellStyle name="Normal 5 6 5" xfId="24634"/>
    <cellStyle name="Normal 5 6 6" xfId="24635"/>
    <cellStyle name="Normal 5 6 7" xfId="24636"/>
    <cellStyle name="Normal 5 6 8" xfId="24637"/>
    <cellStyle name="Normal 5 6 9" xfId="24638"/>
    <cellStyle name="Normal 5 6 9 2" xfId="24639"/>
    <cellStyle name="Normal 5 6 9 3" xfId="24640"/>
    <cellStyle name="Normal 5 7" xfId="24641"/>
    <cellStyle name="Normal 5 7 2" xfId="24642"/>
    <cellStyle name="Normal 5 7 3" xfId="24643"/>
    <cellStyle name="Normal 5 7 4" xfId="24644"/>
    <cellStyle name="Normal 5 7 4 2" xfId="24645"/>
    <cellStyle name="Normal 5 7 4 3" xfId="24646"/>
    <cellStyle name="Normal 5 7 5" xfId="24647"/>
    <cellStyle name="Normal 5 7 6" xfId="24648"/>
    <cellStyle name="Normal 5 8" xfId="24649"/>
    <cellStyle name="Normal 5 8 2" xfId="24650"/>
    <cellStyle name="Normal 5 8 3" xfId="24651"/>
    <cellStyle name="Normal 5 9" xfId="24652"/>
    <cellStyle name="Normal 5 9 2" xfId="24653"/>
    <cellStyle name="Normal 50" xfId="24654"/>
    <cellStyle name="Normal 50 10" xfId="24655"/>
    <cellStyle name="Normal 50 11" xfId="24656"/>
    <cellStyle name="Normal 50 12" xfId="24657"/>
    <cellStyle name="Normal 50 13" xfId="24658"/>
    <cellStyle name="Normal 50 2" xfId="24659"/>
    <cellStyle name="Normal 50 2 10" xfId="24660"/>
    <cellStyle name="Normal 50 2 11" xfId="24661"/>
    <cellStyle name="Normal 50 2 2" xfId="24662"/>
    <cellStyle name="Normal 50 2 2 2" xfId="24663"/>
    <cellStyle name="Normal 50 2 2 3" xfId="24664"/>
    <cellStyle name="Normal 50 2 2 4" xfId="24665"/>
    <cellStyle name="Normal 50 2 3" xfId="24666"/>
    <cellStyle name="Normal 50 2 4" xfId="24667"/>
    <cellStyle name="Normal 50 2 5" xfId="24668"/>
    <cellStyle name="Normal 50 2 6" xfId="24669"/>
    <cellStyle name="Normal 50 2 7" xfId="24670"/>
    <cellStyle name="Normal 50 2 8" xfId="24671"/>
    <cellStyle name="Normal 50 2 9" xfId="24672"/>
    <cellStyle name="Normal 50 3" xfId="24673"/>
    <cellStyle name="Normal 50 3 2" xfId="24674"/>
    <cellStyle name="Normal 50 3 2 2" xfId="24675"/>
    <cellStyle name="Normal 50 3 3" xfId="24676"/>
    <cellStyle name="Normal 50 3 4" xfId="24677"/>
    <cellStyle name="Normal 50 3 5" xfId="24678"/>
    <cellStyle name="Normal 50 3 6" xfId="24679"/>
    <cellStyle name="Normal 50 3 7" xfId="24680"/>
    <cellStyle name="Normal 50 3 8" xfId="24681"/>
    <cellStyle name="Normal 50 3 9" xfId="24682"/>
    <cellStyle name="Normal 50 4" xfId="24683"/>
    <cellStyle name="Normal 50 4 2" xfId="24684"/>
    <cellStyle name="Normal 50 4 2 2" xfId="24685"/>
    <cellStyle name="Normal 50 4 3" xfId="24686"/>
    <cellStyle name="Normal 50 4 4" xfId="24687"/>
    <cellStyle name="Normal 50 4 5" xfId="24688"/>
    <cellStyle name="Normal 50 4 6" xfId="24689"/>
    <cellStyle name="Normal 50 4 7" xfId="24690"/>
    <cellStyle name="Normal 50 5" xfId="24691"/>
    <cellStyle name="Normal 50 5 2" xfId="24692"/>
    <cellStyle name="Normal 50 5 2 2" xfId="24693"/>
    <cellStyle name="Normal 50 5 3" xfId="24694"/>
    <cellStyle name="Normal 50 5 4" xfId="24695"/>
    <cellStyle name="Normal 50 5 5" xfId="24696"/>
    <cellStyle name="Normal 50 5 6" xfId="24697"/>
    <cellStyle name="Normal 50 5 7" xfId="24698"/>
    <cellStyle name="Normal 50 6" xfId="24699"/>
    <cellStyle name="Normal 50 6 2" xfId="24700"/>
    <cellStyle name="Normal 50 7" xfId="24701"/>
    <cellStyle name="Normal 50 8" xfId="24702"/>
    <cellStyle name="Normal 50 9" xfId="24703"/>
    <cellStyle name="Normal 51" xfId="24704"/>
    <cellStyle name="Normal 51 10" xfId="24705"/>
    <cellStyle name="Normal 51 11" xfId="24706"/>
    <cellStyle name="Normal 51 12" xfId="24707"/>
    <cellStyle name="Normal 51 13" xfId="24708"/>
    <cellStyle name="Normal 51 2" xfId="24709"/>
    <cellStyle name="Normal 51 2 10" xfId="24710"/>
    <cellStyle name="Normal 51 2 11" xfId="24711"/>
    <cellStyle name="Normal 51 2 2" xfId="24712"/>
    <cellStyle name="Normal 51 2 2 2" xfId="24713"/>
    <cellStyle name="Normal 51 2 2 3" xfId="24714"/>
    <cellStyle name="Normal 51 2 2 4" xfId="24715"/>
    <cellStyle name="Normal 51 2 3" xfId="24716"/>
    <cellStyle name="Normal 51 2 4" xfId="24717"/>
    <cellStyle name="Normal 51 2 5" xfId="24718"/>
    <cellStyle name="Normal 51 2 6" xfId="24719"/>
    <cellStyle name="Normal 51 2 7" xfId="24720"/>
    <cellStyle name="Normal 51 2 8" xfId="24721"/>
    <cellStyle name="Normal 51 2 9" xfId="24722"/>
    <cellStyle name="Normal 51 3" xfId="24723"/>
    <cellStyle name="Normal 51 3 2" xfId="24724"/>
    <cellStyle name="Normal 51 3 2 2" xfId="24725"/>
    <cellStyle name="Normal 51 3 3" xfId="24726"/>
    <cellStyle name="Normal 51 3 4" xfId="24727"/>
    <cellStyle name="Normal 51 3 5" xfId="24728"/>
    <cellStyle name="Normal 51 3 6" xfId="24729"/>
    <cellStyle name="Normal 51 3 7" xfId="24730"/>
    <cellStyle name="Normal 51 3 8" xfId="24731"/>
    <cellStyle name="Normal 51 3 9" xfId="24732"/>
    <cellStyle name="Normal 51 4" xfId="24733"/>
    <cellStyle name="Normal 51 4 2" xfId="24734"/>
    <cellStyle name="Normal 51 4 2 2" xfId="24735"/>
    <cellStyle name="Normal 51 4 3" xfId="24736"/>
    <cellStyle name="Normal 51 4 4" xfId="24737"/>
    <cellStyle name="Normal 51 4 5" xfId="24738"/>
    <cellStyle name="Normal 51 4 6" xfId="24739"/>
    <cellStyle name="Normal 51 4 7" xfId="24740"/>
    <cellStyle name="Normal 51 5" xfId="24741"/>
    <cellStyle name="Normal 51 5 2" xfId="24742"/>
    <cellStyle name="Normal 51 5 2 2" xfId="24743"/>
    <cellStyle name="Normal 51 5 3" xfId="24744"/>
    <cellStyle name="Normal 51 5 4" xfId="24745"/>
    <cellStyle name="Normal 51 5 5" xfId="24746"/>
    <cellStyle name="Normal 51 5 6" xfId="24747"/>
    <cellStyle name="Normal 51 5 7" xfId="24748"/>
    <cellStyle name="Normal 51 6" xfId="24749"/>
    <cellStyle name="Normal 51 6 2" xfId="24750"/>
    <cellStyle name="Normal 51 7" xfId="24751"/>
    <cellStyle name="Normal 51 8" xfId="24752"/>
    <cellStyle name="Normal 51 9" xfId="24753"/>
    <cellStyle name="Normal 52" xfId="24754"/>
    <cellStyle name="Normal 52 10" xfId="24755"/>
    <cellStyle name="Normal 52 11" xfId="24756"/>
    <cellStyle name="Normal 52 12" xfId="24757"/>
    <cellStyle name="Normal 52 13" xfId="24758"/>
    <cellStyle name="Normal 52 2" xfId="24759"/>
    <cellStyle name="Normal 52 2 10" xfId="24760"/>
    <cellStyle name="Normal 52 2 11" xfId="24761"/>
    <cellStyle name="Normal 52 2 2" xfId="24762"/>
    <cellStyle name="Normal 52 2 2 2" xfId="24763"/>
    <cellStyle name="Normal 52 2 2 3" xfId="24764"/>
    <cellStyle name="Normal 52 2 2 4" xfId="24765"/>
    <cellStyle name="Normal 52 2 3" xfId="24766"/>
    <cellStyle name="Normal 52 2 4" xfId="24767"/>
    <cellStyle name="Normal 52 2 5" xfId="24768"/>
    <cellStyle name="Normal 52 2 6" xfId="24769"/>
    <cellStyle name="Normal 52 2 7" xfId="24770"/>
    <cellStyle name="Normal 52 2 8" xfId="24771"/>
    <cellStyle name="Normal 52 2 9" xfId="24772"/>
    <cellStyle name="Normal 52 3" xfId="24773"/>
    <cellStyle name="Normal 52 3 2" xfId="24774"/>
    <cellStyle name="Normal 52 3 2 2" xfId="24775"/>
    <cellStyle name="Normal 52 3 3" xfId="24776"/>
    <cellStyle name="Normal 52 3 4" xfId="24777"/>
    <cellStyle name="Normal 52 3 5" xfId="24778"/>
    <cellStyle name="Normal 52 3 6" xfId="24779"/>
    <cellStyle name="Normal 52 3 7" xfId="24780"/>
    <cellStyle name="Normal 52 3 8" xfId="24781"/>
    <cellStyle name="Normal 52 3 9" xfId="24782"/>
    <cellStyle name="Normal 52 4" xfId="24783"/>
    <cellStyle name="Normal 52 4 2" xfId="24784"/>
    <cellStyle name="Normal 52 4 2 2" xfId="24785"/>
    <cellStyle name="Normal 52 4 3" xfId="24786"/>
    <cellStyle name="Normal 52 4 4" xfId="24787"/>
    <cellStyle name="Normal 52 4 5" xfId="24788"/>
    <cellStyle name="Normal 52 4 6" xfId="24789"/>
    <cellStyle name="Normal 52 4 7" xfId="24790"/>
    <cellStyle name="Normal 52 5" xfId="24791"/>
    <cellStyle name="Normal 52 5 2" xfId="24792"/>
    <cellStyle name="Normal 52 5 2 2" xfId="24793"/>
    <cellStyle name="Normal 52 5 3" xfId="24794"/>
    <cellStyle name="Normal 52 5 4" xfId="24795"/>
    <cellStyle name="Normal 52 5 5" xfId="24796"/>
    <cellStyle name="Normal 52 5 6" xfId="24797"/>
    <cellStyle name="Normal 52 5 7" xfId="24798"/>
    <cellStyle name="Normal 52 6" xfId="24799"/>
    <cellStyle name="Normal 52 6 2" xfId="24800"/>
    <cellStyle name="Normal 52 7" xfId="24801"/>
    <cellStyle name="Normal 52 8" xfId="24802"/>
    <cellStyle name="Normal 52 9" xfId="24803"/>
    <cellStyle name="Normal 53" xfId="24804"/>
    <cellStyle name="Normal 53 10" xfId="24805"/>
    <cellStyle name="Normal 53 11" xfId="24806"/>
    <cellStyle name="Normal 53 12" xfId="24807"/>
    <cellStyle name="Normal 53 13" xfId="24808"/>
    <cellStyle name="Normal 53 2" xfId="24809"/>
    <cellStyle name="Normal 53 2 10" xfId="24810"/>
    <cellStyle name="Normal 53 2 11" xfId="24811"/>
    <cellStyle name="Normal 53 2 2" xfId="24812"/>
    <cellStyle name="Normal 53 2 2 2" xfId="24813"/>
    <cellStyle name="Normal 53 2 2 3" xfId="24814"/>
    <cellStyle name="Normal 53 2 2 4" xfId="24815"/>
    <cellStyle name="Normal 53 2 3" xfId="24816"/>
    <cellStyle name="Normal 53 2 4" xfId="24817"/>
    <cellStyle name="Normal 53 2 5" xfId="24818"/>
    <cellStyle name="Normal 53 2 6" xfId="24819"/>
    <cellStyle name="Normal 53 2 7" xfId="24820"/>
    <cellStyle name="Normal 53 2 8" xfId="24821"/>
    <cellStyle name="Normal 53 2 9" xfId="24822"/>
    <cellStyle name="Normal 53 3" xfId="24823"/>
    <cellStyle name="Normal 53 3 2" xfId="24824"/>
    <cellStyle name="Normal 53 3 2 2" xfId="24825"/>
    <cellStyle name="Normal 53 3 3" xfId="24826"/>
    <cellStyle name="Normal 53 3 4" xfId="24827"/>
    <cellStyle name="Normal 53 3 5" xfId="24828"/>
    <cellStyle name="Normal 53 3 6" xfId="24829"/>
    <cellStyle name="Normal 53 3 7" xfId="24830"/>
    <cellStyle name="Normal 53 3 8" xfId="24831"/>
    <cellStyle name="Normal 53 3 9" xfId="24832"/>
    <cellStyle name="Normal 53 4" xfId="24833"/>
    <cellStyle name="Normal 53 4 2" xfId="24834"/>
    <cellStyle name="Normal 53 4 2 2" xfId="24835"/>
    <cellStyle name="Normal 53 4 3" xfId="24836"/>
    <cellStyle name="Normal 53 4 4" xfId="24837"/>
    <cellStyle name="Normal 53 4 5" xfId="24838"/>
    <cellStyle name="Normal 53 4 6" xfId="24839"/>
    <cellStyle name="Normal 53 4 7" xfId="24840"/>
    <cellStyle name="Normal 53 5" xfId="24841"/>
    <cellStyle name="Normal 53 5 2" xfId="24842"/>
    <cellStyle name="Normal 53 5 2 2" xfId="24843"/>
    <cellStyle name="Normal 53 5 3" xfId="24844"/>
    <cellStyle name="Normal 53 5 4" xfId="24845"/>
    <cellStyle name="Normal 53 5 5" xfId="24846"/>
    <cellStyle name="Normal 53 5 6" xfId="24847"/>
    <cellStyle name="Normal 53 5 7" xfId="24848"/>
    <cellStyle name="Normal 53 6" xfId="24849"/>
    <cellStyle name="Normal 53 6 2" xfId="24850"/>
    <cellStyle name="Normal 53 7" xfId="24851"/>
    <cellStyle name="Normal 53 8" xfId="24852"/>
    <cellStyle name="Normal 53 9" xfId="24853"/>
    <cellStyle name="Normal 54" xfId="24854"/>
    <cellStyle name="Normal 54 10" xfId="24855"/>
    <cellStyle name="Normal 54 11" xfId="24856"/>
    <cellStyle name="Normal 54 12" xfId="24857"/>
    <cellStyle name="Normal 54 13" xfId="24858"/>
    <cellStyle name="Normal 54 2" xfId="24859"/>
    <cellStyle name="Normal 54 2 10" xfId="24860"/>
    <cellStyle name="Normal 54 2 11" xfId="24861"/>
    <cellStyle name="Normal 54 2 2" xfId="24862"/>
    <cellStyle name="Normal 54 2 2 2" xfId="24863"/>
    <cellStyle name="Normal 54 2 2 3" xfId="24864"/>
    <cellStyle name="Normal 54 2 2 4" xfId="24865"/>
    <cellStyle name="Normal 54 2 3" xfId="24866"/>
    <cellStyle name="Normal 54 2 4" xfId="24867"/>
    <cellStyle name="Normal 54 2 5" xfId="24868"/>
    <cellStyle name="Normal 54 2 6" xfId="24869"/>
    <cellStyle name="Normal 54 2 7" xfId="24870"/>
    <cellStyle name="Normal 54 2 8" xfId="24871"/>
    <cellStyle name="Normal 54 2 9" xfId="24872"/>
    <cellStyle name="Normal 54 3" xfId="24873"/>
    <cellStyle name="Normal 54 3 2" xfId="24874"/>
    <cellStyle name="Normal 54 3 2 2" xfId="24875"/>
    <cellStyle name="Normal 54 3 3" xfId="24876"/>
    <cellStyle name="Normal 54 3 4" xfId="24877"/>
    <cellStyle name="Normal 54 3 5" xfId="24878"/>
    <cellStyle name="Normal 54 3 6" xfId="24879"/>
    <cellStyle name="Normal 54 3 7" xfId="24880"/>
    <cellStyle name="Normal 54 3 8" xfId="24881"/>
    <cellStyle name="Normal 54 3 9" xfId="24882"/>
    <cellStyle name="Normal 54 4" xfId="24883"/>
    <cellStyle name="Normal 54 4 2" xfId="24884"/>
    <cellStyle name="Normal 54 4 2 2" xfId="24885"/>
    <cellStyle name="Normal 54 4 3" xfId="24886"/>
    <cellStyle name="Normal 54 4 4" xfId="24887"/>
    <cellStyle name="Normal 54 4 5" xfId="24888"/>
    <cellStyle name="Normal 54 4 6" xfId="24889"/>
    <cellStyle name="Normal 54 4 7" xfId="24890"/>
    <cellStyle name="Normal 54 5" xfId="24891"/>
    <cellStyle name="Normal 54 5 2" xfId="24892"/>
    <cellStyle name="Normal 54 5 2 2" xfId="24893"/>
    <cellStyle name="Normal 54 5 3" xfId="24894"/>
    <cellStyle name="Normal 54 5 4" xfId="24895"/>
    <cellStyle name="Normal 54 5 5" xfId="24896"/>
    <cellStyle name="Normal 54 5 6" xfId="24897"/>
    <cellStyle name="Normal 54 5 7" xfId="24898"/>
    <cellStyle name="Normal 54 6" xfId="24899"/>
    <cellStyle name="Normal 54 6 2" xfId="24900"/>
    <cellStyle name="Normal 54 7" xfId="24901"/>
    <cellStyle name="Normal 54 8" xfId="24902"/>
    <cellStyle name="Normal 54 9" xfId="24903"/>
    <cellStyle name="Normal 55" xfId="24904"/>
    <cellStyle name="Normal 55 10" xfId="24905"/>
    <cellStyle name="Normal 55 11" xfId="24906"/>
    <cellStyle name="Normal 55 12" xfId="24907"/>
    <cellStyle name="Normal 55 13" xfId="24908"/>
    <cellStyle name="Normal 55 2" xfId="24909"/>
    <cellStyle name="Normal 55 2 10" xfId="24910"/>
    <cellStyle name="Normal 55 2 11" xfId="24911"/>
    <cellStyle name="Normal 55 2 2" xfId="24912"/>
    <cellStyle name="Normal 55 2 2 2" xfId="24913"/>
    <cellStyle name="Normal 55 2 2 3" xfId="24914"/>
    <cellStyle name="Normal 55 2 2 4" xfId="24915"/>
    <cellStyle name="Normal 55 2 3" xfId="24916"/>
    <cellStyle name="Normal 55 2 4" xfId="24917"/>
    <cellStyle name="Normal 55 2 5" xfId="24918"/>
    <cellStyle name="Normal 55 2 6" xfId="24919"/>
    <cellStyle name="Normal 55 2 7" xfId="24920"/>
    <cellStyle name="Normal 55 2 8" xfId="24921"/>
    <cellStyle name="Normal 55 2 9" xfId="24922"/>
    <cellStyle name="Normal 55 3" xfId="24923"/>
    <cellStyle name="Normal 55 3 2" xfId="24924"/>
    <cellStyle name="Normal 55 3 2 2" xfId="24925"/>
    <cellStyle name="Normal 55 3 3" xfId="24926"/>
    <cellStyle name="Normal 55 3 4" xfId="24927"/>
    <cellStyle name="Normal 55 3 5" xfId="24928"/>
    <cellStyle name="Normal 55 3 6" xfId="24929"/>
    <cellStyle name="Normal 55 3 7" xfId="24930"/>
    <cellStyle name="Normal 55 3 8" xfId="24931"/>
    <cellStyle name="Normal 55 3 9" xfId="24932"/>
    <cellStyle name="Normal 55 4" xfId="24933"/>
    <cellStyle name="Normal 55 4 2" xfId="24934"/>
    <cellStyle name="Normal 55 4 2 2" xfId="24935"/>
    <cellStyle name="Normal 55 4 3" xfId="24936"/>
    <cellStyle name="Normal 55 4 4" xfId="24937"/>
    <cellStyle name="Normal 55 4 5" xfId="24938"/>
    <cellStyle name="Normal 55 4 6" xfId="24939"/>
    <cellStyle name="Normal 55 4 7" xfId="24940"/>
    <cellStyle name="Normal 55 5" xfId="24941"/>
    <cellStyle name="Normal 55 5 2" xfId="24942"/>
    <cellStyle name="Normal 55 5 2 2" xfId="24943"/>
    <cellStyle name="Normal 55 5 3" xfId="24944"/>
    <cellStyle name="Normal 55 5 4" xfId="24945"/>
    <cellStyle name="Normal 55 5 5" xfId="24946"/>
    <cellStyle name="Normal 55 5 6" xfId="24947"/>
    <cellStyle name="Normal 55 5 7" xfId="24948"/>
    <cellStyle name="Normal 55 6" xfId="24949"/>
    <cellStyle name="Normal 55 6 2" xfId="24950"/>
    <cellStyle name="Normal 55 7" xfId="24951"/>
    <cellStyle name="Normal 55 8" xfId="24952"/>
    <cellStyle name="Normal 55 9" xfId="24953"/>
    <cellStyle name="Normal 56" xfId="24954"/>
    <cellStyle name="Normal 56 10" xfId="24955"/>
    <cellStyle name="Normal 56 11" xfId="24956"/>
    <cellStyle name="Normal 56 12" xfId="24957"/>
    <cellStyle name="Normal 56 13" xfId="24958"/>
    <cellStyle name="Normal 56 2" xfId="24959"/>
    <cellStyle name="Normal 56 2 10" xfId="24960"/>
    <cellStyle name="Normal 56 2 11" xfId="24961"/>
    <cellStyle name="Normal 56 2 2" xfId="24962"/>
    <cellStyle name="Normal 56 2 2 2" xfId="24963"/>
    <cellStyle name="Normal 56 2 2 3" xfId="24964"/>
    <cellStyle name="Normal 56 2 2 4" xfId="24965"/>
    <cellStyle name="Normal 56 2 3" xfId="24966"/>
    <cellStyle name="Normal 56 2 4" xfId="24967"/>
    <cellStyle name="Normal 56 2 5" xfId="24968"/>
    <cellStyle name="Normal 56 2 6" xfId="24969"/>
    <cellStyle name="Normal 56 2 7" xfId="24970"/>
    <cellStyle name="Normal 56 2 8" xfId="24971"/>
    <cellStyle name="Normal 56 2 9" xfId="24972"/>
    <cellStyle name="Normal 56 3" xfId="24973"/>
    <cellStyle name="Normal 56 3 2" xfId="24974"/>
    <cellStyle name="Normal 56 3 2 2" xfId="24975"/>
    <cellStyle name="Normal 56 3 3" xfId="24976"/>
    <cellStyle name="Normal 56 3 4" xfId="24977"/>
    <cellStyle name="Normal 56 3 5" xfId="24978"/>
    <cellStyle name="Normal 56 3 6" xfId="24979"/>
    <cellStyle name="Normal 56 3 7" xfId="24980"/>
    <cellStyle name="Normal 56 3 8" xfId="24981"/>
    <cellStyle name="Normal 56 3 9" xfId="24982"/>
    <cellStyle name="Normal 56 4" xfId="24983"/>
    <cellStyle name="Normal 56 4 2" xfId="24984"/>
    <cellStyle name="Normal 56 4 2 2" xfId="24985"/>
    <cellStyle name="Normal 56 4 3" xfId="24986"/>
    <cellStyle name="Normal 56 4 4" xfId="24987"/>
    <cellStyle name="Normal 56 4 5" xfId="24988"/>
    <cellStyle name="Normal 56 4 6" xfId="24989"/>
    <cellStyle name="Normal 56 4 7" xfId="24990"/>
    <cellStyle name="Normal 56 5" xfId="24991"/>
    <cellStyle name="Normal 56 5 2" xfId="24992"/>
    <cellStyle name="Normal 56 5 2 2" xfId="24993"/>
    <cellStyle name="Normal 56 5 3" xfId="24994"/>
    <cellStyle name="Normal 56 5 4" xfId="24995"/>
    <cellStyle name="Normal 56 5 5" xfId="24996"/>
    <cellStyle name="Normal 56 5 6" xfId="24997"/>
    <cellStyle name="Normal 56 5 7" xfId="24998"/>
    <cellStyle name="Normal 56 6" xfId="24999"/>
    <cellStyle name="Normal 56 6 2" xfId="25000"/>
    <cellStyle name="Normal 56 7" xfId="25001"/>
    <cellStyle name="Normal 56 8" xfId="25002"/>
    <cellStyle name="Normal 56 9" xfId="25003"/>
    <cellStyle name="Normal 57" xfId="25004"/>
    <cellStyle name="Normal 57 10" xfId="25005"/>
    <cellStyle name="Normal 57 11" xfId="25006"/>
    <cellStyle name="Normal 57 12" xfId="25007"/>
    <cellStyle name="Normal 57 13" xfId="25008"/>
    <cellStyle name="Normal 57 2" xfId="25009"/>
    <cellStyle name="Normal 57 2 10" xfId="25010"/>
    <cellStyle name="Normal 57 2 11" xfId="25011"/>
    <cellStyle name="Normal 57 2 2" xfId="25012"/>
    <cellStyle name="Normal 57 2 2 2" xfId="25013"/>
    <cellStyle name="Normal 57 2 2 3" xfId="25014"/>
    <cellStyle name="Normal 57 2 2 4" xfId="25015"/>
    <cellStyle name="Normal 57 2 3" xfId="25016"/>
    <cellStyle name="Normal 57 2 4" xfId="25017"/>
    <cellStyle name="Normal 57 2 5" xfId="25018"/>
    <cellStyle name="Normal 57 2 6" xfId="25019"/>
    <cellStyle name="Normal 57 2 7" xfId="25020"/>
    <cellStyle name="Normal 57 2 8" xfId="25021"/>
    <cellStyle name="Normal 57 2 9" xfId="25022"/>
    <cellStyle name="Normal 57 3" xfId="25023"/>
    <cellStyle name="Normal 57 3 2" xfId="25024"/>
    <cellStyle name="Normal 57 3 2 2" xfId="25025"/>
    <cellStyle name="Normal 57 3 3" xfId="25026"/>
    <cellStyle name="Normal 57 3 4" xfId="25027"/>
    <cellStyle name="Normal 57 3 5" xfId="25028"/>
    <cellStyle name="Normal 57 3 6" xfId="25029"/>
    <cellStyle name="Normal 57 3 7" xfId="25030"/>
    <cellStyle name="Normal 57 3 8" xfId="25031"/>
    <cellStyle name="Normal 57 3 9" xfId="25032"/>
    <cellStyle name="Normal 57 4" xfId="25033"/>
    <cellStyle name="Normal 57 4 2" xfId="25034"/>
    <cellStyle name="Normal 57 4 2 2" xfId="25035"/>
    <cellStyle name="Normal 57 4 3" xfId="25036"/>
    <cellStyle name="Normal 57 4 4" xfId="25037"/>
    <cellStyle name="Normal 57 4 5" xfId="25038"/>
    <cellStyle name="Normal 57 4 6" xfId="25039"/>
    <cellStyle name="Normal 57 4 7" xfId="25040"/>
    <cellStyle name="Normal 57 5" xfId="25041"/>
    <cellStyle name="Normal 57 5 2" xfId="25042"/>
    <cellStyle name="Normal 57 5 2 2" xfId="25043"/>
    <cellStyle name="Normal 57 5 3" xfId="25044"/>
    <cellStyle name="Normal 57 5 4" xfId="25045"/>
    <cellStyle name="Normal 57 5 5" xfId="25046"/>
    <cellStyle name="Normal 57 5 6" xfId="25047"/>
    <cellStyle name="Normal 57 5 7" xfId="25048"/>
    <cellStyle name="Normal 57 6" xfId="25049"/>
    <cellStyle name="Normal 57 6 2" xfId="25050"/>
    <cellStyle name="Normal 57 7" xfId="25051"/>
    <cellStyle name="Normal 57 8" xfId="25052"/>
    <cellStyle name="Normal 57 9" xfId="25053"/>
    <cellStyle name="Normal 58" xfId="25054"/>
    <cellStyle name="Normal 58 10" xfId="25055"/>
    <cellStyle name="Normal 58 11" xfId="25056"/>
    <cellStyle name="Normal 58 12" xfId="25057"/>
    <cellStyle name="Normal 58 2" xfId="25058"/>
    <cellStyle name="Normal 58 2 2" xfId="25059"/>
    <cellStyle name="Normal 58 2 2 2" xfId="25060"/>
    <cellStyle name="Normal 58 2 2 3" xfId="25061"/>
    <cellStyle name="Normal 58 2 3" xfId="25062"/>
    <cellStyle name="Normal 58 2 4" xfId="25063"/>
    <cellStyle name="Normal 58 2 5" xfId="25064"/>
    <cellStyle name="Normal 58 2 6" xfId="25065"/>
    <cellStyle name="Normal 58 2 7" xfId="25066"/>
    <cellStyle name="Normal 58 3" xfId="25067"/>
    <cellStyle name="Normal 58 3 2" xfId="25068"/>
    <cellStyle name="Normal 58 3 3" xfId="25069"/>
    <cellStyle name="Normal 58 3 4" xfId="25070"/>
    <cellStyle name="Normal 58 4" xfId="25071"/>
    <cellStyle name="Normal 58 5" xfId="25072"/>
    <cellStyle name="Normal 58 6" xfId="25073"/>
    <cellStyle name="Normal 58 7" xfId="25074"/>
    <cellStyle name="Normal 58 8" xfId="25075"/>
    <cellStyle name="Normal 58 9" xfId="25076"/>
    <cellStyle name="Normal 59" xfId="25077"/>
    <cellStyle name="Normal 59 10" xfId="25078"/>
    <cellStyle name="Normal 59 11" xfId="25079"/>
    <cellStyle name="Normal 59 12" xfId="25080"/>
    <cellStyle name="Normal 59 2" xfId="25081"/>
    <cellStyle name="Normal 59 2 2" xfId="25082"/>
    <cellStyle name="Normal 59 2 2 2" xfId="25083"/>
    <cellStyle name="Normal 59 2 2 3" xfId="25084"/>
    <cellStyle name="Normal 59 2 2 4" xfId="25085"/>
    <cellStyle name="Normal 59 2 3" xfId="25086"/>
    <cellStyle name="Normal 59 2 4" xfId="25087"/>
    <cellStyle name="Normal 59 2 5" xfId="25088"/>
    <cellStyle name="Normal 59 2 6" xfId="25089"/>
    <cellStyle name="Normal 59 2 7" xfId="25090"/>
    <cellStyle name="Normal 59 3" xfId="25091"/>
    <cellStyle name="Normal 59 3 2" xfId="25092"/>
    <cellStyle name="Normal 59 3 2 2" xfId="25093"/>
    <cellStyle name="Normal 59 3 3" xfId="25094"/>
    <cellStyle name="Normal 59 3 4" xfId="25095"/>
    <cellStyle name="Normal 59 4" xfId="25096"/>
    <cellStyle name="Normal 59 4 2" xfId="25097"/>
    <cellStyle name="Normal 59 5" xfId="25098"/>
    <cellStyle name="Normal 59 5 2" xfId="25099"/>
    <cellStyle name="Normal 59 6" xfId="25100"/>
    <cellStyle name="Normal 59 6 2" xfId="25101"/>
    <cellStyle name="Normal 59 7" xfId="25102"/>
    <cellStyle name="Normal 59 7 2" xfId="25103"/>
    <cellStyle name="Normal 59 8" xfId="25104"/>
    <cellStyle name="Normal 59 8 2" xfId="25105"/>
    <cellStyle name="Normal 59 9" xfId="25106"/>
    <cellStyle name="Normal 6" xfId="25107"/>
    <cellStyle name="Normal 6 10" xfId="25108"/>
    <cellStyle name="Normal 6 11" xfId="25109"/>
    <cellStyle name="Normal 6 12" xfId="25110"/>
    <cellStyle name="Normal 6 13" xfId="25111"/>
    <cellStyle name="Normal 6 14" xfId="25112"/>
    <cellStyle name="Normal 6 15" xfId="25113"/>
    <cellStyle name="Normal 6 16" xfId="25114"/>
    <cellStyle name="Normal 6 17" xfId="25115"/>
    <cellStyle name="Normal 6 18" xfId="25116"/>
    <cellStyle name="Normal 6 19" xfId="25117"/>
    <cellStyle name="Normal 6 2" xfId="25118"/>
    <cellStyle name="Normal 6 2 10" xfId="25119"/>
    <cellStyle name="Normal 6 2 11" xfId="25120"/>
    <cellStyle name="Normal 6 2 12" xfId="25121"/>
    <cellStyle name="Normal 6 2 13" xfId="25122"/>
    <cellStyle name="Normal 6 2 14" xfId="25123"/>
    <cellStyle name="Normal 6 2 15" xfId="25124"/>
    <cellStyle name="Normal 6 2 16" xfId="25125"/>
    <cellStyle name="Normal 6 2 17" xfId="25126"/>
    <cellStyle name="Normal 6 2 18" xfId="25127"/>
    <cellStyle name="Normal 6 2 18 2" xfId="25128"/>
    <cellStyle name="Normal 6 2 18 3" xfId="25129"/>
    <cellStyle name="Normal 6 2 19" xfId="25130"/>
    <cellStyle name="Normal 6 2 2" xfId="25131"/>
    <cellStyle name="Normal 6 2 2 10" xfId="25132"/>
    <cellStyle name="Normal 6 2 2 11" xfId="25133"/>
    <cellStyle name="Normal 6 2 2 12" xfId="25134"/>
    <cellStyle name="Normal 6 2 2 13" xfId="25135"/>
    <cellStyle name="Normal 6 2 2 14" xfId="25136"/>
    <cellStyle name="Normal 6 2 2 15" xfId="25137"/>
    <cellStyle name="Normal 6 2 2 2" xfId="25138"/>
    <cellStyle name="Normal 6 2 2 2 2" xfId="25139"/>
    <cellStyle name="Normal 6 2 2 2 2 2" xfId="25140"/>
    <cellStyle name="Normal 6 2 2 2 2 2 2" xfId="25141"/>
    <cellStyle name="Normal 6 2 2 2 2 2 3" xfId="25142"/>
    <cellStyle name="Normal 6 2 2 2 2 2 4" xfId="25143"/>
    <cellStyle name="Normal 6 2 2 2 2 2 5" xfId="25144"/>
    <cellStyle name="Normal 6 2 2 2 2 2 6" xfId="25145"/>
    <cellStyle name="Normal 6 2 2 2 2 3" xfId="25146"/>
    <cellStyle name="Normal 6 2 2 2 2 4" xfId="25147"/>
    <cellStyle name="Normal 6 2 2 2 2 5" xfId="25148"/>
    <cellStyle name="Normal 6 2 2 2 2 6" xfId="25149"/>
    <cellStyle name="Normal 6 2 2 2 2 7" xfId="25150"/>
    <cellStyle name="Normal 6 2 2 2 2 8" xfId="25151"/>
    <cellStyle name="Normal 6 2 2 2 3" xfId="25152"/>
    <cellStyle name="Normal 6 2 2 2 4" xfId="25153"/>
    <cellStyle name="Normal 6 2 2 2 5" xfId="25154"/>
    <cellStyle name="Normal 6 2 2 2 6" xfId="25155"/>
    <cellStyle name="Normal 6 2 2 2 7" xfId="25156"/>
    <cellStyle name="Normal 6 2 2 3" xfId="25157"/>
    <cellStyle name="Normal 6 2 2 3 2" xfId="25158"/>
    <cellStyle name="Normal 6 2 2 3 3" xfId="25159"/>
    <cellStyle name="Normal 6 2 2 4" xfId="25160"/>
    <cellStyle name="Normal 6 2 2 4 2" xfId="25161"/>
    <cellStyle name="Normal 6 2 2 5" xfId="25162"/>
    <cellStyle name="Normal 6 2 2 5 2" xfId="25163"/>
    <cellStyle name="Normal 6 2 2 6" xfId="25164"/>
    <cellStyle name="Normal 6 2 2 7" xfId="25165"/>
    <cellStyle name="Normal 6 2 2 8" xfId="25166"/>
    <cellStyle name="Normal 6 2 2 9" xfId="25167"/>
    <cellStyle name="Normal 6 2 20" xfId="25168"/>
    <cellStyle name="Normal 6 2 3" xfId="25169"/>
    <cellStyle name="Normal 6 2 3 2" xfId="25170"/>
    <cellStyle name="Normal 6 2 3 2 2" xfId="25171"/>
    <cellStyle name="Normal 6 2 3 2 2 2" xfId="25172"/>
    <cellStyle name="Normal 6 2 3 2 2 3" xfId="25173"/>
    <cellStyle name="Normal 6 2 3 2 3" xfId="25174"/>
    <cellStyle name="Normal 6 2 3 2 4" xfId="25175"/>
    <cellStyle name="Normal 6 2 3 2 5" xfId="25176"/>
    <cellStyle name="Normal 6 2 3 3" xfId="25177"/>
    <cellStyle name="Normal 6 2 3 3 2" xfId="25178"/>
    <cellStyle name="Normal 6 2 3 3 3" xfId="25179"/>
    <cellStyle name="Normal 6 2 3 4" xfId="25180"/>
    <cellStyle name="Normal 6 2 3 5" xfId="25181"/>
    <cellStyle name="Normal 6 2 3 6" xfId="25182"/>
    <cellStyle name="Normal 6 2 4" xfId="25183"/>
    <cellStyle name="Normal 6 2 4 2" xfId="25184"/>
    <cellStyle name="Normal 6 2 4 3" xfId="25185"/>
    <cellStyle name="Normal 6 2 4 4" xfId="25186"/>
    <cellStyle name="Normal 6 2 4 5" xfId="25187"/>
    <cellStyle name="Normal 6 2 5" xfId="25188"/>
    <cellStyle name="Normal 6 2 6" xfId="25189"/>
    <cellStyle name="Normal 6 2 7" xfId="25190"/>
    <cellStyle name="Normal 6 2 8" xfId="25191"/>
    <cellStyle name="Normal 6 2 9" xfId="25192"/>
    <cellStyle name="Normal 6 20" xfId="25193"/>
    <cellStyle name="Normal 6 21" xfId="25194"/>
    <cellStyle name="Normal 6 21 2" xfId="25195"/>
    <cellStyle name="Normal 6 21 3" xfId="25196"/>
    <cellStyle name="Normal 6 22" xfId="25197"/>
    <cellStyle name="Normal 6 23" xfId="25198"/>
    <cellStyle name="Normal 6 3" xfId="25199"/>
    <cellStyle name="Normal 6 3 10" xfId="25200"/>
    <cellStyle name="Normal 6 3 11" xfId="25201"/>
    <cellStyle name="Normal 6 3 12" xfId="25202"/>
    <cellStyle name="Normal 6 3 13" xfId="25203"/>
    <cellStyle name="Normal 6 3 14" xfId="25204"/>
    <cellStyle name="Normal 6 3 15" xfId="25205"/>
    <cellStyle name="Normal 6 3 16" xfId="25206"/>
    <cellStyle name="Normal 6 3 16 2" xfId="25207"/>
    <cellStyle name="Normal 6 3 16 3" xfId="25208"/>
    <cellStyle name="Normal 6 3 17" xfId="25209"/>
    <cellStyle name="Normal 6 3 18" xfId="25210"/>
    <cellStyle name="Normal 6 3 2" xfId="25211"/>
    <cellStyle name="Normal 6 3 2 10" xfId="25212"/>
    <cellStyle name="Normal 6 3 2 11" xfId="25213"/>
    <cellStyle name="Normal 6 3 2 2" xfId="25214"/>
    <cellStyle name="Normal 6 3 2 2 2" xfId="25215"/>
    <cellStyle name="Normal 6 3 2 2 2 2" xfId="25216"/>
    <cellStyle name="Normal 6 3 2 2 2 3" xfId="25217"/>
    <cellStyle name="Normal 6 3 2 2 2 4" xfId="25218"/>
    <cellStyle name="Normal 6 3 2 2 2 5" xfId="25219"/>
    <cellStyle name="Normal 6 3 2 2 3" xfId="25220"/>
    <cellStyle name="Normal 6 3 2 2 4" xfId="25221"/>
    <cellStyle name="Normal 6 3 2 2 5" xfId="25222"/>
    <cellStyle name="Normal 6 3 2 2 6" xfId="25223"/>
    <cellStyle name="Normal 6 3 2 2 7" xfId="25224"/>
    <cellStyle name="Normal 6 3 2 3" xfId="25225"/>
    <cellStyle name="Normal 6 3 2 4" xfId="25226"/>
    <cellStyle name="Normal 6 3 2 5" xfId="25227"/>
    <cellStyle name="Normal 6 3 2 6" xfId="25228"/>
    <cellStyle name="Normal 6 3 2 7" xfId="25229"/>
    <cellStyle name="Normal 6 3 2 8" xfId="25230"/>
    <cellStyle name="Normal 6 3 2 9" xfId="25231"/>
    <cellStyle name="Normal 6 3 3" xfId="25232"/>
    <cellStyle name="Normal 6 3 4" xfId="25233"/>
    <cellStyle name="Normal 6 3 5" xfId="25234"/>
    <cellStyle name="Normal 6 3 6" xfId="25235"/>
    <cellStyle name="Normal 6 3 7" xfId="25236"/>
    <cellStyle name="Normal 6 3 8" xfId="25237"/>
    <cellStyle name="Normal 6 3 9" xfId="25238"/>
    <cellStyle name="Normal 6 4" xfId="25239"/>
    <cellStyle name="Normal 6 4 10" xfId="25240"/>
    <cellStyle name="Normal 6 4 11" xfId="25241"/>
    <cellStyle name="Normal 6 4 11 2" xfId="25242"/>
    <cellStyle name="Normal 6 4 11 3" xfId="25243"/>
    <cellStyle name="Normal 6 4 12" xfId="25244"/>
    <cellStyle name="Normal 6 4 13" xfId="25245"/>
    <cellStyle name="Normal 6 4 2" xfId="25246"/>
    <cellStyle name="Normal 6 4 2 2" xfId="25247"/>
    <cellStyle name="Normal 6 4 2 3" xfId="25248"/>
    <cellStyle name="Normal 6 4 2 4" xfId="25249"/>
    <cellStyle name="Normal 6 4 2 5" xfId="25250"/>
    <cellStyle name="Normal 6 4 2 6" xfId="25251"/>
    <cellStyle name="Normal 6 4 2 7" xfId="25252"/>
    <cellStyle name="Normal 6 4 3" xfId="25253"/>
    <cellStyle name="Normal 6 4 4" xfId="25254"/>
    <cellStyle name="Normal 6 4 5" xfId="25255"/>
    <cellStyle name="Normal 6 4 6" xfId="25256"/>
    <cellStyle name="Normal 6 4 7" xfId="25257"/>
    <cellStyle name="Normal 6 4 8" xfId="25258"/>
    <cellStyle name="Normal 6 4 9" xfId="25259"/>
    <cellStyle name="Normal 6 5" xfId="25260"/>
    <cellStyle name="Normal 6 5 10" xfId="25261"/>
    <cellStyle name="Normal 6 5 10 2" xfId="25262"/>
    <cellStyle name="Normal 6 5 10 3" xfId="25263"/>
    <cellStyle name="Normal 6 5 11" xfId="25264"/>
    <cellStyle name="Normal 6 5 12" xfId="25265"/>
    <cellStyle name="Normal 6 5 2" xfId="25266"/>
    <cellStyle name="Normal 6 5 2 2" xfId="25267"/>
    <cellStyle name="Normal 6 5 2 3" xfId="25268"/>
    <cellStyle name="Normal 6 5 3" xfId="25269"/>
    <cellStyle name="Normal 6 5 4" xfId="25270"/>
    <cellStyle name="Normal 6 5 5" xfId="25271"/>
    <cellStyle name="Normal 6 5 6" xfId="25272"/>
    <cellStyle name="Normal 6 5 7" xfId="25273"/>
    <cellStyle name="Normal 6 5 8" xfId="25274"/>
    <cellStyle name="Normal 6 5 9" xfId="25275"/>
    <cellStyle name="Normal 6 6" xfId="25276"/>
    <cellStyle name="Normal 6 6 2" xfId="25277"/>
    <cellStyle name="Normal 6 6 2 2" xfId="25278"/>
    <cellStyle name="Normal 6 6 2 3" xfId="25279"/>
    <cellStyle name="Normal 6 6 3" xfId="25280"/>
    <cellStyle name="Normal 6 6 4" xfId="25281"/>
    <cellStyle name="Normal 6 6 5" xfId="25282"/>
    <cellStyle name="Normal 6 6 6" xfId="25283"/>
    <cellStyle name="Normal 6 6 7" xfId="25284"/>
    <cellStyle name="Normal 6 6 8" xfId="25285"/>
    <cellStyle name="Normal 6 7" xfId="25286"/>
    <cellStyle name="Normal 6 7 2" xfId="25287"/>
    <cellStyle name="Normal 6 7 2 2" xfId="25288"/>
    <cellStyle name="Normal 6 7 3" xfId="25289"/>
    <cellStyle name="Normal 6 7 4" xfId="25290"/>
    <cellStyle name="Normal 6 7 5" xfId="25291"/>
    <cellStyle name="Normal 6 7 6" xfId="25292"/>
    <cellStyle name="Normal 6 7 7" xfId="25293"/>
    <cellStyle name="Normal 6 8" xfId="25294"/>
    <cellStyle name="Normal 6 8 2" xfId="25295"/>
    <cellStyle name="Normal 6 9" xfId="25296"/>
    <cellStyle name="Normal 60" xfId="25297"/>
    <cellStyle name="Normal 60 10" xfId="25298"/>
    <cellStyle name="Normal 60 11" xfId="25299"/>
    <cellStyle name="Normal 60 12" xfId="25300"/>
    <cellStyle name="Normal 60 2" xfId="25301"/>
    <cellStyle name="Normal 60 2 2" xfId="25302"/>
    <cellStyle name="Normal 60 2 2 2" xfId="25303"/>
    <cellStyle name="Normal 60 2 2 3" xfId="25304"/>
    <cellStyle name="Normal 60 2 3" xfId="25305"/>
    <cellStyle name="Normal 60 2 4" xfId="25306"/>
    <cellStyle name="Normal 60 2 5" xfId="25307"/>
    <cellStyle name="Normal 60 2 6" xfId="25308"/>
    <cellStyle name="Normal 60 2 7" xfId="25309"/>
    <cellStyle name="Normal 60 3" xfId="25310"/>
    <cellStyle name="Normal 60 3 2" xfId="25311"/>
    <cellStyle name="Normal 60 3 3" xfId="25312"/>
    <cellStyle name="Normal 60 3 4" xfId="25313"/>
    <cellStyle name="Normal 60 4" xfId="25314"/>
    <cellStyle name="Normal 60 5" xfId="25315"/>
    <cellStyle name="Normal 60 6" xfId="25316"/>
    <cellStyle name="Normal 60 7" xfId="25317"/>
    <cellStyle name="Normal 60 8" xfId="25318"/>
    <cellStyle name="Normal 60 9" xfId="25319"/>
    <cellStyle name="Normal 61" xfId="25320"/>
    <cellStyle name="Normal 61 10" xfId="25321"/>
    <cellStyle name="Normal 61 11" xfId="25322"/>
    <cellStyle name="Normal 61 12" xfId="25323"/>
    <cellStyle name="Normal 61 2" xfId="25324"/>
    <cellStyle name="Normal 61 2 2" xfId="25325"/>
    <cellStyle name="Normal 61 2 2 2" xfId="25326"/>
    <cellStyle name="Normal 61 2 2 3" xfId="25327"/>
    <cellStyle name="Normal 61 2 3" xfId="25328"/>
    <cellStyle name="Normal 61 2 4" xfId="25329"/>
    <cellStyle name="Normal 61 2 5" xfId="25330"/>
    <cellStyle name="Normal 61 2 6" xfId="25331"/>
    <cellStyle name="Normal 61 2 7" xfId="25332"/>
    <cellStyle name="Normal 61 3" xfId="25333"/>
    <cellStyle name="Normal 61 3 2" xfId="25334"/>
    <cellStyle name="Normal 61 3 3" xfId="25335"/>
    <cellStyle name="Normal 61 3 4" xfId="25336"/>
    <cellStyle name="Normal 61 4" xfId="25337"/>
    <cellStyle name="Normal 61 5" xfId="25338"/>
    <cellStyle name="Normal 61 6" xfId="25339"/>
    <cellStyle name="Normal 61 7" xfId="25340"/>
    <cellStyle name="Normal 61 8" xfId="25341"/>
    <cellStyle name="Normal 61 9" xfId="25342"/>
    <cellStyle name="Normal 62" xfId="25343"/>
    <cellStyle name="Normal 62 10" xfId="25344"/>
    <cellStyle name="Normal 62 11" xfId="25345"/>
    <cellStyle name="Normal 62 12" xfId="25346"/>
    <cellStyle name="Normal 62 2" xfId="25347"/>
    <cellStyle name="Normal 62 2 2" xfId="25348"/>
    <cellStyle name="Normal 62 2 2 2" xfId="25349"/>
    <cellStyle name="Normal 62 2 2 3" xfId="25350"/>
    <cellStyle name="Normal 62 2 2 4" xfId="25351"/>
    <cellStyle name="Normal 62 2 3" xfId="25352"/>
    <cellStyle name="Normal 62 2 4" xfId="25353"/>
    <cellStyle name="Normal 62 2 5" xfId="25354"/>
    <cellStyle name="Normal 62 2 6" xfId="25355"/>
    <cellStyle name="Normal 62 2 7" xfId="25356"/>
    <cellStyle name="Normal 62 3" xfId="25357"/>
    <cellStyle name="Normal 62 3 2" xfId="25358"/>
    <cellStyle name="Normal 62 3 2 2" xfId="25359"/>
    <cellStyle name="Normal 62 3 3" xfId="25360"/>
    <cellStyle name="Normal 62 3 4" xfId="25361"/>
    <cellStyle name="Normal 62 4" xfId="25362"/>
    <cellStyle name="Normal 62 4 2" xfId="25363"/>
    <cellStyle name="Normal 62 5" xfId="25364"/>
    <cellStyle name="Normal 62 5 2" xfId="25365"/>
    <cellStyle name="Normal 62 6" xfId="25366"/>
    <cellStyle name="Normal 62 6 2" xfId="25367"/>
    <cellStyle name="Normal 62 7" xfId="25368"/>
    <cellStyle name="Normal 62 7 2" xfId="25369"/>
    <cellStyle name="Normal 62 8" xfId="25370"/>
    <cellStyle name="Normal 62 8 2" xfId="25371"/>
    <cellStyle name="Normal 62 9" xfId="25372"/>
    <cellStyle name="Normal 63" xfId="25373"/>
    <cellStyle name="Normal 63 10" xfId="25374"/>
    <cellStyle name="Normal 63 11" xfId="25375"/>
    <cellStyle name="Normal 63 12" xfId="25376"/>
    <cellStyle name="Normal 63 2" xfId="25377"/>
    <cellStyle name="Normal 63 2 2" xfId="25378"/>
    <cellStyle name="Normal 63 2 2 2" xfId="25379"/>
    <cellStyle name="Normal 63 2 2 3" xfId="25380"/>
    <cellStyle name="Normal 63 2 2 4" xfId="25381"/>
    <cellStyle name="Normal 63 2 3" xfId="25382"/>
    <cellStyle name="Normal 63 2 4" xfId="25383"/>
    <cellStyle name="Normal 63 2 5" xfId="25384"/>
    <cellStyle name="Normal 63 2 6" xfId="25385"/>
    <cellStyle name="Normal 63 2 7" xfId="25386"/>
    <cellStyle name="Normal 63 3" xfId="25387"/>
    <cellStyle name="Normal 63 3 2" xfId="25388"/>
    <cellStyle name="Normal 63 3 2 2" xfId="25389"/>
    <cellStyle name="Normal 63 3 3" xfId="25390"/>
    <cellStyle name="Normal 63 3 4" xfId="25391"/>
    <cellStyle name="Normal 63 4" xfId="25392"/>
    <cellStyle name="Normal 63 4 2" xfId="25393"/>
    <cellStyle name="Normal 63 5" xfId="25394"/>
    <cellStyle name="Normal 63 5 2" xfId="25395"/>
    <cellStyle name="Normal 63 6" xfId="25396"/>
    <cellStyle name="Normal 63 6 2" xfId="25397"/>
    <cellStyle name="Normal 63 7" xfId="25398"/>
    <cellStyle name="Normal 63 7 2" xfId="25399"/>
    <cellStyle name="Normal 63 8" xfId="25400"/>
    <cellStyle name="Normal 63 8 2" xfId="25401"/>
    <cellStyle name="Normal 63 9" xfId="25402"/>
    <cellStyle name="Normal 64" xfId="25403"/>
    <cellStyle name="Normal 64 10" xfId="25404"/>
    <cellStyle name="Normal 64 11" xfId="25405"/>
    <cellStyle name="Normal 64 12" xfId="25406"/>
    <cellStyle name="Normal 64 2" xfId="25407"/>
    <cellStyle name="Normal 64 2 2" xfId="25408"/>
    <cellStyle name="Normal 64 2 2 2" xfId="25409"/>
    <cellStyle name="Normal 64 2 2 3" xfId="25410"/>
    <cellStyle name="Normal 64 2 2 4" xfId="25411"/>
    <cellStyle name="Normal 64 2 3" xfId="25412"/>
    <cellStyle name="Normal 64 2 4" xfId="25413"/>
    <cellStyle name="Normal 64 2 5" xfId="25414"/>
    <cellStyle name="Normal 64 2 6" xfId="25415"/>
    <cellStyle name="Normal 64 2 7" xfId="25416"/>
    <cellStyle name="Normal 64 3" xfId="25417"/>
    <cellStyle name="Normal 64 3 2" xfId="25418"/>
    <cellStyle name="Normal 64 3 2 2" xfId="25419"/>
    <cellStyle name="Normal 64 3 3" xfId="25420"/>
    <cellStyle name="Normal 64 3 4" xfId="25421"/>
    <cellStyle name="Normal 64 4" xfId="25422"/>
    <cellStyle name="Normal 64 4 2" xfId="25423"/>
    <cellStyle name="Normal 64 5" xfId="25424"/>
    <cellStyle name="Normal 64 5 2" xfId="25425"/>
    <cellStyle name="Normal 64 6" xfId="25426"/>
    <cellStyle name="Normal 64 6 2" xfId="25427"/>
    <cellStyle name="Normal 64 7" xfId="25428"/>
    <cellStyle name="Normal 64 7 2" xfId="25429"/>
    <cellStyle name="Normal 64 8" xfId="25430"/>
    <cellStyle name="Normal 64 8 2" xfId="25431"/>
    <cellStyle name="Normal 64 9" xfId="25432"/>
    <cellStyle name="Normal 65" xfId="25433"/>
    <cellStyle name="Normal 65 10" xfId="25434"/>
    <cellStyle name="Normal 65 11" xfId="25435"/>
    <cellStyle name="Normal 65 12" xfId="25436"/>
    <cellStyle name="Normal 65 2" xfId="25437"/>
    <cellStyle name="Normal 65 2 2" xfId="25438"/>
    <cellStyle name="Normal 65 2 2 2" xfId="25439"/>
    <cellStyle name="Normal 65 2 2 3" xfId="25440"/>
    <cellStyle name="Normal 65 2 2 4" xfId="25441"/>
    <cellStyle name="Normal 65 2 3" xfId="25442"/>
    <cellStyle name="Normal 65 2 4" xfId="25443"/>
    <cellStyle name="Normal 65 2 5" xfId="25444"/>
    <cellStyle name="Normal 65 2 6" xfId="25445"/>
    <cellStyle name="Normal 65 2 7" xfId="25446"/>
    <cellStyle name="Normal 65 3" xfId="25447"/>
    <cellStyle name="Normal 65 3 2" xfId="25448"/>
    <cellStyle name="Normal 65 3 2 2" xfId="25449"/>
    <cellStyle name="Normal 65 3 3" xfId="25450"/>
    <cellStyle name="Normal 65 3 4" xfId="25451"/>
    <cellStyle name="Normal 65 4" xfId="25452"/>
    <cellStyle name="Normal 65 4 2" xfId="25453"/>
    <cellStyle name="Normal 65 5" xfId="25454"/>
    <cellStyle name="Normal 65 5 2" xfId="25455"/>
    <cellStyle name="Normal 65 6" xfId="25456"/>
    <cellStyle name="Normal 65 6 2" xfId="25457"/>
    <cellStyle name="Normal 65 7" xfId="25458"/>
    <cellStyle name="Normal 65 7 2" xfId="25459"/>
    <cellStyle name="Normal 65 8" xfId="25460"/>
    <cellStyle name="Normal 65 8 2" xfId="25461"/>
    <cellStyle name="Normal 65 9" xfId="25462"/>
    <cellStyle name="Normal 66" xfId="25463"/>
    <cellStyle name="Normal 66 10" xfId="25464"/>
    <cellStyle name="Normal 66 11" xfId="25465"/>
    <cellStyle name="Normal 66 12" xfId="25466"/>
    <cellStyle name="Normal 66 2" xfId="25467"/>
    <cellStyle name="Normal 66 2 2" xfId="25468"/>
    <cellStyle name="Normal 66 2 2 2" xfId="25469"/>
    <cellStyle name="Normal 66 2 2 3" xfId="25470"/>
    <cellStyle name="Normal 66 2 2 4" xfId="25471"/>
    <cellStyle name="Normal 66 2 3" xfId="25472"/>
    <cellStyle name="Normal 66 2 4" xfId="25473"/>
    <cellStyle name="Normal 66 2 5" xfId="25474"/>
    <cellStyle name="Normal 66 2 6" xfId="25475"/>
    <cellStyle name="Normal 66 2 7" xfId="25476"/>
    <cellStyle name="Normal 66 3" xfId="25477"/>
    <cellStyle name="Normal 66 3 2" xfId="25478"/>
    <cellStyle name="Normal 66 3 2 2" xfId="25479"/>
    <cellStyle name="Normal 66 3 3" xfId="25480"/>
    <cellStyle name="Normal 66 3 4" xfId="25481"/>
    <cellStyle name="Normal 66 4" xfId="25482"/>
    <cellStyle name="Normal 66 4 2" xfId="25483"/>
    <cellStyle name="Normal 66 5" xfId="25484"/>
    <cellStyle name="Normal 66 5 2" xfId="25485"/>
    <cellStyle name="Normal 66 6" xfId="25486"/>
    <cellStyle name="Normal 66 6 2" xfId="25487"/>
    <cellStyle name="Normal 66 7" xfId="25488"/>
    <cellStyle name="Normal 66 7 2" xfId="25489"/>
    <cellStyle name="Normal 66 8" xfId="25490"/>
    <cellStyle name="Normal 66 8 2" xfId="25491"/>
    <cellStyle name="Normal 66 9" xfId="25492"/>
    <cellStyle name="Normal 67" xfId="25493"/>
    <cellStyle name="Normal 67 10" xfId="25494"/>
    <cellStyle name="Normal 67 11" xfId="25495"/>
    <cellStyle name="Normal 67 12" xfId="25496"/>
    <cellStyle name="Normal 67 2" xfId="25497"/>
    <cellStyle name="Normal 67 2 2" xfId="25498"/>
    <cellStyle name="Normal 67 2 2 2" xfId="25499"/>
    <cellStyle name="Normal 67 2 2 3" xfId="25500"/>
    <cellStyle name="Normal 67 2 2 4" xfId="25501"/>
    <cellStyle name="Normal 67 2 3" xfId="25502"/>
    <cellStyle name="Normal 67 2 4" xfId="25503"/>
    <cellStyle name="Normal 67 2 5" xfId="25504"/>
    <cellStyle name="Normal 67 2 6" xfId="25505"/>
    <cellStyle name="Normal 67 2 7" xfId="25506"/>
    <cellStyle name="Normal 67 3" xfId="25507"/>
    <cellStyle name="Normal 67 3 2" xfId="25508"/>
    <cellStyle name="Normal 67 3 2 2" xfId="25509"/>
    <cellStyle name="Normal 67 3 3" xfId="25510"/>
    <cellStyle name="Normal 67 3 4" xfId="25511"/>
    <cellStyle name="Normal 67 4" xfId="25512"/>
    <cellStyle name="Normal 67 4 2" xfId="25513"/>
    <cellStyle name="Normal 67 5" xfId="25514"/>
    <cellStyle name="Normal 67 5 2" xfId="25515"/>
    <cellStyle name="Normal 67 6" xfId="25516"/>
    <cellStyle name="Normal 67 6 2" xfId="25517"/>
    <cellStyle name="Normal 67 7" xfId="25518"/>
    <cellStyle name="Normal 67 7 2" xfId="25519"/>
    <cellStyle name="Normal 67 8" xfId="25520"/>
    <cellStyle name="Normal 67 8 2" xfId="25521"/>
    <cellStyle name="Normal 67 9" xfId="25522"/>
    <cellStyle name="Normal 68" xfId="25523"/>
    <cellStyle name="Normal 68 10" xfId="25524"/>
    <cellStyle name="Normal 68 11" xfId="25525"/>
    <cellStyle name="Normal 68 12" xfId="25526"/>
    <cellStyle name="Normal 68 2" xfId="25527"/>
    <cellStyle name="Normal 68 2 2" xfId="25528"/>
    <cellStyle name="Normal 68 2 2 2" xfId="25529"/>
    <cellStyle name="Normal 68 2 2 3" xfId="25530"/>
    <cellStyle name="Normal 68 2 2 4" xfId="25531"/>
    <cellStyle name="Normal 68 2 3" xfId="25532"/>
    <cellStyle name="Normal 68 2 4" xfId="25533"/>
    <cellStyle name="Normal 68 2 5" xfId="25534"/>
    <cellStyle name="Normal 68 2 6" xfId="25535"/>
    <cellStyle name="Normal 68 2 7" xfId="25536"/>
    <cellStyle name="Normal 68 3" xfId="25537"/>
    <cellStyle name="Normal 68 3 2" xfId="25538"/>
    <cellStyle name="Normal 68 3 2 2" xfId="25539"/>
    <cellStyle name="Normal 68 3 3" xfId="25540"/>
    <cellStyle name="Normal 68 3 4" xfId="25541"/>
    <cellStyle name="Normal 68 4" xfId="25542"/>
    <cellStyle name="Normal 68 4 2" xfId="25543"/>
    <cellStyle name="Normal 68 5" xfId="25544"/>
    <cellStyle name="Normal 68 5 2" xfId="25545"/>
    <cellStyle name="Normal 68 6" xfId="25546"/>
    <cellStyle name="Normal 68 6 2" xfId="25547"/>
    <cellStyle name="Normal 68 7" xfId="25548"/>
    <cellStyle name="Normal 68 7 2" xfId="25549"/>
    <cellStyle name="Normal 68 8" xfId="25550"/>
    <cellStyle name="Normal 68 8 2" xfId="25551"/>
    <cellStyle name="Normal 68 9" xfId="25552"/>
    <cellStyle name="Normal 69" xfId="25553"/>
    <cellStyle name="Normal 69 10" xfId="25554"/>
    <cellStyle name="Normal 69 11" xfId="25555"/>
    <cellStyle name="Normal 69 12" xfId="25556"/>
    <cellStyle name="Normal 69 2" xfId="25557"/>
    <cellStyle name="Normal 69 2 2" xfId="25558"/>
    <cellStyle name="Normal 69 2 2 2" xfId="25559"/>
    <cellStyle name="Normal 69 2 2 3" xfId="25560"/>
    <cellStyle name="Normal 69 2 2 4" xfId="25561"/>
    <cellStyle name="Normal 69 2 3" xfId="25562"/>
    <cellStyle name="Normal 69 2 4" xfId="25563"/>
    <cellStyle name="Normal 69 2 5" xfId="25564"/>
    <cellStyle name="Normal 69 2 6" xfId="25565"/>
    <cellStyle name="Normal 69 2 7" xfId="25566"/>
    <cellStyle name="Normal 69 3" xfId="25567"/>
    <cellStyle name="Normal 69 3 2" xfId="25568"/>
    <cellStyle name="Normal 69 3 2 2" xfId="25569"/>
    <cellStyle name="Normal 69 3 3" xfId="25570"/>
    <cellStyle name="Normal 69 3 4" xfId="25571"/>
    <cellStyle name="Normal 69 4" xfId="25572"/>
    <cellStyle name="Normal 69 4 2" xfId="25573"/>
    <cellStyle name="Normal 69 5" xfId="25574"/>
    <cellStyle name="Normal 69 5 2" xfId="25575"/>
    <cellStyle name="Normal 69 6" xfId="25576"/>
    <cellStyle name="Normal 69 6 2" xfId="25577"/>
    <cellStyle name="Normal 69 7" xfId="25578"/>
    <cellStyle name="Normal 69 7 2" xfId="25579"/>
    <cellStyle name="Normal 69 8" xfId="25580"/>
    <cellStyle name="Normal 69 8 2" xfId="25581"/>
    <cellStyle name="Normal 69 9" xfId="25582"/>
    <cellStyle name="Normal 7" xfId="27"/>
    <cellStyle name="Normal 7 10" xfId="25583"/>
    <cellStyle name="Normal 7 10 2" xfId="25584"/>
    <cellStyle name="Normal 7 10 2 2" xfId="25585"/>
    <cellStyle name="Normal 7 10 3" xfId="25586"/>
    <cellStyle name="Normal 7 10 3 2" xfId="25587"/>
    <cellStyle name="Normal 7 10 4" xfId="25588"/>
    <cellStyle name="Normal 7 10 5" xfId="25589"/>
    <cellStyle name="Normal 7 11" xfId="25590"/>
    <cellStyle name="Normal 7 11 2" xfId="25591"/>
    <cellStyle name="Normal 7 12" xfId="25592"/>
    <cellStyle name="Normal 7 12 2" xfId="25593"/>
    <cellStyle name="Normal 7 12 2 2" xfId="25594"/>
    <cellStyle name="Normal 7 12 2 3" xfId="25595"/>
    <cellStyle name="Normal 7 12 3" xfId="25596"/>
    <cellStyle name="Normal 7 12 4" xfId="25597"/>
    <cellStyle name="Normal 7 13" xfId="25598"/>
    <cellStyle name="Normal 7 14" xfId="25599"/>
    <cellStyle name="Normal 7 15" xfId="25600"/>
    <cellStyle name="Normal 7 2" xfId="25601"/>
    <cellStyle name="Normal 7 2 10" xfId="25602"/>
    <cellStyle name="Normal 7 2 11" xfId="25603"/>
    <cellStyle name="Normal 7 2 12" xfId="25604"/>
    <cellStyle name="Normal 7 2 13" xfId="25605"/>
    <cellStyle name="Normal 7 2 14" xfId="25606"/>
    <cellStyle name="Normal 7 2 2" xfId="25607"/>
    <cellStyle name="Normal 7 2 2 2" xfId="25608"/>
    <cellStyle name="Normal 7 2 2 2 2" xfId="25609"/>
    <cellStyle name="Normal 7 2 2 2 3" xfId="25610"/>
    <cellStyle name="Normal 7 2 2 3" xfId="25611"/>
    <cellStyle name="Normal 7 2 2 4" xfId="25612"/>
    <cellStyle name="Normal 7 2 2 5" xfId="25613"/>
    <cellStyle name="Normal 7 2 2 6" xfId="25614"/>
    <cellStyle name="Normal 7 2 2 7" xfId="25615"/>
    <cellStyle name="Normal 7 2 2 8" xfId="25616"/>
    <cellStyle name="Normal 7 2 3" xfId="25617"/>
    <cellStyle name="Normal 7 2 3 2" xfId="25618"/>
    <cellStyle name="Normal 7 2 3 3" xfId="25619"/>
    <cellStyle name="Normal 7 2 3 4" xfId="25620"/>
    <cellStyle name="Normal 7 2 4" xfId="25621"/>
    <cellStyle name="Normal 7 2 4 2" xfId="25622"/>
    <cellStyle name="Normal 7 2 5" xfId="25623"/>
    <cellStyle name="Normal 7 2 5 2" xfId="25624"/>
    <cellStyle name="Normal 7 2 5 2 2" xfId="25625"/>
    <cellStyle name="Normal 7 2 5 2 2 2" xfId="25626"/>
    <cellStyle name="Normal 7 2 5 2 2 3" xfId="25627"/>
    <cellStyle name="Normal 7 2 5 2 2 4" xfId="25628"/>
    <cellStyle name="Normal 7 2 5 2 3" xfId="25629"/>
    <cellStyle name="Normal 7 2 5 2 4" xfId="25630"/>
    <cellStyle name="Normal 7 2 5 2 4 2" xfId="25631"/>
    <cellStyle name="Normal 7 2 5 3" xfId="25632"/>
    <cellStyle name="Normal 7 2 5 3 2" xfId="25633"/>
    <cellStyle name="Normal 7 2 5 3 2 2" xfId="25634"/>
    <cellStyle name="Normal 7 2 5 3 3" xfId="25635"/>
    <cellStyle name="Normal 7 2 5 3 3 2" xfId="25636"/>
    <cellStyle name="Normal 7 2 5 4" xfId="25637"/>
    <cellStyle name="Normal 7 2 5 5" xfId="25638"/>
    <cellStyle name="Normal 7 2 6" xfId="25639"/>
    <cellStyle name="Normal 7 2 6 2" xfId="25640"/>
    <cellStyle name="Normal 7 2 6 3" xfId="25641"/>
    <cellStyle name="Normal 7 2 6 4" xfId="25642"/>
    <cellStyle name="Normal 7 2 7" xfId="25643"/>
    <cellStyle name="Normal 7 2 7 2" xfId="25644"/>
    <cellStyle name="Normal 7 2 7 2 2" xfId="25645"/>
    <cellStyle name="Normal 7 2 7 2 3" xfId="25646"/>
    <cellStyle name="Normal 7 2 7 3" xfId="25647"/>
    <cellStyle name="Normal 7 2 7 4" xfId="25648"/>
    <cellStyle name="Normal 7 2 8" xfId="25649"/>
    <cellStyle name="Normal 7 2 8 2" xfId="25650"/>
    <cellStyle name="Normal 7 2 9" xfId="25651"/>
    <cellStyle name="Normal 7 3" xfId="25652"/>
    <cellStyle name="Normal 7 3 10" xfId="25653"/>
    <cellStyle name="Normal 7 3 11" xfId="25654"/>
    <cellStyle name="Normal 7 3 12" xfId="25655"/>
    <cellStyle name="Normal 7 3 13" xfId="25656"/>
    <cellStyle name="Normal 7 3 2" xfId="25657"/>
    <cellStyle name="Normal 7 3 2 2" xfId="25658"/>
    <cellStyle name="Normal 7 3 2 2 2" xfId="25659"/>
    <cellStyle name="Normal 7 3 2 2 3" xfId="25660"/>
    <cellStyle name="Normal 7 3 2 3" xfId="25661"/>
    <cellStyle name="Normal 7 3 2 4" xfId="25662"/>
    <cellStyle name="Normal 7 3 2 5" xfId="25663"/>
    <cellStyle name="Normal 7 3 2 6" xfId="25664"/>
    <cellStyle name="Normal 7 3 2 7" xfId="25665"/>
    <cellStyle name="Normal 7 3 3" xfId="25666"/>
    <cellStyle name="Normal 7 3 3 2" xfId="25667"/>
    <cellStyle name="Normal 7 3 3 3" xfId="25668"/>
    <cellStyle name="Normal 7 3 4" xfId="25669"/>
    <cellStyle name="Normal 7 3 5" xfId="25670"/>
    <cellStyle name="Normal 7 3 6" xfId="25671"/>
    <cellStyle name="Normal 7 3 7" xfId="25672"/>
    <cellStyle name="Normal 7 3 8" xfId="25673"/>
    <cellStyle name="Normal 7 3 9" xfId="25674"/>
    <cellStyle name="Normal 7 4" xfId="25675"/>
    <cellStyle name="Normal 7 4 10" xfId="25676"/>
    <cellStyle name="Normal 7 4 11" xfId="25677"/>
    <cellStyle name="Normal 7 4 12" xfId="25678"/>
    <cellStyle name="Normal 7 4 2" xfId="25679"/>
    <cellStyle name="Normal 7 4 2 2" xfId="25680"/>
    <cellStyle name="Normal 7 4 2 3" xfId="25681"/>
    <cellStyle name="Normal 7 4 2 4" xfId="25682"/>
    <cellStyle name="Normal 7 4 2 5" xfId="25683"/>
    <cellStyle name="Normal 7 4 3" xfId="25684"/>
    <cellStyle name="Normal 7 4 4" xfId="25685"/>
    <cellStyle name="Normal 7 4 5" xfId="25686"/>
    <cellStyle name="Normal 7 4 6" xfId="25687"/>
    <cellStyle name="Normal 7 4 7" xfId="25688"/>
    <cellStyle name="Normal 7 4 8" xfId="25689"/>
    <cellStyle name="Normal 7 4 9" xfId="25690"/>
    <cellStyle name="Normal 7 5" xfId="25691"/>
    <cellStyle name="Normal 7 5 10" xfId="25692"/>
    <cellStyle name="Normal 7 5 2" xfId="25693"/>
    <cellStyle name="Normal 7 5 2 2" xfId="25694"/>
    <cellStyle name="Normal 7 5 2 3" xfId="25695"/>
    <cellStyle name="Normal 7 5 3" xfId="25696"/>
    <cellStyle name="Normal 7 5 4" xfId="25697"/>
    <cellStyle name="Normal 7 5 5" xfId="25698"/>
    <cellStyle name="Normal 7 5 6" xfId="25699"/>
    <cellStyle name="Normal 7 5 7" xfId="25700"/>
    <cellStyle name="Normal 7 5 8" xfId="25701"/>
    <cellStyle name="Normal 7 5 9" xfId="25702"/>
    <cellStyle name="Normal 7 6" xfId="25703"/>
    <cellStyle name="Normal 7 6 2" xfId="25704"/>
    <cellStyle name="Normal 7 6 2 2" xfId="25705"/>
    <cellStyle name="Normal 7 6 2 3" xfId="25706"/>
    <cellStyle name="Normal 7 6 3" xfId="25707"/>
    <cellStyle name="Normal 7 6 4" xfId="25708"/>
    <cellStyle name="Normal 7 6 5" xfId="25709"/>
    <cellStyle name="Normal 7 6 6" xfId="25710"/>
    <cellStyle name="Normal 7 6 7" xfId="25711"/>
    <cellStyle name="Normal 7 6 8" xfId="25712"/>
    <cellStyle name="Normal 7 6 9" xfId="25713"/>
    <cellStyle name="Normal 7 7" xfId="25714"/>
    <cellStyle name="Normal 7 7 2" xfId="25715"/>
    <cellStyle name="Normal 7 7 2 2" xfId="25716"/>
    <cellStyle name="Normal 7 7 2 2 2" xfId="25717"/>
    <cellStyle name="Normal 7 7 2 2 3" xfId="25718"/>
    <cellStyle name="Normal 7 7 2 3" xfId="25719"/>
    <cellStyle name="Normal 7 7 2 4" xfId="25720"/>
    <cellStyle name="Normal 7 7 3" xfId="25721"/>
    <cellStyle name="Normal 7 7 4" xfId="25722"/>
    <cellStyle name="Normal 7 8" xfId="25723"/>
    <cellStyle name="Normal 7 8 2" xfId="25724"/>
    <cellStyle name="Normal 7 8 3" xfId="25725"/>
    <cellStyle name="Normal 7 8 3 2" xfId="25726"/>
    <cellStyle name="Normal 7 8 3 3" xfId="25727"/>
    <cellStyle name="Normal 7 8 4" xfId="25728"/>
    <cellStyle name="Normal 7 8 5" xfId="25729"/>
    <cellStyle name="Normal 7 9" xfId="25730"/>
    <cellStyle name="Normal 7 9 2" xfId="25731"/>
    <cellStyle name="Normal 7 9 2 2" xfId="25732"/>
    <cellStyle name="Normal 7 9 2 2 2" xfId="25733"/>
    <cellStyle name="Normal 7 9 2 2 2 2" xfId="25734"/>
    <cellStyle name="Normal 7 9 2 2 3" xfId="25735"/>
    <cellStyle name="Normal 7 9 2 2 3 2" xfId="25736"/>
    <cellStyle name="Normal 7 9 2 3" xfId="25737"/>
    <cellStyle name="Normal 7 9 2 3 2" xfId="25738"/>
    <cellStyle name="Normal 7 9 2 4" xfId="25739"/>
    <cellStyle name="Normal 7 9 2 5" xfId="25740"/>
    <cellStyle name="Normal 7 9 3" xfId="25741"/>
    <cellStyle name="Normal 7 9 3 2" xfId="25742"/>
    <cellStyle name="Normal 7 9 3 3" xfId="25743"/>
    <cellStyle name="Normal 7 9 3 4" xfId="25744"/>
    <cellStyle name="Normal 7 9 4" xfId="25745"/>
    <cellStyle name="Normal 7 9 4 2" xfId="25746"/>
    <cellStyle name="Normal 7 9 5" xfId="25747"/>
    <cellStyle name="Normal 7 9 6" xfId="25748"/>
    <cellStyle name="Normal 70" xfId="25749"/>
    <cellStyle name="Normal 70 10" xfId="25750"/>
    <cellStyle name="Normal 70 11" xfId="25751"/>
    <cellStyle name="Normal 70 12" xfId="25752"/>
    <cellStyle name="Normal 70 2" xfId="25753"/>
    <cellStyle name="Normal 70 2 2" xfId="25754"/>
    <cellStyle name="Normal 70 2 2 2" xfId="25755"/>
    <cellStyle name="Normal 70 2 2 3" xfId="25756"/>
    <cellStyle name="Normal 70 2 3" xfId="25757"/>
    <cellStyle name="Normal 70 2 4" xfId="25758"/>
    <cellStyle name="Normal 70 2 5" xfId="25759"/>
    <cellStyle name="Normal 70 2 6" xfId="25760"/>
    <cellStyle name="Normal 70 2 7" xfId="25761"/>
    <cellStyle name="Normal 70 3" xfId="25762"/>
    <cellStyle name="Normal 70 3 2" xfId="25763"/>
    <cellStyle name="Normal 70 3 3" xfId="25764"/>
    <cellStyle name="Normal 70 3 4" xfId="25765"/>
    <cellStyle name="Normal 70 4" xfId="25766"/>
    <cellStyle name="Normal 70 5" xfId="25767"/>
    <cellStyle name="Normal 70 6" xfId="25768"/>
    <cellStyle name="Normal 70 7" xfId="25769"/>
    <cellStyle name="Normal 70 8" xfId="25770"/>
    <cellStyle name="Normal 70 9" xfId="25771"/>
    <cellStyle name="Normal 71" xfId="25772"/>
    <cellStyle name="Normal 71 10" xfId="25773"/>
    <cellStyle name="Normal 71 11" xfId="25774"/>
    <cellStyle name="Normal 71 12" xfId="25775"/>
    <cellStyle name="Normal 71 2" xfId="25776"/>
    <cellStyle name="Normal 71 2 2" xfId="25777"/>
    <cellStyle name="Normal 71 2 2 2" xfId="25778"/>
    <cellStyle name="Normal 71 2 2 3" xfId="25779"/>
    <cellStyle name="Normal 71 2 3" xfId="25780"/>
    <cellStyle name="Normal 71 2 4" xfId="25781"/>
    <cellStyle name="Normal 71 2 5" xfId="25782"/>
    <cellStyle name="Normal 71 2 6" xfId="25783"/>
    <cellStyle name="Normal 71 2 7" xfId="25784"/>
    <cellStyle name="Normal 71 3" xfId="25785"/>
    <cellStyle name="Normal 71 3 2" xfId="25786"/>
    <cellStyle name="Normal 71 3 3" xfId="25787"/>
    <cellStyle name="Normal 71 3 4" xfId="25788"/>
    <cellStyle name="Normal 71 4" xfId="25789"/>
    <cellStyle name="Normal 71 5" xfId="25790"/>
    <cellStyle name="Normal 71 6" xfId="25791"/>
    <cellStyle name="Normal 71 7" xfId="25792"/>
    <cellStyle name="Normal 71 8" xfId="25793"/>
    <cellStyle name="Normal 71 9" xfId="25794"/>
    <cellStyle name="Normal 72" xfId="25795"/>
    <cellStyle name="Normal 72 10" xfId="25796"/>
    <cellStyle name="Normal 72 11" xfId="25797"/>
    <cellStyle name="Normal 72 12" xfId="25798"/>
    <cellStyle name="Normal 72 2" xfId="25799"/>
    <cellStyle name="Normal 72 2 2" xfId="25800"/>
    <cellStyle name="Normal 72 2 2 2" xfId="25801"/>
    <cellStyle name="Normal 72 2 2 3" xfId="25802"/>
    <cellStyle name="Normal 72 2 3" xfId="25803"/>
    <cellStyle name="Normal 72 2 4" xfId="25804"/>
    <cellStyle name="Normal 72 2 5" xfId="25805"/>
    <cellStyle name="Normal 72 2 6" xfId="25806"/>
    <cellStyle name="Normal 72 2 7" xfId="25807"/>
    <cellStyle name="Normal 72 3" xfId="25808"/>
    <cellStyle name="Normal 72 3 2" xfId="25809"/>
    <cellStyle name="Normal 72 3 3" xfId="25810"/>
    <cellStyle name="Normal 72 3 4" xfId="25811"/>
    <cellStyle name="Normal 72 4" xfId="25812"/>
    <cellStyle name="Normal 72 5" xfId="25813"/>
    <cellStyle name="Normal 72 6" xfId="25814"/>
    <cellStyle name="Normal 72 7" xfId="25815"/>
    <cellStyle name="Normal 72 8" xfId="25816"/>
    <cellStyle name="Normal 72 9" xfId="25817"/>
    <cellStyle name="Normal 73" xfId="25818"/>
    <cellStyle name="Normal 73 10" xfId="25819"/>
    <cellStyle name="Normal 73 11" xfId="25820"/>
    <cellStyle name="Normal 73 12" xfId="25821"/>
    <cellStyle name="Normal 73 2" xfId="25822"/>
    <cellStyle name="Normal 73 2 2" xfId="25823"/>
    <cellStyle name="Normal 73 2 2 2" xfId="25824"/>
    <cellStyle name="Normal 73 2 2 3" xfId="25825"/>
    <cellStyle name="Normal 73 2 3" xfId="25826"/>
    <cellStyle name="Normal 73 2 4" xfId="25827"/>
    <cellStyle name="Normal 73 2 5" xfId="25828"/>
    <cellStyle name="Normal 73 2 6" xfId="25829"/>
    <cellStyle name="Normal 73 2 7" xfId="25830"/>
    <cellStyle name="Normal 73 3" xfId="25831"/>
    <cellStyle name="Normal 73 3 2" xfId="25832"/>
    <cellStyle name="Normal 73 3 3" xfId="25833"/>
    <cellStyle name="Normal 73 3 4" xfId="25834"/>
    <cellStyle name="Normal 73 4" xfId="25835"/>
    <cellStyle name="Normal 73 5" xfId="25836"/>
    <cellStyle name="Normal 73 6" xfId="25837"/>
    <cellStyle name="Normal 73 7" xfId="25838"/>
    <cellStyle name="Normal 73 8" xfId="25839"/>
    <cellStyle name="Normal 73 9" xfId="25840"/>
    <cellStyle name="Normal 74" xfId="25841"/>
    <cellStyle name="Normal 74 10" xfId="25842"/>
    <cellStyle name="Normal 74 11" xfId="25843"/>
    <cellStyle name="Normal 74 12" xfId="25844"/>
    <cellStyle name="Normal 74 2" xfId="25845"/>
    <cellStyle name="Normal 74 2 2" xfId="25846"/>
    <cellStyle name="Normal 74 2 2 2" xfId="25847"/>
    <cellStyle name="Normal 74 2 2 3" xfId="25848"/>
    <cellStyle name="Normal 74 2 3" xfId="25849"/>
    <cellStyle name="Normal 74 2 4" xfId="25850"/>
    <cellStyle name="Normal 74 2 5" xfId="25851"/>
    <cellStyle name="Normal 74 2 6" xfId="25852"/>
    <cellStyle name="Normal 74 2 7" xfId="25853"/>
    <cellStyle name="Normal 74 3" xfId="25854"/>
    <cellStyle name="Normal 74 3 2" xfId="25855"/>
    <cellStyle name="Normal 74 3 3" xfId="25856"/>
    <cellStyle name="Normal 74 3 4" xfId="25857"/>
    <cellStyle name="Normal 74 4" xfId="25858"/>
    <cellStyle name="Normal 74 5" xfId="25859"/>
    <cellStyle name="Normal 74 6" xfId="25860"/>
    <cellStyle name="Normal 74 7" xfId="25861"/>
    <cellStyle name="Normal 74 8" xfId="25862"/>
    <cellStyle name="Normal 74 9" xfId="25863"/>
    <cellStyle name="Normal 75" xfId="25864"/>
    <cellStyle name="Normal 75 10" xfId="25865"/>
    <cellStyle name="Normal 75 11" xfId="25866"/>
    <cellStyle name="Normal 75 12" xfId="25867"/>
    <cellStyle name="Normal 75 2" xfId="25868"/>
    <cellStyle name="Normal 75 2 2" xfId="25869"/>
    <cellStyle name="Normal 75 2 2 2" xfId="25870"/>
    <cellStyle name="Normal 75 2 2 3" xfId="25871"/>
    <cellStyle name="Normal 75 2 3" xfId="25872"/>
    <cellStyle name="Normal 75 2 4" xfId="25873"/>
    <cellStyle name="Normal 75 2 5" xfId="25874"/>
    <cellStyle name="Normal 75 2 6" xfId="25875"/>
    <cellStyle name="Normal 75 2 7" xfId="25876"/>
    <cellStyle name="Normal 75 3" xfId="25877"/>
    <cellStyle name="Normal 75 3 2" xfId="25878"/>
    <cellStyle name="Normal 75 3 3" xfId="25879"/>
    <cellStyle name="Normal 75 3 4" xfId="25880"/>
    <cellStyle name="Normal 75 4" xfId="25881"/>
    <cellStyle name="Normal 75 5" xfId="25882"/>
    <cellStyle name="Normal 75 6" xfId="25883"/>
    <cellStyle name="Normal 75 7" xfId="25884"/>
    <cellStyle name="Normal 75 8" xfId="25885"/>
    <cellStyle name="Normal 75 9" xfId="25886"/>
    <cellStyle name="Normal 76" xfId="25887"/>
    <cellStyle name="Normal 76 10" xfId="25888"/>
    <cellStyle name="Normal 76 11" xfId="25889"/>
    <cellStyle name="Normal 76 12" xfId="25890"/>
    <cellStyle name="Normal 76 2" xfId="25891"/>
    <cellStyle name="Normal 76 2 2" xfId="25892"/>
    <cellStyle name="Normal 76 2 2 2" xfId="25893"/>
    <cellStyle name="Normal 76 2 2 3" xfId="25894"/>
    <cellStyle name="Normal 76 2 3" xfId="25895"/>
    <cellStyle name="Normal 76 2 4" xfId="25896"/>
    <cellStyle name="Normal 76 2 5" xfId="25897"/>
    <cellStyle name="Normal 76 2 6" xfId="25898"/>
    <cellStyle name="Normal 76 2 7" xfId="25899"/>
    <cellStyle name="Normal 76 3" xfId="25900"/>
    <cellStyle name="Normal 76 3 2" xfId="25901"/>
    <cellStyle name="Normal 76 3 3" xfId="25902"/>
    <cellStyle name="Normal 76 4" xfId="25903"/>
    <cellStyle name="Normal 76 5" xfId="25904"/>
    <cellStyle name="Normal 76 6" xfId="25905"/>
    <cellStyle name="Normal 76 7" xfId="25906"/>
    <cellStyle name="Normal 76 8" xfId="25907"/>
    <cellStyle name="Normal 76 9" xfId="25908"/>
    <cellStyle name="Normal 77" xfId="25909"/>
    <cellStyle name="Normal 77 10" xfId="25910"/>
    <cellStyle name="Normal 77 11" xfId="25911"/>
    <cellStyle name="Normal 77 12" xfId="25912"/>
    <cellStyle name="Normal 77 2" xfId="25913"/>
    <cellStyle name="Normal 77 2 2" xfId="25914"/>
    <cellStyle name="Normal 77 2 2 2" xfId="25915"/>
    <cellStyle name="Normal 77 2 2 3" xfId="25916"/>
    <cellStyle name="Normal 77 2 3" xfId="25917"/>
    <cellStyle name="Normal 77 2 4" xfId="25918"/>
    <cellStyle name="Normal 77 2 5" xfId="25919"/>
    <cellStyle name="Normal 77 2 6" xfId="25920"/>
    <cellStyle name="Normal 77 2 7" xfId="25921"/>
    <cellStyle name="Normal 77 3" xfId="25922"/>
    <cellStyle name="Normal 77 3 2" xfId="25923"/>
    <cellStyle name="Normal 77 3 3" xfId="25924"/>
    <cellStyle name="Normal 77 4" xfId="25925"/>
    <cellStyle name="Normal 77 5" xfId="25926"/>
    <cellStyle name="Normal 77 6" xfId="25927"/>
    <cellStyle name="Normal 77 7" xfId="25928"/>
    <cellStyle name="Normal 77 8" xfId="25929"/>
    <cellStyle name="Normal 77 9" xfId="25930"/>
    <cellStyle name="Normal 78" xfId="25931"/>
    <cellStyle name="Normal 78 10" xfId="25932"/>
    <cellStyle name="Normal 78 11" xfId="25933"/>
    <cellStyle name="Normal 78 12" xfId="25934"/>
    <cellStyle name="Normal 78 2" xfId="25935"/>
    <cellStyle name="Normal 78 2 2" xfId="25936"/>
    <cellStyle name="Normal 78 2 2 2" xfId="25937"/>
    <cellStyle name="Normal 78 2 2 3" xfId="25938"/>
    <cellStyle name="Normal 78 2 3" xfId="25939"/>
    <cellStyle name="Normal 78 2 4" xfId="25940"/>
    <cellStyle name="Normal 78 2 5" xfId="25941"/>
    <cellStyle name="Normal 78 2 6" xfId="25942"/>
    <cellStyle name="Normal 78 2 7" xfId="25943"/>
    <cellStyle name="Normal 78 3" xfId="25944"/>
    <cellStyle name="Normal 78 3 2" xfId="25945"/>
    <cellStyle name="Normal 78 3 3" xfId="25946"/>
    <cellStyle name="Normal 78 4" xfId="25947"/>
    <cellStyle name="Normal 78 5" xfId="25948"/>
    <cellStyle name="Normal 78 6" xfId="25949"/>
    <cellStyle name="Normal 78 7" xfId="25950"/>
    <cellStyle name="Normal 78 8" xfId="25951"/>
    <cellStyle name="Normal 78 9" xfId="25952"/>
    <cellStyle name="Normal 79" xfId="25953"/>
    <cellStyle name="Normal 79 10" xfId="25954"/>
    <cellStyle name="Normal 79 11" xfId="25955"/>
    <cellStyle name="Normal 79 12" xfId="25956"/>
    <cellStyle name="Normal 79 2" xfId="25957"/>
    <cellStyle name="Normal 79 2 2" xfId="25958"/>
    <cellStyle name="Normal 79 2 2 2" xfId="25959"/>
    <cellStyle name="Normal 79 2 2 3" xfId="25960"/>
    <cellStyle name="Normal 79 2 3" xfId="25961"/>
    <cellStyle name="Normal 79 2 4" xfId="25962"/>
    <cellStyle name="Normal 79 2 5" xfId="25963"/>
    <cellStyle name="Normal 79 2 6" xfId="25964"/>
    <cellStyle name="Normal 79 2 7" xfId="25965"/>
    <cellStyle name="Normal 79 3" xfId="25966"/>
    <cellStyle name="Normal 79 3 2" xfId="25967"/>
    <cellStyle name="Normal 79 3 3" xfId="25968"/>
    <cellStyle name="Normal 79 4" xfId="25969"/>
    <cellStyle name="Normal 79 5" xfId="25970"/>
    <cellStyle name="Normal 79 6" xfId="25971"/>
    <cellStyle name="Normal 79 7" xfId="25972"/>
    <cellStyle name="Normal 79 8" xfId="25973"/>
    <cellStyle name="Normal 79 9" xfId="25974"/>
    <cellStyle name="Normal 8" xfId="25975"/>
    <cellStyle name="Normal 8 10" xfId="25976"/>
    <cellStyle name="Normal 8 11" xfId="25977"/>
    <cellStyle name="Normal 8 12" xfId="25978"/>
    <cellStyle name="Normal 8 13" xfId="25979"/>
    <cellStyle name="Normal 8 14" xfId="25980"/>
    <cellStyle name="Normal 8 15" xfId="25981"/>
    <cellStyle name="Normal 8 2" xfId="25982"/>
    <cellStyle name="Normal 8 2 10" xfId="25983"/>
    <cellStyle name="Normal 8 2 11" xfId="25984"/>
    <cellStyle name="Normal 8 2 12" xfId="25985"/>
    <cellStyle name="Normal 8 2 13" xfId="25986"/>
    <cellStyle name="Normal 8 2 2" xfId="25987"/>
    <cellStyle name="Normal 8 2 2 2" xfId="25988"/>
    <cellStyle name="Normal 8 2 2 2 2" xfId="25989"/>
    <cellStyle name="Normal 8 2 2 2 3" xfId="25990"/>
    <cellStyle name="Normal 8 2 2 3" xfId="25991"/>
    <cellStyle name="Normal 8 2 2 4" xfId="25992"/>
    <cellStyle name="Normal 8 2 2 5" xfId="25993"/>
    <cellStyle name="Normal 8 2 2 6" xfId="25994"/>
    <cellStyle name="Normal 8 2 2 7" xfId="25995"/>
    <cellStyle name="Normal 8 2 3" xfId="25996"/>
    <cellStyle name="Normal 8 2 3 2" xfId="25997"/>
    <cellStyle name="Normal 8 2 3 3" xfId="25998"/>
    <cellStyle name="Normal 8 2 4" xfId="25999"/>
    <cellStyle name="Normal 8 2 5" xfId="26000"/>
    <cellStyle name="Normal 8 2 6" xfId="26001"/>
    <cellStyle name="Normal 8 2 7" xfId="26002"/>
    <cellStyle name="Normal 8 2 8" xfId="26003"/>
    <cellStyle name="Normal 8 2 9" xfId="26004"/>
    <cellStyle name="Normal 8 3" xfId="26005"/>
    <cellStyle name="Normal 8 3 10" xfId="26006"/>
    <cellStyle name="Normal 8 3 11" xfId="26007"/>
    <cellStyle name="Normal 8 3 12" xfId="26008"/>
    <cellStyle name="Normal 8 3 13" xfId="26009"/>
    <cellStyle name="Normal 8 3 2" xfId="26010"/>
    <cellStyle name="Normal 8 3 2 2" xfId="26011"/>
    <cellStyle name="Normal 8 3 2 2 2" xfId="26012"/>
    <cellStyle name="Normal 8 3 2 2 3" xfId="26013"/>
    <cellStyle name="Normal 8 3 2 3" xfId="26014"/>
    <cellStyle name="Normal 8 3 2 4" xfId="26015"/>
    <cellStyle name="Normal 8 3 2 5" xfId="26016"/>
    <cellStyle name="Normal 8 3 2 6" xfId="26017"/>
    <cellStyle name="Normal 8 3 2 7" xfId="26018"/>
    <cellStyle name="Normal 8 3 3" xfId="26019"/>
    <cellStyle name="Normal 8 3 3 2" xfId="26020"/>
    <cellStyle name="Normal 8 3 3 3" xfId="26021"/>
    <cellStyle name="Normal 8 3 4" xfId="26022"/>
    <cellStyle name="Normal 8 3 5" xfId="26023"/>
    <cellStyle name="Normal 8 3 6" xfId="26024"/>
    <cellStyle name="Normal 8 3 7" xfId="26025"/>
    <cellStyle name="Normal 8 3 8" xfId="26026"/>
    <cellStyle name="Normal 8 3 9" xfId="26027"/>
    <cellStyle name="Normal 8 4" xfId="26028"/>
    <cellStyle name="Normal 8 4 10" xfId="26029"/>
    <cellStyle name="Normal 8 4 11" xfId="26030"/>
    <cellStyle name="Normal 8 4 2" xfId="26031"/>
    <cellStyle name="Normal 8 4 2 2" xfId="26032"/>
    <cellStyle name="Normal 8 4 2 3" xfId="26033"/>
    <cellStyle name="Normal 8 4 2 4" xfId="26034"/>
    <cellStyle name="Normal 8 4 2 5" xfId="26035"/>
    <cellStyle name="Normal 8 4 3" xfId="26036"/>
    <cellStyle name="Normal 8 4 4" xfId="26037"/>
    <cellStyle name="Normal 8 4 5" xfId="26038"/>
    <cellStyle name="Normal 8 4 6" xfId="26039"/>
    <cellStyle name="Normal 8 4 7" xfId="26040"/>
    <cellStyle name="Normal 8 4 8" xfId="26041"/>
    <cellStyle name="Normal 8 4 9" xfId="26042"/>
    <cellStyle name="Normal 8 5" xfId="26043"/>
    <cellStyle name="Normal 8 5 2" xfId="26044"/>
    <cellStyle name="Normal 8 5 2 2" xfId="26045"/>
    <cellStyle name="Normal 8 5 2 3" xfId="26046"/>
    <cellStyle name="Normal 8 5 3" xfId="26047"/>
    <cellStyle name="Normal 8 5 4" xfId="26048"/>
    <cellStyle name="Normal 8 5 5" xfId="26049"/>
    <cellStyle name="Normal 8 5 6" xfId="26050"/>
    <cellStyle name="Normal 8 5 7" xfId="26051"/>
    <cellStyle name="Normal 8 5 8" xfId="26052"/>
    <cellStyle name="Normal 8 5 9" xfId="26053"/>
    <cellStyle name="Normal 8 6" xfId="26054"/>
    <cellStyle name="Normal 8 6 2" xfId="26055"/>
    <cellStyle name="Normal 8 6 2 2" xfId="26056"/>
    <cellStyle name="Normal 8 6 2 3" xfId="26057"/>
    <cellStyle name="Normal 8 6 3" xfId="26058"/>
    <cellStyle name="Normal 8 6 4" xfId="26059"/>
    <cellStyle name="Normal 8 6 5" xfId="26060"/>
    <cellStyle name="Normal 8 6 6" xfId="26061"/>
    <cellStyle name="Normal 8 6 7" xfId="26062"/>
    <cellStyle name="Normal 8 6 8" xfId="26063"/>
    <cellStyle name="Normal 8 7" xfId="26064"/>
    <cellStyle name="Normal 8 7 2" xfId="26065"/>
    <cellStyle name="Normal 8 7 3" xfId="26066"/>
    <cellStyle name="Normal 8 8" xfId="26067"/>
    <cellStyle name="Normal 8 8 2" xfId="26068"/>
    <cellStyle name="Normal 8 9" xfId="26069"/>
    <cellStyle name="Normal 80" xfId="26070"/>
    <cellStyle name="Normal 80 10" xfId="26071"/>
    <cellStyle name="Normal 80 11" xfId="26072"/>
    <cellStyle name="Normal 80 12" xfId="26073"/>
    <cellStyle name="Normal 80 2" xfId="26074"/>
    <cellStyle name="Normal 80 2 2" xfId="26075"/>
    <cellStyle name="Normal 80 2 2 2" xfId="26076"/>
    <cellStyle name="Normal 80 2 2 3" xfId="26077"/>
    <cellStyle name="Normal 80 2 3" xfId="26078"/>
    <cellStyle name="Normal 80 2 4" xfId="26079"/>
    <cellStyle name="Normal 80 2 5" xfId="26080"/>
    <cellStyle name="Normal 80 2 6" xfId="26081"/>
    <cellStyle name="Normal 80 2 7" xfId="26082"/>
    <cellStyle name="Normal 80 3" xfId="26083"/>
    <cellStyle name="Normal 80 3 2" xfId="26084"/>
    <cellStyle name="Normal 80 3 3" xfId="26085"/>
    <cellStyle name="Normal 80 4" xfId="26086"/>
    <cellStyle name="Normal 80 5" xfId="26087"/>
    <cellStyle name="Normal 80 6" xfId="26088"/>
    <cellStyle name="Normal 80 7" xfId="26089"/>
    <cellStyle name="Normal 80 8" xfId="26090"/>
    <cellStyle name="Normal 80 9" xfId="26091"/>
    <cellStyle name="Normal 81" xfId="26092"/>
    <cellStyle name="Normal 81 2" xfId="26093"/>
    <cellStyle name="Normal 81 2 2" xfId="26094"/>
    <cellStyle name="Normal 81 2 2 2" xfId="26095"/>
    <cellStyle name="Normal 81 2 2 3" xfId="26096"/>
    <cellStyle name="Normal 81 2 3" xfId="26097"/>
    <cellStyle name="Normal 81 2 4" xfId="26098"/>
    <cellStyle name="Normal 81 2 5" xfId="26099"/>
    <cellStyle name="Normal 81 2 6" xfId="26100"/>
    <cellStyle name="Normal 81 2 7" xfId="26101"/>
    <cellStyle name="Normal 81 3" xfId="26102"/>
    <cellStyle name="Normal 81 3 2" xfId="26103"/>
    <cellStyle name="Normal 81 3 3" xfId="26104"/>
    <cellStyle name="Normal 81 4" xfId="26105"/>
    <cellStyle name="Normal 81 5" xfId="26106"/>
    <cellStyle name="Normal 81 6" xfId="26107"/>
    <cellStyle name="Normal 81 7" xfId="26108"/>
    <cellStyle name="Normal 81 8" xfId="26109"/>
    <cellStyle name="Normal 82" xfId="26110"/>
    <cellStyle name="Normal 82 2" xfId="26111"/>
    <cellStyle name="Normal 82 2 10" xfId="26112"/>
    <cellStyle name="Normal 82 2 11" xfId="26113"/>
    <cellStyle name="Normal 82 2 2" xfId="26114"/>
    <cellStyle name="Normal 82 2 2 2" xfId="26115"/>
    <cellStyle name="Normal 82 2 2 3" xfId="26116"/>
    <cellStyle name="Normal 82 2 3" xfId="26117"/>
    <cellStyle name="Normal 82 2 4" xfId="26118"/>
    <cellStyle name="Normal 82 2 5" xfId="26119"/>
    <cellStyle name="Normal 82 2 6" xfId="26120"/>
    <cellStyle name="Normal 82 2 7" xfId="26121"/>
    <cellStyle name="Normal 82 2 8" xfId="26122"/>
    <cellStyle name="Normal 82 2 9" xfId="26123"/>
    <cellStyle name="Normal 82 3" xfId="26124"/>
    <cellStyle name="Normal 82 3 2" xfId="26125"/>
    <cellStyle name="Normal 82 3 3" xfId="26126"/>
    <cellStyle name="Normal 82 4" xfId="26127"/>
    <cellStyle name="Normal 82 5" xfId="26128"/>
    <cellStyle name="Normal 82 6" xfId="26129"/>
    <cellStyle name="Normal 82 7" xfId="26130"/>
    <cellStyle name="Normal 82 8" xfId="26131"/>
    <cellStyle name="Normal 83" xfId="26132"/>
    <cellStyle name="Normal 83 2" xfId="26133"/>
    <cellStyle name="Normal 83 2 10" xfId="26134"/>
    <cellStyle name="Normal 83 2 11" xfId="26135"/>
    <cellStyle name="Normal 83 2 2" xfId="26136"/>
    <cellStyle name="Normal 83 2 2 2" xfId="26137"/>
    <cellStyle name="Normal 83 2 2 3" xfId="26138"/>
    <cellStyle name="Normal 83 2 3" xfId="26139"/>
    <cellStyle name="Normal 83 2 4" xfId="26140"/>
    <cellStyle name="Normal 83 2 5" xfId="26141"/>
    <cellStyle name="Normal 83 2 6" xfId="26142"/>
    <cellStyle name="Normal 83 2 7" xfId="26143"/>
    <cellStyle name="Normal 83 2 8" xfId="26144"/>
    <cellStyle name="Normal 83 2 9" xfId="26145"/>
    <cellStyle name="Normal 83 3" xfId="26146"/>
    <cellStyle name="Normal 83 3 2" xfId="26147"/>
    <cellStyle name="Normal 83 3 3" xfId="26148"/>
    <cellStyle name="Normal 83 4" xfId="26149"/>
    <cellStyle name="Normal 83 5" xfId="26150"/>
    <cellStyle name="Normal 83 6" xfId="26151"/>
    <cellStyle name="Normal 83 7" xfId="26152"/>
    <cellStyle name="Normal 83 8" xfId="26153"/>
    <cellStyle name="Normal 84" xfId="26154"/>
    <cellStyle name="Normal 84 2" xfId="26155"/>
    <cellStyle name="Normal 84 2 10" xfId="26156"/>
    <cellStyle name="Normal 84 2 11" xfId="26157"/>
    <cellStyle name="Normal 84 2 2" xfId="26158"/>
    <cellStyle name="Normal 84 2 2 2" xfId="26159"/>
    <cellStyle name="Normal 84 2 2 3" xfId="26160"/>
    <cellStyle name="Normal 84 2 3" xfId="26161"/>
    <cellStyle name="Normal 84 2 4" xfId="26162"/>
    <cellStyle name="Normal 84 2 5" xfId="26163"/>
    <cellStyle name="Normal 84 2 6" xfId="26164"/>
    <cellStyle name="Normal 84 2 7" xfId="26165"/>
    <cellStyle name="Normal 84 2 8" xfId="26166"/>
    <cellStyle name="Normal 84 2 9" xfId="26167"/>
    <cellStyle name="Normal 84 3" xfId="26168"/>
    <cellStyle name="Normal 84 3 2" xfId="26169"/>
    <cellStyle name="Normal 84 3 3" xfId="26170"/>
    <cellStyle name="Normal 84 4" xfId="26171"/>
    <cellStyle name="Normal 84 5" xfId="26172"/>
    <cellStyle name="Normal 84 6" xfId="26173"/>
    <cellStyle name="Normal 84 7" xfId="26174"/>
    <cellStyle name="Normal 84 8" xfId="26175"/>
    <cellStyle name="Normal 85" xfId="26176"/>
    <cellStyle name="Normal 85 2" xfId="26177"/>
    <cellStyle name="Normal 85 2 2" xfId="26178"/>
    <cellStyle name="Normal 85 2 2 2" xfId="26179"/>
    <cellStyle name="Normal 85 2 2 3" xfId="26180"/>
    <cellStyle name="Normal 85 2 3" xfId="26181"/>
    <cellStyle name="Normal 85 2 4" xfId="26182"/>
    <cellStyle name="Normal 85 2 5" xfId="26183"/>
    <cellStyle name="Normal 85 2 6" xfId="26184"/>
    <cellStyle name="Normal 85 2 7" xfId="26185"/>
    <cellStyle name="Normal 85 3" xfId="26186"/>
    <cellStyle name="Normal 85 3 2" xfId="26187"/>
    <cellStyle name="Normal 85 3 3" xfId="26188"/>
    <cellStyle name="Normal 85 4" xfId="26189"/>
    <cellStyle name="Normal 85 5" xfId="26190"/>
    <cellStyle name="Normal 85 6" xfId="26191"/>
    <cellStyle name="Normal 85 7" xfId="26192"/>
    <cellStyle name="Normal 85 8" xfId="26193"/>
    <cellStyle name="Normal 86" xfId="26194"/>
    <cellStyle name="Normal 86 2" xfId="26195"/>
    <cellStyle name="Normal 86 2 10" xfId="26196"/>
    <cellStyle name="Normal 86 2 11" xfId="26197"/>
    <cellStyle name="Normal 86 2 2" xfId="26198"/>
    <cellStyle name="Normal 86 2 2 2" xfId="26199"/>
    <cellStyle name="Normal 86 2 2 3" xfId="26200"/>
    <cellStyle name="Normal 86 2 3" xfId="26201"/>
    <cellStyle name="Normal 86 2 4" xfId="26202"/>
    <cellStyle name="Normal 86 2 5" xfId="26203"/>
    <cellStyle name="Normal 86 2 6" xfId="26204"/>
    <cellStyle name="Normal 86 2 7" xfId="26205"/>
    <cellStyle name="Normal 86 2 8" xfId="26206"/>
    <cellStyle name="Normal 86 2 9" xfId="26207"/>
    <cellStyle name="Normal 86 3" xfId="26208"/>
    <cellStyle name="Normal 86 3 2" xfId="26209"/>
    <cellStyle name="Normal 86 3 3" xfId="26210"/>
    <cellStyle name="Normal 86 4" xfId="26211"/>
    <cellStyle name="Normal 86 5" xfId="26212"/>
    <cellStyle name="Normal 86 6" xfId="26213"/>
    <cellStyle name="Normal 86 7" xfId="26214"/>
    <cellStyle name="Normal 86 8" xfId="26215"/>
    <cellStyle name="Normal 87" xfId="26216"/>
    <cellStyle name="Normal 87 2" xfId="26217"/>
    <cellStyle name="Normal 87 2 10" xfId="26218"/>
    <cellStyle name="Normal 87 2 11" xfId="26219"/>
    <cellStyle name="Normal 87 2 2" xfId="26220"/>
    <cellStyle name="Normal 87 2 2 2" xfId="26221"/>
    <cellStyle name="Normal 87 2 2 3" xfId="26222"/>
    <cellStyle name="Normal 87 2 3" xfId="26223"/>
    <cellStyle name="Normal 87 2 4" xfId="26224"/>
    <cellStyle name="Normal 87 2 5" xfId="26225"/>
    <cellStyle name="Normal 87 2 6" xfId="26226"/>
    <cellStyle name="Normal 87 2 7" xfId="26227"/>
    <cellStyle name="Normal 87 2 8" xfId="26228"/>
    <cellStyle name="Normal 87 2 9" xfId="26229"/>
    <cellStyle name="Normal 87 3" xfId="26230"/>
    <cellStyle name="Normal 87 3 2" xfId="26231"/>
    <cellStyle name="Normal 87 3 3" xfId="26232"/>
    <cellStyle name="Normal 87 4" xfId="26233"/>
    <cellStyle name="Normal 87 5" xfId="26234"/>
    <cellStyle name="Normal 87 6" xfId="26235"/>
    <cellStyle name="Normal 87 7" xfId="26236"/>
    <cellStyle name="Normal 87 8" xfId="26237"/>
    <cellStyle name="Normal 88" xfId="26238"/>
    <cellStyle name="Normal 88 2" xfId="26239"/>
    <cellStyle name="Normal 88 2 10" xfId="26240"/>
    <cellStyle name="Normal 88 2 11" xfId="26241"/>
    <cellStyle name="Normal 88 2 2" xfId="26242"/>
    <cellStyle name="Normal 88 2 2 2" xfId="26243"/>
    <cellStyle name="Normal 88 2 2 3" xfId="26244"/>
    <cellStyle name="Normal 88 2 3" xfId="26245"/>
    <cellStyle name="Normal 88 2 4" xfId="26246"/>
    <cellStyle name="Normal 88 2 5" xfId="26247"/>
    <cellStyle name="Normal 88 2 6" xfId="26248"/>
    <cellStyle name="Normal 88 2 7" xfId="26249"/>
    <cellStyle name="Normal 88 2 8" xfId="26250"/>
    <cellStyle name="Normal 88 2 9" xfId="26251"/>
    <cellStyle name="Normal 88 3" xfId="26252"/>
    <cellStyle name="Normal 88 3 2" xfId="26253"/>
    <cellStyle name="Normal 88 3 3" xfId="26254"/>
    <cellStyle name="Normal 88 4" xfId="26255"/>
    <cellStyle name="Normal 88 5" xfId="26256"/>
    <cellStyle name="Normal 88 6" xfId="26257"/>
    <cellStyle name="Normal 88 7" xfId="26258"/>
    <cellStyle name="Normal 88 8" xfId="26259"/>
    <cellStyle name="Normal 89" xfId="26260"/>
    <cellStyle name="Normal 89 10" xfId="26261"/>
    <cellStyle name="Normal 89 11" xfId="26262"/>
    <cellStyle name="Normal 89 12" xfId="26263"/>
    <cellStyle name="Normal 89 2" xfId="26264"/>
    <cellStyle name="Normal 89 2 10" xfId="26265"/>
    <cellStyle name="Normal 89 2 11" xfId="26266"/>
    <cellStyle name="Normal 89 2 12" xfId="26267"/>
    <cellStyle name="Normal 89 2 13" xfId="26268"/>
    <cellStyle name="Normal 89 2 14" xfId="26269"/>
    <cellStyle name="Normal 89 2 15" xfId="26270"/>
    <cellStyle name="Normal 89 2 2" xfId="26271"/>
    <cellStyle name="Normal 89 2 2 2" xfId="26272"/>
    <cellStyle name="Normal 89 2 2 3" xfId="26273"/>
    <cellStyle name="Normal 89 2 2 4" xfId="26274"/>
    <cellStyle name="Normal 89 2 2 5" xfId="26275"/>
    <cellStyle name="Normal 89 2 2 6" xfId="26276"/>
    <cellStyle name="Normal 89 2 3" xfId="26277"/>
    <cellStyle name="Normal 89 2 3 2" xfId="26278"/>
    <cellStyle name="Normal 89 2 4" xfId="26279"/>
    <cellStyle name="Normal 89 2 4 2" xfId="26280"/>
    <cellStyle name="Normal 89 2 5" xfId="26281"/>
    <cellStyle name="Normal 89 2 6" xfId="26282"/>
    <cellStyle name="Normal 89 2 7" xfId="26283"/>
    <cellStyle name="Normal 89 2 8" xfId="26284"/>
    <cellStyle name="Normal 89 2 9" xfId="26285"/>
    <cellStyle name="Normal 89 3" xfId="26286"/>
    <cellStyle name="Normal 89 3 2" xfId="26287"/>
    <cellStyle name="Normal 89 3 3" xfId="26288"/>
    <cellStyle name="Normal 89 4" xfId="26289"/>
    <cellStyle name="Normal 89 4 2" xfId="26290"/>
    <cellStyle name="Normal 89 5" xfId="26291"/>
    <cellStyle name="Normal 89 5 2" xfId="26292"/>
    <cellStyle name="Normal 89 6" xfId="26293"/>
    <cellStyle name="Normal 89 7" xfId="26294"/>
    <cellStyle name="Normal 89 8" xfId="26295"/>
    <cellStyle name="Normal 89 9" xfId="26296"/>
    <cellStyle name="Normal 9" xfId="26297"/>
    <cellStyle name="Normal 9 10" xfId="26298"/>
    <cellStyle name="Normal 9 11" xfId="26299"/>
    <cellStyle name="Normal 9 12" xfId="26300"/>
    <cellStyle name="Normal 9 13" xfId="26301"/>
    <cellStyle name="Normal 9 14" xfId="26302"/>
    <cellStyle name="Normal 9 15" xfId="26303"/>
    <cellStyle name="Normal 9 2" xfId="26304"/>
    <cellStyle name="Normal 9 2 10" xfId="26305"/>
    <cellStyle name="Normal 9 2 11" xfId="26306"/>
    <cellStyle name="Normal 9 2 12" xfId="26307"/>
    <cellStyle name="Normal 9 2 13" xfId="26308"/>
    <cellStyle name="Normal 9 2 2" xfId="26309"/>
    <cellStyle name="Normal 9 2 2 2" xfId="26310"/>
    <cellStyle name="Normal 9 2 2 2 2" xfId="26311"/>
    <cellStyle name="Normal 9 2 2 2 3" xfId="26312"/>
    <cellStyle name="Normal 9 2 2 3" xfId="26313"/>
    <cellStyle name="Normal 9 2 2 4" xfId="26314"/>
    <cellStyle name="Normal 9 2 2 5" xfId="26315"/>
    <cellStyle name="Normal 9 2 2 6" xfId="26316"/>
    <cellStyle name="Normal 9 2 2 7" xfId="26317"/>
    <cellStyle name="Normal 9 2 3" xfId="26318"/>
    <cellStyle name="Normal 9 2 3 2" xfId="26319"/>
    <cellStyle name="Normal 9 2 3 3" xfId="26320"/>
    <cellStyle name="Normal 9 2 4" xfId="26321"/>
    <cellStyle name="Normal 9 2 5" xfId="26322"/>
    <cellStyle name="Normal 9 2 6" xfId="26323"/>
    <cellStyle name="Normal 9 2 7" xfId="26324"/>
    <cellStyle name="Normal 9 2 8" xfId="26325"/>
    <cellStyle name="Normal 9 2 9" xfId="26326"/>
    <cellStyle name="Normal 9 3" xfId="26327"/>
    <cellStyle name="Normal 9 3 10" xfId="26328"/>
    <cellStyle name="Normal 9 3 11" xfId="26329"/>
    <cellStyle name="Normal 9 3 12" xfId="26330"/>
    <cellStyle name="Normal 9 3 13" xfId="26331"/>
    <cellStyle name="Normal 9 3 2" xfId="26332"/>
    <cellStyle name="Normal 9 3 2 2" xfId="26333"/>
    <cellStyle name="Normal 9 3 2 2 2" xfId="26334"/>
    <cellStyle name="Normal 9 3 2 2 3" xfId="26335"/>
    <cellStyle name="Normal 9 3 2 3" xfId="26336"/>
    <cellStyle name="Normal 9 3 2 4" xfId="26337"/>
    <cellStyle name="Normal 9 3 2 5" xfId="26338"/>
    <cellStyle name="Normal 9 3 2 6" xfId="26339"/>
    <cellStyle name="Normal 9 3 2 7" xfId="26340"/>
    <cellStyle name="Normal 9 3 3" xfId="26341"/>
    <cellStyle name="Normal 9 3 3 2" xfId="26342"/>
    <cellStyle name="Normal 9 3 3 3" xfId="26343"/>
    <cellStyle name="Normal 9 3 4" xfId="26344"/>
    <cellStyle name="Normal 9 3 5" xfId="26345"/>
    <cellStyle name="Normal 9 3 6" xfId="26346"/>
    <cellStyle name="Normal 9 3 7" xfId="26347"/>
    <cellStyle name="Normal 9 3 8" xfId="26348"/>
    <cellStyle name="Normal 9 3 9" xfId="26349"/>
    <cellStyle name="Normal 9 4" xfId="26350"/>
    <cellStyle name="Normal 9 4 10" xfId="26351"/>
    <cellStyle name="Normal 9 4 11" xfId="26352"/>
    <cellStyle name="Normal 9 4 12" xfId="26353"/>
    <cellStyle name="Normal 9 4 2" xfId="26354"/>
    <cellStyle name="Normal 9 4 2 2" xfId="26355"/>
    <cellStyle name="Normal 9 4 2 3" xfId="26356"/>
    <cellStyle name="Normal 9 4 2 4" xfId="26357"/>
    <cellStyle name="Normal 9 4 2 5" xfId="26358"/>
    <cellStyle name="Normal 9 4 3" xfId="26359"/>
    <cellStyle name="Normal 9 4 4" xfId="26360"/>
    <cellStyle name="Normal 9 4 5" xfId="26361"/>
    <cellStyle name="Normal 9 4 6" xfId="26362"/>
    <cellStyle name="Normal 9 4 7" xfId="26363"/>
    <cellStyle name="Normal 9 4 8" xfId="26364"/>
    <cellStyle name="Normal 9 4 9" xfId="26365"/>
    <cellStyle name="Normal 9 5" xfId="26366"/>
    <cellStyle name="Normal 9 5 10" xfId="26367"/>
    <cellStyle name="Normal 9 5 2" xfId="26368"/>
    <cellStyle name="Normal 9 5 2 2" xfId="26369"/>
    <cellStyle name="Normal 9 5 2 3" xfId="26370"/>
    <cellStyle name="Normal 9 5 3" xfId="26371"/>
    <cellStyle name="Normal 9 5 4" xfId="26372"/>
    <cellStyle name="Normal 9 5 5" xfId="26373"/>
    <cellStyle name="Normal 9 5 6" xfId="26374"/>
    <cellStyle name="Normal 9 5 7" xfId="26375"/>
    <cellStyle name="Normal 9 5 8" xfId="26376"/>
    <cellStyle name="Normal 9 5 9" xfId="26377"/>
    <cellStyle name="Normal 9 6" xfId="26378"/>
    <cellStyle name="Normal 9 6 2" xfId="26379"/>
    <cellStyle name="Normal 9 6 2 2" xfId="26380"/>
    <cellStyle name="Normal 9 6 2 3" xfId="26381"/>
    <cellStyle name="Normal 9 6 3" xfId="26382"/>
    <cellStyle name="Normal 9 6 4" xfId="26383"/>
    <cellStyle name="Normal 9 6 5" xfId="26384"/>
    <cellStyle name="Normal 9 6 6" xfId="26385"/>
    <cellStyle name="Normal 9 6 7" xfId="26386"/>
    <cellStyle name="Normal 9 6 8" xfId="26387"/>
    <cellStyle name="Normal 9 6 9" xfId="26388"/>
    <cellStyle name="Normal 9 7" xfId="26389"/>
    <cellStyle name="Normal 9 7 2" xfId="26390"/>
    <cellStyle name="Normal 9 7 3" xfId="26391"/>
    <cellStyle name="Normal 9 7 4" xfId="26392"/>
    <cellStyle name="Normal 9 8" xfId="26393"/>
    <cellStyle name="Normal 9 8 2" xfId="26394"/>
    <cellStyle name="Normal 9 8 3" xfId="26395"/>
    <cellStyle name="Normal 9 9" xfId="26396"/>
    <cellStyle name="Normal 90" xfId="26397"/>
    <cellStyle name="Normal 90 10" xfId="26398"/>
    <cellStyle name="Normal 90 11" xfId="26399"/>
    <cellStyle name="Normal 90 12" xfId="26400"/>
    <cellStyle name="Normal 90 2" xfId="26401"/>
    <cellStyle name="Normal 90 2 10" xfId="26402"/>
    <cellStyle name="Normal 90 2 11" xfId="26403"/>
    <cellStyle name="Normal 90 2 12" xfId="26404"/>
    <cellStyle name="Normal 90 2 13" xfId="26405"/>
    <cellStyle name="Normal 90 2 14" xfId="26406"/>
    <cellStyle name="Normal 90 2 15" xfId="26407"/>
    <cellStyle name="Normal 90 2 2" xfId="26408"/>
    <cellStyle name="Normal 90 2 2 2" xfId="26409"/>
    <cellStyle name="Normal 90 2 2 3" xfId="26410"/>
    <cellStyle name="Normal 90 2 2 4" xfId="26411"/>
    <cellStyle name="Normal 90 2 2 5" xfId="26412"/>
    <cellStyle name="Normal 90 2 2 6" xfId="26413"/>
    <cellStyle name="Normal 90 2 3" xfId="26414"/>
    <cellStyle name="Normal 90 2 3 2" xfId="26415"/>
    <cellStyle name="Normal 90 2 4" xfId="26416"/>
    <cellStyle name="Normal 90 2 4 2" xfId="26417"/>
    <cellStyle name="Normal 90 2 5" xfId="26418"/>
    <cellStyle name="Normal 90 2 6" xfId="26419"/>
    <cellStyle name="Normal 90 2 7" xfId="26420"/>
    <cellStyle name="Normal 90 2 8" xfId="26421"/>
    <cellStyle name="Normal 90 2 9" xfId="26422"/>
    <cellStyle name="Normal 90 3" xfId="26423"/>
    <cellStyle name="Normal 90 3 2" xfId="26424"/>
    <cellStyle name="Normal 90 3 3" xfId="26425"/>
    <cellStyle name="Normal 90 4" xfId="26426"/>
    <cellStyle name="Normal 90 4 2" xfId="26427"/>
    <cellStyle name="Normal 90 5" xfId="26428"/>
    <cellStyle name="Normal 90 5 2" xfId="26429"/>
    <cellStyle name="Normal 90 6" xfId="26430"/>
    <cellStyle name="Normal 90 7" xfId="26431"/>
    <cellStyle name="Normal 90 8" xfId="26432"/>
    <cellStyle name="Normal 90 9" xfId="26433"/>
    <cellStyle name="Normal 91" xfId="26434"/>
    <cellStyle name="Normal 91 2" xfId="26435"/>
    <cellStyle name="Normal 91 2 2" xfId="26436"/>
    <cellStyle name="Normal 91 2 3" xfId="26437"/>
    <cellStyle name="Normal 91 2 4" xfId="26438"/>
    <cellStyle name="Normal 91 2 5" xfId="26439"/>
    <cellStyle name="Normal 91 2 6" xfId="26440"/>
    <cellStyle name="Normal 91 2 7" xfId="26441"/>
    <cellStyle name="Normal 91 3" xfId="26442"/>
    <cellStyle name="Normal 91 4" xfId="26443"/>
    <cellStyle name="Normal 91 5" xfId="26444"/>
    <cellStyle name="Normal 91 6" xfId="26445"/>
    <cellStyle name="Normal 91 7" xfId="26446"/>
    <cellStyle name="Normal 91 8" xfId="26447"/>
    <cellStyle name="Normal 92" xfId="26448"/>
    <cellStyle name="Normal 92 2" xfId="26449"/>
    <cellStyle name="Normal 92 2 10" xfId="26450"/>
    <cellStyle name="Normal 92 2 11" xfId="26451"/>
    <cellStyle name="Normal 92 2 12" xfId="26452"/>
    <cellStyle name="Normal 92 2 2" xfId="26453"/>
    <cellStyle name="Normal 92 2 3" xfId="26454"/>
    <cellStyle name="Normal 92 2 4" xfId="26455"/>
    <cellStyle name="Normal 92 2 5" xfId="26456"/>
    <cellStyle name="Normal 92 2 6" xfId="26457"/>
    <cellStyle name="Normal 92 2 7" xfId="26458"/>
    <cellStyle name="Normal 92 2 8" xfId="26459"/>
    <cellStyle name="Normal 92 2 9" xfId="26460"/>
    <cellStyle name="Normal 92 3" xfId="26461"/>
    <cellStyle name="Normal 92 4" xfId="26462"/>
    <cellStyle name="Normal 92 5" xfId="26463"/>
    <cellStyle name="Normal 92 6" xfId="26464"/>
    <cellStyle name="Normal 92 7" xfId="26465"/>
    <cellStyle name="Normal 92 8" xfId="26466"/>
    <cellStyle name="Normal 93" xfId="26467"/>
    <cellStyle name="Normal 93 2" xfId="26468"/>
    <cellStyle name="Normal 93 2 2" xfId="26469"/>
    <cellStyle name="Normal 93 2 3" xfId="26470"/>
    <cellStyle name="Normal 93 2 4" xfId="26471"/>
    <cellStyle name="Normal 93 2 5" xfId="26472"/>
    <cellStyle name="Normal 93 2 6" xfId="26473"/>
    <cellStyle name="Normal 93 2 7" xfId="26474"/>
    <cellStyle name="Normal 93 3" xfId="26475"/>
    <cellStyle name="Normal 93 4" xfId="26476"/>
    <cellStyle name="Normal 93 5" xfId="26477"/>
    <cellStyle name="Normal 93 6" xfId="26478"/>
    <cellStyle name="Normal 93 7" xfId="26479"/>
    <cellStyle name="Normal 93 8" xfId="26480"/>
    <cellStyle name="Normal 94" xfId="26481"/>
    <cellStyle name="Normal 94 10" xfId="26482"/>
    <cellStyle name="Normal 94 11" xfId="26483"/>
    <cellStyle name="Normal 94 12" xfId="26484"/>
    <cellStyle name="Normal 94 2" xfId="26485"/>
    <cellStyle name="Normal 94 2 10" xfId="26486"/>
    <cellStyle name="Normal 94 2 11" xfId="26487"/>
    <cellStyle name="Normal 94 2 2" xfId="26488"/>
    <cellStyle name="Normal 94 2 3" xfId="26489"/>
    <cellStyle name="Normal 94 2 4" xfId="26490"/>
    <cellStyle name="Normal 94 2 5" xfId="26491"/>
    <cellStyle name="Normal 94 2 6" xfId="26492"/>
    <cellStyle name="Normal 94 2 7" xfId="26493"/>
    <cellStyle name="Normal 94 2 8" xfId="26494"/>
    <cellStyle name="Normal 94 2 9" xfId="26495"/>
    <cellStyle name="Normal 94 3" xfId="26496"/>
    <cellStyle name="Normal 94 4" xfId="26497"/>
    <cellStyle name="Normal 94 5" xfId="26498"/>
    <cellStyle name="Normal 94 6" xfId="26499"/>
    <cellStyle name="Normal 94 7" xfId="26500"/>
    <cellStyle name="Normal 94 8" xfId="26501"/>
    <cellStyle name="Normal 94 9" xfId="26502"/>
    <cellStyle name="Normal 95" xfId="26503"/>
    <cellStyle name="Normal 95 10" xfId="26504"/>
    <cellStyle name="Normal 95 11" xfId="26505"/>
    <cellStyle name="Normal 95 12" xfId="26506"/>
    <cellStyle name="Normal 95 13" xfId="26507"/>
    <cellStyle name="Normal 95 14" xfId="26508"/>
    <cellStyle name="Normal 95 15" xfId="26509"/>
    <cellStyle name="Normal 95 2" xfId="26510"/>
    <cellStyle name="Normal 95 2 10" xfId="26511"/>
    <cellStyle name="Normal 95 2 11" xfId="26512"/>
    <cellStyle name="Normal 95 2 12" xfId="26513"/>
    <cellStyle name="Normal 95 2 13" xfId="26514"/>
    <cellStyle name="Normal 95 2 14" xfId="26515"/>
    <cellStyle name="Normal 95 2 2" xfId="26516"/>
    <cellStyle name="Normal 95 2 2 2" xfId="26517"/>
    <cellStyle name="Normal 95 2 2 3" xfId="26518"/>
    <cellStyle name="Normal 95 2 2 4" xfId="26519"/>
    <cellStyle name="Normal 95 2 2 5" xfId="26520"/>
    <cellStyle name="Normal 95 2 3" xfId="26521"/>
    <cellStyle name="Normal 95 2 3 2" xfId="26522"/>
    <cellStyle name="Normal 95 2 4" xfId="26523"/>
    <cellStyle name="Normal 95 2 4 2" xfId="26524"/>
    <cellStyle name="Normal 95 2 5" xfId="26525"/>
    <cellStyle name="Normal 95 2 6" xfId="26526"/>
    <cellStyle name="Normal 95 2 7" xfId="26527"/>
    <cellStyle name="Normal 95 2 8" xfId="26528"/>
    <cellStyle name="Normal 95 2 9" xfId="26529"/>
    <cellStyle name="Normal 95 3" xfId="26530"/>
    <cellStyle name="Normal 95 3 2" xfId="26531"/>
    <cellStyle name="Normal 95 4" xfId="26532"/>
    <cellStyle name="Normal 95 4 2" xfId="26533"/>
    <cellStyle name="Normal 95 5" xfId="26534"/>
    <cellStyle name="Normal 95 5 2" xfId="26535"/>
    <cellStyle name="Normal 95 6" xfId="26536"/>
    <cellStyle name="Normal 95 7" xfId="26537"/>
    <cellStyle name="Normal 95 8" xfId="26538"/>
    <cellStyle name="Normal 95 9" xfId="26539"/>
    <cellStyle name="Normal 96" xfId="26540"/>
    <cellStyle name="Normal 96 10" xfId="26541"/>
    <cellStyle name="Normal 96 11" xfId="26542"/>
    <cellStyle name="Normal 96 12" xfId="26543"/>
    <cellStyle name="Normal 96 13" xfId="26544"/>
    <cellStyle name="Normal 96 14" xfId="26545"/>
    <cellStyle name="Normal 96 15" xfId="26546"/>
    <cellStyle name="Normal 96 2" xfId="26547"/>
    <cellStyle name="Normal 96 2 10" xfId="26548"/>
    <cellStyle name="Normal 96 2 11" xfId="26549"/>
    <cellStyle name="Normal 96 2 12" xfId="26550"/>
    <cellStyle name="Normal 96 2 13" xfId="26551"/>
    <cellStyle name="Normal 96 2 14" xfId="26552"/>
    <cellStyle name="Normal 96 2 2" xfId="26553"/>
    <cellStyle name="Normal 96 2 2 2" xfId="26554"/>
    <cellStyle name="Normal 96 2 2 3" xfId="26555"/>
    <cellStyle name="Normal 96 2 2 4" xfId="26556"/>
    <cellStyle name="Normal 96 2 2 5" xfId="26557"/>
    <cellStyle name="Normal 96 2 3" xfId="26558"/>
    <cellStyle name="Normal 96 2 3 2" xfId="26559"/>
    <cellStyle name="Normal 96 2 4" xfId="26560"/>
    <cellStyle name="Normal 96 2 4 2" xfId="26561"/>
    <cellStyle name="Normal 96 2 5" xfId="26562"/>
    <cellStyle name="Normal 96 2 6" xfId="26563"/>
    <cellStyle name="Normal 96 2 7" xfId="26564"/>
    <cellStyle name="Normal 96 2 8" xfId="26565"/>
    <cellStyle name="Normal 96 2 9" xfId="26566"/>
    <cellStyle name="Normal 96 3" xfId="26567"/>
    <cellStyle name="Normal 96 3 2" xfId="26568"/>
    <cellStyle name="Normal 96 4" xfId="26569"/>
    <cellStyle name="Normal 96 4 2" xfId="26570"/>
    <cellStyle name="Normal 96 5" xfId="26571"/>
    <cellStyle name="Normal 96 5 2" xfId="26572"/>
    <cellStyle name="Normal 96 6" xfId="26573"/>
    <cellStyle name="Normal 96 7" xfId="26574"/>
    <cellStyle name="Normal 96 8" xfId="26575"/>
    <cellStyle name="Normal 96 9" xfId="26576"/>
    <cellStyle name="Normal 97" xfId="26577"/>
    <cellStyle name="Normal 97 10" xfId="26578"/>
    <cellStyle name="Normal 97 11" xfId="26579"/>
    <cellStyle name="Normal 97 12" xfId="26580"/>
    <cellStyle name="Normal 97 13" xfId="26581"/>
    <cellStyle name="Normal 97 14" xfId="26582"/>
    <cellStyle name="Normal 97 15" xfId="26583"/>
    <cellStyle name="Normal 97 2" xfId="26584"/>
    <cellStyle name="Normal 97 2 10" xfId="26585"/>
    <cellStyle name="Normal 97 2 11" xfId="26586"/>
    <cellStyle name="Normal 97 2 12" xfId="26587"/>
    <cellStyle name="Normal 97 2 13" xfId="26588"/>
    <cellStyle name="Normal 97 2 14" xfId="26589"/>
    <cellStyle name="Normal 97 2 2" xfId="26590"/>
    <cellStyle name="Normal 97 2 2 2" xfId="26591"/>
    <cellStyle name="Normal 97 2 2 3" xfId="26592"/>
    <cellStyle name="Normal 97 2 2 4" xfId="26593"/>
    <cellStyle name="Normal 97 2 2 5" xfId="26594"/>
    <cellStyle name="Normal 97 2 3" xfId="26595"/>
    <cellStyle name="Normal 97 2 3 2" xfId="26596"/>
    <cellStyle name="Normal 97 2 4" xfId="26597"/>
    <cellStyle name="Normal 97 2 4 2" xfId="26598"/>
    <cellStyle name="Normal 97 2 5" xfId="26599"/>
    <cellStyle name="Normal 97 2 6" xfId="26600"/>
    <cellStyle name="Normal 97 2 7" xfId="26601"/>
    <cellStyle name="Normal 97 2 8" xfId="26602"/>
    <cellStyle name="Normal 97 2 9" xfId="26603"/>
    <cellStyle name="Normal 97 3" xfId="26604"/>
    <cellStyle name="Normal 97 3 2" xfId="26605"/>
    <cellStyle name="Normal 97 4" xfId="26606"/>
    <cellStyle name="Normal 97 4 2" xfId="26607"/>
    <cellStyle name="Normal 97 5" xfId="26608"/>
    <cellStyle name="Normal 97 5 2" xfId="26609"/>
    <cellStyle name="Normal 97 6" xfId="26610"/>
    <cellStyle name="Normal 97 7" xfId="26611"/>
    <cellStyle name="Normal 97 8" xfId="26612"/>
    <cellStyle name="Normal 97 9" xfId="26613"/>
    <cellStyle name="Normal 98" xfId="26614"/>
    <cellStyle name="Normal 98 2" xfId="26615"/>
    <cellStyle name="Normal 98 2 2" xfId="26616"/>
    <cellStyle name="Normal 98 2 3" xfId="26617"/>
    <cellStyle name="Normal 98 2 4" xfId="26618"/>
    <cellStyle name="Normal 98 2 5" xfId="26619"/>
    <cellStyle name="Normal 98 2 6" xfId="26620"/>
    <cellStyle name="Normal 98 2 7" xfId="26621"/>
    <cellStyle name="Normal 98 3" xfId="26622"/>
    <cellStyle name="Normal 98 4" xfId="26623"/>
    <cellStyle name="Normal 98 5" xfId="26624"/>
    <cellStyle name="Normal 98 6" xfId="26625"/>
    <cellStyle name="Normal 98 7" xfId="26626"/>
    <cellStyle name="Normal 98 8" xfId="26627"/>
    <cellStyle name="Normal 99" xfId="26628"/>
    <cellStyle name="Normal 99 2" xfId="26629"/>
    <cellStyle name="Normal 99 2 2" xfId="26630"/>
    <cellStyle name="Normal 99 2 3" xfId="26631"/>
    <cellStyle name="Normal 99 2 4" xfId="26632"/>
    <cellStyle name="Normal 99 2 5" xfId="26633"/>
    <cellStyle name="Normal 99 2 6" xfId="26634"/>
    <cellStyle name="Normal 99 2 7" xfId="26635"/>
    <cellStyle name="Normal 99 3" xfId="26636"/>
    <cellStyle name="Normal 99 4" xfId="26637"/>
    <cellStyle name="Normal 99 5" xfId="26638"/>
    <cellStyle name="Normal 99 6" xfId="26639"/>
    <cellStyle name="Normal 99 7" xfId="26640"/>
    <cellStyle name="Normal 99 8" xfId="26641"/>
    <cellStyle name="Normal_AES Wind 2009 - Demand (Confidential) _2009 08 05" xfId="39"/>
    <cellStyle name="Normal_xAC_Demand (Avoided Cost)" xfId="1"/>
    <cellStyle name="Note 10" xfId="26642"/>
    <cellStyle name="Note 10 10" xfId="26643"/>
    <cellStyle name="Note 10 11" xfId="26644"/>
    <cellStyle name="Note 10 12" xfId="26645"/>
    <cellStyle name="Note 10 13" xfId="26646"/>
    <cellStyle name="Note 10 14" xfId="26647"/>
    <cellStyle name="Note 10 15" xfId="26648"/>
    <cellStyle name="Note 10 15 2" xfId="26649"/>
    <cellStyle name="Note 10 15 3" xfId="26650"/>
    <cellStyle name="Note 10 16" xfId="26651"/>
    <cellStyle name="Note 10 17" xfId="26652"/>
    <cellStyle name="Note 10 2" xfId="26653"/>
    <cellStyle name="Note 10 2 10" xfId="26654"/>
    <cellStyle name="Note 10 2 11" xfId="26655"/>
    <cellStyle name="Note 10 2 12" xfId="26656"/>
    <cellStyle name="Note 10 2 13" xfId="26657"/>
    <cellStyle name="Note 10 2 13 2" xfId="26658"/>
    <cellStyle name="Note 10 2 13 3" xfId="26659"/>
    <cellStyle name="Note 10 2 14" xfId="26660"/>
    <cellStyle name="Note 10 2 15" xfId="26661"/>
    <cellStyle name="Note 10 2 2" xfId="26662"/>
    <cellStyle name="Note 10 2 2 2" xfId="26663"/>
    <cellStyle name="Note 10 2 2 2 2" xfId="26664"/>
    <cellStyle name="Note 10 2 2 2 3" xfId="26665"/>
    <cellStyle name="Note 10 2 2 3" xfId="26666"/>
    <cellStyle name="Note 10 2 2 4" xfId="26667"/>
    <cellStyle name="Note 10 2 2 5" xfId="26668"/>
    <cellStyle name="Note 10 2 2 6" xfId="26669"/>
    <cellStyle name="Note 10 2 2 7" xfId="26670"/>
    <cellStyle name="Note 10 2 3" xfId="26671"/>
    <cellStyle name="Note 10 2 3 2" xfId="26672"/>
    <cellStyle name="Note 10 2 3 3" xfId="26673"/>
    <cellStyle name="Note 10 2 4" xfId="26674"/>
    <cellStyle name="Note 10 2 5" xfId="26675"/>
    <cellStyle name="Note 10 2 6" xfId="26676"/>
    <cellStyle name="Note 10 2 7" xfId="26677"/>
    <cellStyle name="Note 10 2 8" xfId="26678"/>
    <cellStyle name="Note 10 2 9" xfId="26679"/>
    <cellStyle name="Note 10 3" xfId="26680"/>
    <cellStyle name="Note 10 3 10" xfId="26681"/>
    <cellStyle name="Note 10 3 11" xfId="26682"/>
    <cellStyle name="Note 10 3 12" xfId="26683"/>
    <cellStyle name="Note 10 3 13" xfId="26684"/>
    <cellStyle name="Note 10 3 13 2" xfId="26685"/>
    <cellStyle name="Note 10 3 13 3" xfId="26686"/>
    <cellStyle name="Note 10 3 14" xfId="26687"/>
    <cellStyle name="Note 10 3 15" xfId="26688"/>
    <cellStyle name="Note 10 3 2" xfId="26689"/>
    <cellStyle name="Note 10 3 2 2" xfId="26690"/>
    <cellStyle name="Note 10 3 2 2 2" xfId="26691"/>
    <cellStyle name="Note 10 3 2 2 3" xfId="26692"/>
    <cellStyle name="Note 10 3 2 3" xfId="26693"/>
    <cellStyle name="Note 10 3 2 4" xfId="26694"/>
    <cellStyle name="Note 10 3 2 5" xfId="26695"/>
    <cellStyle name="Note 10 3 2 6" xfId="26696"/>
    <cellStyle name="Note 10 3 2 7" xfId="26697"/>
    <cellStyle name="Note 10 3 3" xfId="26698"/>
    <cellStyle name="Note 10 3 3 2" xfId="26699"/>
    <cellStyle name="Note 10 3 3 3" xfId="26700"/>
    <cellStyle name="Note 10 3 4" xfId="26701"/>
    <cellStyle name="Note 10 3 5" xfId="26702"/>
    <cellStyle name="Note 10 3 6" xfId="26703"/>
    <cellStyle name="Note 10 3 7" xfId="26704"/>
    <cellStyle name="Note 10 3 8" xfId="26705"/>
    <cellStyle name="Note 10 3 9" xfId="26706"/>
    <cellStyle name="Note 10 4" xfId="26707"/>
    <cellStyle name="Note 10 4 10" xfId="26708"/>
    <cellStyle name="Note 10 4 11" xfId="26709"/>
    <cellStyle name="Note 10 4 12" xfId="26710"/>
    <cellStyle name="Note 10 4 12 2" xfId="26711"/>
    <cellStyle name="Note 10 4 12 3" xfId="26712"/>
    <cellStyle name="Note 10 4 13" xfId="26713"/>
    <cellStyle name="Note 10 4 14" xfId="26714"/>
    <cellStyle name="Note 10 4 2" xfId="26715"/>
    <cellStyle name="Note 10 4 2 2" xfId="26716"/>
    <cellStyle name="Note 10 4 2 3" xfId="26717"/>
    <cellStyle name="Note 10 4 2 4" xfId="26718"/>
    <cellStyle name="Note 10 4 2 5" xfId="26719"/>
    <cellStyle name="Note 10 4 3" xfId="26720"/>
    <cellStyle name="Note 10 4 4" xfId="26721"/>
    <cellStyle name="Note 10 4 5" xfId="26722"/>
    <cellStyle name="Note 10 4 6" xfId="26723"/>
    <cellStyle name="Note 10 4 7" xfId="26724"/>
    <cellStyle name="Note 10 4 8" xfId="26725"/>
    <cellStyle name="Note 10 4 9" xfId="26726"/>
    <cellStyle name="Note 10 5" xfId="26727"/>
    <cellStyle name="Note 10 5 10" xfId="26728"/>
    <cellStyle name="Note 10 5 10 2" xfId="26729"/>
    <cellStyle name="Note 10 5 10 3" xfId="26730"/>
    <cellStyle name="Note 10 5 11" xfId="26731"/>
    <cellStyle name="Note 10 5 12" xfId="26732"/>
    <cellStyle name="Note 10 5 2" xfId="26733"/>
    <cellStyle name="Note 10 5 2 2" xfId="26734"/>
    <cellStyle name="Note 10 5 2 3" xfId="26735"/>
    <cellStyle name="Note 10 5 3" xfId="26736"/>
    <cellStyle name="Note 10 5 4" xfId="26737"/>
    <cellStyle name="Note 10 5 5" xfId="26738"/>
    <cellStyle name="Note 10 5 6" xfId="26739"/>
    <cellStyle name="Note 10 5 7" xfId="26740"/>
    <cellStyle name="Note 10 5 8" xfId="26741"/>
    <cellStyle name="Note 10 5 9" xfId="26742"/>
    <cellStyle name="Note 10 6" xfId="26743"/>
    <cellStyle name="Note 10 6 10" xfId="26744"/>
    <cellStyle name="Note 10 6 11" xfId="26745"/>
    <cellStyle name="Note 10 6 2" xfId="26746"/>
    <cellStyle name="Note 10 6 2 2" xfId="26747"/>
    <cellStyle name="Note 10 6 2 3" xfId="26748"/>
    <cellStyle name="Note 10 6 3" xfId="26749"/>
    <cellStyle name="Note 10 6 4" xfId="26750"/>
    <cellStyle name="Note 10 6 5" xfId="26751"/>
    <cellStyle name="Note 10 6 6" xfId="26752"/>
    <cellStyle name="Note 10 6 7" xfId="26753"/>
    <cellStyle name="Note 10 6 8" xfId="26754"/>
    <cellStyle name="Note 10 6 9" xfId="26755"/>
    <cellStyle name="Note 10 6 9 2" xfId="26756"/>
    <cellStyle name="Note 10 6 9 3" xfId="26757"/>
    <cellStyle name="Note 10 7" xfId="26758"/>
    <cellStyle name="Note 10 7 2" xfId="26759"/>
    <cellStyle name="Note 10 7 3" xfId="26760"/>
    <cellStyle name="Note 10 7 4" xfId="26761"/>
    <cellStyle name="Note 10 7 4 2" xfId="26762"/>
    <cellStyle name="Note 10 7 4 3" xfId="26763"/>
    <cellStyle name="Note 10 7 5" xfId="26764"/>
    <cellStyle name="Note 10 7 6" xfId="26765"/>
    <cellStyle name="Note 10 8" xfId="26766"/>
    <cellStyle name="Note 10 8 2" xfId="26767"/>
    <cellStyle name="Note 10 8 3" xfId="26768"/>
    <cellStyle name="Note 10 8 3 2" xfId="26769"/>
    <cellStyle name="Note 10 8 3 3" xfId="26770"/>
    <cellStyle name="Note 10 8 4" xfId="26771"/>
    <cellStyle name="Note 10 8 5" xfId="26772"/>
    <cellStyle name="Note 10 9" xfId="26773"/>
    <cellStyle name="Note 100" xfId="26774"/>
    <cellStyle name="Note 100 2" xfId="26775"/>
    <cellStyle name="Note 100 2 2" xfId="26776"/>
    <cellStyle name="Note 100 2 3" xfId="26777"/>
    <cellStyle name="Note 100 2 4" xfId="26778"/>
    <cellStyle name="Note 100 2 5" xfId="26779"/>
    <cellStyle name="Note 100 2 6" xfId="26780"/>
    <cellStyle name="Note 100 2 7" xfId="26781"/>
    <cellStyle name="Note 100 3" xfId="26782"/>
    <cellStyle name="Note 100 4" xfId="26783"/>
    <cellStyle name="Note 100 5" xfId="26784"/>
    <cellStyle name="Note 100 6" xfId="26785"/>
    <cellStyle name="Note 100 7" xfId="26786"/>
    <cellStyle name="Note 100 8" xfId="26787"/>
    <cellStyle name="Note 101" xfId="26788"/>
    <cellStyle name="Note 101 2" xfId="26789"/>
    <cellStyle name="Note 101 2 2" xfId="26790"/>
    <cellStyle name="Note 101 2 3" xfId="26791"/>
    <cellStyle name="Note 101 2 4" xfId="26792"/>
    <cellStyle name="Note 101 2 5" xfId="26793"/>
    <cellStyle name="Note 101 2 6" xfId="26794"/>
    <cellStyle name="Note 101 2 7" xfId="26795"/>
    <cellStyle name="Note 101 3" xfId="26796"/>
    <cellStyle name="Note 101 4" xfId="26797"/>
    <cellStyle name="Note 101 5" xfId="26798"/>
    <cellStyle name="Note 101 6" xfId="26799"/>
    <cellStyle name="Note 101 7" xfId="26800"/>
    <cellStyle name="Note 101 8" xfId="26801"/>
    <cellStyle name="Note 102" xfId="26802"/>
    <cellStyle name="Note 102 2" xfId="26803"/>
    <cellStyle name="Note 102 2 2" xfId="26804"/>
    <cellStyle name="Note 102 2 3" xfId="26805"/>
    <cellStyle name="Note 102 2 4" xfId="26806"/>
    <cellStyle name="Note 102 2 5" xfId="26807"/>
    <cellStyle name="Note 102 2 6" xfId="26808"/>
    <cellStyle name="Note 102 2 7" xfId="26809"/>
    <cellStyle name="Note 102 3" xfId="26810"/>
    <cellStyle name="Note 102 4" xfId="26811"/>
    <cellStyle name="Note 102 5" xfId="26812"/>
    <cellStyle name="Note 102 6" xfId="26813"/>
    <cellStyle name="Note 102 7" xfId="26814"/>
    <cellStyle name="Note 102 8" xfId="26815"/>
    <cellStyle name="Note 103" xfId="26816"/>
    <cellStyle name="Note 103 2" xfId="26817"/>
    <cellStyle name="Note 103 2 2" xfId="26818"/>
    <cellStyle name="Note 103 2 3" xfId="26819"/>
    <cellStyle name="Note 103 2 4" xfId="26820"/>
    <cellStyle name="Note 103 2 5" xfId="26821"/>
    <cellStyle name="Note 103 2 6" xfId="26822"/>
    <cellStyle name="Note 103 2 7" xfId="26823"/>
    <cellStyle name="Note 103 3" xfId="26824"/>
    <cellStyle name="Note 103 4" xfId="26825"/>
    <cellStyle name="Note 103 5" xfId="26826"/>
    <cellStyle name="Note 103 6" xfId="26827"/>
    <cellStyle name="Note 103 7" xfId="26828"/>
    <cellStyle name="Note 103 8" xfId="26829"/>
    <cellStyle name="Note 104" xfId="26830"/>
    <cellStyle name="Note 104 2" xfId="26831"/>
    <cellStyle name="Note 104 2 2" xfId="26832"/>
    <cellStyle name="Note 104 2 3" xfId="26833"/>
    <cellStyle name="Note 104 2 4" xfId="26834"/>
    <cellStyle name="Note 104 2 5" xfId="26835"/>
    <cellStyle name="Note 104 2 6" xfId="26836"/>
    <cellStyle name="Note 104 2 7" xfId="26837"/>
    <cellStyle name="Note 104 3" xfId="26838"/>
    <cellStyle name="Note 104 4" xfId="26839"/>
    <cellStyle name="Note 104 5" xfId="26840"/>
    <cellStyle name="Note 104 6" xfId="26841"/>
    <cellStyle name="Note 104 7" xfId="26842"/>
    <cellStyle name="Note 104 8" xfId="26843"/>
    <cellStyle name="Note 105" xfId="26844"/>
    <cellStyle name="Note 105 2" xfId="26845"/>
    <cellStyle name="Note 105 2 2" xfId="26846"/>
    <cellStyle name="Note 105 2 3" xfId="26847"/>
    <cellStyle name="Note 105 2 4" xfId="26848"/>
    <cellStyle name="Note 105 2 5" xfId="26849"/>
    <cellStyle name="Note 105 2 6" xfId="26850"/>
    <cellStyle name="Note 105 2 7" xfId="26851"/>
    <cellStyle name="Note 105 3" xfId="26852"/>
    <cellStyle name="Note 105 4" xfId="26853"/>
    <cellStyle name="Note 105 5" xfId="26854"/>
    <cellStyle name="Note 105 6" xfId="26855"/>
    <cellStyle name="Note 105 7" xfId="26856"/>
    <cellStyle name="Note 105 8" xfId="26857"/>
    <cellStyle name="Note 106" xfId="26858"/>
    <cellStyle name="Note 106 2" xfId="26859"/>
    <cellStyle name="Note 106 2 2" xfId="26860"/>
    <cellStyle name="Note 106 2 3" xfId="26861"/>
    <cellStyle name="Note 106 2 4" xfId="26862"/>
    <cellStyle name="Note 106 2 5" xfId="26863"/>
    <cellStyle name="Note 106 2 6" xfId="26864"/>
    <cellStyle name="Note 106 2 7" xfId="26865"/>
    <cellStyle name="Note 106 3" xfId="26866"/>
    <cellStyle name="Note 106 4" xfId="26867"/>
    <cellStyle name="Note 106 5" xfId="26868"/>
    <cellStyle name="Note 106 6" xfId="26869"/>
    <cellStyle name="Note 106 7" xfId="26870"/>
    <cellStyle name="Note 106 8" xfId="26871"/>
    <cellStyle name="Note 107" xfId="26872"/>
    <cellStyle name="Note 107 2" xfId="26873"/>
    <cellStyle name="Note 107 2 2" xfId="26874"/>
    <cellStyle name="Note 107 2 3" xfId="26875"/>
    <cellStyle name="Note 107 2 4" xfId="26876"/>
    <cellStyle name="Note 107 2 5" xfId="26877"/>
    <cellStyle name="Note 107 2 6" xfId="26878"/>
    <cellStyle name="Note 107 2 7" xfId="26879"/>
    <cellStyle name="Note 107 3" xfId="26880"/>
    <cellStyle name="Note 107 4" xfId="26881"/>
    <cellStyle name="Note 107 5" xfId="26882"/>
    <cellStyle name="Note 107 6" xfId="26883"/>
    <cellStyle name="Note 107 7" xfId="26884"/>
    <cellStyle name="Note 107 8" xfId="26885"/>
    <cellStyle name="Note 108" xfId="26886"/>
    <cellStyle name="Note 108 2" xfId="26887"/>
    <cellStyle name="Note 108 2 2" xfId="26888"/>
    <cellStyle name="Note 108 2 3" xfId="26889"/>
    <cellStyle name="Note 108 2 4" xfId="26890"/>
    <cellStyle name="Note 108 2 5" xfId="26891"/>
    <cellStyle name="Note 108 2 6" xfId="26892"/>
    <cellStyle name="Note 108 2 7" xfId="26893"/>
    <cellStyle name="Note 108 3" xfId="26894"/>
    <cellStyle name="Note 108 4" xfId="26895"/>
    <cellStyle name="Note 108 5" xfId="26896"/>
    <cellStyle name="Note 108 6" xfId="26897"/>
    <cellStyle name="Note 108 7" xfId="26898"/>
    <cellStyle name="Note 108 8" xfId="26899"/>
    <cellStyle name="Note 109" xfId="26900"/>
    <cellStyle name="Note 109 2" xfId="26901"/>
    <cellStyle name="Note 109 2 2" xfId="26902"/>
    <cellStyle name="Note 109 2 3" xfId="26903"/>
    <cellStyle name="Note 109 2 4" xfId="26904"/>
    <cellStyle name="Note 109 2 5" xfId="26905"/>
    <cellStyle name="Note 109 2 6" xfId="26906"/>
    <cellStyle name="Note 109 2 7" xfId="26907"/>
    <cellStyle name="Note 109 3" xfId="26908"/>
    <cellStyle name="Note 109 4" xfId="26909"/>
    <cellStyle name="Note 109 5" xfId="26910"/>
    <cellStyle name="Note 109 6" xfId="26911"/>
    <cellStyle name="Note 109 7" xfId="26912"/>
    <cellStyle name="Note 109 8" xfId="26913"/>
    <cellStyle name="Note 11" xfId="26914"/>
    <cellStyle name="Note 11 10" xfId="26915"/>
    <cellStyle name="Note 11 11" xfId="26916"/>
    <cellStyle name="Note 11 12" xfId="26917"/>
    <cellStyle name="Note 11 13" xfId="26918"/>
    <cellStyle name="Note 11 14" xfId="26919"/>
    <cellStyle name="Note 11 15" xfId="26920"/>
    <cellStyle name="Note 11 15 2" xfId="26921"/>
    <cellStyle name="Note 11 15 3" xfId="26922"/>
    <cellStyle name="Note 11 16" xfId="26923"/>
    <cellStyle name="Note 11 17" xfId="26924"/>
    <cellStyle name="Note 11 2" xfId="26925"/>
    <cellStyle name="Note 11 2 10" xfId="26926"/>
    <cellStyle name="Note 11 2 11" xfId="26927"/>
    <cellStyle name="Note 11 2 12" xfId="26928"/>
    <cellStyle name="Note 11 2 13" xfId="26929"/>
    <cellStyle name="Note 11 2 13 2" xfId="26930"/>
    <cellStyle name="Note 11 2 13 3" xfId="26931"/>
    <cellStyle name="Note 11 2 14" xfId="26932"/>
    <cellStyle name="Note 11 2 15" xfId="26933"/>
    <cellStyle name="Note 11 2 2" xfId="26934"/>
    <cellStyle name="Note 11 2 2 2" xfId="26935"/>
    <cellStyle name="Note 11 2 2 2 2" xfId="26936"/>
    <cellStyle name="Note 11 2 2 2 3" xfId="26937"/>
    <cellStyle name="Note 11 2 2 3" xfId="26938"/>
    <cellStyle name="Note 11 2 2 4" xfId="26939"/>
    <cellStyle name="Note 11 2 2 5" xfId="26940"/>
    <cellStyle name="Note 11 2 2 6" xfId="26941"/>
    <cellStyle name="Note 11 2 2 7" xfId="26942"/>
    <cellStyle name="Note 11 2 3" xfId="26943"/>
    <cellStyle name="Note 11 2 3 2" xfId="26944"/>
    <cellStyle name="Note 11 2 3 3" xfId="26945"/>
    <cellStyle name="Note 11 2 4" xfId="26946"/>
    <cellStyle name="Note 11 2 5" xfId="26947"/>
    <cellStyle name="Note 11 2 6" xfId="26948"/>
    <cellStyle name="Note 11 2 7" xfId="26949"/>
    <cellStyle name="Note 11 2 8" xfId="26950"/>
    <cellStyle name="Note 11 2 9" xfId="26951"/>
    <cellStyle name="Note 11 3" xfId="26952"/>
    <cellStyle name="Note 11 3 10" xfId="26953"/>
    <cellStyle name="Note 11 3 11" xfId="26954"/>
    <cellStyle name="Note 11 3 12" xfId="26955"/>
    <cellStyle name="Note 11 3 13" xfId="26956"/>
    <cellStyle name="Note 11 3 13 2" xfId="26957"/>
    <cellStyle name="Note 11 3 13 3" xfId="26958"/>
    <cellStyle name="Note 11 3 14" xfId="26959"/>
    <cellStyle name="Note 11 3 15" xfId="26960"/>
    <cellStyle name="Note 11 3 2" xfId="26961"/>
    <cellStyle name="Note 11 3 2 2" xfId="26962"/>
    <cellStyle name="Note 11 3 2 2 2" xfId="26963"/>
    <cellStyle name="Note 11 3 2 2 3" xfId="26964"/>
    <cellStyle name="Note 11 3 2 3" xfId="26965"/>
    <cellStyle name="Note 11 3 2 4" xfId="26966"/>
    <cellStyle name="Note 11 3 2 5" xfId="26967"/>
    <cellStyle name="Note 11 3 2 6" xfId="26968"/>
    <cellStyle name="Note 11 3 2 7" xfId="26969"/>
    <cellStyle name="Note 11 3 3" xfId="26970"/>
    <cellStyle name="Note 11 3 3 2" xfId="26971"/>
    <cellStyle name="Note 11 3 3 3" xfId="26972"/>
    <cellStyle name="Note 11 3 4" xfId="26973"/>
    <cellStyle name="Note 11 3 5" xfId="26974"/>
    <cellStyle name="Note 11 3 6" xfId="26975"/>
    <cellStyle name="Note 11 3 7" xfId="26976"/>
    <cellStyle name="Note 11 3 8" xfId="26977"/>
    <cellStyle name="Note 11 3 9" xfId="26978"/>
    <cellStyle name="Note 11 4" xfId="26979"/>
    <cellStyle name="Note 11 4 10" xfId="26980"/>
    <cellStyle name="Note 11 4 11" xfId="26981"/>
    <cellStyle name="Note 11 4 12" xfId="26982"/>
    <cellStyle name="Note 11 4 12 2" xfId="26983"/>
    <cellStyle name="Note 11 4 12 3" xfId="26984"/>
    <cellStyle name="Note 11 4 13" xfId="26985"/>
    <cellStyle name="Note 11 4 14" xfId="26986"/>
    <cellStyle name="Note 11 4 2" xfId="26987"/>
    <cellStyle name="Note 11 4 2 2" xfId="26988"/>
    <cellStyle name="Note 11 4 2 3" xfId="26989"/>
    <cellStyle name="Note 11 4 2 4" xfId="26990"/>
    <cellStyle name="Note 11 4 2 5" xfId="26991"/>
    <cellStyle name="Note 11 4 3" xfId="26992"/>
    <cellStyle name="Note 11 4 4" xfId="26993"/>
    <cellStyle name="Note 11 4 5" xfId="26994"/>
    <cellStyle name="Note 11 4 6" xfId="26995"/>
    <cellStyle name="Note 11 4 7" xfId="26996"/>
    <cellStyle name="Note 11 4 8" xfId="26997"/>
    <cellStyle name="Note 11 4 9" xfId="26998"/>
    <cellStyle name="Note 11 5" xfId="26999"/>
    <cellStyle name="Note 11 5 10" xfId="27000"/>
    <cellStyle name="Note 11 5 10 2" xfId="27001"/>
    <cellStyle name="Note 11 5 10 3" xfId="27002"/>
    <cellStyle name="Note 11 5 11" xfId="27003"/>
    <cellStyle name="Note 11 5 12" xfId="27004"/>
    <cellStyle name="Note 11 5 2" xfId="27005"/>
    <cellStyle name="Note 11 5 2 2" xfId="27006"/>
    <cellStyle name="Note 11 5 2 3" xfId="27007"/>
    <cellStyle name="Note 11 5 3" xfId="27008"/>
    <cellStyle name="Note 11 5 4" xfId="27009"/>
    <cellStyle name="Note 11 5 5" xfId="27010"/>
    <cellStyle name="Note 11 5 6" xfId="27011"/>
    <cellStyle name="Note 11 5 7" xfId="27012"/>
    <cellStyle name="Note 11 5 8" xfId="27013"/>
    <cellStyle name="Note 11 5 9" xfId="27014"/>
    <cellStyle name="Note 11 6" xfId="27015"/>
    <cellStyle name="Note 11 6 10" xfId="27016"/>
    <cellStyle name="Note 11 6 11" xfId="27017"/>
    <cellStyle name="Note 11 6 2" xfId="27018"/>
    <cellStyle name="Note 11 6 2 2" xfId="27019"/>
    <cellStyle name="Note 11 6 2 3" xfId="27020"/>
    <cellStyle name="Note 11 6 3" xfId="27021"/>
    <cellStyle name="Note 11 6 4" xfId="27022"/>
    <cellStyle name="Note 11 6 5" xfId="27023"/>
    <cellStyle name="Note 11 6 6" xfId="27024"/>
    <cellStyle name="Note 11 6 7" xfId="27025"/>
    <cellStyle name="Note 11 6 8" xfId="27026"/>
    <cellStyle name="Note 11 6 9" xfId="27027"/>
    <cellStyle name="Note 11 6 9 2" xfId="27028"/>
    <cellStyle name="Note 11 6 9 3" xfId="27029"/>
    <cellStyle name="Note 11 7" xfId="27030"/>
    <cellStyle name="Note 11 7 2" xfId="27031"/>
    <cellStyle name="Note 11 7 3" xfId="27032"/>
    <cellStyle name="Note 11 7 4" xfId="27033"/>
    <cellStyle name="Note 11 7 4 2" xfId="27034"/>
    <cellStyle name="Note 11 7 4 3" xfId="27035"/>
    <cellStyle name="Note 11 7 5" xfId="27036"/>
    <cellStyle name="Note 11 7 6" xfId="27037"/>
    <cellStyle name="Note 11 8" xfId="27038"/>
    <cellStyle name="Note 11 8 2" xfId="27039"/>
    <cellStyle name="Note 11 9" xfId="27040"/>
    <cellStyle name="Note 110" xfId="27041"/>
    <cellStyle name="Note 110 2" xfId="27042"/>
    <cellStyle name="Note 110 2 2" xfId="27043"/>
    <cellStyle name="Note 110 2 3" xfId="27044"/>
    <cellStyle name="Note 110 2 4" xfId="27045"/>
    <cellStyle name="Note 110 2 5" xfId="27046"/>
    <cellStyle name="Note 110 2 6" xfId="27047"/>
    <cellStyle name="Note 110 2 7" xfId="27048"/>
    <cellStyle name="Note 110 3" xfId="27049"/>
    <cellStyle name="Note 110 4" xfId="27050"/>
    <cellStyle name="Note 110 5" xfId="27051"/>
    <cellStyle name="Note 110 6" xfId="27052"/>
    <cellStyle name="Note 110 7" xfId="27053"/>
    <cellStyle name="Note 110 8" xfId="27054"/>
    <cellStyle name="Note 111" xfId="27055"/>
    <cellStyle name="Note 111 2" xfId="27056"/>
    <cellStyle name="Note 111 2 2" xfId="27057"/>
    <cellStyle name="Note 111 2 3" xfId="27058"/>
    <cellStyle name="Note 111 3" xfId="27059"/>
    <cellStyle name="Note 111 4" xfId="27060"/>
    <cellStyle name="Note 111 5" xfId="27061"/>
    <cellStyle name="Note 111 6" xfId="27062"/>
    <cellStyle name="Note 111 7" xfId="27063"/>
    <cellStyle name="Note 112" xfId="27064"/>
    <cellStyle name="Note 112 2" xfId="27065"/>
    <cellStyle name="Note 112 2 2" xfId="27066"/>
    <cellStyle name="Note 112 2 3" xfId="27067"/>
    <cellStyle name="Note 112 3" xfId="27068"/>
    <cellStyle name="Note 112 4" xfId="27069"/>
    <cellStyle name="Note 112 5" xfId="27070"/>
    <cellStyle name="Note 112 6" xfId="27071"/>
    <cellStyle name="Note 112 7" xfId="27072"/>
    <cellStyle name="Note 113" xfId="27073"/>
    <cellStyle name="Note 113 2" xfId="27074"/>
    <cellStyle name="Note 113 2 2" xfId="27075"/>
    <cellStyle name="Note 113 2 3" xfId="27076"/>
    <cellStyle name="Note 113 3" xfId="27077"/>
    <cellStyle name="Note 113 4" xfId="27078"/>
    <cellStyle name="Note 113 5" xfId="27079"/>
    <cellStyle name="Note 113 6" xfId="27080"/>
    <cellStyle name="Note 113 7" xfId="27081"/>
    <cellStyle name="Note 114" xfId="27082"/>
    <cellStyle name="Note 114 2" xfId="27083"/>
    <cellStyle name="Note 114 2 2" xfId="27084"/>
    <cellStyle name="Note 114 2 3" xfId="27085"/>
    <cellStyle name="Note 114 3" xfId="27086"/>
    <cellStyle name="Note 114 4" xfId="27087"/>
    <cellStyle name="Note 114 5" xfId="27088"/>
    <cellStyle name="Note 114 6" xfId="27089"/>
    <cellStyle name="Note 114 7" xfId="27090"/>
    <cellStyle name="Note 115" xfId="27091"/>
    <cellStyle name="Note 115 2" xfId="27092"/>
    <cellStyle name="Note 115 2 2" xfId="27093"/>
    <cellStyle name="Note 115 2 3" xfId="27094"/>
    <cellStyle name="Note 115 3" xfId="27095"/>
    <cellStyle name="Note 115 4" xfId="27096"/>
    <cellStyle name="Note 115 5" xfId="27097"/>
    <cellStyle name="Note 115 6" xfId="27098"/>
    <cellStyle name="Note 115 7" xfId="27099"/>
    <cellStyle name="Note 116" xfId="27100"/>
    <cellStyle name="Note 116 2" xfId="27101"/>
    <cellStyle name="Note 116 2 2" xfId="27102"/>
    <cellStyle name="Note 116 2 3" xfId="27103"/>
    <cellStyle name="Note 116 3" xfId="27104"/>
    <cellStyle name="Note 116 4" xfId="27105"/>
    <cellStyle name="Note 116 5" xfId="27106"/>
    <cellStyle name="Note 116 6" xfId="27107"/>
    <cellStyle name="Note 116 7" xfId="27108"/>
    <cellStyle name="Note 117" xfId="27109"/>
    <cellStyle name="Note 117 2" xfId="27110"/>
    <cellStyle name="Note 117 2 2" xfId="27111"/>
    <cellStyle name="Note 117 2 3" xfId="27112"/>
    <cellStyle name="Note 117 3" xfId="27113"/>
    <cellStyle name="Note 117 4" xfId="27114"/>
    <cellStyle name="Note 117 5" xfId="27115"/>
    <cellStyle name="Note 117 6" xfId="27116"/>
    <cellStyle name="Note 117 7" xfId="27117"/>
    <cellStyle name="Note 118" xfId="27118"/>
    <cellStyle name="Note 118 2" xfId="27119"/>
    <cellStyle name="Note 118 2 2" xfId="27120"/>
    <cellStyle name="Note 118 2 3" xfId="27121"/>
    <cellStyle name="Note 118 3" xfId="27122"/>
    <cellStyle name="Note 118 4" xfId="27123"/>
    <cellStyle name="Note 118 5" xfId="27124"/>
    <cellStyle name="Note 118 6" xfId="27125"/>
    <cellStyle name="Note 118 7" xfId="27126"/>
    <cellStyle name="Note 119" xfId="27127"/>
    <cellStyle name="Note 119 2" xfId="27128"/>
    <cellStyle name="Note 119 2 2" xfId="27129"/>
    <cellStyle name="Note 119 2 3" xfId="27130"/>
    <cellStyle name="Note 119 3" xfId="27131"/>
    <cellStyle name="Note 119 4" xfId="27132"/>
    <cellStyle name="Note 119 5" xfId="27133"/>
    <cellStyle name="Note 119 6" xfId="27134"/>
    <cellStyle name="Note 119 7" xfId="27135"/>
    <cellStyle name="Note 12" xfId="27136"/>
    <cellStyle name="Note 12 10" xfId="27137"/>
    <cellStyle name="Note 12 11" xfId="27138"/>
    <cellStyle name="Note 12 12" xfId="27139"/>
    <cellStyle name="Note 12 13" xfId="27140"/>
    <cellStyle name="Note 12 14" xfId="27141"/>
    <cellStyle name="Note 12 15" xfId="27142"/>
    <cellStyle name="Note 12 15 2" xfId="27143"/>
    <cellStyle name="Note 12 15 3" xfId="27144"/>
    <cellStyle name="Note 12 16" xfId="27145"/>
    <cellStyle name="Note 12 17" xfId="27146"/>
    <cellStyle name="Note 12 2" xfId="27147"/>
    <cellStyle name="Note 12 2 10" xfId="27148"/>
    <cellStyle name="Note 12 2 11" xfId="27149"/>
    <cellStyle name="Note 12 2 12" xfId="27150"/>
    <cellStyle name="Note 12 2 12 2" xfId="27151"/>
    <cellStyle name="Note 12 2 12 3" xfId="27152"/>
    <cellStyle name="Note 12 2 13" xfId="27153"/>
    <cellStyle name="Note 12 2 14" xfId="27154"/>
    <cellStyle name="Note 12 2 2" xfId="27155"/>
    <cellStyle name="Note 12 2 2 2" xfId="27156"/>
    <cellStyle name="Note 12 2 2 3" xfId="27157"/>
    <cellStyle name="Note 12 2 2 4" xfId="27158"/>
    <cellStyle name="Note 12 2 2 5" xfId="27159"/>
    <cellStyle name="Note 12 2 3" xfId="27160"/>
    <cellStyle name="Note 12 2 4" xfId="27161"/>
    <cellStyle name="Note 12 2 5" xfId="27162"/>
    <cellStyle name="Note 12 2 6" xfId="27163"/>
    <cellStyle name="Note 12 2 7" xfId="27164"/>
    <cellStyle name="Note 12 2 8" xfId="27165"/>
    <cellStyle name="Note 12 2 9" xfId="27166"/>
    <cellStyle name="Note 12 3" xfId="27167"/>
    <cellStyle name="Note 12 3 10" xfId="27168"/>
    <cellStyle name="Note 12 3 10 2" xfId="27169"/>
    <cellStyle name="Note 12 3 10 3" xfId="27170"/>
    <cellStyle name="Note 12 3 11" xfId="27171"/>
    <cellStyle name="Note 12 3 12" xfId="27172"/>
    <cellStyle name="Note 12 3 2" xfId="27173"/>
    <cellStyle name="Note 12 3 2 2" xfId="27174"/>
    <cellStyle name="Note 12 3 2 3" xfId="27175"/>
    <cellStyle name="Note 12 3 3" xfId="27176"/>
    <cellStyle name="Note 12 3 4" xfId="27177"/>
    <cellStyle name="Note 12 3 5" xfId="27178"/>
    <cellStyle name="Note 12 3 6" xfId="27179"/>
    <cellStyle name="Note 12 3 7" xfId="27180"/>
    <cellStyle name="Note 12 3 8" xfId="27181"/>
    <cellStyle name="Note 12 3 9" xfId="27182"/>
    <cellStyle name="Note 12 4" xfId="27183"/>
    <cellStyle name="Note 12 4 10" xfId="27184"/>
    <cellStyle name="Note 12 4 11" xfId="27185"/>
    <cellStyle name="Note 12 4 2" xfId="27186"/>
    <cellStyle name="Note 12 4 2 2" xfId="27187"/>
    <cellStyle name="Note 12 4 2 3" xfId="27188"/>
    <cellStyle name="Note 12 4 3" xfId="27189"/>
    <cellStyle name="Note 12 4 4" xfId="27190"/>
    <cellStyle name="Note 12 4 5" xfId="27191"/>
    <cellStyle name="Note 12 4 6" xfId="27192"/>
    <cellStyle name="Note 12 4 7" xfId="27193"/>
    <cellStyle name="Note 12 4 8" xfId="27194"/>
    <cellStyle name="Note 12 4 9" xfId="27195"/>
    <cellStyle name="Note 12 4 9 2" xfId="27196"/>
    <cellStyle name="Note 12 4 9 3" xfId="27197"/>
    <cellStyle name="Note 12 5" xfId="27198"/>
    <cellStyle name="Note 12 5 10" xfId="27199"/>
    <cellStyle name="Note 12 5 11" xfId="27200"/>
    <cellStyle name="Note 12 5 2" xfId="27201"/>
    <cellStyle name="Note 12 5 2 2" xfId="27202"/>
    <cellStyle name="Note 12 5 2 3" xfId="27203"/>
    <cellStyle name="Note 12 5 3" xfId="27204"/>
    <cellStyle name="Note 12 5 4" xfId="27205"/>
    <cellStyle name="Note 12 5 5" xfId="27206"/>
    <cellStyle name="Note 12 5 6" xfId="27207"/>
    <cellStyle name="Note 12 5 7" xfId="27208"/>
    <cellStyle name="Note 12 5 8" xfId="27209"/>
    <cellStyle name="Note 12 5 9" xfId="27210"/>
    <cellStyle name="Note 12 5 9 2" xfId="27211"/>
    <cellStyle name="Note 12 5 9 3" xfId="27212"/>
    <cellStyle name="Note 12 6" xfId="27213"/>
    <cellStyle name="Note 12 6 10" xfId="27214"/>
    <cellStyle name="Note 12 6 2" xfId="27215"/>
    <cellStyle name="Note 12 6 2 2" xfId="27216"/>
    <cellStyle name="Note 12 6 2 2 2" xfId="27217"/>
    <cellStyle name="Note 12 6 2 2 3" xfId="27218"/>
    <cellStyle name="Note 12 6 2 2 4" xfId="27219"/>
    <cellStyle name="Note 12 6 2 3" xfId="27220"/>
    <cellStyle name="Note 12 6 2 4" xfId="27221"/>
    <cellStyle name="Note 12 6 2 5" xfId="27222"/>
    <cellStyle name="Note 12 6 2 6" xfId="27223"/>
    <cellStyle name="Note 12 6 3" xfId="27224"/>
    <cellStyle name="Note 12 6 4" xfId="27225"/>
    <cellStyle name="Note 12 6 5" xfId="27226"/>
    <cellStyle name="Note 12 6 6" xfId="27227"/>
    <cellStyle name="Note 12 6 7" xfId="27228"/>
    <cellStyle name="Note 12 6 8" xfId="27229"/>
    <cellStyle name="Note 12 6 8 2" xfId="27230"/>
    <cellStyle name="Note 12 6 8 3" xfId="27231"/>
    <cellStyle name="Note 12 6 9" xfId="27232"/>
    <cellStyle name="Note 12 7" xfId="27233"/>
    <cellStyle name="Note 12 7 2" xfId="27234"/>
    <cellStyle name="Note 12 7 3" xfId="27235"/>
    <cellStyle name="Note 12 7 4" xfId="27236"/>
    <cellStyle name="Note 12 7 4 2" xfId="27237"/>
    <cellStyle name="Note 12 7 4 3" xfId="27238"/>
    <cellStyle name="Note 12 7 5" xfId="27239"/>
    <cellStyle name="Note 12 7 6" xfId="27240"/>
    <cellStyle name="Note 12 8" xfId="27241"/>
    <cellStyle name="Note 12 8 2" xfId="27242"/>
    <cellStyle name="Note 12 9" xfId="27243"/>
    <cellStyle name="Note 120" xfId="27244"/>
    <cellStyle name="Note 120 2" xfId="27245"/>
    <cellStyle name="Note 120 2 2" xfId="27246"/>
    <cellStyle name="Note 120 2 3" xfId="27247"/>
    <cellStyle name="Note 120 3" xfId="27248"/>
    <cellStyle name="Note 120 4" xfId="27249"/>
    <cellStyle name="Note 120 5" xfId="27250"/>
    <cellStyle name="Note 120 6" xfId="27251"/>
    <cellStyle name="Note 120 7" xfId="27252"/>
    <cellStyle name="Note 121" xfId="27253"/>
    <cellStyle name="Note 121 2" xfId="27254"/>
    <cellStyle name="Note 121 2 2" xfId="27255"/>
    <cellStyle name="Note 121 2 3" xfId="27256"/>
    <cellStyle name="Note 121 3" xfId="27257"/>
    <cellStyle name="Note 121 4" xfId="27258"/>
    <cellStyle name="Note 121 5" xfId="27259"/>
    <cellStyle name="Note 121 6" xfId="27260"/>
    <cellStyle name="Note 122" xfId="27261"/>
    <cellStyle name="Note 122 2" xfId="27262"/>
    <cellStyle name="Note 122 2 2" xfId="27263"/>
    <cellStyle name="Note 122 2 3" xfId="27264"/>
    <cellStyle name="Note 122 3" xfId="27265"/>
    <cellStyle name="Note 122 4" xfId="27266"/>
    <cellStyle name="Note 122 5" xfId="27267"/>
    <cellStyle name="Note 122 6" xfId="27268"/>
    <cellStyle name="Note 123" xfId="27269"/>
    <cellStyle name="Note 123 2" xfId="27270"/>
    <cellStyle name="Note 123 2 2" xfId="27271"/>
    <cellStyle name="Note 123 2 3" xfId="27272"/>
    <cellStyle name="Note 123 3" xfId="27273"/>
    <cellStyle name="Note 123 4" xfId="27274"/>
    <cellStyle name="Note 123 5" xfId="27275"/>
    <cellStyle name="Note 123 6" xfId="27276"/>
    <cellStyle name="Note 124" xfId="27277"/>
    <cellStyle name="Note 124 2" xfId="27278"/>
    <cellStyle name="Note 124 2 2" xfId="27279"/>
    <cellStyle name="Note 124 2 3" xfId="27280"/>
    <cellStyle name="Note 124 3" xfId="27281"/>
    <cellStyle name="Note 124 4" xfId="27282"/>
    <cellStyle name="Note 124 5" xfId="27283"/>
    <cellStyle name="Note 124 6" xfId="27284"/>
    <cellStyle name="Note 125" xfId="27285"/>
    <cellStyle name="Note 125 2" xfId="27286"/>
    <cellStyle name="Note 125 2 2" xfId="27287"/>
    <cellStyle name="Note 125 2 3" xfId="27288"/>
    <cellStyle name="Note 125 3" xfId="27289"/>
    <cellStyle name="Note 125 4" xfId="27290"/>
    <cellStyle name="Note 125 5" xfId="27291"/>
    <cellStyle name="Note 125 6" xfId="27292"/>
    <cellStyle name="Note 126" xfId="27293"/>
    <cellStyle name="Note 126 2" xfId="27294"/>
    <cellStyle name="Note 126 2 2" xfId="27295"/>
    <cellStyle name="Note 126 2 3" xfId="27296"/>
    <cellStyle name="Note 126 3" xfId="27297"/>
    <cellStyle name="Note 126 4" xfId="27298"/>
    <cellStyle name="Note 126 5" xfId="27299"/>
    <cellStyle name="Note 126 6" xfId="27300"/>
    <cellStyle name="Note 127" xfId="27301"/>
    <cellStyle name="Note 127 2" xfId="27302"/>
    <cellStyle name="Note 127 2 2" xfId="27303"/>
    <cellStyle name="Note 127 2 3" xfId="27304"/>
    <cellStyle name="Note 127 3" xfId="27305"/>
    <cellStyle name="Note 127 4" xfId="27306"/>
    <cellStyle name="Note 128" xfId="27307"/>
    <cellStyle name="Note 128 2" xfId="27308"/>
    <cellStyle name="Note 128 2 2" xfId="27309"/>
    <cellStyle name="Note 128 2 3" xfId="27310"/>
    <cellStyle name="Note 128 3" xfId="27311"/>
    <cellStyle name="Note 128 4" xfId="27312"/>
    <cellStyle name="Note 129" xfId="27313"/>
    <cellStyle name="Note 129 2" xfId="27314"/>
    <cellStyle name="Note 129 2 2" xfId="27315"/>
    <cellStyle name="Note 129 3" xfId="27316"/>
    <cellStyle name="Note 129 4" xfId="27317"/>
    <cellStyle name="Note 13" xfId="27318"/>
    <cellStyle name="Note 13 10" xfId="27319"/>
    <cellStyle name="Note 13 11" xfId="27320"/>
    <cellStyle name="Note 13 12" xfId="27321"/>
    <cellStyle name="Note 13 13" xfId="27322"/>
    <cellStyle name="Note 13 14" xfId="27323"/>
    <cellStyle name="Note 13 15" xfId="27324"/>
    <cellStyle name="Note 13 15 2" xfId="27325"/>
    <cellStyle name="Note 13 15 3" xfId="27326"/>
    <cellStyle name="Note 13 16" xfId="27327"/>
    <cellStyle name="Note 13 17" xfId="27328"/>
    <cellStyle name="Note 13 2" xfId="27329"/>
    <cellStyle name="Note 13 2 10" xfId="27330"/>
    <cellStyle name="Note 13 2 11" xfId="27331"/>
    <cellStyle name="Note 13 2 12" xfId="27332"/>
    <cellStyle name="Note 13 2 12 2" xfId="27333"/>
    <cellStyle name="Note 13 2 12 3" xfId="27334"/>
    <cellStyle name="Note 13 2 13" xfId="27335"/>
    <cellStyle name="Note 13 2 14" xfId="27336"/>
    <cellStyle name="Note 13 2 2" xfId="27337"/>
    <cellStyle name="Note 13 2 2 2" xfId="27338"/>
    <cellStyle name="Note 13 2 2 3" xfId="27339"/>
    <cellStyle name="Note 13 2 2 4" xfId="27340"/>
    <cellStyle name="Note 13 2 2 5" xfId="27341"/>
    <cellStyle name="Note 13 2 3" xfId="27342"/>
    <cellStyle name="Note 13 2 4" xfId="27343"/>
    <cellStyle name="Note 13 2 5" xfId="27344"/>
    <cellStyle name="Note 13 2 6" xfId="27345"/>
    <cellStyle name="Note 13 2 7" xfId="27346"/>
    <cellStyle name="Note 13 2 8" xfId="27347"/>
    <cellStyle name="Note 13 2 9" xfId="27348"/>
    <cellStyle name="Note 13 3" xfId="27349"/>
    <cellStyle name="Note 13 3 2" xfId="27350"/>
    <cellStyle name="Note 13 3 2 2" xfId="27351"/>
    <cellStyle name="Note 13 3 2 3" xfId="27352"/>
    <cellStyle name="Note 13 3 3" xfId="27353"/>
    <cellStyle name="Note 13 3 4" xfId="27354"/>
    <cellStyle name="Note 13 3 5" xfId="27355"/>
    <cellStyle name="Note 13 3 6" xfId="27356"/>
    <cellStyle name="Note 13 3 7" xfId="27357"/>
    <cellStyle name="Note 13 3 8" xfId="27358"/>
    <cellStyle name="Note 13 3 9" xfId="27359"/>
    <cellStyle name="Note 13 4" xfId="27360"/>
    <cellStyle name="Note 13 4 2" xfId="27361"/>
    <cellStyle name="Note 13 4 2 2" xfId="27362"/>
    <cellStyle name="Note 13 4 2 3" xfId="27363"/>
    <cellStyle name="Note 13 4 3" xfId="27364"/>
    <cellStyle name="Note 13 4 4" xfId="27365"/>
    <cellStyle name="Note 13 4 5" xfId="27366"/>
    <cellStyle name="Note 13 4 6" xfId="27367"/>
    <cellStyle name="Note 13 4 7" xfId="27368"/>
    <cellStyle name="Note 13 4 8" xfId="27369"/>
    <cellStyle name="Note 13 5" xfId="27370"/>
    <cellStyle name="Note 13 5 2" xfId="27371"/>
    <cellStyle name="Note 13 5 2 2" xfId="27372"/>
    <cellStyle name="Note 13 5 2 3" xfId="27373"/>
    <cellStyle name="Note 13 5 3" xfId="27374"/>
    <cellStyle name="Note 13 5 4" xfId="27375"/>
    <cellStyle name="Note 13 5 5" xfId="27376"/>
    <cellStyle name="Note 13 5 6" xfId="27377"/>
    <cellStyle name="Note 13 5 7" xfId="27378"/>
    <cellStyle name="Note 13 5 8" xfId="27379"/>
    <cellStyle name="Note 13 6" xfId="27380"/>
    <cellStyle name="Note 13 6 2" xfId="27381"/>
    <cellStyle name="Note 13 6 2 2" xfId="27382"/>
    <cellStyle name="Note 13 6 2 2 2" xfId="27383"/>
    <cellStyle name="Note 13 6 2 2 3" xfId="27384"/>
    <cellStyle name="Note 13 6 2 2 4" xfId="27385"/>
    <cellStyle name="Note 13 6 2 3" xfId="27386"/>
    <cellStyle name="Note 13 6 2 4" xfId="27387"/>
    <cellStyle name="Note 13 6 2 5" xfId="27388"/>
    <cellStyle name="Note 13 6 2 6" xfId="27389"/>
    <cellStyle name="Note 13 6 3" xfId="27390"/>
    <cellStyle name="Note 13 6 4" xfId="27391"/>
    <cellStyle name="Note 13 6 5" xfId="27392"/>
    <cellStyle name="Note 13 6 6" xfId="27393"/>
    <cellStyle name="Note 13 6 7" xfId="27394"/>
    <cellStyle name="Note 13 7" xfId="27395"/>
    <cellStyle name="Note 13 7 2" xfId="27396"/>
    <cellStyle name="Note 13 7 3" xfId="27397"/>
    <cellStyle name="Note 13 8" xfId="27398"/>
    <cellStyle name="Note 13 8 2" xfId="27399"/>
    <cellStyle name="Note 13 9" xfId="27400"/>
    <cellStyle name="Note 130" xfId="27401"/>
    <cellStyle name="Note 130 2" xfId="27402"/>
    <cellStyle name="Note 130 2 2" xfId="27403"/>
    <cellStyle name="Note 130 3" xfId="27404"/>
    <cellStyle name="Note 130 4" xfId="27405"/>
    <cellStyle name="Note 131" xfId="27406"/>
    <cellStyle name="Note 131 2" xfId="27407"/>
    <cellStyle name="Note 131 3" xfId="27408"/>
    <cellStyle name="Note 131 4" xfId="27409"/>
    <cellStyle name="Note 132" xfId="27410"/>
    <cellStyle name="Note 132 2" xfId="27411"/>
    <cellStyle name="Note 132 3" xfId="27412"/>
    <cellStyle name="Note 132 4" xfId="27413"/>
    <cellStyle name="Note 133" xfId="27414"/>
    <cellStyle name="Note 133 2" xfId="27415"/>
    <cellStyle name="Note 133 3" xfId="27416"/>
    <cellStyle name="Note 133 4" xfId="27417"/>
    <cellStyle name="Note 134" xfId="27418"/>
    <cellStyle name="Note 134 2" xfId="27419"/>
    <cellStyle name="Note 134 3" xfId="27420"/>
    <cellStyle name="Note 134 4" xfId="27421"/>
    <cellStyle name="Note 135" xfId="27422"/>
    <cellStyle name="Note 135 2" xfId="27423"/>
    <cellStyle name="Note 135 3" xfId="27424"/>
    <cellStyle name="Note 136" xfId="27425"/>
    <cellStyle name="Note 136 2" xfId="27426"/>
    <cellStyle name="Note 137" xfId="27427"/>
    <cellStyle name="Note 137 2" xfId="27428"/>
    <cellStyle name="Note 138" xfId="27429"/>
    <cellStyle name="Note 138 2" xfId="27430"/>
    <cellStyle name="Note 139" xfId="27431"/>
    <cellStyle name="Note 139 2" xfId="27432"/>
    <cellStyle name="Note 14" xfId="27433"/>
    <cellStyle name="Note 14 10" xfId="27434"/>
    <cellStyle name="Note 14 11" xfId="27435"/>
    <cellStyle name="Note 14 12" xfId="27436"/>
    <cellStyle name="Note 14 13" xfId="27437"/>
    <cellStyle name="Note 14 14" xfId="27438"/>
    <cellStyle name="Note 14 15" xfId="27439"/>
    <cellStyle name="Note 14 15 2" xfId="27440"/>
    <cellStyle name="Note 14 15 3" xfId="27441"/>
    <cellStyle name="Note 14 16" xfId="27442"/>
    <cellStyle name="Note 14 17" xfId="27443"/>
    <cellStyle name="Note 14 2" xfId="27444"/>
    <cellStyle name="Note 14 2 10" xfId="27445"/>
    <cellStyle name="Note 14 2 11" xfId="27446"/>
    <cellStyle name="Note 14 2 12" xfId="27447"/>
    <cellStyle name="Note 14 2 12 2" xfId="27448"/>
    <cellStyle name="Note 14 2 12 3" xfId="27449"/>
    <cellStyle name="Note 14 2 13" xfId="27450"/>
    <cellStyle name="Note 14 2 14" xfId="27451"/>
    <cellStyle name="Note 14 2 2" xfId="27452"/>
    <cellStyle name="Note 14 2 2 2" xfId="27453"/>
    <cellStyle name="Note 14 2 2 3" xfId="27454"/>
    <cellStyle name="Note 14 2 2 4" xfId="27455"/>
    <cellStyle name="Note 14 2 2 5" xfId="27456"/>
    <cellStyle name="Note 14 2 3" xfId="27457"/>
    <cellStyle name="Note 14 2 4" xfId="27458"/>
    <cellStyle name="Note 14 2 5" xfId="27459"/>
    <cellStyle name="Note 14 2 6" xfId="27460"/>
    <cellStyle name="Note 14 2 7" xfId="27461"/>
    <cellStyle name="Note 14 2 8" xfId="27462"/>
    <cellStyle name="Note 14 2 9" xfId="27463"/>
    <cellStyle name="Note 14 3" xfId="27464"/>
    <cellStyle name="Note 14 3 2" xfId="27465"/>
    <cellStyle name="Note 14 3 2 2" xfId="27466"/>
    <cellStyle name="Note 14 3 2 3" xfId="27467"/>
    <cellStyle name="Note 14 3 3" xfId="27468"/>
    <cellStyle name="Note 14 3 4" xfId="27469"/>
    <cellStyle name="Note 14 3 5" xfId="27470"/>
    <cellStyle name="Note 14 3 6" xfId="27471"/>
    <cellStyle name="Note 14 3 7" xfId="27472"/>
    <cellStyle name="Note 14 3 8" xfId="27473"/>
    <cellStyle name="Note 14 3 9" xfId="27474"/>
    <cellStyle name="Note 14 4" xfId="27475"/>
    <cellStyle name="Note 14 4 2" xfId="27476"/>
    <cellStyle name="Note 14 4 2 2" xfId="27477"/>
    <cellStyle name="Note 14 4 2 3" xfId="27478"/>
    <cellStyle name="Note 14 4 3" xfId="27479"/>
    <cellStyle name="Note 14 4 4" xfId="27480"/>
    <cellStyle name="Note 14 4 5" xfId="27481"/>
    <cellStyle name="Note 14 4 6" xfId="27482"/>
    <cellStyle name="Note 14 4 7" xfId="27483"/>
    <cellStyle name="Note 14 4 8" xfId="27484"/>
    <cellStyle name="Note 14 5" xfId="27485"/>
    <cellStyle name="Note 14 5 2" xfId="27486"/>
    <cellStyle name="Note 14 5 2 2" xfId="27487"/>
    <cellStyle name="Note 14 5 2 3" xfId="27488"/>
    <cellStyle name="Note 14 5 3" xfId="27489"/>
    <cellStyle name="Note 14 5 4" xfId="27490"/>
    <cellStyle name="Note 14 5 5" xfId="27491"/>
    <cellStyle name="Note 14 5 6" xfId="27492"/>
    <cellStyle name="Note 14 5 7" xfId="27493"/>
    <cellStyle name="Note 14 5 8" xfId="27494"/>
    <cellStyle name="Note 14 6" xfId="27495"/>
    <cellStyle name="Note 14 6 2" xfId="27496"/>
    <cellStyle name="Note 14 6 2 2" xfId="27497"/>
    <cellStyle name="Note 14 6 2 2 2" xfId="27498"/>
    <cellStyle name="Note 14 6 2 2 3" xfId="27499"/>
    <cellStyle name="Note 14 6 2 2 4" xfId="27500"/>
    <cellStyle name="Note 14 6 2 3" xfId="27501"/>
    <cellStyle name="Note 14 6 2 4" xfId="27502"/>
    <cellStyle name="Note 14 6 2 5" xfId="27503"/>
    <cellStyle name="Note 14 6 2 6" xfId="27504"/>
    <cellStyle name="Note 14 6 3" xfId="27505"/>
    <cellStyle name="Note 14 6 4" xfId="27506"/>
    <cellStyle name="Note 14 6 5" xfId="27507"/>
    <cellStyle name="Note 14 6 6" xfId="27508"/>
    <cellStyle name="Note 14 6 7" xfId="27509"/>
    <cellStyle name="Note 14 7" xfId="27510"/>
    <cellStyle name="Note 14 7 2" xfId="27511"/>
    <cellStyle name="Note 14 7 3" xfId="27512"/>
    <cellStyle name="Note 14 8" xfId="27513"/>
    <cellStyle name="Note 14 8 2" xfId="27514"/>
    <cellStyle name="Note 14 9" xfId="27515"/>
    <cellStyle name="Note 140" xfId="27516"/>
    <cellStyle name="Note 140 2" xfId="27517"/>
    <cellStyle name="Note 141" xfId="27518"/>
    <cellStyle name="Note 141 2" xfId="27519"/>
    <cellStyle name="Note 142" xfId="27520"/>
    <cellStyle name="Note 142 2" xfId="27521"/>
    <cellStyle name="Note 143" xfId="27522"/>
    <cellStyle name="Note 143 2" xfId="27523"/>
    <cellStyle name="Note 144" xfId="27524"/>
    <cellStyle name="Note 144 2" xfId="27525"/>
    <cellStyle name="Note 145" xfId="27526"/>
    <cellStyle name="Note 145 2" xfId="27527"/>
    <cellStyle name="Note 146" xfId="27528"/>
    <cellStyle name="Note 146 2" xfId="27529"/>
    <cellStyle name="Note 147" xfId="27530"/>
    <cellStyle name="Note 147 2" xfId="27531"/>
    <cellStyle name="Note 148" xfId="27532"/>
    <cellStyle name="Note 149" xfId="27533"/>
    <cellStyle name="Note 15" xfId="27534"/>
    <cellStyle name="Note 15 10" xfId="27535"/>
    <cellStyle name="Note 15 11" xfId="27536"/>
    <cellStyle name="Note 15 12" xfId="27537"/>
    <cellStyle name="Note 15 13" xfId="27538"/>
    <cellStyle name="Note 15 14" xfId="27539"/>
    <cellStyle name="Note 15 15" xfId="27540"/>
    <cellStyle name="Note 15 15 2" xfId="27541"/>
    <cellStyle name="Note 15 15 3" xfId="27542"/>
    <cellStyle name="Note 15 16" xfId="27543"/>
    <cellStyle name="Note 15 17" xfId="27544"/>
    <cellStyle name="Note 15 2" xfId="27545"/>
    <cellStyle name="Note 15 2 10" xfId="27546"/>
    <cellStyle name="Note 15 2 11" xfId="27547"/>
    <cellStyle name="Note 15 2 12" xfId="27548"/>
    <cellStyle name="Note 15 2 12 2" xfId="27549"/>
    <cellStyle name="Note 15 2 12 3" xfId="27550"/>
    <cellStyle name="Note 15 2 13" xfId="27551"/>
    <cellStyle name="Note 15 2 14" xfId="27552"/>
    <cellStyle name="Note 15 2 2" xfId="27553"/>
    <cellStyle name="Note 15 2 2 2" xfId="27554"/>
    <cellStyle name="Note 15 2 2 3" xfId="27555"/>
    <cellStyle name="Note 15 2 2 4" xfId="27556"/>
    <cellStyle name="Note 15 2 2 5" xfId="27557"/>
    <cellStyle name="Note 15 2 3" xfId="27558"/>
    <cellStyle name="Note 15 2 4" xfId="27559"/>
    <cellStyle name="Note 15 2 5" xfId="27560"/>
    <cellStyle name="Note 15 2 6" xfId="27561"/>
    <cellStyle name="Note 15 2 7" xfId="27562"/>
    <cellStyle name="Note 15 2 8" xfId="27563"/>
    <cellStyle name="Note 15 2 9" xfId="27564"/>
    <cellStyle name="Note 15 3" xfId="27565"/>
    <cellStyle name="Note 15 3 2" xfId="27566"/>
    <cellStyle name="Note 15 3 2 2" xfId="27567"/>
    <cellStyle name="Note 15 3 2 3" xfId="27568"/>
    <cellStyle name="Note 15 3 3" xfId="27569"/>
    <cellStyle name="Note 15 3 4" xfId="27570"/>
    <cellStyle name="Note 15 3 5" xfId="27571"/>
    <cellStyle name="Note 15 3 6" xfId="27572"/>
    <cellStyle name="Note 15 3 7" xfId="27573"/>
    <cellStyle name="Note 15 3 8" xfId="27574"/>
    <cellStyle name="Note 15 3 9" xfId="27575"/>
    <cellStyle name="Note 15 4" xfId="27576"/>
    <cellStyle name="Note 15 4 2" xfId="27577"/>
    <cellStyle name="Note 15 4 2 2" xfId="27578"/>
    <cellStyle name="Note 15 4 2 3" xfId="27579"/>
    <cellStyle name="Note 15 4 3" xfId="27580"/>
    <cellStyle name="Note 15 4 4" xfId="27581"/>
    <cellStyle name="Note 15 4 5" xfId="27582"/>
    <cellStyle name="Note 15 4 6" xfId="27583"/>
    <cellStyle name="Note 15 4 7" xfId="27584"/>
    <cellStyle name="Note 15 4 8" xfId="27585"/>
    <cellStyle name="Note 15 5" xfId="27586"/>
    <cellStyle name="Note 15 5 2" xfId="27587"/>
    <cellStyle name="Note 15 5 2 2" xfId="27588"/>
    <cellStyle name="Note 15 5 2 3" xfId="27589"/>
    <cellStyle name="Note 15 5 3" xfId="27590"/>
    <cellStyle name="Note 15 5 4" xfId="27591"/>
    <cellStyle name="Note 15 5 5" xfId="27592"/>
    <cellStyle name="Note 15 5 6" xfId="27593"/>
    <cellStyle name="Note 15 5 7" xfId="27594"/>
    <cellStyle name="Note 15 5 8" xfId="27595"/>
    <cellStyle name="Note 15 6" xfId="27596"/>
    <cellStyle name="Note 15 6 2" xfId="27597"/>
    <cellStyle name="Note 15 6 2 2" xfId="27598"/>
    <cellStyle name="Note 15 6 2 2 2" xfId="27599"/>
    <cellStyle name="Note 15 6 2 2 3" xfId="27600"/>
    <cellStyle name="Note 15 6 2 2 4" xfId="27601"/>
    <cellStyle name="Note 15 6 2 3" xfId="27602"/>
    <cellStyle name="Note 15 6 2 4" xfId="27603"/>
    <cellStyle name="Note 15 6 2 5" xfId="27604"/>
    <cellStyle name="Note 15 6 2 6" xfId="27605"/>
    <cellStyle name="Note 15 6 3" xfId="27606"/>
    <cellStyle name="Note 15 6 4" xfId="27607"/>
    <cellStyle name="Note 15 6 5" xfId="27608"/>
    <cellStyle name="Note 15 6 6" xfId="27609"/>
    <cellStyle name="Note 15 6 7" xfId="27610"/>
    <cellStyle name="Note 15 7" xfId="27611"/>
    <cellStyle name="Note 15 7 2" xfId="27612"/>
    <cellStyle name="Note 15 7 3" xfId="27613"/>
    <cellStyle name="Note 15 8" xfId="27614"/>
    <cellStyle name="Note 15 8 2" xfId="27615"/>
    <cellStyle name="Note 15 9" xfId="27616"/>
    <cellStyle name="Note 150" xfId="27617"/>
    <cellStyle name="Note 151" xfId="27618"/>
    <cellStyle name="Note 152" xfId="27619"/>
    <cellStyle name="Note 153" xfId="27620"/>
    <cellStyle name="Note 154" xfId="27621"/>
    <cellStyle name="Note 155" xfId="27622"/>
    <cellStyle name="Note 156" xfId="27623"/>
    <cellStyle name="Note 157" xfId="27624"/>
    <cellStyle name="Note 158" xfId="27625"/>
    <cellStyle name="Note 159" xfId="27626"/>
    <cellStyle name="Note 16" xfId="27627"/>
    <cellStyle name="Note 16 10" xfId="27628"/>
    <cellStyle name="Note 16 11" xfId="27629"/>
    <cellStyle name="Note 16 12" xfId="27630"/>
    <cellStyle name="Note 16 13" xfId="27631"/>
    <cellStyle name="Note 16 14" xfId="27632"/>
    <cellStyle name="Note 16 15" xfId="27633"/>
    <cellStyle name="Note 16 15 2" xfId="27634"/>
    <cellStyle name="Note 16 15 3" xfId="27635"/>
    <cellStyle name="Note 16 16" xfId="27636"/>
    <cellStyle name="Note 16 17" xfId="27637"/>
    <cellStyle name="Note 16 2" xfId="27638"/>
    <cellStyle name="Note 16 2 10" xfId="27639"/>
    <cellStyle name="Note 16 2 11" xfId="27640"/>
    <cellStyle name="Note 16 2 12" xfId="27641"/>
    <cellStyle name="Note 16 2 12 2" xfId="27642"/>
    <cellStyle name="Note 16 2 12 3" xfId="27643"/>
    <cellStyle name="Note 16 2 13" xfId="27644"/>
    <cellStyle name="Note 16 2 14" xfId="27645"/>
    <cellStyle name="Note 16 2 2" xfId="27646"/>
    <cellStyle name="Note 16 2 2 2" xfId="27647"/>
    <cellStyle name="Note 16 2 2 3" xfId="27648"/>
    <cellStyle name="Note 16 2 2 4" xfId="27649"/>
    <cellStyle name="Note 16 2 2 5" xfId="27650"/>
    <cellStyle name="Note 16 2 3" xfId="27651"/>
    <cellStyle name="Note 16 2 4" xfId="27652"/>
    <cellStyle name="Note 16 2 5" xfId="27653"/>
    <cellStyle name="Note 16 2 6" xfId="27654"/>
    <cellStyle name="Note 16 2 7" xfId="27655"/>
    <cellStyle name="Note 16 2 8" xfId="27656"/>
    <cellStyle name="Note 16 2 9" xfId="27657"/>
    <cellStyle name="Note 16 3" xfId="27658"/>
    <cellStyle name="Note 16 3 2" xfId="27659"/>
    <cellStyle name="Note 16 3 2 2" xfId="27660"/>
    <cellStyle name="Note 16 3 2 3" xfId="27661"/>
    <cellStyle name="Note 16 3 3" xfId="27662"/>
    <cellStyle name="Note 16 3 4" xfId="27663"/>
    <cellStyle name="Note 16 3 5" xfId="27664"/>
    <cellStyle name="Note 16 3 6" xfId="27665"/>
    <cellStyle name="Note 16 3 7" xfId="27666"/>
    <cellStyle name="Note 16 3 8" xfId="27667"/>
    <cellStyle name="Note 16 3 9" xfId="27668"/>
    <cellStyle name="Note 16 4" xfId="27669"/>
    <cellStyle name="Note 16 4 2" xfId="27670"/>
    <cellStyle name="Note 16 4 2 2" xfId="27671"/>
    <cellStyle name="Note 16 4 2 3" xfId="27672"/>
    <cellStyle name="Note 16 4 3" xfId="27673"/>
    <cellStyle name="Note 16 4 4" xfId="27674"/>
    <cellStyle name="Note 16 4 5" xfId="27675"/>
    <cellStyle name="Note 16 4 6" xfId="27676"/>
    <cellStyle name="Note 16 4 7" xfId="27677"/>
    <cellStyle name="Note 16 4 8" xfId="27678"/>
    <cellStyle name="Note 16 5" xfId="27679"/>
    <cellStyle name="Note 16 5 2" xfId="27680"/>
    <cellStyle name="Note 16 5 2 2" xfId="27681"/>
    <cellStyle name="Note 16 5 2 3" xfId="27682"/>
    <cellStyle name="Note 16 5 3" xfId="27683"/>
    <cellStyle name="Note 16 5 4" xfId="27684"/>
    <cellStyle name="Note 16 5 5" xfId="27685"/>
    <cellStyle name="Note 16 5 6" xfId="27686"/>
    <cellStyle name="Note 16 5 7" xfId="27687"/>
    <cellStyle name="Note 16 5 8" xfId="27688"/>
    <cellStyle name="Note 16 6" xfId="27689"/>
    <cellStyle name="Note 16 6 2" xfId="27690"/>
    <cellStyle name="Note 16 6 2 2" xfId="27691"/>
    <cellStyle name="Note 16 6 2 2 2" xfId="27692"/>
    <cellStyle name="Note 16 6 2 2 3" xfId="27693"/>
    <cellStyle name="Note 16 6 2 2 4" xfId="27694"/>
    <cellStyle name="Note 16 6 2 3" xfId="27695"/>
    <cellStyle name="Note 16 6 2 4" xfId="27696"/>
    <cellStyle name="Note 16 6 2 5" xfId="27697"/>
    <cellStyle name="Note 16 6 2 6" xfId="27698"/>
    <cellStyle name="Note 16 6 3" xfId="27699"/>
    <cellStyle name="Note 16 6 4" xfId="27700"/>
    <cellStyle name="Note 16 6 5" xfId="27701"/>
    <cellStyle name="Note 16 6 6" xfId="27702"/>
    <cellStyle name="Note 16 6 7" xfId="27703"/>
    <cellStyle name="Note 16 7" xfId="27704"/>
    <cellStyle name="Note 16 7 2" xfId="27705"/>
    <cellStyle name="Note 16 7 3" xfId="27706"/>
    <cellStyle name="Note 16 8" xfId="27707"/>
    <cellStyle name="Note 16 8 2" xfId="27708"/>
    <cellStyle name="Note 16 9" xfId="27709"/>
    <cellStyle name="Note 160" xfId="27710"/>
    <cellStyle name="Note 161" xfId="27711"/>
    <cellStyle name="Note 162" xfId="27712"/>
    <cellStyle name="Note 163" xfId="27713"/>
    <cellStyle name="Note 164" xfId="27714"/>
    <cellStyle name="Note 165" xfId="27715"/>
    <cellStyle name="Note 166" xfId="27716"/>
    <cellStyle name="Note 167" xfId="27717"/>
    <cellStyle name="Note 168" xfId="27718"/>
    <cellStyle name="Note 17" xfId="27719"/>
    <cellStyle name="Note 17 10" xfId="27720"/>
    <cellStyle name="Note 17 11" xfId="27721"/>
    <cellStyle name="Note 17 12" xfId="27722"/>
    <cellStyle name="Note 17 13" xfId="27723"/>
    <cellStyle name="Note 17 14" xfId="27724"/>
    <cellStyle name="Note 17 15" xfId="27725"/>
    <cellStyle name="Note 17 15 2" xfId="27726"/>
    <cellStyle name="Note 17 15 3" xfId="27727"/>
    <cellStyle name="Note 17 16" xfId="27728"/>
    <cellStyle name="Note 17 17" xfId="27729"/>
    <cellStyle name="Note 17 2" xfId="27730"/>
    <cellStyle name="Note 17 2 10" xfId="27731"/>
    <cellStyle name="Note 17 2 11" xfId="27732"/>
    <cellStyle name="Note 17 2 12" xfId="27733"/>
    <cellStyle name="Note 17 2 12 2" xfId="27734"/>
    <cellStyle name="Note 17 2 12 3" xfId="27735"/>
    <cellStyle name="Note 17 2 13" xfId="27736"/>
    <cellStyle name="Note 17 2 14" xfId="27737"/>
    <cellStyle name="Note 17 2 2" xfId="27738"/>
    <cellStyle name="Note 17 2 2 2" xfId="27739"/>
    <cellStyle name="Note 17 2 2 3" xfId="27740"/>
    <cellStyle name="Note 17 2 2 4" xfId="27741"/>
    <cellStyle name="Note 17 2 2 5" xfId="27742"/>
    <cellStyle name="Note 17 2 3" xfId="27743"/>
    <cellStyle name="Note 17 2 4" xfId="27744"/>
    <cellStyle name="Note 17 2 5" xfId="27745"/>
    <cellStyle name="Note 17 2 6" xfId="27746"/>
    <cellStyle name="Note 17 2 7" xfId="27747"/>
    <cellStyle name="Note 17 2 8" xfId="27748"/>
    <cellStyle name="Note 17 2 9" xfId="27749"/>
    <cellStyle name="Note 17 3" xfId="27750"/>
    <cellStyle name="Note 17 3 2" xfId="27751"/>
    <cellStyle name="Note 17 3 2 2" xfId="27752"/>
    <cellStyle name="Note 17 3 2 3" xfId="27753"/>
    <cellStyle name="Note 17 3 3" xfId="27754"/>
    <cellStyle name="Note 17 3 4" xfId="27755"/>
    <cellStyle name="Note 17 3 5" xfId="27756"/>
    <cellStyle name="Note 17 3 6" xfId="27757"/>
    <cellStyle name="Note 17 3 7" xfId="27758"/>
    <cellStyle name="Note 17 3 8" xfId="27759"/>
    <cellStyle name="Note 17 3 9" xfId="27760"/>
    <cellStyle name="Note 17 4" xfId="27761"/>
    <cellStyle name="Note 17 4 2" xfId="27762"/>
    <cellStyle name="Note 17 4 2 2" xfId="27763"/>
    <cellStyle name="Note 17 4 2 3" xfId="27764"/>
    <cellStyle name="Note 17 4 3" xfId="27765"/>
    <cellStyle name="Note 17 4 4" xfId="27766"/>
    <cellStyle name="Note 17 4 5" xfId="27767"/>
    <cellStyle name="Note 17 4 6" xfId="27768"/>
    <cellStyle name="Note 17 4 7" xfId="27769"/>
    <cellStyle name="Note 17 4 8" xfId="27770"/>
    <cellStyle name="Note 17 5" xfId="27771"/>
    <cellStyle name="Note 17 5 2" xfId="27772"/>
    <cellStyle name="Note 17 5 2 2" xfId="27773"/>
    <cellStyle name="Note 17 5 2 3" xfId="27774"/>
    <cellStyle name="Note 17 5 3" xfId="27775"/>
    <cellStyle name="Note 17 5 4" xfId="27776"/>
    <cellStyle name="Note 17 5 5" xfId="27777"/>
    <cellStyle name="Note 17 5 6" xfId="27778"/>
    <cellStyle name="Note 17 5 7" xfId="27779"/>
    <cellStyle name="Note 17 5 8" xfId="27780"/>
    <cellStyle name="Note 17 6" xfId="27781"/>
    <cellStyle name="Note 17 6 2" xfId="27782"/>
    <cellStyle name="Note 17 6 2 2" xfId="27783"/>
    <cellStyle name="Note 17 6 2 2 2" xfId="27784"/>
    <cellStyle name="Note 17 6 2 2 3" xfId="27785"/>
    <cellStyle name="Note 17 6 2 2 4" xfId="27786"/>
    <cellStyle name="Note 17 6 2 3" xfId="27787"/>
    <cellStyle name="Note 17 6 2 4" xfId="27788"/>
    <cellStyle name="Note 17 6 2 5" xfId="27789"/>
    <cellStyle name="Note 17 6 2 6" xfId="27790"/>
    <cellStyle name="Note 17 6 3" xfId="27791"/>
    <cellStyle name="Note 17 6 4" xfId="27792"/>
    <cellStyle name="Note 17 6 5" xfId="27793"/>
    <cellStyle name="Note 17 6 6" xfId="27794"/>
    <cellStyle name="Note 17 6 7" xfId="27795"/>
    <cellStyle name="Note 17 7" xfId="27796"/>
    <cellStyle name="Note 17 7 2" xfId="27797"/>
    <cellStyle name="Note 17 7 3" xfId="27798"/>
    <cellStyle name="Note 17 8" xfId="27799"/>
    <cellStyle name="Note 17 8 2" xfId="27800"/>
    <cellStyle name="Note 17 9" xfId="27801"/>
    <cellStyle name="Note 18" xfId="27802"/>
    <cellStyle name="Note 18 10" xfId="27803"/>
    <cellStyle name="Note 18 11" xfId="27804"/>
    <cellStyle name="Note 18 12" xfId="27805"/>
    <cellStyle name="Note 18 13" xfId="27806"/>
    <cellStyle name="Note 18 14" xfId="27807"/>
    <cellStyle name="Note 18 15" xfId="27808"/>
    <cellStyle name="Note 18 15 2" xfId="27809"/>
    <cellStyle name="Note 18 15 3" xfId="27810"/>
    <cellStyle name="Note 18 16" xfId="27811"/>
    <cellStyle name="Note 18 17" xfId="27812"/>
    <cellStyle name="Note 18 2" xfId="27813"/>
    <cellStyle name="Note 18 2 10" xfId="27814"/>
    <cellStyle name="Note 18 2 11" xfId="27815"/>
    <cellStyle name="Note 18 2 12" xfId="27816"/>
    <cellStyle name="Note 18 2 12 2" xfId="27817"/>
    <cellStyle name="Note 18 2 12 3" xfId="27818"/>
    <cellStyle name="Note 18 2 13" xfId="27819"/>
    <cellStyle name="Note 18 2 14" xfId="27820"/>
    <cellStyle name="Note 18 2 2" xfId="27821"/>
    <cellStyle name="Note 18 2 2 2" xfId="27822"/>
    <cellStyle name="Note 18 2 2 3" xfId="27823"/>
    <cellStyle name="Note 18 2 2 4" xfId="27824"/>
    <cellStyle name="Note 18 2 2 5" xfId="27825"/>
    <cellStyle name="Note 18 2 3" xfId="27826"/>
    <cellStyle name="Note 18 2 4" xfId="27827"/>
    <cellStyle name="Note 18 2 5" xfId="27828"/>
    <cellStyle name="Note 18 2 6" xfId="27829"/>
    <cellStyle name="Note 18 2 7" xfId="27830"/>
    <cellStyle name="Note 18 2 8" xfId="27831"/>
    <cellStyle name="Note 18 2 9" xfId="27832"/>
    <cellStyle name="Note 18 3" xfId="27833"/>
    <cellStyle name="Note 18 3 10" xfId="27834"/>
    <cellStyle name="Note 18 3 10 2" xfId="27835"/>
    <cellStyle name="Note 18 3 10 3" xfId="27836"/>
    <cellStyle name="Note 18 3 11" xfId="27837"/>
    <cellStyle name="Note 18 3 12" xfId="27838"/>
    <cellStyle name="Note 18 3 2" xfId="27839"/>
    <cellStyle name="Note 18 3 2 2" xfId="27840"/>
    <cellStyle name="Note 18 3 2 3" xfId="27841"/>
    <cellStyle name="Note 18 3 3" xfId="27842"/>
    <cellStyle name="Note 18 3 4" xfId="27843"/>
    <cellStyle name="Note 18 3 5" xfId="27844"/>
    <cellStyle name="Note 18 3 6" xfId="27845"/>
    <cellStyle name="Note 18 3 7" xfId="27846"/>
    <cellStyle name="Note 18 3 8" xfId="27847"/>
    <cellStyle name="Note 18 3 9" xfId="27848"/>
    <cellStyle name="Note 18 4" xfId="27849"/>
    <cellStyle name="Note 18 4 2" xfId="27850"/>
    <cellStyle name="Note 18 4 2 2" xfId="27851"/>
    <cellStyle name="Note 18 4 2 3" xfId="27852"/>
    <cellStyle name="Note 18 4 3" xfId="27853"/>
    <cellStyle name="Note 18 4 4" xfId="27854"/>
    <cellStyle name="Note 18 4 5" xfId="27855"/>
    <cellStyle name="Note 18 4 6" xfId="27856"/>
    <cellStyle name="Note 18 4 7" xfId="27857"/>
    <cellStyle name="Note 18 4 8" xfId="27858"/>
    <cellStyle name="Note 18 5" xfId="27859"/>
    <cellStyle name="Note 18 5 2" xfId="27860"/>
    <cellStyle name="Note 18 5 2 2" xfId="27861"/>
    <cellStyle name="Note 18 5 2 3" xfId="27862"/>
    <cellStyle name="Note 18 5 3" xfId="27863"/>
    <cellStyle name="Note 18 5 4" xfId="27864"/>
    <cellStyle name="Note 18 5 5" xfId="27865"/>
    <cellStyle name="Note 18 5 6" xfId="27866"/>
    <cellStyle name="Note 18 5 7" xfId="27867"/>
    <cellStyle name="Note 18 5 8" xfId="27868"/>
    <cellStyle name="Note 18 6" xfId="27869"/>
    <cellStyle name="Note 18 6 2" xfId="27870"/>
    <cellStyle name="Note 18 6 2 2" xfId="27871"/>
    <cellStyle name="Note 18 6 2 2 2" xfId="27872"/>
    <cellStyle name="Note 18 6 2 2 3" xfId="27873"/>
    <cellStyle name="Note 18 6 2 2 4" xfId="27874"/>
    <cellStyle name="Note 18 6 2 3" xfId="27875"/>
    <cellStyle name="Note 18 6 2 4" xfId="27876"/>
    <cellStyle name="Note 18 6 2 5" xfId="27877"/>
    <cellStyle name="Note 18 6 2 6" xfId="27878"/>
    <cellStyle name="Note 18 6 3" xfId="27879"/>
    <cellStyle name="Note 18 6 4" xfId="27880"/>
    <cellStyle name="Note 18 6 5" xfId="27881"/>
    <cellStyle name="Note 18 6 6" xfId="27882"/>
    <cellStyle name="Note 18 6 7" xfId="27883"/>
    <cellStyle name="Note 18 7" xfId="27884"/>
    <cellStyle name="Note 18 7 2" xfId="27885"/>
    <cellStyle name="Note 18 7 3" xfId="27886"/>
    <cellStyle name="Note 18 8" xfId="27887"/>
    <cellStyle name="Note 18 8 2" xfId="27888"/>
    <cellStyle name="Note 18 9" xfId="27889"/>
    <cellStyle name="Note 19" xfId="27890"/>
    <cellStyle name="Note 19 10" xfId="27891"/>
    <cellStyle name="Note 19 11" xfId="27892"/>
    <cellStyle name="Note 19 12" xfId="27893"/>
    <cellStyle name="Note 19 13" xfId="27894"/>
    <cellStyle name="Note 19 14" xfId="27895"/>
    <cellStyle name="Note 19 15" xfId="27896"/>
    <cellStyle name="Note 19 15 2" xfId="27897"/>
    <cellStyle name="Note 19 15 3" xfId="27898"/>
    <cellStyle name="Note 19 16" xfId="27899"/>
    <cellStyle name="Note 19 17" xfId="27900"/>
    <cellStyle name="Note 19 2" xfId="27901"/>
    <cellStyle name="Note 19 2 10" xfId="27902"/>
    <cellStyle name="Note 19 2 11" xfId="27903"/>
    <cellStyle name="Note 19 2 2" xfId="27904"/>
    <cellStyle name="Note 19 2 2 2" xfId="27905"/>
    <cellStyle name="Note 19 2 2 3" xfId="27906"/>
    <cellStyle name="Note 19 2 2 4" xfId="27907"/>
    <cellStyle name="Note 19 2 2 5" xfId="27908"/>
    <cellStyle name="Note 19 2 3" xfId="27909"/>
    <cellStyle name="Note 19 2 4" xfId="27910"/>
    <cellStyle name="Note 19 2 5" xfId="27911"/>
    <cellStyle name="Note 19 2 6" xfId="27912"/>
    <cellStyle name="Note 19 2 7" xfId="27913"/>
    <cellStyle name="Note 19 2 8" xfId="27914"/>
    <cellStyle name="Note 19 2 9" xfId="27915"/>
    <cellStyle name="Note 19 3" xfId="27916"/>
    <cellStyle name="Note 19 3 2" xfId="27917"/>
    <cellStyle name="Note 19 3 2 2" xfId="27918"/>
    <cellStyle name="Note 19 3 2 3" xfId="27919"/>
    <cellStyle name="Note 19 3 3" xfId="27920"/>
    <cellStyle name="Note 19 3 4" xfId="27921"/>
    <cellStyle name="Note 19 3 5" xfId="27922"/>
    <cellStyle name="Note 19 3 6" xfId="27923"/>
    <cellStyle name="Note 19 3 7" xfId="27924"/>
    <cellStyle name="Note 19 3 8" xfId="27925"/>
    <cellStyle name="Note 19 3 9" xfId="27926"/>
    <cellStyle name="Note 19 4" xfId="27927"/>
    <cellStyle name="Note 19 4 2" xfId="27928"/>
    <cellStyle name="Note 19 4 2 2" xfId="27929"/>
    <cellStyle name="Note 19 4 2 3" xfId="27930"/>
    <cellStyle name="Note 19 4 3" xfId="27931"/>
    <cellStyle name="Note 19 4 4" xfId="27932"/>
    <cellStyle name="Note 19 4 5" xfId="27933"/>
    <cellStyle name="Note 19 4 6" xfId="27934"/>
    <cellStyle name="Note 19 4 7" xfId="27935"/>
    <cellStyle name="Note 19 4 8" xfId="27936"/>
    <cellStyle name="Note 19 5" xfId="27937"/>
    <cellStyle name="Note 19 5 2" xfId="27938"/>
    <cellStyle name="Note 19 5 2 2" xfId="27939"/>
    <cellStyle name="Note 19 5 2 3" xfId="27940"/>
    <cellStyle name="Note 19 5 3" xfId="27941"/>
    <cellStyle name="Note 19 5 4" xfId="27942"/>
    <cellStyle name="Note 19 5 5" xfId="27943"/>
    <cellStyle name="Note 19 5 6" xfId="27944"/>
    <cellStyle name="Note 19 5 7" xfId="27945"/>
    <cellStyle name="Note 19 5 8" xfId="27946"/>
    <cellStyle name="Note 19 6" xfId="27947"/>
    <cellStyle name="Note 19 6 2" xfId="27948"/>
    <cellStyle name="Note 19 6 2 2" xfId="27949"/>
    <cellStyle name="Note 19 6 2 2 2" xfId="27950"/>
    <cellStyle name="Note 19 6 2 2 3" xfId="27951"/>
    <cellStyle name="Note 19 6 2 2 4" xfId="27952"/>
    <cellStyle name="Note 19 6 2 3" xfId="27953"/>
    <cellStyle name="Note 19 6 2 4" xfId="27954"/>
    <cellStyle name="Note 19 6 2 5" xfId="27955"/>
    <cellStyle name="Note 19 6 2 6" xfId="27956"/>
    <cellStyle name="Note 19 6 3" xfId="27957"/>
    <cellStyle name="Note 19 6 4" xfId="27958"/>
    <cellStyle name="Note 19 6 5" xfId="27959"/>
    <cellStyle name="Note 19 6 6" xfId="27960"/>
    <cellStyle name="Note 19 6 7" xfId="27961"/>
    <cellStyle name="Note 19 7" xfId="27962"/>
    <cellStyle name="Note 19 7 2" xfId="27963"/>
    <cellStyle name="Note 19 7 3" xfId="27964"/>
    <cellStyle name="Note 19 8" xfId="27965"/>
    <cellStyle name="Note 19 8 2" xfId="27966"/>
    <cellStyle name="Note 19 9" xfId="27967"/>
    <cellStyle name="Note 2" xfId="27968"/>
    <cellStyle name="Note 2 10" xfId="27969"/>
    <cellStyle name="Note 2 11" xfId="27970"/>
    <cellStyle name="Note 2 12" xfId="27971"/>
    <cellStyle name="Note 2 13" xfId="27972"/>
    <cellStyle name="Note 2 14" xfId="27973"/>
    <cellStyle name="Note 2 15" xfId="27974"/>
    <cellStyle name="Note 2 16" xfId="27975"/>
    <cellStyle name="Note 2 16 2" xfId="27976"/>
    <cellStyle name="Note 2 16 3" xfId="27977"/>
    <cellStyle name="Note 2 17" xfId="27978"/>
    <cellStyle name="Note 2 18" xfId="27979"/>
    <cellStyle name="Note 2 2" xfId="27980"/>
    <cellStyle name="Note 2 2 10" xfId="27981"/>
    <cellStyle name="Note 2 2 11" xfId="27982"/>
    <cellStyle name="Note 2 2 12" xfId="27983"/>
    <cellStyle name="Note 2 2 13" xfId="27984"/>
    <cellStyle name="Note 2 2 13 2" xfId="27985"/>
    <cellStyle name="Note 2 2 13 3" xfId="27986"/>
    <cellStyle name="Note 2 2 14" xfId="27987"/>
    <cellStyle name="Note 2 2 15" xfId="27988"/>
    <cellStyle name="Note 2 2 2" xfId="27989"/>
    <cellStyle name="Note 2 2 2 2" xfId="27990"/>
    <cellStyle name="Note 2 2 2 2 2" xfId="27991"/>
    <cellStyle name="Note 2 2 2 2 3" xfId="27992"/>
    <cellStyle name="Note 2 2 2 3" xfId="27993"/>
    <cellStyle name="Note 2 2 2 4" xfId="27994"/>
    <cellStyle name="Note 2 2 2 5" xfId="27995"/>
    <cellStyle name="Note 2 2 2 6" xfId="27996"/>
    <cellStyle name="Note 2 2 2 7" xfId="27997"/>
    <cellStyle name="Note 2 2 3" xfId="27998"/>
    <cellStyle name="Note 2 2 3 2" xfId="27999"/>
    <cellStyle name="Note 2 2 3 3" xfId="28000"/>
    <cellStyle name="Note 2 2 4" xfId="28001"/>
    <cellStyle name="Note 2 2 5" xfId="28002"/>
    <cellStyle name="Note 2 2 6" xfId="28003"/>
    <cellStyle name="Note 2 2 7" xfId="28004"/>
    <cellStyle name="Note 2 2 8" xfId="28005"/>
    <cellStyle name="Note 2 2 9" xfId="28006"/>
    <cellStyle name="Note 2 3" xfId="28007"/>
    <cellStyle name="Note 2 3 10" xfId="28008"/>
    <cellStyle name="Note 2 3 11" xfId="28009"/>
    <cellStyle name="Note 2 3 12" xfId="28010"/>
    <cellStyle name="Note 2 3 2" xfId="28011"/>
    <cellStyle name="Note 2 3 2 2" xfId="28012"/>
    <cellStyle name="Note 2 3 2 2 2" xfId="28013"/>
    <cellStyle name="Note 2 3 2 2 3" xfId="28014"/>
    <cellStyle name="Note 2 3 2 3" xfId="28015"/>
    <cellStyle name="Note 2 3 2 4" xfId="28016"/>
    <cellStyle name="Note 2 3 2 5" xfId="28017"/>
    <cellStyle name="Note 2 3 2 6" xfId="28018"/>
    <cellStyle name="Note 2 3 2 7" xfId="28019"/>
    <cellStyle name="Note 2 3 3" xfId="28020"/>
    <cellStyle name="Note 2 3 3 2" xfId="28021"/>
    <cellStyle name="Note 2 3 3 3" xfId="28022"/>
    <cellStyle name="Note 2 3 4" xfId="28023"/>
    <cellStyle name="Note 2 3 5" xfId="28024"/>
    <cellStyle name="Note 2 3 6" xfId="28025"/>
    <cellStyle name="Note 2 3 7" xfId="28026"/>
    <cellStyle name="Note 2 3 8" xfId="28027"/>
    <cellStyle name="Note 2 3 9" xfId="28028"/>
    <cellStyle name="Note 2 4" xfId="28029"/>
    <cellStyle name="Note 2 4 10" xfId="28030"/>
    <cellStyle name="Note 2 4 11" xfId="28031"/>
    <cellStyle name="Note 2 4 2" xfId="28032"/>
    <cellStyle name="Note 2 4 2 2" xfId="28033"/>
    <cellStyle name="Note 2 4 2 3" xfId="28034"/>
    <cellStyle name="Note 2 4 2 4" xfId="28035"/>
    <cellStyle name="Note 2 4 2 5" xfId="28036"/>
    <cellStyle name="Note 2 4 3" xfId="28037"/>
    <cellStyle name="Note 2 4 4" xfId="28038"/>
    <cellStyle name="Note 2 4 5" xfId="28039"/>
    <cellStyle name="Note 2 4 6" xfId="28040"/>
    <cellStyle name="Note 2 4 7" xfId="28041"/>
    <cellStyle name="Note 2 4 8" xfId="28042"/>
    <cellStyle name="Note 2 4 9" xfId="28043"/>
    <cellStyle name="Note 2 5" xfId="28044"/>
    <cellStyle name="Note 2 5 2" xfId="28045"/>
    <cellStyle name="Note 2 5 2 2" xfId="28046"/>
    <cellStyle name="Note 2 5 2 3" xfId="28047"/>
    <cellStyle name="Note 2 5 3" xfId="28048"/>
    <cellStyle name="Note 2 5 4" xfId="28049"/>
    <cellStyle name="Note 2 5 5" xfId="28050"/>
    <cellStyle name="Note 2 5 6" xfId="28051"/>
    <cellStyle name="Note 2 5 7" xfId="28052"/>
    <cellStyle name="Note 2 5 8" xfId="28053"/>
    <cellStyle name="Note 2 5 9" xfId="28054"/>
    <cellStyle name="Note 2 6" xfId="28055"/>
    <cellStyle name="Note 2 6 2" xfId="28056"/>
    <cellStyle name="Note 2 6 2 2" xfId="28057"/>
    <cellStyle name="Note 2 6 2 3" xfId="28058"/>
    <cellStyle name="Note 2 6 3" xfId="28059"/>
    <cellStyle name="Note 2 6 4" xfId="28060"/>
    <cellStyle name="Note 2 6 5" xfId="28061"/>
    <cellStyle name="Note 2 6 6" xfId="28062"/>
    <cellStyle name="Note 2 6 7" xfId="28063"/>
    <cellStyle name="Note 2 6 8" xfId="28064"/>
    <cellStyle name="Note 2 7" xfId="28065"/>
    <cellStyle name="Note 2 7 2" xfId="28066"/>
    <cellStyle name="Note 2 7 2 2" xfId="28067"/>
    <cellStyle name="Note 2 7 3" xfId="28068"/>
    <cellStyle name="Note 2 7 4" xfId="28069"/>
    <cellStyle name="Note 2 8" xfId="28070"/>
    <cellStyle name="Note 2 8 2" xfId="28071"/>
    <cellStyle name="Note 2 9" xfId="28072"/>
    <cellStyle name="Note 20" xfId="28073"/>
    <cellStyle name="Note 20 10" xfId="28074"/>
    <cellStyle name="Note 20 11" xfId="28075"/>
    <cellStyle name="Note 20 12" xfId="28076"/>
    <cellStyle name="Note 20 13" xfId="28077"/>
    <cellStyle name="Note 20 14" xfId="28078"/>
    <cellStyle name="Note 20 15" xfId="28079"/>
    <cellStyle name="Note 20 15 2" xfId="28080"/>
    <cellStyle name="Note 20 15 3" xfId="28081"/>
    <cellStyle name="Note 20 16" xfId="28082"/>
    <cellStyle name="Note 20 17" xfId="28083"/>
    <cellStyle name="Note 20 2" xfId="28084"/>
    <cellStyle name="Note 20 2 10" xfId="28085"/>
    <cellStyle name="Note 20 2 11" xfId="28086"/>
    <cellStyle name="Note 20 2 2" xfId="28087"/>
    <cellStyle name="Note 20 2 2 2" xfId="28088"/>
    <cellStyle name="Note 20 2 2 3" xfId="28089"/>
    <cellStyle name="Note 20 2 2 4" xfId="28090"/>
    <cellStyle name="Note 20 2 2 5" xfId="28091"/>
    <cellStyle name="Note 20 2 3" xfId="28092"/>
    <cellStyle name="Note 20 2 4" xfId="28093"/>
    <cellStyle name="Note 20 2 5" xfId="28094"/>
    <cellStyle name="Note 20 2 6" xfId="28095"/>
    <cellStyle name="Note 20 2 7" xfId="28096"/>
    <cellStyle name="Note 20 2 8" xfId="28097"/>
    <cellStyle name="Note 20 2 9" xfId="28098"/>
    <cellStyle name="Note 20 3" xfId="28099"/>
    <cellStyle name="Note 20 3 2" xfId="28100"/>
    <cellStyle name="Note 20 3 2 2" xfId="28101"/>
    <cellStyle name="Note 20 3 2 3" xfId="28102"/>
    <cellStyle name="Note 20 3 3" xfId="28103"/>
    <cellStyle name="Note 20 3 4" xfId="28104"/>
    <cellStyle name="Note 20 3 5" xfId="28105"/>
    <cellStyle name="Note 20 3 6" xfId="28106"/>
    <cellStyle name="Note 20 3 7" xfId="28107"/>
    <cellStyle name="Note 20 3 8" xfId="28108"/>
    <cellStyle name="Note 20 3 9" xfId="28109"/>
    <cellStyle name="Note 20 4" xfId="28110"/>
    <cellStyle name="Note 20 4 2" xfId="28111"/>
    <cellStyle name="Note 20 4 2 2" xfId="28112"/>
    <cellStyle name="Note 20 4 2 3" xfId="28113"/>
    <cellStyle name="Note 20 4 3" xfId="28114"/>
    <cellStyle name="Note 20 4 4" xfId="28115"/>
    <cellStyle name="Note 20 4 5" xfId="28116"/>
    <cellStyle name="Note 20 4 6" xfId="28117"/>
    <cellStyle name="Note 20 4 7" xfId="28118"/>
    <cellStyle name="Note 20 4 8" xfId="28119"/>
    <cellStyle name="Note 20 5" xfId="28120"/>
    <cellStyle name="Note 20 5 2" xfId="28121"/>
    <cellStyle name="Note 20 5 2 2" xfId="28122"/>
    <cellStyle name="Note 20 5 2 3" xfId="28123"/>
    <cellStyle name="Note 20 5 3" xfId="28124"/>
    <cellStyle name="Note 20 5 4" xfId="28125"/>
    <cellStyle name="Note 20 5 5" xfId="28126"/>
    <cellStyle name="Note 20 5 6" xfId="28127"/>
    <cellStyle name="Note 20 5 7" xfId="28128"/>
    <cellStyle name="Note 20 5 8" xfId="28129"/>
    <cellStyle name="Note 20 6" xfId="28130"/>
    <cellStyle name="Note 20 6 2" xfId="28131"/>
    <cellStyle name="Note 20 6 2 2" xfId="28132"/>
    <cellStyle name="Note 20 6 2 2 2" xfId="28133"/>
    <cellStyle name="Note 20 6 2 2 3" xfId="28134"/>
    <cellStyle name="Note 20 6 2 2 4" xfId="28135"/>
    <cellStyle name="Note 20 6 2 3" xfId="28136"/>
    <cellStyle name="Note 20 6 2 4" xfId="28137"/>
    <cellStyle name="Note 20 6 2 5" xfId="28138"/>
    <cellStyle name="Note 20 6 2 6" xfId="28139"/>
    <cellStyle name="Note 20 6 3" xfId="28140"/>
    <cellStyle name="Note 20 6 4" xfId="28141"/>
    <cellStyle name="Note 20 6 5" xfId="28142"/>
    <cellStyle name="Note 20 6 6" xfId="28143"/>
    <cellStyle name="Note 20 6 7" xfId="28144"/>
    <cellStyle name="Note 20 7" xfId="28145"/>
    <cellStyle name="Note 20 7 2" xfId="28146"/>
    <cellStyle name="Note 20 7 3" xfId="28147"/>
    <cellStyle name="Note 20 8" xfId="28148"/>
    <cellStyle name="Note 20 8 2" xfId="28149"/>
    <cellStyle name="Note 20 9" xfId="28150"/>
    <cellStyle name="Note 21" xfId="28151"/>
    <cellStyle name="Note 21 10" xfId="28152"/>
    <cellStyle name="Note 21 11" xfId="28153"/>
    <cellStyle name="Note 21 12" xfId="28154"/>
    <cellStyle name="Note 21 13" xfId="28155"/>
    <cellStyle name="Note 21 14" xfId="28156"/>
    <cellStyle name="Note 21 15" xfId="28157"/>
    <cellStyle name="Note 21 16" xfId="28158"/>
    <cellStyle name="Note 21 17" xfId="28159"/>
    <cellStyle name="Note 21 2" xfId="28160"/>
    <cellStyle name="Note 21 2 10" xfId="28161"/>
    <cellStyle name="Note 21 2 11" xfId="28162"/>
    <cellStyle name="Note 21 2 2" xfId="28163"/>
    <cellStyle name="Note 21 2 2 2" xfId="28164"/>
    <cellStyle name="Note 21 2 2 3" xfId="28165"/>
    <cellStyle name="Note 21 2 2 4" xfId="28166"/>
    <cellStyle name="Note 21 2 2 5" xfId="28167"/>
    <cellStyle name="Note 21 2 3" xfId="28168"/>
    <cellStyle name="Note 21 2 4" xfId="28169"/>
    <cellStyle name="Note 21 2 5" xfId="28170"/>
    <cellStyle name="Note 21 2 6" xfId="28171"/>
    <cellStyle name="Note 21 2 7" xfId="28172"/>
    <cellStyle name="Note 21 2 8" xfId="28173"/>
    <cellStyle name="Note 21 2 9" xfId="28174"/>
    <cellStyle name="Note 21 3" xfId="28175"/>
    <cellStyle name="Note 21 3 2" xfId="28176"/>
    <cellStyle name="Note 21 3 2 2" xfId="28177"/>
    <cellStyle name="Note 21 3 2 3" xfId="28178"/>
    <cellStyle name="Note 21 3 3" xfId="28179"/>
    <cellStyle name="Note 21 3 4" xfId="28180"/>
    <cellStyle name="Note 21 3 5" xfId="28181"/>
    <cellStyle name="Note 21 3 6" xfId="28182"/>
    <cellStyle name="Note 21 3 7" xfId="28183"/>
    <cellStyle name="Note 21 3 8" xfId="28184"/>
    <cellStyle name="Note 21 3 9" xfId="28185"/>
    <cellStyle name="Note 21 4" xfId="28186"/>
    <cellStyle name="Note 21 4 2" xfId="28187"/>
    <cellStyle name="Note 21 4 2 2" xfId="28188"/>
    <cellStyle name="Note 21 4 2 3" xfId="28189"/>
    <cellStyle name="Note 21 4 3" xfId="28190"/>
    <cellStyle name="Note 21 4 4" xfId="28191"/>
    <cellStyle name="Note 21 4 5" xfId="28192"/>
    <cellStyle name="Note 21 4 6" xfId="28193"/>
    <cellStyle name="Note 21 4 7" xfId="28194"/>
    <cellStyle name="Note 21 4 8" xfId="28195"/>
    <cellStyle name="Note 21 5" xfId="28196"/>
    <cellStyle name="Note 21 5 2" xfId="28197"/>
    <cellStyle name="Note 21 5 2 2" xfId="28198"/>
    <cellStyle name="Note 21 5 2 3" xfId="28199"/>
    <cellStyle name="Note 21 5 3" xfId="28200"/>
    <cellStyle name="Note 21 5 4" xfId="28201"/>
    <cellStyle name="Note 21 5 5" xfId="28202"/>
    <cellStyle name="Note 21 5 6" xfId="28203"/>
    <cellStyle name="Note 21 5 7" xfId="28204"/>
    <cellStyle name="Note 21 5 8" xfId="28205"/>
    <cellStyle name="Note 21 6" xfId="28206"/>
    <cellStyle name="Note 21 6 2" xfId="28207"/>
    <cellStyle name="Note 21 6 3" xfId="28208"/>
    <cellStyle name="Note 21 7" xfId="28209"/>
    <cellStyle name="Note 21 7 2" xfId="28210"/>
    <cellStyle name="Note 21 8" xfId="28211"/>
    <cellStyle name="Note 21 8 2" xfId="28212"/>
    <cellStyle name="Note 21 9" xfId="28213"/>
    <cellStyle name="Note 22" xfId="28214"/>
    <cellStyle name="Note 22 10" xfId="28215"/>
    <cellStyle name="Note 22 11" xfId="28216"/>
    <cellStyle name="Note 22 12" xfId="28217"/>
    <cellStyle name="Note 22 13" xfId="28218"/>
    <cellStyle name="Note 22 2" xfId="28219"/>
    <cellStyle name="Note 22 2 10" xfId="28220"/>
    <cellStyle name="Note 22 2 11" xfId="28221"/>
    <cellStyle name="Note 22 2 2" xfId="28222"/>
    <cellStyle name="Note 22 2 2 2" xfId="28223"/>
    <cellStyle name="Note 22 2 2 3" xfId="28224"/>
    <cellStyle name="Note 22 2 2 4" xfId="28225"/>
    <cellStyle name="Note 22 2 2 5" xfId="28226"/>
    <cellStyle name="Note 22 2 3" xfId="28227"/>
    <cellStyle name="Note 22 2 4" xfId="28228"/>
    <cellStyle name="Note 22 2 5" xfId="28229"/>
    <cellStyle name="Note 22 2 6" xfId="28230"/>
    <cellStyle name="Note 22 2 7" xfId="28231"/>
    <cellStyle name="Note 22 2 8" xfId="28232"/>
    <cellStyle name="Note 22 2 9" xfId="28233"/>
    <cellStyle name="Note 22 3" xfId="28234"/>
    <cellStyle name="Note 22 3 2" xfId="28235"/>
    <cellStyle name="Note 22 3 2 2" xfId="28236"/>
    <cellStyle name="Note 22 3 2 3" xfId="28237"/>
    <cellStyle name="Note 22 3 3" xfId="28238"/>
    <cellStyle name="Note 22 3 4" xfId="28239"/>
    <cellStyle name="Note 22 3 5" xfId="28240"/>
    <cellStyle name="Note 22 3 6" xfId="28241"/>
    <cellStyle name="Note 22 3 7" xfId="28242"/>
    <cellStyle name="Note 22 3 8" xfId="28243"/>
    <cellStyle name="Note 22 3 9" xfId="28244"/>
    <cellStyle name="Note 22 4" xfId="28245"/>
    <cellStyle name="Note 22 4 2" xfId="28246"/>
    <cellStyle name="Note 22 4 2 2" xfId="28247"/>
    <cellStyle name="Note 22 4 2 3" xfId="28248"/>
    <cellStyle name="Note 22 4 3" xfId="28249"/>
    <cellStyle name="Note 22 4 4" xfId="28250"/>
    <cellStyle name="Note 22 4 5" xfId="28251"/>
    <cellStyle name="Note 22 4 6" xfId="28252"/>
    <cellStyle name="Note 22 4 7" xfId="28253"/>
    <cellStyle name="Note 22 4 8" xfId="28254"/>
    <cellStyle name="Note 22 5" xfId="28255"/>
    <cellStyle name="Note 22 5 2" xfId="28256"/>
    <cellStyle name="Note 22 5 2 2" xfId="28257"/>
    <cellStyle name="Note 22 5 2 3" xfId="28258"/>
    <cellStyle name="Note 22 5 3" xfId="28259"/>
    <cellStyle name="Note 22 5 4" xfId="28260"/>
    <cellStyle name="Note 22 5 5" xfId="28261"/>
    <cellStyle name="Note 22 5 6" xfId="28262"/>
    <cellStyle name="Note 22 5 7" xfId="28263"/>
    <cellStyle name="Note 22 5 8" xfId="28264"/>
    <cellStyle name="Note 22 6" xfId="28265"/>
    <cellStyle name="Note 22 6 2" xfId="28266"/>
    <cellStyle name="Note 22 6 3" xfId="28267"/>
    <cellStyle name="Note 22 7" xfId="28268"/>
    <cellStyle name="Note 22 7 2" xfId="28269"/>
    <cellStyle name="Note 22 8" xfId="28270"/>
    <cellStyle name="Note 22 8 2" xfId="28271"/>
    <cellStyle name="Note 22 9" xfId="28272"/>
    <cellStyle name="Note 23" xfId="28273"/>
    <cellStyle name="Note 23 10" xfId="28274"/>
    <cellStyle name="Note 23 11" xfId="28275"/>
    <cellStyle name="Note 23 12" xfId="28276"/>
    <cellStyle name="Note 23 13" xfId="28277"/>
    <cellStyle name="Note 23 2" xfId="28278"/>
    <cellStyle name="Note 23 2 10" xfId="28279"/>
    <cellStyle name="Note 23 2 11" xfId="28280"/>
    <cellStyle name="Note 23 2 2" xfId="28281"/>
    <cellStyle name="Note 23 2 2 2" xfId="28282"/>
    <cellStyle name="Note 23 2 2 3" xfId="28283"/>
    <cellStyle name="Note 23 2 2 4" xfId="28284"/>
    <cellStyle name="Note 23 2 2 5" xfId="28285"/>
    <cellStyle name="Note 23 2 3" xfId="28286"/>
    <cellStyle name="Note 23 2 4" xfId="28287"/>
    <cellStyle name="Note 23 2 5" xfId="28288"/>
    <cellStyle name="Note 23 2 6" xfId="28289"/>
    <cellStyle name="Note 23 2 7" xfId="28290"/>
    <cellStyle name="Note 23 2 8" xfId="28291"/>
    <cellStyle name="Note 23 2 9" xfId="28292"/>
    <cellStyle name="Note 23 3" xfId="28293"/>
    <cellStyle name="Note 23 3 2" xfId="28294"/>
    <cellStyle name="Note 23 3 2 2" xfId="28295"/>
    <cellStyle name="Note 23 3 2 3" xfId="28296"/>
    <cellStyle name="Note 23 3 3" xfId="28297"/>
    <cellStyle name="Note 23 3 4" xfId="28298"/>
    <cellStyle name="Note 23 3 5" xfId="28299"/>
    <cellStyle name="Note 23 3 6" xfId="28300"/>
    <cellStyle name="Note 23 3 7" xfId="28301"/>
    <cellStyle name="Note 23 3 8" xfId="28302"/>
    <cellStyle name="Note 23 3 9" xfId="28303"/>
    <cellStyle name="Note 23 4" xfId="28304"/>
    <cellStyle name="Note 23 4 2" xfId="28305"/>
    <cellStyle name="Note 23 4 2 2" xfId="28306"/>
    <cellStyle name="Note 23 4 2 3" xfId="28307"/>
    <cellStyle name="Note 23 4 3" xfId="28308"/>
    <cellStyle name="Note 23 4 4" xfId="28309"/>
    <cellStyle name="Note 23 4 5" xfId="28310"/>
    <cellStyle name="Note 23 4 6" xfId="28311"/>
    <cellStyle name="Note 23 4 7" xfId="28312"/>
    <cellStyle name="Note 23 4 8" xfId="28313"/>
    <cellStyle name="Note 23 5" xfId="28314"/>
    <cellStyle name="Note 23 5 2" xfId="28315"/>
    <cellStyle name="Note 23 5 2 2" xfId="28316"/>
    <cellStyle name="Note 23 5 2 3" xfId="28317"/>
    <cellStyle name="Note 23 5 3" xfId="28318"/>
    <cellStyle name="Note 23 5 4" xfId="28319"/>
    <cellStyle name="Note 23 5 5" xfId="28320"/>
    <cellStyle name="Note 23 5 6" xfId="28321"/>
    <cellStyle name="Note 23 5 7" xfId="28322"/>
    <cellStyle name="Note 23 5 8" xfId="28323"/>
    <cellStyle name="Note 23 6" xfId="28324"/>
    <cellStyle name="Note 23 6 2" xfId="28325"/>
    <cellStyle name="Note 23 6 3" xfId="28326"/>
    <cellStyle name="Note 23 7" xfId="28327"/>
    <cellStyle name="Note 23 7 2" xfId="28328"/>
    <cellStyle name="Note 23 8" xfId="28329"/>
    <cellStyle name="Note 23 8 2" xfId="28330"/>
    <cellStyle name="Note 23 9" xfId="28331"/>
    <cellStyle name="Note 24" xfId="28332"/>
    <cellStyle name="Note 24 10" xfId="28333"/>
    <cellStyle name="Note 24 11" xfId="28334"/>
    <cellStyle name="Note 24 12" xfId="28335"/>
    <cellStyle name="Note 24 13" xfId="28336"/>
    <cellStyle name="Note 24 2" xfId="28337"/>
    <cellStyle name="Note 24 2 10" xfId="28338"/>
    <cellStyle name="Note 24 2 11" xfId="28339"/>
    <cellStyle name="Note 24 2 2" xfId="28340"/>
    <cellStyle name="Note 24 2 2 2" xfId="28341"/>
    <cellStyle name="Note 24 2 2 3" xfId="28342"/>
    <cellStyle name="Note 24 2 2 4" xfId="28343"/>
    <cellStyle name="Note 24 2 2 5" xfId="28344"/>
    <cellStyle name="Note 24 2 3" xfId="28345"/>
    <cellStyle name="Note 24 2 4" xfId="28346"/>
    <cellStyle name="Note 24 2 5" xfId="28347"/>
    <cellStyle name="Note 24 2 6" xfId="28348"/>
    <cellStyle name="Note 24 2 7" xfId="28349"/>
    <cellStyle name="Note 24 2 8" xfId="28350"/>
    <cellStyle name="Note 24 2 9" xfId="28351"/>
    <cellStyle name="Note 24 3" xfId="28352"/>
    <cellStyle name="Note 24 3 2" xfId="28353"/>
    <cellStyle name="Note 24 3 2 2" xfId="28354"/>
    <cellStyle name="Note 24 3 2 3" xfId="28355"/>
    <cellStyle name="Note 24 3 3" xfId="28356"/>
    <cellStyle name="Note 24 3 4" xfId="28357"/>
    <cellStyle name="Note 24 3 5" xfId="28358"/>
    <cellStyle name="Note 24 3 6" xfId="28359"/>
    <cellStyle name="Note 24 3 7" xfId="28360"/>
    <cellStyle name="Note 24 3 8" xfId="28361"/>
    <cellStyle name="Note 24 3 9" xfId="28362"/>
    <cellStyle name="Note 24 4" xfId="28363"/>
    <cellStyle name="Note 24 4 2" xfId="28364"/>
    <cellStyle name="Note 24 4 2 2" xfId="28365"/>
    <cellStyle name="Note 24 4 2 3" xfId="28366"/>
    <cellStyle name="Note 24 4 3" xfId="28367"/>
    <cellStyle name="Note 24 4 4" xfId="28368"/>
    <cellStyle name="Note 24 4 5" xfId="28369"/>
    <cellStyle name="Note 24 4 6" xfId="28370"/>
    <cellStyle name="Note 24 4 7" xfId="28371"/>
    <cellStyle name="Note 24 4 8" xfId="28372"/>
    <cellStyle name="Note 24 5" xfId="28373"/>
    <cellStyle name="Note 24 5 2" xfId="28374"/>
    <cellStyle name="Note 24 5 2 2" xfId="28375"/>
    <cellStyle name="Note 24 5 2 3" xfId="28376"/>
    <cellStyle name="Note 24 5 3" xfId="28377"/>
    <cellStyle name="Note 24 5 4" xfId="28378"/>
    <cellStyle name="Note 24 5 5" xfId="28379"/>
    <cellStyle name="Note 24 5 6" xfId="28380"/>
    <cellStyle name="Note 24 5 7" xfId="28381"/>
    <cellStyle name="Note 24 5 8" xfId="28382"/>
    <cellStyle name="Note 24 6" xfId="28383"/>
    <cellStyle name="Note 24 6 2" xfId="28384"/>
    <cellStyle name="Note 24 6 3" xfId="28385"/>
    <cellStyle name="Note 24 7" xfId="28386"/>
    <cellStyle name="Note 24 7 2" xfId="28387"/>
    <cellStyle name="Note 24 8" xfId="28388"/>
    <cellStyle name="Note 24 8 2" xfId="28389"/>
    <cellStyle name="Note 24 9" xfId="28390"/>
    <cellStyle name="Note 25" xfId="28391"/>
    <cellStyle name="Note 25 10" xfId="28392"/>
    <cellStyle name="Note 25 11" xfId="28393"/>
    <cellStyle name="Note 25 12" xfId="28394"/>
    <cellStyle name="Note 25 13" xfId="28395"/>
    <cellStyle name="Note 25 2" xfId="28396"/>
    <cellStyle name="Note 25 2 10" xfId="28397"/>
    <cellStyle name="Note 25 2 11" xfId="28398"/>
    <cellStyle name="Note 25 2 2" xfId="28399"/>
    <cellStyle name="Note 25 2 2 2" xfId="28400"/>
    <cellStyle name="Note 25 2 2 3" xfId="28401"/>
    <cellStyle name="Note 25 2 2 4" xfId="28402"/>
    <cellStyle name="Note 25 2 2 5" xfId="28403"/>
    <cellStyle name="Note 25 2 3" xfId="28404"/>
    <cellStyle name="Note 25 2 4" xfId="28405"/>
    <cellStyle name="Note 25 2 5" xfId="28406"/>
    <cellStyle name="Note 25 2 6" xfId="28407"/>
    <cellStyle name="Note 25 2 7" xfId="28408"/>
    <cellStyle name="Note 25 2 8" xfId="28409"/>
    <cellStyle name="Note 25 2 9" xfId="28410"/>
    <cellStyle name="Note 25 3" xfId="28411"/>
    <cellStyle name="Note 25 3 2" xfId="28412"/>
    <cellStyle name="Note 25 3 2 2" xfId="28413"/>
    <cellStyle name="Note 25 3 2 3" xfId="28414"/>
    <cellStyle name="Note 25 3 3" xfId="28415"/>
    <cellStyle name="Note 25 3 4" xfId="28416"/>
    <cellStyle name="Note 25 3 5" xfId="28417"/>
    <cellStyle name="Note 25 3 6" xfId="28418"/>
    <cellStyle name="Note 25 3 7" xfId="28419"/>
    <cellStyle name="Note 25 3 8" xfId="28420"/>
    <cellStyle name="Note 25 3 9" xfId="28421"/>
    <cellStyle name="Note 25 4" xfId="28422"/>
    <cellStyle name="Note 25 4 2" xfId="28423"/>
    <cellStyle name="Note 25 4 2 2" xfId="28424"/>
    <cellStyle name="Note 25 4 2 3" xfId="28425"/>
    <cellStyle name="Note 25 4 3" xfId="28426"/>
    <cellStyle name="Note 25 4 4" xfId="28427"/>
    <cellStyle name="Note 25 4 5" xfId="28428"/>
    <cellStyle name="Note 25 4 6" xfId="28429"/>
    <cellStyle name="Note 25 4 7" xfId="28430"/>
    <cellStyle name="Note 25 4 8" xfId="28431"/>
    <cellStyle name="Note 25 5" xfId="28432"/>
    <cellStyle name="Note 25 5 2" xfId="28433"/>
    <cellStyle name="Note 25 5 2 2" xfId="28434"/>
    <cellStyle name="Note 25 5 2 3" xfId="28435"/>
    <cellStyle name="Note 25 5 3" xfId="28436"/>
    <cellStyle name="Note 25 5 4" xfId="28437"/>
    <cellStyle name="Note 25 5 5" xfId="28438"/>
    <cellStyle name="Note 25 5 6" xfId="28439"/>
    <cellStyle name="Note 25 5 7" xfId="28440"/>
    <cellStyle name="Note 25 5 8" xfId="28441"/>
    <cellStyle name="Note 25 6" xfId="28442"/>
    <cellStyle name="Note 25 6 2" xfId="28443"/>
    <cellStyle name="Note 25 6 3" xfId="28444"/>
    <cellStyle name="Note 25 7" xfId="28445"/>
    <cellStyle name="Note 25 7 2" xfId="28446"/>
    <cellStyle name="Note 25 8" xfId="28447"/>
    <cellStyle name="Note 25 8 2" xfId="28448"/>
    <cellStyle name="Note 25 9" xfId="28449"/>
    <cellStyle name="Note 26" xfId="28450"/>
    <cellStyle name="Note 26 10" xfId="28451"/>
    <cellStyle name="Note 26 11" xfId="28452"/>
    <cellStyle name="Note 26 12" xfId="28453"/>
    <cellStyle name="Note 26 13" xfId="28454"/>
    <cellStyle name="Note 26 2" xfId="28455"/>
    <cellStyle name="Note 26 2 10" xfId="28456"/>
    <cellStyle name="Note 26 2 11" xfId="28457"/>
    <cellStyle name="Note 26 2 2" xfId="28458"/>
    <cellStyle name="Note 26 2 2 2" xfId="28459"/>
    <cellStyle name="Note 26 2 2 3" xfId="28460"/>
    <cellStyle name="Note 26 2 2 4" xfId="28461"/>
    <cellStyle name="Note 26 2 2 5" xfId="28462"/>
    <cellStyle name="Note 26 2 3" xfId="28463"/>
    <cellStyle name="Note 26 2 4" xfId="28464"/>
    <cellStyle name="Note 26 2 5" xfId="28465"/>
    <cellStyle name="Note 26 2 6" xfId="28466"/>
    <cellStyle name="Note 26 2 7" xfId="28467"/>
    <cellStyle name="Note 26 2 8" xfId="28468"/>
    <cellStyle name="Note 26 2 9" xfId="28469"/>
    <cellStyle name="Note 26 3" xfId="28470"/>
    <cellStyle name="Note 26 3 2" xfId="28471"/>
    <cellStyle name="Note 26 3 2 2" xfId="28472"/>
    <cellStyle name="Note 26 3 2 3" xfId="28473"/>
    <cellStyle name="Note 26 3 3" xfId="28474"/>
    <cellStyle name="Note 26 3 4" xfId="28475"/>
    <cellStyle name="Note 26 3 5" xfId="28476"/>
    <cellStyle name="Note 26 3 6" xfId="28477"/>
    <cellStyle name="Note 26 3 7" xfId="28478"/>
    <cellStyle name="Note 26 3 8" xfId="28479"/>
    <cellStyle name="Note 26 3 9" xfId="28480"/>
    <cellStyle name="Note 26 4" xfId="28481"/>
    <cellStyle name="Note 26 4 2" xfId="28482"/>
    <cellStyle name="Note 26 4 2 2" xfId="28483"/>
    <cellStyle name="Note 26 4 2 3" xfId="28484"/>
    <cellStyle name="Note 26 4 3" xfId="28485"/>
    <cellStyle name="Note 26 4 4" xfId="28486"/>
    <cellStyle name="Note 26 4 5" xfId="28487"/>
    <cellStyle name="Note 26 4 6" xfId="28488"/>
    <cellStyle name="Note 26 4 7" xfId="28489"/>
    <cellStyle name="Note 26 4 8" xfId="28490"/>
    <cellStyle name="Note 26 5" xfId="28491"/>
    <cellStyle name="Note 26 5 2" xfId="28492"/>
    <cellStyle name="Note 26 5 2 2" xfId="28493"/>
    <cellStyle name="Note 26 5 2 3" xfId="28494"/>
    <cellStyle name="Note 26 5 3" xfId="28495"/>
    <cellStyle name="Note 26 5 4" xfId="28496"/>
    <cellStyle name="Note 26 5 5" xfId="28497"/>
    <cellStyle name="Note 26 5 6" xfId="28498"/>
    <cellStyle name="Note 26 5 7" xfId="28499"/>
    <cellStyle name="Note 26 5 8" xfId="28500"/>
    <cellStyle name="Note 26 6" xfId="28501"/>
    <cellStyle name="Note 26 6 2" xfId="28502"/>
    <cellStyle name="Note 26 6 3" xfId="28503"/>
    <cellStyle name="Note 26 7" xfId="28504"/>
    <cellStyle name="Note 26 7 2" xfId="28505"/>
    <cellStyle name="Note 26 8" xfId="28506"/>
    <cellStyle name="Note 26 8 2" xfId="28507"/>
    <cellStyle name="Note 26 9" xfId="28508"/>
    <cellStyle name="Note 27" xfId="28509"/>
    <cellStyle name="Note 27 10" xfId="28510"/>
    <cellStyle name="Note 27 11" xfId="28511"/>
    <cellStyle name="Note 27 12" xfId="28512"/>
    <cellStyle name="Note 27 13" xfId="28513"/>
    <cellStyle name="Note 27 2" xfId="28514"/>
    <cellStyle name="Note 27 2 10" xfId="28515"/>
    <cellStyle name="Note 27 2 11" xfId="28516"/>
    <cellStyle name="Note 27 2 2" xfId="28517"/>
    <cellStyle name="Note 27 2 2 2" xfId="28518"/>
    <cellStyle name="Note 27 2 2 3" xfId="28519"/>
    <cellStyle name="Note 27 2 2 4" xfId="28520"/>
    <cellStyle name="Note 27 2 2 5" xfId="28521"/>
    <cellStyle name="Note 27 2 3" xfId="28522"/>
    <cellStyle name="Note 27 2 4" xfId="28523"/>
    <cellStyle name="Note 27 2 5" xfId="28524"/>
    <cellStyle name="Note 27 2 6" xfId="28525"/>
    <cellStyle name="Note 27 2 7" xfId="28526"/>
    <cellStyle name="Note 27 2 8" xfId="28527"/>
    <cellStyle name="Note 27 2 9" xfId="28528"/>
    <cellStyle name="Note 27 3" xfId="28529"/>
    <cellStyle name="Note 27 3 2" xfId="28530"/>
    <cellStyle name="Note 27 3 2 2" xfId="28531"/>
    <cellStyle name="Note 27 3 2 3" xfId="28532"/>
    <cellStyle name="Note 27 3 3" xfId="28533"/>
    <cellStyle name="Note 27 3 4" xfId="28534"/>
    <cellStyle name="Note 27 3 5" xfId="28535"/>
    <cellStyle name="Note 27 3 6" xfId="28536"/>
    <cellStyle name="Note 27 3 7" xfId="28537"/>
    <cellStyle name="Note 27 3 8" xfId="28538"/>
    <cellStyle name="Note 27 3 9" xfId="28539"/>
    <cellStyle name="Note 27 4" xfId="28540"/>
    <cellStyle name="Note 27 4 2" xfId="28541"/>
    <cellStyle name="Note 27 4 2 2" xfId="28542"/>
    <cellStyle name="Note 27 4 2 3" xfId="28543"/>
    <cellStyle name="Note 27 4 3" xfId="28544"/>
    <cellStyle name="Note 27 4 4" xfId="28545"/>
    <cellStyle name="Note 27 4 5" xfId="28546"/>
    <cellStyle name="Note 27 4 6" xfId="28547"/>
    <cellStyle name="Note 27 4 7" xfId="28548"/>
    <cellStyle name="Note 27 4 8" xfId="28549"/>
    <cellStyle name="Note 27 5" xfId="28550"/>
    <cellStyle name="Note 27 5 2" xfId="28551"/>
    <cellStyle name="Note 27 5 2 2" xfId="28552"/>
    <cellStyle name="Note 27 5 2 3" xfId="28553"/>
    <cellStyle name="Note 27 5 3" xfId="28554"/>
    <cellStyle name="Note 27 5 4" xfId="28555"/>
    <cellStyle name="Note 27 5 5" xfId="28556"/>
    <cellStyle name="Note 27 5 6" xfId="28557"/>
    <cellStyle name="Note 27 5 7" xfId="28558"/>
    <cellStyle name="Note 27 5 8" xfId="28559"/>
    <cellStyle name="Note 27 6" xfId="28560"/>
    <cellStyle name="Note 27 6 2" xfId="28561"/>
    <cellStyle name="Note 27 6 3" xfId="28562"/>
    <cellStyle name="Note 27 7" xfId="28563"/>
    <cellStyle name="Note 27 7 2" xfId="28564"/>
    <cellStyle name="Note 27 8" xfId="28565"/>
    <cellStyle name="Note 27 8 2" xfId="28566"/>
    <cellStyle name="Note 27 9" xfId="28567"/>
    <cellStyle name="Note 28" xfId="28568"/>
    <cellStyle name="Note 28 10" xfId="28569"/>
    <cellStyle name="Note 28 11" xfId="28570"/>
    <cellStyle name="Note 28 12" xfId="28571"/>
    <cellStyle name="Note 28 13" xfId="28572"/>
    <cellStyle name="Note 28 2" xfId="28573"/>
    <cellStyle name="Note 28 2 10" xfId="28574"/>
    <cellStyle name="Note 28 2 11" xfId="28575"/>
    <cellStyle name="Note 28 2 2" xfId="28576"/>
    <cellStyle name="Note 28 2 2 2" xfId="28577"/>
    <cellStyle name="Note 28 2 2 3" xfId="28578"/>
    <cellStyle name="Note 28 2 2 4" xfId="28579"/>
    <cellStyle name="Note 28 2 2 5" xfId="28580"/>
    <cellStyle name="Note 28 2 3" xfId="28581"/>
    <cellStyle name="Note 28 2 4" xfId="28582"/>
    <cellStyle name="Note 28 2 5" xfId="28583"/>
    <cellStyle name="Note 28 2 6" xfId="28584"/>
    <cellStyle name="Note 28 2 7" xfId="28585"/>
    <cellStyle name="Note 28 2 8" xfId="28586"/>
    <cellStyle name="Note 28 2 9" xfId="28587"/>
    <cellStyle name="Note 28 3" xfId="28588"/>
    <cellStyle name="Note 28 3 2" xfId="28589"/>
    <cellStyle name="Note 28 3 2 2" xfId="28590"/>
    <cellStyle name="Note 28 3 2 3" xfId="28591"/>
    <cellStyle name="Note 28 3 3" xfId="28592"/>
    <cellStyle name="Note 28 3 4" xfId="28593"/>
    <cellStyle name="Note 28 3 5" xfId="28594"/>
    <cellStyle name="Note 28 3 6" xfId="28595"/>
    <cellStyle name="Note 28 3 7" xfId="28596"/>
    <cellStyle name="Note 28 3 8" xfId="28597"/>
    <cellStyle name="Note 28 3 9" xfId="28598"/>
    <cellStyle name="Note 28 4" xfId="28599"/>
    <cellStyle name="Note 28 4 2" xfId="28600"/>
    <cellStyle name="Note 28 4 2 2" xfId="28601"/>
    <cellStyle name="Note 28 4 2 3" xfId="28602"/>
    <cellStyle name="Note 28 4 3" xfId="28603"/>
    <cellStyle name="Note 28 4 4" xfId="28604"/>
    <cellStyle name="Note 28 4 5" xfId="28605"/>
    <cellStyle name="Note 28 4 6" xfId="28606"/>
    <cellStyle name="Note 28 4 7" xfId="28607"/>
    <cellStyle name="Note 28 4 8" xfId="28608"/>
    <cellStyle name="Note 28 5" xfId="28609"/>
    <cellStyle name="Note 28 5 2" xfId="28610"/>
    <cellStyle name="Note 28 5 2 2" xfId="28611"/>
    <cellStyle name="Note 28 5 2 3" xfId="28612"/>
    <cellStyle name="Note 28 5 3" xfId="28613"/>
    <cellStyle name="Note 28 5 4" xfId="28614"/>
    <cellStyle name="Note 28 5 5" xfId="28615"/>
    <cellStyle name="Note 28 5 6" xfId="28616"/>
    <cellStyle name="Note 28 5 7" xfId="28617"/>
    <cellStyle name="Note 28 5 8" xfId="28618"/>
    <cellStyle name="Note 28 6" xfId="28619"/>
    <cellStyle name="Note 28 6 2" xfId="28620"/>
    <cellStyle name="Note 28 6 3" xfId="28621"/>
    <cellStyle name="Note 28 7" xfId="28622"/>
    <cellStyle name="Note 28 7 2" xfId="28623"/>
    <cellStyle name="Note 28 8" xfId="28624"/>
    <cellStyle name="Note 28 8 2" xfId="28625"/>
    <cellStyle name="Note 28 9" xfId="28626"/>
    <cellStyle name="Note 29" xfId="28627"/>
    <cellStyle name="Note 29 10" xfId="28628"/>
    <cellStyle name="Note 29 11" xfId="28629"/>
    <cellStyle name="Note 29 12" xfId="28630"/>
    <cellStyle name="Note 29 13" xfId="28631"/>
    <cellStyle name="Note 29 2" xfId="28632"/>
    <cellStyle name="Note 29 2 10" xfId="28633"/>
    <cellStyle name="Note 29 2 11" xfId="28634"/>
    <cellStyle name="Note 29 2 2" xfId="28635"/>
    <cellStyle name="Note 29 2 2 2" xfId="28636"/>
    <cellStyle name="Note 29 2 2 3" xfId="28637"/>
    <cellStyle name="Note 29 2 2 4" xfId="28638"/>
    <cellStyle name="Note 29 2 2 5" xfId="28639"/>
    <cellStyle name="Note 29 2 3" xfId="28640"/>
    <cellStyle name="Note 29 2 4" xfId="28641"/>
    <cellStyle name="Note 29 2 5" xfId="28642"/>
    <cellStyle name="Note 29 2 6" xfId="28643"/>
    <cellStyle name="Note 29 2 7" xfId="28644"/>
    <cellStyle name="Note 29 2 8" xfId="28645"/>
    <cellStyle name="Note 29 2 9" xfId="28646"/>
    <cellStyle name="Note 29 3" xfId="28647"/>
    <cellStyle name="Note 29 3 2" xfId="28648"/>
    <cellStyle name="Note 29 3 2 2" xfId="28649"/>
    <cellStyle name="Note 29 3 2 3" xfId="28650"/>
    <cellStyle name="Note 29 3 3" xfId="28651"/>
    <cellStyle name="Note 29 3 4" xfId="28652"/>
    <cellStyle name="Note 29 3 5" xfId="28653"/>
    <cellStyle name="Note 29 3 6" xfId="28654"/>
    <cellStyle name="Note 29 3 7" xfId="28655"/>
    <cellStyle name="Note 29 3 8" xfId="28656"/>
    <cellStyle name="Note 29 3 9" xfId="28657"/>
    <cellStyle name="Note 29 4" xfId="28658"/>
    <cellStyle name="Note 29 4 2" xfId="28659"/>
    <cellStyle name="Note 29 4 2 2" xfId="28660"/>
    <cellStyle name="Note 29 4 2 3" xfId="28661"/>
    <cellStyle name="Note 29 4 3" xfId="28662"/>
    <cellStyle name="Note 29 4 4" xfId="28663"/>
    <cellStyle name="Note 29 4 5" xfId="28664"/>
    <cellStyle name="Note 29 4 6" xfId="28665"/>
    <cellStyle name="Note 29 4 7" xfId="28666"/>
    <cellStyle name="Note 29 4 8" xfId="28667"/>
    <cellStyle name="Note 29 5" xfId="28668"/>
    <cellStyle name="Note 29 5 2" xfId="28669"/>
    <cellStyle name="Note 29 5 2 2" xfId="28670"/>
    <cellStyle name="Note 29 5 2 3" xfId="28671"/>
    <cellStyle name="Note 29 5 3" xfId="28672"/>
    <cellStyle name="Note 29 5 4" xfId="28673"/>
    <cellStyle name="Note 29 5 5" xfId="28674"/>
    <cellStyle name="Note 29 5 6" xfId="28675"/>
    <cellStyle name="Note 29 5 7" xfId="28676"/>
    <cellStyle name="Note 29 5 8" xfId="28677"/>
    <cellStyle name="Note 29 6" xfId="28678"/>
    <cellStyle name="Note 29 6 2" xfId="28679"/>
    <cellStyle name="Note 29 6 3" xfId="28680"/>
    <cellStyle name="Note 29 7" xfId="28681"/>
    <cellStyle name="Note 29 7 2" xfId="28682"/>
    <cellStyle name="Note 29 8" xfId="28683"/>
    <cellStyle name="Note 29 8 2" xfId="28684"/>
    <cellStyle name="Note 29 9" xfId="28685"/>
    <cellStyle name="Note 3" xfId="28686"/>
    <cellStyle name="Note 3 10" xfId="28687"/>
    <cellStyle name="Note 3 11" xfId="28688"/>
    <cellStyle name="Note 3 12" xfId="28689"/>
    <cellStyle name="Note 3 13" xfId="28690"/>
    <cellStyle name="Note 3 14" xfId="28691"/>
    <cellStyle name="Note 3 15" xfId="28692"/>
    <cellStyle name="Note 3 15 2" xfId="28693"/>
    <cellStyle name="Note 3 15 3" xfId="28694"/>
    <cellStyle name="Note 3 16" xfId="28695"/>
    <cellStyle name="Note 3 17" xfId="28696"/>
    <cellStyle name="Note 3 2" xfId="28697"/>
    <cellStyle name="Note 3 2 10" xfId="28698"/>
    <cellStyle name="Note 3 2 11" xfId="28699"/>
    <cellStyle name="Note 3 2 12" xfId="28700"/>
    <cellStyle name="Note 3 2 13" xfId="28701"/>
    <cellStyle name="Note 3 2 13 2" xfId="28702"/>
    <cellStyle name="Note 3 2 13 3" xfId="28703"/>
    <cellStyle name="Note 3 2 14" xfId="28704"/>
    <cellStyle name="Note 3 2 15" xfId="28705"/>
    <cellStyle name="Note 3 2 2" xfId="28706"/>
    <cellStyle name="Note 3 2 2 2" xfId="28707"/>
    <cellStyle name="Note 3 2 2 2 2" xfId="28708"/>
    <cellStyle name="Note 3 2 2 2 3" xfId="28709"/>
    <cellStyle name="Note 3 2 2 3" xfId="28710"/>
    <cellStyle name="Note 3 2 2 4" xfId="28711"/>
    <cellStyle name="Note 3 2 2 5" xfId="28712"/>
    <cellStyle name="Note 3 2 2 6" xfId="28713"/>
    <cellStyle name="Note 3 2 2 7" xfId="28714"/>
    <cellStyle name="Note 3 2 3" xfId="28715"/>
    <cellStyle name="Note 3 2 3 2" xfId="28716"/>
    <cellStyle name="Note 3 2 3 3" xfId="28717"/>
    <cellStyle name="Note 3 2 4" xfId="28718"/>
    <cellStyle name="Note 3 2 5" xfId="28719"/>
    <cellStyle name="Note 3 2 6" xfId="28720"/>
    <cellStyle name="Note 3 2 7" xfId="28721"/>
    <cellStyle name="Note 3 2 8" xfId="28722"/>
    <cellStyle name="Note 3 2 9" xfId="28723"/>
    <cellStyle name="Note 3 3" xfId="28724"/>
    <cellStyle name="Note 3 3 10" xfId="28725"/>
    <cellStyle name="Note 3 3 11" xfId="28726"/>
    <cellStyle name="Note 3 3 12" xfId="28727"/>
    <cellStyle name="Note 3 3 2" xfId="28728"/>
    <cellStyle name="Note 3 3 2 2" xfId="28729"/>
    <cellStyle name="Note 3 3 2 2 2" xfId="28730"/>
    <cellStyle name="Note 3 3 2 2 3" xfId="28731"/>
    <cellStyle name="Note 3 3 2 3" xfId="28732"/>
    <cellStyle name="Note 3 3 2 4" xfId="28733"/>
    <cellStyle name="Note 3 3 2 5" xfId="28734"/>
    <cellStyle name="Note 3 3 2 6" xfId="28735"/>
    <cellStyle name="Note 3 3 2 7" xfId="28736"/>
    <cellStyle name="Note 3 3 3" xfId="28737"/>
    <cellStyle name="Note 3 3 3 2" xfId="28738"/>
    <cellStyle name="Note 3 3 3 3" xfId="28739"/>
    <cellStyle name="Note 3 3 4" xfId="28740"/>
    <cellStyle name="Note 3 3 5" xfId="28741"/>
    <cellStyle name="Note 3 3 6" xfId="28742"/>
    <cellStyle name="Note 3 3 7" xfId="28743"/>
    <cellStyle name="Note 3 3 8" xfId="28744"/>
    <cellStyle name="Note 3 3 9" xfId="28745"/>
    <cellStyle name="Note 3 4" xfId="28746"/>
    <cellStyle name="Note 3 4 10" xfId="28747"/>
    <cellStyle name="Note 3 4 11" xfId="28748"/>
    <cellStyle name="Note 3 4 2" xfId="28749"/>
    <cellStyle name="Note 3 4 2 2" xfId="28750"/>
    <cellStyle name="Note 3 4 2 3" xfId="28751"/>
    <cellStyle name="Note 3 4 2 4" xfId="28752"/>
    <cellStyle name="Note 3 4 2 5" xfId="28753"/>
    <cellStyle name="Note 3 4 3" xfId="28754"/>
    <cellStyle name="Note 3 4 4" xfId="28755"/>
    <cellStyle name="Note 3 4 5" xfId="28756"/>
    <cellStyle name="Note 3 4 6" xfId="28757"/>
    <cellStyle name="Note 3 4 7" xfId="28758"/>
    <cellStyle name="Note 3 4 8" xfId="28759"/>
    <cellStyle name="Note 3 4 9" xfId="28760"/>
    <cellStyle name="Note 3 5" xfId="28761"/>
    <cellStyle name="Note 3 5 2" xfId="28762"/>
    <cellStyle name="Note 3 5 2 2" xfId="28763"/>
    <cellStyle name="Note 3 5 2 3" xfId="28764"/>
    <cellStyle name="Note 3 5 3" xfId="28765"/>
    <cellStyle name="Note 3 5 4" xfId="28766"/>
    <cellStyle name="Note 3 5 5" xfId="28767"/>
    <cellStyle name="Note 3 5 6" xfId="28768"/>
    <cellStyle name="Note 3 5 7" xfId="28769"/>
    <cellStyle name="Note 3 5 8" xfId="28770"/>
    <cellStyle name="Note 3 5 9" xfId="28771"/>
    <cellStyle name="Note 3 6" xfId="28772"/>
    <cellStyle name="Note 3 6 2" xfId="28773"/>
    <cellStyle name="Note 3 6 2 2" xfId="28774"/>
    <cellStyle name="Note 3 6 2 3" xfId="28775"/>
    <cellStyle name="Note 3 6 3" xfId="28776"/>
    <cellStyle name="Note 3 6 4" xfId="28777"/>
    <cellStyle name="Note 3 6 5" xfId="28778"/>
    <cellStyle name="Note 3 6 6" xfId="28779"/>
    <cellStyle name="Note 3 6 7" xfId="28780"/>
    <cellStyle name="Note 3 6 8" xfId="28781"/>
    <cellStyle name="Note 3 7" xfId="28782"/>
    <cellStyle name="Note 3 7 2" xfId="28783"/>
    <cellStyle name="Note 3 7 3" xfId="28784"/>
    <cellStyle name="Note 3 8" xfId="28785"/>
    <cellStyle name="Note 3 8 2" xfId="28786"/>
    <cellStyle name="Note 3 9" xfId="28787"/>
    <cellStyle name="Note 30" xfId="28788"/>
    <cellStyle name="Note 30 10" xfId="28789"/>
    <cellStyle name="Note 30 11" xfId="28790"/>
    <cellStyle name="Note 30 12" xfId="28791"/>
    <cellStyle name="Note 30 13" xfId="28792"/>
    <cellStyle name="Note 30 2" xfId="28793"/>
    <cellStyle name="Note 30 2 10" xfId="28794"/>
    <cellStyle name="Note 30 2 11" xfId="28795"/>
    <cellStyle name="Note 30 2 2" xfId="28796"/>
    <cellStyle name="Note 30 2 2 2" xfId="28797"/>
    <cellStyle name="Note 30 2 2 3" xfId="28798"/>
    <cellStyle name="Note 30 2 2 4" xfId="28799"/>
    <cellStyle name="Note 30 2 2 5" xfId="28800"/>
    <cellStyle name="Note 30 2 3" xfId="28801"/>
    <cellStyle name="Note 30 2 4" xfId="28802"/>
    <cellStyle name="Note 30 2 5" xfId="28803"/>
    <cellStyle name="Note 30 2 6" xfId="28804"/>
    <cellStyle name="Note 30 2 7" xfId="28805"/>
    <cellStyle name="Note 30 2 8" xfId="28806"/>
    <cellStyle name="Note 30 2 9" xfId="28807"/>
    <cellStyle name="Note 30 3" xfId="28808"/>
    <cellStyle name="Note 30 3 2" xfId="28809"/>
    <cellStyle name="Note 30 3 2 2" xfId="28810"/>
    <cellStyle name="Note 30 3 2 3" xfId="28811"/>
    <cellStyle name="Note 30 3 3" xfId="28812"/>
    <cellStyle name="Note 30 3 4" xfId="28813"/>
    <cellStyle name="Note 30 3 5" xfId="28814"/>
    <cellStyle name="Note 30 3 6" xfId="28815"/>
    <cellStyle name="Note 30 3 7" xfId="28816"/>
    <cellStyle name="Note 30 3 8" xfId="28817"/>
    <cellStyle name="Note 30 3 9" xfId="28818"/>
    <cellStyle name="Note 30 4" xfId="28819"/>
    <cellStyle name="Note 30 4 2" xfId="28820"/>
    <cellStyle name="Note 30 4 2 2" xfId="28821"/>
    <cellStyle name="Note 30 4 2 3" xfId="28822"/>
    <cellStyle name="Note 30 4 3" xfId="28823"/>
    <cellStyle name="Note 30 4 4" xfId="28824"/>
    <cellStyle name="Note 30 4 5" xfId="28825"/>
    <cellStyle name="Note 30 4 6" xfId="28826"/>
    <cellStyle name="Note 30 4 7" xfId="28827"/>
    <cellStyle name="Note 30 4 8" xfId="28828"/>
    <cellStyle name="Note 30 5" xfId="28829"/>
    <cellStyle name="Note 30 5 2" xfId="28830"/>
    <cellStyle name="Note 30 5 2 2" xfId="28831"/>
    <cellStyle name="Note 30 5 2 3" xfId="28832"/>
    <cellStyle name="Note 30 5 3" xfId="28833"/>
    <cellStyle name="Note 30 5 4" xfId="28834"/>
    <cellStyle name="Note 30 5 5" xfId="28835"/>
    <cellStyle name="Note 30 5 6" xfId="28836"/>
    <cellStyle name="Note 30 5 7" xfId="28837"/>
    <cellStyle name="Note 30 5 8" xfId="28838"/>
    <cellStyle name="Note 30 6" xfId="28839"/>
    <cellStyle name="Note 30 6 2" xfId="28840"/>
    <cellStyle name="Note 30 6 3" xfId="28841"/>
    <cellStyle name="Note 30 7" xfId="28842"/>
    <cellStyle name="Note 30 7 2" xfId="28843"/>
    <cellStyle name="Note 30 8" xfId="28844"/>
    <cellStyle name="Note 30 8 2" xfId="28845"/>
    <cellStyle name="Note 30 9" xfId="28846"/>
    <cellStyle name="Note 31" xfId="28847"/>
    <cellStyle name="Note 31 10" xfId="28848"/>
    <cellStyle name="Note 31 11" xfId="28849"/>
    <cellStyle name="Note 31 12" xfId="28850"/>
    <cellStyle name="Note 31 13" xfId="28851"/>
    <cellStyle name="Note 31 2" xfId="28852"/>
    <cellStyle name="Note 31 2 10" xfId="28853"/>
    <cellStyle name="Note 31 2 11" xfId="28854"/>
    <cellStyle name="Note 31 2 2" xfId="28855"/>
    <cellStyle name="Note 31 2 2 2" xfId="28856"/>
    <cellStyle name="Note 31 2 2 3" xfId="28857"/>
    <cellStyle name="Note 31 2 2 4" xfId="28858"/>
    <cellStyle name="Note 31 2 2 5" xfId="28859"/>
    <cellStyle name="Note 31 2 3" xfId="28860"/>
    <cellStyle name="Note 31 2 4" xfId="28861"/>
    <cellStyle name="Note 31 2 5" xfId="28862"/>
    <cellStyle name="Note 31 2 6" xfId="28863"/>
    <cellStyle name="Note 31 2 7" xfId="28864"/>
    <cellStyle name="Note 31 2 8" xfId="28865"/>
    <cellStyle name="Note 31 2 9" xfId="28866"/>
    <cellStyle name="Note 31 3" xfId="28867"/>
    <cellStyle name="Note 31 3 2" xfId="28868"/>
    <cellStyle name="Note 31 3 2 2" xfId="28869"/>
    <cellStyle name="Note 31 3 2 3" xfId="28870"/>
    <cellStyle name="Note 31 3 3" xfId="28871"/>
    <cellStyle name="Note 31 3 4" xfId="28872"/>
    <cellStyle name="Note 31 3 5" xfId="28873"/>
    <cellStyle name="Note 31 3 6" xfId="28874"/>
    <cellStyle name="Note 31 3 7" xfId="28875"/>
    <cellStyle name="Note 31 3 8" xfId="28876"/>
    <cellStyle name="Note 31 3 9" xfId="28877"/>
    <cellStyle name="Note 31 4" xfId="28878"/>
    <cellStyle name="Note 31 4 2" xfId="28879"/>
    <cellStyle name="Note 31 4 2 2" xfId="28880"/>
    <cellStyle name="Note 31 4 2 3" xfId="28881"/>
    <cellStyle name="Note 31 4 3" xfId="28882"/>
    <cellStyle name="Note 31 4 4" xfId="28883"/>
    <cellStyle name="Note 31 4 5" xfId="28884"/>
    <cellStyle name="Note 31 4 6" xfId="28885"/>
    <cellStyle name="Note 31 4 7" xfId="28886"/>
    <cellStyle name="Note 31 4 8" xfId="28887"/>
    <cellStyle name="Note 31 5" xfId="28888"/>
    <cellStyle name="Note 31 5 2" xfId="28889"/>
    <cellStyle name="Note 31 5 2 2" xfId="28890"/>
    <cellStyle name="Note 31 5 2 3" xfId="28891"/>
    <cellStyle name="Note 31 5 3" xfId="28892"/>
    <cellStyle name="Note 31 5 4" xfId="28893"/>
    <cellStyle name="Note 31 5 5" xfId="28894"/>
    <cellStyle name="Note 31 5 6" xfId="28895"/>
    <cellStyle name="Note 31 5 7" xfId="28896"/>
    <cellStyle name="Note 31 5 8" xfId="28897"/>
    <cellStyle name="Note 31 6" xfId="28898"/>
    <cellStyle name="Note 31 6 2" xfId="28899"/>
    <cellStyle name="Note 31 6 3" xfId="28900"/>
    <cellStyle name="Note 31 7" xfId="28901"/>
    <cellStyle name="Note 31 7 2" xfId="28902"/>
    <cellStyle name="Note 31 8" xfId="28903"/>
    <cellStyle name="Note 31 8 2" xfId="28904"/>
    <cellStyle name="Note 31 9" xfId="28905"/>
    <cellStyle name="Note 32" xfId="28906"/>
    <cellStyle name="Note 32 10" xfId="28907"/>
    <cellStyle name="Note 32 11" xfId="28908"/>
    <cellStyle name="Note 32 12" xfId="28909"/>
    <cellStyle name="Note 32 13" xfId="28910"/>
    <cellStyle name="Note 32 2" xfId="28911"/>
    <cellStyle name="Note 32 2 10" xfId="28912"/>
    <cellStyle name="Note 32 2 11" xfId="28913"/>
    <cellStyle name="Note 32 2 2" xfId="28914"/>
    <cellStyle name="Note 32 2 2 2" xfId="28915"/>
    <cellStyle name="Note 32 2 2 3" xfId="28916"/>
    <cellStyle name="Note 32 2 2 4" xfId="28917"/>
    <cellStyle name="Note 32 2 2 5" xfId="28918"/>
    <cellStyle name="Note 32 2 3" xfId="28919"/>
    <cellStyle name="Note 32 2 4" xfId="28920"/>
    <cellStyle name="Note 32 2 5" xfId="28921"/>
    <cellStyle name="Note 32 2 6" xfId="28922"/>
    <cellStyle name="Note 32 2 7" xfId="28923"/>
    <cellStyle name="Note 32 2 8" xfId="28924"/>
    <cellStyle name="Note 32 2 9" xfId="28925"/>
    <cellStyle name="Note 32 3" xfId="28926"/>
    <cellStyle name="Note 32 3 2" xfId="28927"/>
    <cellStyle name="Note 32 3 2 2" xfId="28928"/>
    <cellStyle name="Note 32 3 2 3" xfId="28929"/>
    <cellStyle name="Note 32 3 3" xfId="28930"/>
    <cellStyle name="Note 32 3 4" xfId="28931"/>
    <cellStyle name="Note 32 3 5" xfId="28932"/>
    <cellStyle name="Note 32 3 6" xfId="28933"/>
    <cellStyle name="Note 32 3 7" xfId="28934"/>
    <cellStyle name="Note 32 3 8" xfId="28935"/>
    <cellStyle name="Note 32 3 9" xfId="28936"/>
    <cellStyle name="Note 32 4" xfId="28937"/>
    <cellStyle name="Note 32 4 2" xfId="28938"/>
    <cellStyle name="Note 32 4 2 2" xfId="28939"/>
    <cellStyle name="Note 32 4 2 3" xfId="28940"/>
    <cellStyle name="Note 32 4 3" xfId="28941"/>
    <cellStyle name="Note 32 4 4" xfId="28942"/>
    <cellStyle name="Note 32 4 5" xfId="28943"/>
    <cellStyle name="Note 32 4 6" xfId="28944"/>
    <cellStyle name="Note 32 4 7" xfId="28945"/>
    <cellStyle name="Note 32 4 8" xfId="28946"/>
    <cellStyle name="Note 32 5" xfId="28947"/>
    <cellStyle name="Note 32 5 2" xfId="28948"/>
    <cellStyle name="Note 32 5 2 2" xfId="28949"/>
    <cellStyle name="Note 32 5 2 3" xfId="28950"/>
    <cellStyle name="Note 32 5 3" xfId="28951"/>
    <cellStyle name="Note 32 5 4" xfId="28952"/>
    <cellStyle name="Note 32 5 5" xfId="28953"/>
    <cellStyle name="Note 32 5 6" xfId="28954"/>
    <cellStyle name="Note 32 5 7" xfId="28955"/>
    <cellStyle name="Note 32 5 8" xfId="28956"/>
    <cellStyle name="Note 32 6" xfId="28957"/>
    <cellStyle name="Note 32 6 2" xfId="28958"/>
    <cellStyle name="Note 32 6 3" xfId="28959"/>
    <cellStyle name="Note 32 7" xfId="28960"/>
    <cellStyle name="Note 32 7 2" xfId="28961"/>
    <cellStyle name="Note 32 8" xfId="28962"/>
    <cellStyle name="Note 32 8 2" xfId="28963"/>
    <cellStyle name="Note 32 9" xfId="28964"/>
    <cellStyle name="Note 33" xfId="28965"/>
    <cellStyle name="Note 33 10" xfId="28966"/>
    <cellStyle name="Note 33 11" xfId="28967"/>
    <cellStyle name="Note 33 12" xfId="28968"/>
    <cellStyle name="Note 33 13" xfId="28969"/>
    <cellStyle name="Note 33 2" xfId="28970"/>
    <cellStyle name="Note 33 2 10" xfId="28971"/>
    <cellStyle name="Note 33 2 11" xfId="28972"/>
    <cellStyle name="Note 33 2 2" xfId="28973"/>
    <cellStyle name="Note 33 2 2 2" xfId="28974"/>
    <cellStyle name="Note 33 2 2 3" xfId="28975"/>
    <cellStyle name="Note 33 2 2 4" xfId="28976"/>
    <cellStyle name="Note 33 2 2 5" xfId="28977"/>
    <cellStyle name="Note 33 2 3" xfId="28978"/>
    <cellStyle name="Note 33 2 4" xfId="28979"/>
    <cellStyle name="Note 33 2 5" xfId="28980"/>
    <cellStyle name="Note 33 2 6" xfId="28981"/>
    <cellStyle name="Note 33 2 7" xfId="28982"/>
    <cellStyle name="Note 33 2 8" xfId="28983"/>
    <cellStyle name="Note 33 2 9" xfId="28984"/>
    <cellStyle name="Note 33 3" xfId="28985"/>
    <cellStyle name="Note 33 3 2" xfId="28986"/>
    <cellStyle name="Note 33 3 2 2" xfId="28987"/>
    <cellStyle name="Note 33 3 2 3" xfId="28988"/>
    <cellStyle name="Note 33 3 3" xfId="28989"/>
    <cellStyle name="Note 33 3 4" xfId="28990"/>
    <cellStyle name="Note 33 3 5" xfId="28991"/>
    <cellStyle name="Note 33 3 6" xfId="28992"/>
    <cellStyle name="Note 33 3 7" xfId="28993"/>
    <cellStyle name="Note 33 3 8" xfId="28994"/>
    <cellStyle name="Note 33 3 9" xfId="28995"/>
    <cellStyle name="Note 33 4" xfId="28996"/>
    <cellStyle name="Note 33 4 2" xfId="28997"/>
    <cellStyle name="Note 33 4 2 2" xfId="28998"/>
    <cellStyle name="Note 33 4 2 3" xfId="28999"/>
    <cellStyle name="Note 33 4 3" xfId="29000"/>
    <cellStyle name="Note 33 4 4" xfId="29001"/>
    <cellStyle name="Note 33 4 5" xfId="29002"/>
    <cellStyle name="Note 33 4 6" xfId="29003"/>
    <cellStyle name="Note 33 4 7" xfId="29004"/>
    <cellStyle name="Note 33 4 8" xfId="29005"/>
    <cellStyle name="Note 33 5" xfId="29006"/>
    <cellStyle name="Note 33 5 2" xfId="29007"/>
    <cellStyle name="Note 33 5 2 2" xfId="29008"/>
    <cellStyle name="Note 33 5 2 3" xfId="29009"/>
    <cellStyle name="Note 33 5 3" xfId="29010"/>
    <cellStyle name="Note 33 5 4" xfId="29011"/>
    <cellStyle name="Note 33 5 5" xfId="29012"/>
    <cellStyle name="Note 33 5 6" xfId="29013"/>
    <cellStyle name="Note 33 5 7" xfId="29014"/>
    <cellStyle name="Note 33 5 8" xfId="29015"/>
    <cellStyle name="Note 33 6" xfId="29016"/>
    <cellStyle name="Note 33 6 2" xfId="29017"/>
    <cellStyle name="Note 33 6 3" xfId="29018"/>
    <cellStyle name="Note 33 7" xfId="29019"/>
    <cellStyle name="Note 33 7 2" xfId="29020"/>
    <cellStyle name="Note 33 8" xfId="29021"/>
    <cellStyle name="Note 33 8 2" xfId="29022"/>
    <cellStyle name="Note 33 9" xfId="29023"/>
    <cellStyle name="Note 34" xfId="29024"/>
    <cellStyle name="Note 34 10" xfId="29025"/>
    <cellStyle name="Note 34 11" xfId="29026"/>
    <cellStyle name="Note 34 12" xfId="29027"/>
    <cellStyle name="Note 34 13" xfId="29028"/>
    <cellStyle name="Note 34 2" xfId="29029"/>
    <cellStyle name="Note 34 2 10" xfId="29030"/>
    <cellStyle name="Note 34 2 11" xfId="29031"/>
    <cellStyle name="Note 34 2 2" xfId="29032"/>
    <cellStyle name="Note 34 2 2 2" xfId="29033"/>
    <cellStyle name="Note 34 2 2 3" xfId="29034"/>
    <cellStyle name="Note 34 2 2 4" xfId="29035"/>
    <cellStyle name="Note 34 2 2 5" xfId="29036"/>
    <cellStyle name="Note 34 2 3" xfId="29037"/>
    <cellStyle name="Note 34 2 4" xfId="29038"/>
    <cellStyle name="Note 34 2 5" xfId="29039"/>
    <cellStyle name="Note 34 2 6" xfId="29040"/>
    <cellStyle name="Note 34 2 7" xfId="29041"/>
    <cellStyle name="Note 34 2 8" xfId="29042"/>
    <cellStyle name="Note 34 2 9" xfId="29043"/>
    <cellStyle name="Note 34 3" xfId="29044"/>
    <cellStyle name="Note 34 3 2" xfId="29045"/>
    <cellStyle name="Note 34 3 2 2" xfId="29046"/>
    <cellStyle name="Note 34 3 2 3" xfId="29047"/>
    <cellStyle name="Note 34 3 3" xfId="29048"/>
    <cellStyle name="Note 34 3 4" xfId="29049"/>
    <cellStyle name="Note 34 3 5" xfId="29050"/>
    <cellStyle name="Note 34 3 6" xfId="29051"/>
    <cellStyle name="Note 34 3 7" xfId="29052"/>
    <cellStyle name="Note 34 3 8" xfId="29053"/>
    <cellStyle name="Note 34 3 9" xfId="29054"/>
    <cellStyle name="Note 34 4" xfId="29055"/>
    <cellStyle name="Note 34 4 2" xfId="29056"/>
    <cellStyle name="Note 34 4 2 2" xfId="29057"/>
    <cellStyle name="Note 34 4 2 3" xfId="29058"/>
    <cellStyle name="Note 34 4 3" xfId="29059"/>
    <cellStyle name="Note 34 4 4" xfId="29060"/>
    <cellStyle name="Note 34 4 5" xfId="29061"/>
    <cellStyle name="Note 34 4 6" xfId="29062"/>
    <cellStyle name="Note 34 4 7" xfId="29063"/>
    <cellStyle name="Note 34 4 8" xfId="29064"/>
    <cellStyle name="Note 34 5" xfId="29065"/>
    <cellStyle name="Note 34 5 2" xfId="29066"/>
    <cellStyle name="Note 34 5 2 2" xfId="29067"/>
    <cellStyle name="Note 34 5 2 3" xfId="29068"/>
    <cellStyle name="Note 34 5 3" xfId="29069"/>
    <cellStyle name="Note 34 5 4" xfId="29070"/>
    <cellStyle name="Note 34 5 5" xfId="29071"/>
    <cellStyle name="Note 34 5 6" xfId="29072"/>
    <cellStyle name="Note 34 5 7" xfId="29073"/>
    <cellStyle name="Note 34 5 8" xfId="29074"/>
    <cellStyle name="Note 34 6" xfId="29075"/>
    <cellStyle name="Note 34 6 2" xfId="29076"/>
    <cellStyle name="Note 34 6 3" xfId="29077"/>
    <cellStyle name="Note 34 7" xfId="29078"/>
    <cellStyle name="Note 34 7 2" xfId="29079"/>
    <cellStyle name="Note 34 8" xfId="29080"/>
    <cellStyle name="Note 34 8 2" xfId="29081"/>
    <cellStyle name="Note 34 9" xfId="29082"/>
    <cellStyle name="Note 35" xfId="29083"/>
    <cellStyle name="Note 35 10" xfId="29084"/>
    <cellStyle name="Note 35 11" xfId="29085"/>
    <cellStyle name="Note 35 12" xfId="29086"/>
    <cellStyle name="Note 35 13" xfId="29087"/>
    <cellStyle name="Note 35 2" xfId="29088"/>
    <cellStyle name="Note 35 2 10" xfId="29089"/>
    <cellStyle name="Note 35 2 11" xfId="29090"/>
    <cellStyle name="Note 35 2 2" xfId="29091"/>
    <cellStyle name="Note 35 2 2 2" xfId="29092"/>
    <cellStyle name="Note 35 2 2 3" xfId="29093"/>
    <cellStyle name="Note 35 2 2 4" xfId="29094"/>
    <cellStyle name="Note 35 2 2 5" xfId="29095"/>
    <cellStyle name="Note 35 2 3" xfId="29096"/>
    <cellStyle name="Note 35 2 4" xfId="29097"/>
    <cellStyle name="Note 35 2 5" xfId="29098"/>
    <cellStyle name="Note 35 2 6" xfId="29099"/>
    <cellStyle name="Note 35 2 7" xfId="29100"/>
    <cellStyle name="Note 35 2 8" xfId="29101"/>
    <cellStyle name="Note 35 2 9" xfId="29102"/>
    <cellStyle name="Note 35 3" xfId="29103"/>
    <cellStyle name="Note 35 3 2" xfId="29104"/>
    <cellStyle name="Note 35 3 2 2" xfId="29105"/>
    <cellStyle name="Note 35 3 2 3" xfId="29106"/>
    <cellStyle name="Note 35 3 3" xfId="29107"/>
    <cellStyle name="Note 35 3 4" xfId="29108"/>
    <cellStyle name="Note 35 3 5" xfId="29109"/>
    <cellStyle name="Note 35 3 6" xfId="29110"/>
    <cellStyle name="Note 35 3 7" xfId="29111"/>
    <cellStyle name="Note 35 3 8" xfId="29112"/>
    <cellStyle name="Note 35 3 9" xfId="29113"/>
    <cellStyle name="Note 35 4" xfId="29114"/>
    <cellStyle name="Note 35 4 2" xfId="29115"/>
    <cellStyle name="Note 35 4 2 2" xfId="29116"/>
    <cellStyle name="Note 35 4 2 3" xfId="29117"/>
    <cellStyle name="Note 35 4 3" xfId="29118"/>
    <cellStyle name="Note 35 4 4" xfId="29119"/>
    <cellStyle name="Note 35 4 5" xfId="29120"/>
    <cellStyle name="Note 35 4 6" xfId="29121"/>
    <cellStyle name="Note 35 4 7" xfId="29122"/>
    <cellStyle name="Note 35 4 8" xfId="29123"/>
    <cellStyle name="Note 35 5" xfId="29124"/>
    <cellStyle name="Note 35 5 2" xfId="29125"/>
    <cellStyle name="Note 35 5 2 2" xfId="29126"/>
    <cellStyle name="Note 35 5 2 3" xfId="29127"/>
    <cellStyle name="Note 35 5 3" xfId="29128"/>
    <cellStyle name="Note 35 5 4" xfId="29129"/>
    <cellStyle name="Note 35 5 5" xfId="29130"/>
    <cellStyle name="Note 35 5 6" xfId="29131"/>
    <cellStyle name="Note 35 5 7" xfId="29132"/>
    <cellStyle name="Note 35 5 8" xfId="29133"/>
    <cellStyle name="Note 35 6" xfId="29134"/>
    <cellStyle name="Note 35 6 2" xfId="29135"/>
    <cellStyle name="Note 35 6 3" xfId="29136"/>
    <cellStyle name="Note 35 7" xfId="29137"/>
    <cellStyle name="Note 35 7 2" xfId="29138"/>
    <cellStyle name="Note 35 8" xfId="29139"/>
    <cellStyle name="Note 35 8 2" xfId="29140"/>
    <cellStyle name="Note 35 9" xfId="29141"/>
    <cellStyle name="Note 36" xfId="29142"/>
    <cellStyle name="Note 36 10" xfId="29143"/>
    <cellStyle name="Note 36 11" xfId="29144"/>
    <cellStyle name="Note 36 12" xfId="29145"/>
    <cellStyle name="Note 36 13" xfId="29146"/>
    <cellStyle name="Note 36 2" xfId="29147"/>
    <cellStyle name="Note 36 2 10" xfId="29148"/>
    <cellStyle name="Note 36 2 11" xfId="29149"/>
    <cellStyle name="Note 36 2 2" xfId="29150"/>
    <cellStyle name="Note 36 2 2 2" xfId="29151"/>
    <cellStyle name="Note 36 2 2 3" xfId="29152"/>
    <cellStyle name="Note 36 2 2 4" xfId="29153"/>
    <cellStyle name="Note 36 2 2 5" xfId="29154"/>
    <cellStyle name="Note 36 2 3" xfId="29155"/>
    <cellStyle name="Note 36 2 4" xfId="29156"/>
    <cellStyle name="Note 36 2 5" xfId="29157"/>
    <cellStyle name="Note 36 2 6" xfId="29158"/>
    <cellStyle name="Note 36 2 7" xfId="29159"/>
    <cellStyle name="Note 36 2 8" xfId="29160"/>
    <cellStyle name="Note 36 2 9" xfId="29161"/>
    <cellStyle name="Note 36 3" xfId="29162"/>
    <cellStyle name="Note 36 3 2" xfId="29163"/>
    <cellStyle name="Note 36 3 2 2" xfId="29164"/>
    <cellStyle name="Note 36 3 2 3" xfId="29165"/>
    <cellStyle name="Note 36 3 3" xfId="29166"/>
    <cellStyle name="Note 36 3 4" xfId="29167"/>
    <cellStyle name="Note 36 3 5" xfId="29168"/>
    <cellStyle name="Note 36 3 6" xfId="29169"/>
    <cellStyle name="Note 36 3 7" xfId="29170"/>
    <cellStyle name="Note 36 3 8" xfId="29171"/>
    <cellStyle name="Note 36 3 9" xfId="29172"/>
    <cellStyle name="Note 36 4" xfId="29173"/>
    <cellStyle name="Note 36 4 2" xfId="29174"/>
    <cellStyle name="Note 36 4 2 2" xfId="29175"/>
    <cellStyle name="Note 36 4 2 3" xfId="29176"/>
    <cellStyle name="Note 36 4 3" xfId="29177"/>
    <cellStyle name="Note 36 4 4" xfId="29178"/>
    <cellStyle name="Note 36 4 5" xfId="29179"/>
    <cellStyle name="Note 36 4 6" xfId="29180"/>
    <cellStyle name="Note 36 4 7" xfId="29181"/>
    <cellStyle name="Note 36 4 8" xfId="29182"/>
    <cellStyle name="Note 36 5" xfId="29183"/>
    <cellStyle name="Note 36 5 2" xfId="29184"/>
    <cellStyle name="Note 36 5 2 2" xfId="29185"/>
    <cellStyle name="Note 36 5 2 3" xfId="29186"/>
    <cellStyle name="Note 36 5 3" xfId="29187"/>
    <cellStyle name="Note 36 5 4" xfId="29188"/>
    <cellStyle name="Note 36 5 5" xfId="29189"/>
    <cellStyle name="Note 36 5 6" xfId="29190"/>
    <cellStyle name="Note 36 5 7" xfId="29191"/>
    <cellStyle name="Note 36 5 8" xfId="29192"/>
    <cellStyle name="Note 36 6" xfId="29193"/>
    <cellStyle name="Note 36 6 2" xfId="29194"/>
    <cellStyle name="Note 36 6 3" xfId="29195"/>
    <cellStyle name="Note 36 7" xfId="29196"/>
    <cellStyle name="Note 36 7 2" xfId="29197"/>
    <cellStyle name="Note 36 8" xfId="29198"/>
    <cellStyle name="Note 36 8 2" xfId="29199"/>
    <cellStyle name="Note 36 9" xfId="29200"/>
    <cellStyle name="Note 37" xfId="29201"/>
    <cellStyle name="Note 37 10" xfId="29202"/>
    <cellStyle name="Note 37 11" xfId="29203"/>
    <cellStyle name="Note 37 12" xfId="29204"/>
    <cellStyle name="Note 37 13" xfId="29205"/>
    <cellStyle name="Note 37 2" xfId="29206"/>
    <cellStyle name="Note 37 2 10" xfId="29207"/>
    <cellStyle name="Note 37 2 11" xfId="29208"/>
    <cellStyle name="Note 37 2 2" xfId="29209"/>
    <cellStyle name="Note 37 2 2 2" xfId="29210"/>
    <cellStyle name="Note 37 2 2 3" xfId="29211"/>
    <cellStyle name="Note 37 2 2 4" xfId="29212"/>
    <cellStyle name="Note 37 2 2 5" xfId="29213"/>
    <cellStyle name="Note 37 2 3" xfId="29214"/>
    <cellStyle name="Note 37 2 4" xfId="29215"/>
    <cellStyle name="Note 37 2 5" xfId="29216"/>
    <cellStyle name="Note 37 2 6" xfId="29217"/>
    <cellStyle name="Note 37 2 7" xfId="29218"/>
    <cellStyle name="Note 37 2 8" xfId="29219"/>
    <cellStyle name="Note 37 2 9" xfId="29220"/>
    <cellStyle name="Note 37 3" xfId="29221"/>
    <cellStyle name="Note 37 3 2" xfId="29222"/>
    <cellStyle name="Note 37 3 2 2" xfId="29223"/>
    <cellStyle name="Note 37 3 2 3" xfId="29224"/>
    <cellStyle name="Note 37 3 3" xfId="29225"/>
    <cellStyle name="Note 37 3 4" xfId="29226"/>
    <cellStyle name="Note 37 3 5" xfId="29227"/>
    <cellStyle name="Note 37 3 6" xfId="29228"/>
    <cellStyle name="Note 37 3 7" xfId="29229"/>
    <cellStyle name="Note 37 3 8" xfId="29230"/>
    <cellStyle name="Note 37 3 9" xfId="29231"/>
    <cellStyle name="Note 37 4" xfId="29232"/>
    <cellStyle name="Note 37 4 2" xfId="29233"/>
    <cellStyle name="Note 37 4 2 2" xfId="29234"/>
    <cellStyle name="Note 37 4 2 3" xfId="29235"/>
    <cellStyle name="Note 37 4 3" xfId="29236"/>
    <cellStyle name="Note 37 4 4" xfId="29237"/>
    <cellStyle name="Note 37 4 5" xfId="29238"/>
    <cellStyle name="Note 37 4 6" xfId="29239"/>
    <cellStyle name="Note 37 4 7" xfId="29240"/>
    <cellStyle name="Note 37 4 8" xfId="29241"/>
    <cellStyle name="Note 37 5" xfId="29242"/>
    <cellStyle name="Note 37 5 2" xfId="29243"/>
    <cellStyle name="Note 37 5 2 2" xfId="29244"/>
    <cellStyle name="Note 37 5 2 3" xfId="29245"/>
    <cellStyle name="Note 37 5 3" xfId="29246"/>
    <cellStyle name="Note 37 5 4" xfId="29247"/>
    <cellStyle name="Note 37 5 5" xfId="29248"/>
    <cellStyle name="Note 37 5 6" xfId="29249"/>
    <cellStyle name="Note 37 5 7" xfId="29250"/>
    <cellStyle name="Note 37 5 8" xfId="29251"/>
    <cellStyle name="Note 37 6" xfId="29252"/>
    <cellStyle name="Note 37 6 2" xfId="29253"/>
    <cellStyle name="Note 37 6 3" xfId="29254"/>
    <cellStyle name="Note 37 7" xfId="29255"/>
    <cellStyle name="Note 37 7 2" xfId="29256"/>
    <cellStyle name="Note 37 8" xfId="29257"/>
    <cellStyle name="Note 37 8 2" xfId="29258"/>
    <cellStyle name="Note 37 9" xfId="29259"/>
    <cellStyle name="Note 38" xfId="29260"/>
    <cellStyle name="Note 38 10" xfId="29261"/>
    <cellStyle name="Note 38 11" xfId="29262"/>
    <cellStyle name="Note 38 12" xfId="29263"/>
    <cellStyle name="Note 38 13" xfId="29264"/>
    <cellStyle name="Note 38 2" xfId="29265"/>
    <cellStyle name="Note 38 2 10" xfId="29266"/>
    <cellStyle name="Note 38 2 11" xfId="29267"/>
    <cellStyle name="Note 38 2 2" xfId="29268"/>
    <cellStyle name="Note 38 2 2 2" xfId="29269"/>
    <cellStyle name="Note 38 2 2 3" xfId="29270"/>
    <cellStyle name="Note 38 2 2 4" xfId="29271"/>
    <cellStyle name="Note 38 2 2 5" xfId="29272"/>
    <cellStyle name="Note 38 2 3" xfId="29273"/>
    <cellStyle name="Note 38 2 4" xfId="29274"/>
    <cellStyle name="Note 38 2 5" xfId="29275"/>
    <cellStyle name="Note 38 2 6" xfId="29276"/>
    <cellStyle name="Note 38 2 7" xfId="29277"/>
    <cellStyle name="Note 38 2 8" xfId="29278"/>
    <cellStyle name="Note 38 2 9" xfId="29279"/>
    <cellStyle name="Note 38 3" xfId="29280"/>
    <cellStyle name="Note 38 3 2" xfId="29281"/>
    <cellStyle name="Note 38 3 2 2" xfId="29282"/>
    <cellStyle name="Note 38 3 2 3" xfId="29283"/>
    <cellStyle name="Note 38 3 3" xfId="29284"/>
    <cellStyle name="Note 38 3 4" xfId="29285"/>
    <cellStyle name="Note 38 3 5" xfId="29286"/>
    <cellStyle name="Note 38 3 6" xfId="29287"/>
    <cellStyle name="Note 38 3 7" xfId="29288"/>
    <cellStyle name="Note 38 3 8" xfId="29289"/>
    <cellStyle name="Note 38 3 9" xfId="29290"/>
    <cellStyle name="Note 38 4" xfId="29291"/>
    <cellStyle name="Note 38 4 2" xfId="29292"/>
    <cellStyle name="Note 38 4 2 2" xfId="29293"/>
    <cellStyle name="Note 38 4 2 3" xfId="29294"/>
    <cellStyle name="Note 38 4 3" xfId="29295"/>
    <cellStyle name="Note 38 4 4" xfId="29296"/>
    <cellStyle name="Note 38 4 5" xfId="29297"/>
    <cellStyle name="Note 38 4 6" xfId="29298"/>
    <cellStyle name="Note 38 4 7" xfId="29299"/>
    <cellStyle name="Note 38 4 8" xfId="29300"/>
    <cellStyle name="Note 38 5" xfId="29301"/>
    <cellStyle name="Note 38 5 2" xfId="29302"/>
    <cellStyle name="Note 38 5 2 2" xfId="29303"/>
    <cellStyle name="Note 38 5 2 3" xfId="29304"/>
    <cellStyle name="Note 38 5 3" xfId="29305"/>
    <cellStyle name="Note 38 5 4" xfId="29306"/>
    <cellStyle name="Note 38 5 5" xfId="29307"/>
    <cellStyle name="Note 38 5 6" xfId="29308"/>
    <cellStyle name="Note 38 5 7" xfId="29309"/>
    <cellStyle name="Note 38 5 8" xfId="29310"/>
    <cellStyle name="Note 38 6" xfId="29311"/>
    <cellStyle name="Note 38 6 2" xfId="29312"/>
    <cellStyle name="Note 38 6 3" xfId="29313"/>
    <cellStyle name="Note 38 7" xfId="29314"/>
    <cellStyle name="Note 38 7 2" xfId="29315"/>
    <cellStyle name="Note 38 8" xfId="29316"/>
    <cellStyle name="Note 38 8 2" xfId="29317"/>
    <cellStyle name="Note 38 9" xfId="29318"/>
    <cellStyle name="Note 39" xfId="29319"/>
    <cellStyle name="Note 39 10" xfId="29320"/>
    <cellStyle name="Note 39 11" xfId="29321"/>
    <cellStyle name="Note 39 12" xfId="29322"/>
    <cellStyle name="Note 39 13" xfId="29323"/>
    <cellStyle name="Note 39 2" xfId="29324"/>
    <cellStyle name="Note 39 2 10" xfId="29325"/>
    <cellStyle name="Note 39 2 11" xfId="29326"/>
    <cellStyle name="Note 39 2 2" xfId="29327"/>
    <cellStyle name="Note 39 2 2 2" xfId="29328"/>
    <cellStyle name="Note 39 2 2 3" xfId="29329"/>
    <cellStyle name="Note 39 2 2 4" xfId="29330"/>
    <cellStyle name="Note 39 2 2 5" xfId="29331"/>
    <cellStyle name="Note 39 2 3" xfId="29332"/>
    <cellStyle name="Note 39 2 4" xfId="29333"/>
    <cellStyle name="Note 39 2 5" xfId="29334"/>
    <cellStyle name="Note 39 2 6" xfId="29335"/>
    <cellStyle name="Note 39 2 7" xfId="29336"/>
    <cellStyle name="Note 39 2 8" xfId="29337"/>
    <cellStyle name="Note 39 2 9" xfId="29338"/>
    <cellStyle name="Note 39 3" xfId="29339"/>
    <cellStyle name="Note 39 3 2" xfId="29340"/>
    <cellStyle name="Note 39 3 2 2" xfId="29341"/>
    <cellStyle name="Note 39 3 2 3" xfId="29342"/>
    <cellStyle name="Note 39 3 3" xfId="29343"/>
    <cellStyle name="Note 39 3 4" xfId="29344"/>
    <cellStyle name="Note 39 3 5" xfId="29345"/>
    <cellStyle name="Note 39 3 6" xfId="29346"/>
    <cellStyle name="Note 39 3 7" xfId="29347"/>
    <cellStyle name="Note 39 3 8" xfId="29348"/>
    <cellStyle name="Note 39 3 9" xfId="29349"/>
    <cellStyle name="Note 39 4" xfId="29350"/>
    <cellStyle name="Note 39 4 2" xfId="29351"/>
    <cellStyle name="Note 39 4 2 2" xfId="29352"/>
    <cellStyle name="Note 39 4 2 3" xfId="29353"/>
    <cellStyle name="Note 39 4 3" xfId="29354"/>
    <cellStyle name="Note 39 4 4" xfId="29355"/>
    <cellStyle name="Note 39 4 5" xfId="29356"/>
    <cellStyle name="Note 39 4 6" xfId="29357"/>
    <cellStyle name="Note 39 4 7" xfId="29358"/>
    <cellStyle name="Note 39 4 8" xfId="29359"/>
    <cellStyle name="Note 39 5" xfId="29360"/>
    <cellStyle name="Note 39 5 2" xfId="29361"/>
    <cellStyle name="Note 39 5 2 2" xfId="29362"/>
    <cellStyle name="Note 39 5 2 3" xfId="29363"/>
    <cellStyle name="Note 39 5 3" xfId="29364"/>
    <cellStyle name="Note 39 5 4" xfId="29365"/>
    <cellStyle name="Note 39 5 5" xfId="29366"/>
    <cellStyle name="Note 39 5 6" xfId="29367"/>
    <cellStyle name="Note 39 5 7" xfId="29368"/>
    <cellStyle name="Note 39 5 8" xfId="29369"/>
    <cellStyle name="Note 39 6" xfId="29370"/>
    <cellStyle name="Note 39 6 2" xfId="29371"/>
    <cellStyle name="Note 39 6 3" xfId="29372"/>
    <cellStyle name="Note 39 7" xfId="29373"/>
    <cellStyle name="Note 39 7 2" xfId="29374"/>
    <cellStyle name="Note 39 8" xfId="29375"/>
    <cellStyle name="Note 39 8 2" xfId="29376"/>
    <cellStyle name="Note 39 9" xfId="29377"/>
    <cellStyle name="Note 4" xfId="29378"/>
    <cellStyle name="Note 4 10" xfId="29379"/>
    <cellStyle name="Note 4 11" xfId="29380"/>
    <cellStyle name="Note 4 12" xfId="29381"/>
    <cellStyle name="Note 4 13" xfId="29382"/>
    <cellStyle name="Note 4 14" xfId="29383"/>
    <cellStyle name="Note 4 15" xfId="29384"/>
    <cellStyle name="Note 4 15 2" xfId="29385"/>
    <cellStyle name="Note 4 15 3" xfId="29386"/>
    <cellStyle name="Note 4 16" xfId="29387"/>
    <cellStyle name="Note 4 17" xfId="29388"/>
    <cellStyle name="Note 4 2" xfId="29389"/>
    <cellStyle name="Note 4 2 10" xfId="29390"/>
    <cellStyle name="Note 4 2 11" xfId="29391"/>
    <cellStyle name="Note 4 2 12" xfId="29392"/>
    <cellStyle name="Note 4 2 13" xfId="29393"/>
    <cellStyle name="Note 4 2 13 2" xfId="29394"/>
    <cellStyle name="Note 4 2 13 3" xfId="29395"/>
    <cellStyle name="Note 4 2 14" xfId="29396"/>
    <cellStyle name="Note 4 2 15" xfId="29397"/>
    <cellStyle name="Note 4 2 2" xfId="29398"/>
    <cellStyle name="Note 4 2 2 2" xfId="29399"/>
    <cellStyle name="Note 4 2 2 2 2" xfId="29400"/>
    <cellStyle name="Note 4 2 2 2 3" xfId="29401"/>
    <cellStyle name="Note 4 2 2 3" xfId="29402"/>
    <cellStyle name="Note 4 2 2 4" xfId="29403"/>
    <cellStyle name="Note 4 2 2 5" xfId="29404"/>
    <cellStyle name="Note 4 2 2 6" xfId="29405"/>
    <cellStyle name="Note 4 2 2 7" xfId="29406"/>
    <cellStyle name="Note 4 2 3" xfId="29407"/>
    <cellStyle name="Note 4 2 3 2" xfId="29408"/>
    <cellStyle name="Note 4 2 3 3" xfId="29409"/>
    <cellStyle name="Note 4 2 4" xfId="29410"/>
    <cellStyle name="Note 4 2 5" xfId="29411"/>
    <cellStyle name="Note 4 2 6" xfId="29412"/>
    <cellStyle name="Note 4 2 7" xfId="29413"/>
    <cellStyle name="Note 4 2 8" xfId="29414"/>
    <cellStyle name="Note 4 2 9" xfId="29415"/>
    <cellStyle name="Note 4 3" xfId="29416"/>
    <cellStyle name="Note 4 3 10" xfId="29417"/>
    <cellStyle name="Note 4 3 11" xfId="29418"/>
    <cellStyle name="Note 4 3 12" xfId="29419"/>
    <cellStyle name="Note 4 3 2" xfId="29420"/>
    <cellStyle name="Note 4 3 2 2" xfId="29421"/>
    <cellStyle name="Note 4 3 2 2 2" xfId="29422"/>
    <cellStyle name="Note 4 3 2 2 3" xfId="29423"/>
    <cellStyle name="Note 4 3 2 3" xfId="29424"/>
    <cellStyle name="Note 4 3 2 4" xfId="29425"/>
    <cellStyle name="Note 4 3 2 5" xfId="29426"/>
    <cellStyle name="Note 4 3 2 6" xfId="29427"/>
    <cellStyle name="Note 4 3 2 7" xfId="29428"/>
    <cellStyle name="Note 4 3 3" xfId="29429"/>
    <cellStyle name="Note 4 3 3 2" xfId="29430"/>
    <cellStyle name="Note 4 3 3 3" xfId="29431"/>
    <cellStyle name="Note 4 3 4" xfId="29432"/>
    <cellStyle name="Note 4 3 5" xfId="29433"/>
    <cellStyle name="Note 4 3 6" xfId="29434"/>
    <cellStyle name="Note 4 3 7" xfId="29435"/>
    <cellStyle name="Note 4 3 8" xfId="29436"/>
    <cellStyle name="Note 4 3 9" xfId="29437"/>
    <cellStyle name="Note 4 4" xfId="29438"/>
    <cellStyle name="Note 4 4 10" xfId="29439"/>
    <cellStyle name="Note 4 4 11" xfId="29440"/>
    <cellStyle name="Note 4 4 2" xfId="29441"/>
    <cellStyle name="Note 4 4 2 2" xfId="29442"/>
    <cellStyle name="Note 4 4 2 3" xfId="29443"/>
    <cellStyle name="Note 4 4 2 4" xfId="29444"/>
    <cellStyle name="Note 4 4 2 5" xfId="29445"/>
    <cellStyle name="Note 4 4 3" xfId="29446"/>
    <cellStyle name="Note 4 4 4" xfId="29447"/>
    <cellStyle name="Note 4 4 5" xfId="29448"/>
    <cellStyle name="Note 4 4 6" xfId="29449"/>
    <cellStyle name="Note 4 4 7" xfId="29450"/>
    <cellStyle name="Note 4 4 8" xfId="29451"/>
    <cellStyle name="Note 4 4 9" xfId="29452"/>
    <cellStyle name="Note 4 5" xfId="29453"/>
    <cellStyle name="Note 4 5 2" xfId="29454"/>
    <cellStyle name="Note 4 5 2 2" xfId="29455"/>
    <cellStyle name="Note 4 5 2 3" xfId="29456"/>
    <cellStyle name="Note 4 5 3" xfId="29457"/>
    <cellStyle name="Note 4 5 4" xfId="29458"/>
    <cellStyle name="Note 4 5 5" xfId="29459"/>
    <cellStyle name="Note 4 5 6" xfId="29460"/>
    <cellStyle name="Note 4 5 7" xfId="29461"/>
    <cellStyle name="Note 4 5 8" xfId="29462"/>
    <cellStyle name="Note 4 5 9" xfId="29463"/>
    <cellStyle name="Note 4 6" xfId="29464"/>
    <cellStyle name="Note 4 6 2" xfId="29465"/>
    <cellStyle name="Note 4 6 2 2" xfId="29466"/>
    <cellStyle name="Note 4 6 2 3" xfId="29467"/>
    <cellStyle name="Note 4 6 3" xfId="29468"/>
    <cellStyle name="Note 4 6 4" xfId="29469"/>
    <cellStyle name="Note 4 6 5" xfId="29470"/>
    <cellStyle name="Note 4 6 6" xfId="29471"/>
    <cellStyle name="Note 4 6 7" xfId="29472"/>
    <cellStyle name="Note 4 6 8" xfId="29473"/>
    <cellStyle name="Note 4 7" xfId="29474"/>
    <cellStyle name="Note 4 7 2" xfId="29475"/>
    <cellStyle name="Note 4 7 3" xfId="29476"/>
    <cellStyle name="Note 4 8" xfId="29477"/>
    <cellStyle name="Note 4 8 2" xfId="29478"/>
    <cellStyle name="Note 4 9" xfId="29479"/>
    <cellStyle name="Note 40" xfId="29480"/>
    <cellStyle name="Note 40 10" xfId="29481"/>
    <cellStyle name="Note 40 11" xfId="29482"/>
    <cellStyle name="Note 40 12" xfId="29483"/>
    <cellStyle name="Note 40 13" xfId="29484"/>
    <cellStyle name="Note 40 2" xfId="29485"/>
    <cellStyle name="Note 40 2 10" xfId="29486"/>
    <cellStyle name="Note 40 2 11" xfId="29487"/>
    <cellStyle name="Note 40 2 2" xfId="29488"/>
    <cellStyle name="Note 40 2 2 2" xfId="29489"/>
    <cellStyle name="Note 40 2 2 3" xfId="29490"/>
    <cellStyle name="Note 40 2 2 4" xfId="29491"/>
    <cellStyle name="Note 40 2 2 5" xfId="29492"/>
    <cellStyle name="Note 40 2 3" xfId="29493"/>
    <cellStyle name="Note 40 2 4" xfId="29494"/>
    <cellStyle name="Note 40 2 5" xfId="29495"/>
    <cellStyle name="Note 40 2 6" xfId="29496"/>
    <cellStyle name="Note 40 2 7" xfId="29497"/>
    <cellStyle name="Note 40 2 8" xfId="29498"/>
    <cellStyle name="Note 40 2 9" xfId="29499"/>
    <cellStyle name="Note 40 3" xfId="29500"/>
    <cellStyle name="Note 40 3 2" xfId="29501"/>
    <cellStyle name="Note 40 3 2 2" xfId="29502"/>
    <cellStyle name="Note 40 3 2 3" xfId="29503"/>
    <cellStyle name="Note 40 3 3" xfId="29504"/>
    <cellStyle name="Note 40 3 4" xfId="29505"/>
    <cellStyle name="Note 40 3 5" xfId="29506"/>
    <cellStyle name="Note 40 3 6" xfId="29507"/>
    <cellStyle name="Note 40 3 7" xfId="29508"/>
    <cellStyle name="Note 40 3 8" xfId="29509"/>
    <cellStyle name="Note 40 3 9" xfId="29510"/>
    <cellStyle name="Note 40 4" xfId="29511"/>
    <cellStyle name="Note 40 4 2" xfId="29512"/>
    <cellStyle name="Note 40 4 2 2" xfId="29513"/>
    <cellStyle name="Note 40 4 2 3" xfId="29514"/>
    <cellStyle name="Note 40 4 3" xfId="29515"/>
    <cellStyle name="Note 40 4 4" xfId="29516"/>
    <cellStyle name="Note 40 4 5" xfId="29517"/>
    <cellStyle name="Note 40 4 6" xfId="29518"/>
    <cellStyle name="Note 40 4 7" xfId="29519"/>
    <cellStyle name="Note 40 4 8" xfId="29520"/>
    <cellStyle name="Note 40 5" xfId="29521"/>
    <cellStyle name="Note 40 5 2" xfId="29522"/>
    <cellStyle name="Note 40 5 2 2" xfId="29523"/>
    <cellStyle name="Note 40 5 2 3" xfId="29524"/>
    <cellStyle name="Note 40 5 3" xfId="29525"/>
    <cellStyle name="Note 40 5 4" xfId="29526"/>
    <cellStyle name="Note 40 5 5" xfId="29527"/>
    <cellStyle name="Note 40 5 6" xfId="29528"/>
    <cellStyle name="Note 40 5 7" xfId="29529"/>
    <cellStyle name="Note 40 5 8" xfId="29530"/>
    <cellStyle name="Note 40 6" xfId="29531"/>
    <cellStyle name="Note 40 6 2" xfId="29532"/>
    <cellStyle name="Note 40 6 3" xfId="29533"/>
    <cellStyle name="Note 40 7" xfId="29534"/>
    <cellStyle name="Note 40 7 2" xfId="29535"/>
    <cellStyle name="Note 40 8" xfId="29536"/>
    <cellStyle name="Note 40 8 2" xfId="29537"/>
    <cellStyle name="Note 40 9" xfId="29538"/>
    <cellStyle name="Note 41" xfId="29539"/>
    <cellStyle name="Note 41 10" xfId="29540"/>
    <cellStyle name="Note 41 11" xfId="29541"/>
    <cellStyle name="Note 41 12" xfId="29542"/>
    <cellStyle name="Note 41 13" xfId="29543"/>
    <cellStyle name="Note 41 2" xfId="29544"/>
    <cellStyle name="Note 41 2 10" xfId="29545"/>
    <cellStyle name="Note 41 2 11" xfId="29546"/>
    <cellStyle name="Note 41 2 2" xfId="29547"/>
    <cellStyle name="Note 41 2 2 2" xfId="29548"/>
    <cellStyle name="Note 41 2 2 3" xfId="29549"/>
    <cellStyle name="Note 41 2 2 4" xfId="29550"/>
    <cellStyle name="Note 41 2 2 5" xfId="29551"/>
    <cellStyle name="Note 41 2 3" xfId="29552"/>
    <cellStyle name="Note 41 2 4" xfId="29553"/>
    <cellStyle name="Note 41 2 5" xfId="29554"/>
    <cellStyle name="Note 41 2 6" xfId="29555"/>
    <cellStyle name="Note 41 2 7" xfId="29556"/>
    <cellStyle name="Note 41 2 8" xfId="29557"/>
    <cellStyle name="Note 41 2 9" xfId="29558"/>
    <cellStyle name="Note 41 3" xfId="29559"/>
    <cellStyle name="Note 41 3 2" xfId="29560"/>
    <cellStyle name="Note 41 3 2 2" xfId="29561"/>
    <cellStyle name="Note 41 3 2 3" xfId="29562"/>
    <cellStyle name="Note 41 3 3" xfId="29563"/>
    <cellStyle name="Note 41 3 4" xfId="29564"/>
    <cellStyle name="Note 41 3 5" xfId="29565"/>
    <cellStyle name="Note 41 3 6" xfId="29566"/>
    <cellStyle name="Note 41 3 7" xfId="29567"/>
    <cellStyle name="Note 41 3 8" xfId="29568"/>
    <cellStyle name="Note 41 3 9" xfId="29569"/>
    <cellStyle name="Note 41 4" xfId="29570"/>
    <cellStyle name="Note 41 4 2" xfId="29571"/>
    <cellStyle name="Note 41 4 2 2" xfId="29572"/>
    <cellStyle name="Note 41 4 2 3" xfId="29573"/>
    <cellStyle name="Note 41 4 3" xfId="29574"/>
    <cellStyle name="Note 41 4 4" xfId="29575"/>
    <cellStyle name="Note 41 4 5" xfId="29576"/>
    <cellStyle name="Note 41 4 6" xfId="29577"/>
    <cellStyle name="Note 41 4 7" xfId="29578"/>
    <cellStyle name="Note 41 4 8" xfId="29579"/>
    <cellStyle name="Note 41 5" xfId="29580"/>
    <cellStyle name="Note 41 5 2" xfId="29581"/>
    <cellStyle name="Note 41 5 2 2" xfId="29582"/>
    <cellStyle name="Note 41 5 2 3" xfId="29583"/>
    <cellStyle name="Note 41 5 3" xfId="29584"/>
    <cellStyle name="Note 41 5 4" xfId="29585"/>
    <cellStyle name="Note 41 5 5" xfId="29586"/>
    <cellStyle name="Note 41 5 6" xfId="29587"/>
    <cellStyle name="Note 41 5 7" xfId="29588"/>
    <cellStyle name="Note 41 5 8" xfId="29589"/>
    <cellStyle name="Note 41 6" xfId="29590"/>
    <cellStyle name="Note 41 6 2" xfId="29591"/>
    <cellStyle name="Note 41 6 3" xfId="29592"/>
    <cellStyle name="Note 41 7" xfId="29593"/>
    <cellStyle name="Note 41 7 2" xfId="29594"/>
    <cellStyle name="Note 41 8" xfId="29595"/>
    <cellStyle name="Note 41 8 2" xfId="29596"/>
    <cellStyle name="Note 41 9" xfId="29597"/>
    <cellStyle name="Note 42" xfId="29598"/>
    <cellStyle name="Note 42 10" xfId="29599"/>
    <cellStyle name="Note 42 11" xfId="29600"/>
    <cellStyle name="Note 42 12" xfId="29601"/>
    <cellStyle name="Note 42 13" xfId="29602"/>
    <cellStyle name="Note 42 2" xfId="29603"/>
    <cellStyle name="Note 42 2 10" xfId="29604"/>
    <cellStyle name="Note 42 2 11" xfId="29605"/>
    <cellStyle name="Note 42 2 2" xfId="29606"/>
    <cellStyle name="Note 42 2 2 2" xfId="29607"/>
    <cellStyle name="Note 42 2 2 3" xfId="29608"/>
    <cellStyle name="Note 42 2 2 4" xfId="29609"/>
    <cellStyle name="Note 42 2 2 5" xfId="29610"/>
    <cellStyle name="Note 42 2 3" xfId="29611"/>
    <cellStyle name="Note 42 2 4" xfId="29612"/>
    <cellStyle name="Note 42 2 5" xfId="29613"/>
    <cellStyle name="Note 42 2 6" xfId="29614"/>
    <cellStyle name="Note 42 2 7" xfId="29615"/>
    <cellStyle name="Note 42 2 8" xfId="29616"/>
    <cellStyle name="Note 42 2 9" xfId="29617"/>
    <cellStyle name="Note 42 3" xfId="29618"/>
    <cellStyle name="Note 42 3 2" xfId="29619"/>
    <cellStyle name="Note 42 3 2 2" xfId="29620"/>
    <cellStyle name="Note 42 3 2 3" xfId="29621"/>
    <cellStyle name="Note 42 3 3" xfId="29622"/>
    <cellStyle name="Note 42 3 4" xfId="29623"/>
    <cellStyle name="Note 42 3 5" xfId="29624"/>
    <cellStyle name="Note 42 3 6" xfId="29625"/>
    <cellStyle name="Note 42 3 7" xfId="29626"/>
    <cellStyle name="Note 42 3 8" xfId="29627"/>
    <cellStyle name="Note 42 3 9" xfId="29628"/>
    <cellStyle name="Note 42 4" xfId="29629"/>
    <cellStyle name="Note 42 4 2" xfId="29630"/>
    <cellStyle name="Note 42 4 2 2" xfId="29631"/>
    <cellStyle name="Note 42 4 2 3" xfId="29632"/>
    <cellStyle name="Note 42 4 3" xfId="29633"/>
    <cellStyle name="Note 42 4 4" xfId="29634"/>
    <cellStyle name="Note 42 4 5" xfId="29635"/>
    <cellStyle name="Note 42 4 6" xfId="29636"/>
    <cellStyle name="Note 42 4 7" xfId="29637"/>
    <cellStyle name="Note 42 4 8" xfId="29638"/>
    <cellStyle name="Note 42 5" xfId="29639"/>
    <cellStyle name="Note 42 5 2" xfId="29640"/>
    <cellStyle name="Note 42 5 2 2" xfId="29641"/>
    <cellStyle name="Note 42 5 2 3" xfId="29642"/>
    <cellStyle name="Note 42 5 3" xfId="29643"/>
    <cellStyle name="Note 42 5 4" xfId="29644"/>
    <cellStyle name="Note 42 5 5" xfId="29645"/>
    <cellStyle name="Note 42 5 6" xfId="29646"/>
    <cellStyle name="Note 42 5 7" xfId="29647"/>
    <cellStyle name="Note 42 5 8" xfId="29648"/>
    <cellStyle name="Note 42 6" xfId="29649"/>
    <cellStyle name="Note 42 6 2" xfId="29650"/>
    <cellStyle name="Note 42 6 3" xfId="29651"/>
    <cellStyle name="Note 42 7" xfId="29652"/>
    <cellStyle name="Note 42 7 2" xfId="29653"/>
    <cellStyle name="Note 42 8" xfId="29654"/>
    <cellStyle name="Note 42 8 2" xfId="29655"/>
    <cellStyle name="Note 42 9" xfId="29656"/>
    <cellStyle name="Note 43" xfId="29657"/>
    <cellStyle name="Note 43 10" xfId="29658"/>
    <cellStyle name="Note 43 11" xfId="29659"/>
    <cellStyle name="Note 43 12" xfId="29660"/>
    <cellStyle name="Note 43 13" xfId="29661"/>
    <cellStyle name="Note 43 2" xfId="29662"/>
    <cellStyle name="Note 43 2 10" xfId="29663"/>
    <cellStyle name="Note 43 2 11" xfId="29664"/>
    <cellStyle name="Note 43 2 2" xfId="29665"/>
    <cellStyle name="Note 43 2 2 2" xfId="29666"/>
    <cellStyle name="Note 43 2 2 3" xfId="29667"/>
    <cellStyle name="Note 43 2 2 4" xfId="29668"/>
    <cellStyle name="Note 43 2 2 5" xfId="29669"/>
    <cellStyle name="Note 43 2 3" xfId="29670"/>
    <cellStyle name="Note 43 2 4" xfId="29671"/>
    <cellStyle name="Note 43 2 5" xfId="29672"/>
    <cellStyle name="Note 43 2 6" xfId="29673"/>
    <cellStyle name="Note 43 2 7" xfId="29674"/>
    <cellStyle name="Note 43 2 8" xfId="29675"/>
    <cellStyle name="Note 43 2 9" xfId="29676"/>
    <cellStyle name="Note 43 3" xfId="29677"/>
    <cellStyle name="Note 43 3 2" xfId="29678"/>
    <cellStyle name="Note 43 3 2 2" xfId="29679"/>
    <cellStyle name="Note 43 3 2 3" xfId="29680"/>
    <cellStyle name="Note 43 3 3" xfId="29681"/>
    <cellStyle name="Note 43 3 4" xfId="29682"/>
    <cellStyle name="Note 43 3 5" xfId="29683"/>
    <cellStyle name="Note 43 3 6" xfId="29684"/>
    <cellStyle name="Note 43 3 7" xfId="29685"/>
    <cellStyle name="Note 43 3 8" xfId="29686"/>
    <cellStyle name="Note 43 3 9" xfId="29687"/>
    <cellStyle name="Note 43 4" xfId="29688"/>
    <cellStyle name="Note 43 4 2" xfId="29689"/>
    <cellStyle name="Note 43 4 2 2" xfId="29690"/>
    <cellStyle name="Note 43 4 2 3" xfId="29691"/>
    <cellStyle name="Note 43 4 3" xfId="29692"/>
    <cellStyle name="Note 43 4 4" xfId="29693"/>
    <cellStyle name="Note 43 4 5" xfId="29694"/>
    <cellStyle name="Note 43 4 6" xfId="29695"/>
    <cellStyle name="Note 43 4 7" xfId="29696"/>
    <cellStyle name="Note 43 4 8" xfId="29697"/>
    <cellStyle name="Note 43 5" xfId="29698"/>
    <cellStyle name="Note 43 5 2" xfId="29699"/>
    <cellStyle name="Note 43 5 2 2" xfId="29700"/>
    <cellStyle name="Note 43 5 2 3" xfId="29701"/>
    <cellStyle name="Note 43 5 3" xfId="29702"/>
    <cellStyle name="Note 43 5 4" xfId="29703"/>
    <cellStyle name="Note 43 5 5" xfId="29704"/>
    <cellStyle name="Note 43 5 6" xfId="29705"/>
    <cellStyle name="Note 43 5 7" xfId="29706"/>
    <cellStyle name="Note 43 5 8" xfId="29707"/>
    <cellStyle name="Note 43 6" xfId="29708"/>
    <cellStyle name="Note 43 6 2" xfId="29709"/>
    <cellStyle name="Note 43 6 3" xfId="29710"/>
    <cellStyle name="Note 43 7" xfId="29711"/>
    <cellStyle name="Note 43 7 2" xfId="29712"/>
    <cellStyle name="Note 43 8" xfId="29713"/>
    <cellStyle name="Note 43 8 2" xfId="29714"/>
    <cellStyle name="Note 43 9" xfId="29715"/>
    <cellStyle name="Note 44" xfId="29716"/>
    <cellStyle name="Note 44 10" xfId="29717"/>
    <cellStyle name="Note 44 11" xfId="29718"/>
    <cellStyle name="Note 44 12" xfId="29719"/>
    <cellStyle name="Note 44 13" xfId="29720"/>
    <cellStyle name="Note 44 2" xfId="29721"/>
    <cellStyle name="Note 44 2 10" xfId="29722"/>
    <cellStyle name="Note 44 2 11" xfId="29723"/>
    <cellStyle name="Note 44 2 2" xfId="29724"/>
    <cellStyle name="Note 44 2 2 2" xfId="29725"/>
    <cellStyle name="Note 44 2 2 3" xfId="29726"/>
    <cellStyle name="Note 44 2 2 4" xfId="29727"/>
    <cellStyle name="Note 44 2 2 5" xfId="29728"/>
    <cellStyle name="Note 44 2 3" xfId="29729"/>
    <cellStyle name="Note 44 2 4" xfId="29730"/>
    <cellStyle name="Note 44 2 5" xfId="29731"/>
    <cellStyle name="Note 44 2 6" xfId="29732"/>
    <cellStyle name="Note 44 2 7" xfId="29733"/>
    <cellStyle name="Note 44 2 8" xfId="29734"/>
    <cellStyle name="Note 44 2 9" xfId="29735"/>
    <cellStyle name="Note 44 3" xfId="29736"/>
    <cellStyle name="Note 44 3 2" xfId="29737"/>
    <cellStyle name="Note 44 3 2 2" xfId="29738"/>
    <cellStyle name="Note 44 3 2 3" xfId="29739"/>
    <cellStyle name="Note 44 3 3" xfId="29740"/>
    <cellStyle name="Note 44 3 4" xfId="29741"/>
    <cellStyle name="Note 44 3 5" xfId="29742"/>
    <cellStyle name="Note 44 3 6" xfId="29743"/>
    <cellStyle name="Note 44 3 7" xfId="29744"/>
    <cellStyle name="Note 44 3 8" xfId="29745"/>
    <cellStyle name="Note 44 3 9" xfId="29746"/>
    <cellStyle name="Note 44 4" xfId="29747"/>
    <cellStyle name="Note 44 4 2" xfId="29748"/>
    <cellStyle name="Note 44 4 2 2" xfId="29749"/>
    <cellStyle name="Note 44 4 2 3" xfId="29750"/>
    <cellStyle name="Note 44 4 3" xfId="29751"/>
    <cellStyle name="Note 44 4 4" xfId="29752"/>
    <cellStyle name="Note 44 4 5" xfId="29753"/>
    <cellStyle name="Note 44 4 6" xfId="29754"/>
    <cellStyle name="Note 44 4 7" xfId="29755"/>
    <cellStyle name="Note 44 4 8" xfId="29756"/>
    <cellStyle name="Note 44 5" xfId="29757"/>
    <cellStyle name="Note 44 5 2" xfId="29758"/>
    <cellStyle name="Note 44 5 2 2" xfId="29759"/>
    <cellStyle name="Note 44 5 2 3" xfId="29760"/>
    <cellStyle name="Note 44 5 3" xfId="29761"/>
    <cellStyle name="Note 44 5 4" xfId="29762"/>
    <cellStyle name="Note 44 5 5" xfId="29763"/>
    <cellStyle name="Note 44 5 6" xfId="29764"/>
    <cellStyle name="Note 44 5 7" xfId="29765"/>
    <cellStyle name="Note 44 5 8" xfId="29766"/>
    <cellStyle name="Note 44 6" xfId="29767"/>
    <cellStyle name="Note 44 6 2" xfId="29768"/>
    <cellStyle name="Note 44 6 3" xfId="29769"/>
    <cellStyle name="Note 44 7" xfId="29770"/>
    <cellStyle name="Note 44 7 2" xfId="29771"/>
    <cellStyle name="Note 44 8" xfId="29772"/>
    <cellStyle name="Note 44 8 2" xfId="29773"/>
    <cellStyle name="Note 44 9" xfId="29774"/>
    <cellStyle name="Note 45" xfId="29775"/>
    <cellStyle name="Note 45 10" xfId="29776"/>
    <cellStyle name="Note 45 11" xfId="29777"/>
    <cellStyle name="Note 45 12" xfId="29778"/>
    <cellStyle name="Note 45 13" xfId="29779"/>
    <cellStyle name="Note 45 2" xfId="29780"/>
    <cellStyle name="Note 45 2 10" xfId="29781"/>
    <cellStyle name="Note 45 2 11" xfId="29782"/>
    <cellStyle name="Note 45 2 2" xfId="29783"/>
    <cellStyle name="Note 45 2 2 2" xfId="29784"/>
    <cellStyle name="Note 45 2 2 3" xfId="29785"/>
    <cellStyle name="Note 45 2 2 4" xfId="29786"/>
    <cellStyle name="Note 45 2 2 5" xfId="29787"/>
    <cellStyle name="Note 45 2 3" xfId="29788"/>
    <cellStyle name="Note 45 2 4" xfId="29789"/>
    <cellStyle name="Note 45 2 5" xfId="29790"/>
    <cellStyle name="Note 45 2 6" xfId="29791"/>
    <cellStyle name="Note 45 2 7" xfId="29792"/>
    <cellStyle name="Note 45 2 8" xfId="29793"/>
    <cellStyle name="Note 45 2 9" xfId="29794"/>
    <cellStyle name="Note 45 3" xfId="29795"/>
    <cellStyle name="Note 45 3 2" xfId="29796"/>
    <cellStyle name="Note 45 3 2 2" xfId="29797"/>
    <cellStyle name="Note 45 3 2 3" xfId="29798"/>
    <cellStyle name="Note 45 3 3" xfId="29799"/>
    <cellStyle name="Note 45 3 4" xfId="29800"/>
    <cellStyle name="Note 45 3 5" xfId="29801"/>
    <cellStyle name="Note 45 3 6" xfId="29802"/>
    <cellStyle name="Note 45 3 7" xfId="29803"/>
    <cellStyle name="Note 45 3 8" xfId="29804"/>
    <cellStyle name="Note 45 3 9" xfId="29805"/>
    <cellStyle name="Note 45 4" xfId="29806"/>
    <cellStyle name="Note 45 4 2" xfId="29807"/>
    <cellStyle name="Note 45 4 2 2" xfId="29808"/>
    <cellStyle name="Note 45 4 2 3" xfId="29809"/>
    <cellStyle name="Note 45 4 3" xfId="29810"/>
    <cellStyle name="Note 45 4 4" xfId="29811"/>
    <cellStyle name="Note 45 4 5" xfId="29812"/>
    <cellStyle name="Note 45 4 6" xfId="29813"/>
    <cellStyle name="Note 45 4 7" xfId="29814"/>
    <cellStyle name="Note 45 4 8" xfId="29815"/>
    <cellStyle name="Note 45 5" xfId="29816"/>
    <cellStyle name="Note 45 5 2" xfId="29817"/>
    <cellStyle name="Note 45 5 2 2" xfId="29818"/>
    <cellStyle name="Note 45 5 2 3" xfId="29819"/>
    <cellStyle name="Note 45 5 3" xfId="29820"/>
    <cellStyle name="Note 45 5 4" xfId="29821"/>
    <cellStyle name="Note 45 5 5" xfId="29822"/>
    <cellStyle name="Note 45 5 6" xfId="29823"/>
    <cellStyle name="Note 45 5 7" xfId="29824"/>
    <cellStyle name="Note 45 5 8" xfId="29825"/>
    <cellStyle name="Note 45 6" xfId="29826"/>
    <cellStyle name="Note 45 6 2" xfId="29827"/>
    <cellStyle name="Note 45 6 3" xfId="29828"/>
    <cellStyle name="Note 45 7" xfId="29829"/>
    <cellStyle name="Note 45 7 2" xfId="29830"/>
    <cellStyle name="Note 45 8" xfId="29831"/>
    <cellStyle name="Note 45 8 2" xfId="29832"/>
    <cellStyle name="Note 45 9" xfId="29833"/>
    <cellStyle name="Note 46" xfId="29834"/>
    <cellStyle name="Note 46 10" xfId="29835"/>
    <cellStyle name="Note 46 11" xfId="29836"/>
    <cellStyle name="Note 46 12" xfId="29837"/>
    <cellStyle name="Note 46 13" xfId="29838"/>
    <cellStyle name="Note 46 2" xfId="29839"/>
    <cellStyle name="Note 46 2 10" xfId="29840"/>
    <cellStyle name="Note 46 2 11" xfId="29841"/>
    <cellStyle name="Note 46 2 2" xfId="29842"/>
    <cellStyle name="Note 46 2 2 2" xfId="29843"/>
    <cellStyle name="Note 46 2 2 3" xfId="29844"/>
    <cellStyle name="Note 46 2 2 4" xfId="29845"/>
    <cellStyle name="Note 46 2 2 5" xfId="29846"/>
    <cellStyle name="Note 46 2 3" xfId="29847"/>
    <cellStyle name="Note 46 2 4" xfId="29848"/>
    <cellStyle name="Note 46 2 5" xfId="29849"/>
    <cellStyle name="Note 46 2 6" xfId="29850"/>
    <cellStyle name="Note 46 2 7" xfId="29851"/>
    <cellStyle name="Note 46 2 8" xfId="29852"/>
    <cellStyle name="Note 46 2 9" xfId="29853"/>
    <cellStyle name="Note 46 3" xfId="29854"/>
    <cellStyle name="Note 46 3 2" xfId="29855"/>
    <cellStyle name="Note 46 3 2 2" xfId="29856"/>
    <cellStyle name="Note 46 3 2 3" xfId="29857"/>
    <cellStyle name="Note 46 3 3" xfId="29858"/>
    <cellStyle name="Note 46 3 4" xfId="29859"/>
    <cellStyle name="Note 46 3 5" xfId="29860"/>
    <cellStyle name="Note 46 3 6" xfId="29861"/>
    <cellStyle name="Note 46 3 7" xfId="29862"/>
    <cellStyle name="Note 46 3 8" xfId="29863"/>
    <cellStyle name="Note 46 3 9" xfId="29864"/>
    <cellStyle name="Note 46 4" xfId="29865"/>
    <cellStyle name="Note 46 4 2" xfId="29866"/>
    <cellStyle name="Note 46 4 2 2" xfId="29867"/>
    <cellStyle name="Note 46 4 2 3" xfId="29868"/>
    <cellStyle name="Note 46 4 3" xfId="29869"/>
    <cellStyle name="Note 46 4 4" xfId="29870"/>
    <cellStyle name="Note 46 4 5" xfId="29871"/>
    <cellStyle name="Note 46 4 6" xfId="29872"/>
    <cellStyle name="Note 46 4 7" xfId="29873"/>
    <cellStyle name="Note 46 4 8" xfId="29874"/>
    <cellStyle name="Note 46 5" xfId="29875"/>
    <cellStyle name="Note 46 5 2" xfId="29876"/>
    <cellStyle name="Note 46 5 2 2" xfId="29877"/>
    <cellStyle name="Note 46 5 2 3" xfId="29878"/>
    <cellStyle name="Note 46 5 3" xfId="29879"/>
    <cellStyle name="Note 46 5 4" xfId="29880"/>
    <cellStyle name="Note 46 5 5" xfId="29881"/>
    <cellStyle name="Note 46 5 6" xfId="29882"/>
    <cellStyle name="Note 46 5 7" xfId="29883"/>
    <cellStyle name="Note 46 5 8" xfId="29884"/>
    <cellStyle name="Note 46 6" xfId="29885"/>
    <cellStyle name="Note 46 6 2" xfId="29886"/>
    <cellStyle name="Note 46 6 3" xfId="29887"/>
    <cellStyle name="Note 46 7" xfId="29888"/>
    <cellStyle name="Note 46 7 2" xfId="29889"/>
    <cellStyle name="Note 46 8" xfId="29890"/>
    <cellStyle name="Note 46 8 2" xfId="29891"/>
    <cellStyle name="Note 46 9" xfId="29892"/>
    <cellStyle name="Note 47" xfId="29893"/>
    <cellStyle name="Note 47 10" xfId="29894"/>
    <cellStyle name="Note 47 11" xfId="29895"/>
    <cellStyle name="Note 47 12" xfId="29896"/>
    <cellStyle name="Note 47 13" xfId="29897"/>
    <cellStyle name="Note 47 2" xfId="29898"/>
    <cellStyle name="Note 47 2 10" xfId="29899"/>
    <cellStyle name="Note 47 2 11" xfId="29900"/>
    <cellStyle name="Note 47 2 2" xfId="29901"/>
    <cellStyle name="Note 47 2 2 2" xfId="29902"/>
    <cellStyle name="Note 47 2 2 3" xfId="29903"/>
    <cellStyle name="Note 47 2 2 4" xfId="29904"/>
    <cellStyle name="Note 47 2 2 5" xfId="29905"/>
    <cellStyle name="Note 47 2 3" xfId="29906"/>
    <cellStyle name="Note 47 2 4" xfId="29907"/>
    <cellStyle name="Note 47 2 5" xfId="29908"/>
    <cellStyle name="Note 47 2 6" xfId="29909"/>
    <cellStyle name="Note 47 2 7" xfId="29910"/>
    <cellStyle name="Note 47 2 8" xfId="29911"/>
    <cellStyle name="Note 47 2 9" xfId="29912"/>
    <cellStyle name="Note 47 3" xfId="29913"/>
    <cellStyle name="Note 47 3 2" xfId="29914"/>
    <cellStyle name="Note 47 3 2 2" xfId="29915"/>
    <cellStyle name="Note 47 3 2 3" xfId="29916"/>
    <cellStyle name="Note 47 3 3" xfId="29917"/>
    <cellStyle name="Note 47 3 4" xfId="29918"/>
    <cellStyle name="Note 47 3 5" xfId="29919"/>
    <cellStyle name="Note 47 3 6" xfId="29920"/>
    <cellStyle name="Note 47 3 7" xfId="29921"/>
    <cellStyle name="Note 47 3 8" xfId="29922"/>
    <cellStyle name="Note 47 3 9" xfId="29923"/>
    <cellStyle name="Note 47 4" xfId="29924"/>
    <cellStyle name="Note 47 4 2" xfId="29925"/>
    <cellStyle name="Note 47 4 2 2" xfId="29926"/>
    <cellStyle name="Note 47 4 2 3" xfId="29927"/>
    <cellStyle name="Note 47 4 3" xfId="29928"/>
    <cellStyle name="Note 47 4 4" xfId="29929"/>
    <cellStyle name="Note 47 4 5" xfId="29930"/>
    <cellStyle name="Note 47 4 6" xfId="29931"/>
    <cellStyle name="Note 47 4 7" xfId="29932"/>
    <cellStyle name="Note 47 4 8" xfId="29933"/>
    <cellStyle name="Note 47 5" xfId="29934"/>
    <cellStyle name="Note 47 5 2" xfId="29935"/>
    <cellStyle name="Note 47 5 2 2" xfId="29936"/>
    <cellStyle name="Note 47 5 2 3" xfId="29937"/>
    <cellStyle name="Note 47 5 3" xfId="29938"/>
    <cellStyle name="Note 47 5 4" xfId="29939"/>
    <cellStyle name="Note 47 5 5" xfId="29940"/>
    <cellStyle name="Note 47 5 6" xfId="29941"/>
    <cellStyle name="Note 47 5 7" xfId="29942"/>
    <cellStyle name="Note 47 5 8" xfId="29943"/>
    <cellStyle name="Note 47 6" xfId="29944"/>
    <cellStyle name="Note 47 6 2" xfId="29945"/>
    <cellStyle name="Note 47 6 3" xfId="29946"/>
    <cellStyle name="Note 47 7" xfId="29947"/>
    <cellStyle name="Note 47 7 2" xfId="29948"/>
    <cellStyle name="Note 47 8" xfId="29949"/>
    <cellStyle name="Note 47 8 2" xfId="29950"/>
    <cellStyle name="Note 47 9" xfId="29951"/>
    <cellStyle name="Note 48" xfId="29952"/>
    <cellStyle name="Note 48 10" xfId="29953"/>
    <cellStyle name="Note 48 11" xfId="29954"/>
    <cellStyle name="Note 48 12" xfId="29955"/>
    <cellStyle name="Note 48 13" xfId="29956"/>
    <cellStyle name="Note 48 2" xfId="29957"/>
    <cellStyle name="Note 48 2 10" xfId="29958"/>
    <cellStyle name="Note 48 2 11" xfId="29959"/>
    <cellStyle name="Note 48 2 2" xfId="29960"/>
    <cellStyle name="Note 48 2 2 2" xfId="29961"/>
    <cellStyle name="Note 48 2 2 3" xfId="29962"/>
    <cellStyle name="Note 48 2 2 4" xfId="29963"/>
    <cellStyle name="Note 48 2 2 5" xfId="29964"/>
    <cellStyle name="Note 48 2 3" xfId="29965"/>
    <cellStyle name="Note 48 2 4" xfId="29966"/>
    <cellStyle name="Note 48 2 5" xfId="29967"/>
    <cellStyle name="Note 48 2 6" xfId="29968"/>
    <cellStyle name="Note 48 2 7" xfId="29969"/>
    <cellStyle name="Note 48 2 8" xfId="29970"/>
    <cellStyle name="Note 48 2 9" xfId="29971"/>
    <cellStyle name="Note 48 3" xfId="29972"/>
    <cellStyle name="Note 48 3 2" xfId="29973"/>
    <cellStyle name="Note 48 3 2 2" xfId="29974"/>
    <cellStyle name="Note 48 3 2 3" xfId="29975"/>
    <cellStyle name="Note 48 3 3" xfId="29976"/>
    <cellStyle name="Note 48 3 4" xfId="29977"/>
    <cellStyle name="Note 48 3 5" xfId="29978"/>
    <cellStyle name="Note 48 3 6" xfId="29979"/>
    <cellStyle name="Note 48 3 7" xfId="29980"/>
    <cellStyle name="Note 48 3 8" xfId="29981"/>
    <cellStyle name="Note 48 3 9" xfId="29982"/>
    <cellStyle name="Note 48 4" xfId="29983"/>
    <cellStyle name="Note 48 4 2" xfId="29984"/>
    <cellStyle name="Note 48 4 2 2" xfId="29985"/>
    <cellStyle name="Note 48 4 2 3" xfId="29986"/>
    <cellStyle name="Note 48 4 3" xfId="29987"/>
    <cellStyle name="Note 48 4 4" xfId="29988"/>
    <cellStyle name="Note 48 4 5" xfId="29989"/>
    <cellStyle name="Note 48 4 6" xfId="29990"/>
    <cellStyle name="Note 48 4 7" xfId="29991"/>
    <cellStyle name="Note 48 4 8" xfId="29992"/>
    <cellStyle name="Note 48 5" xfId="29993"/>
    <cellStyle name="Note 48 5 2" xfId="29994"/>
    <cellStyle name="Note 48 5 2 2" xfId="29995"/>
    <cellStyle name="Note 48 5 2 3" xfId="29996"/>
    <cellStyle name="Note 48 5 3" xfId="29997"/>
    <cellStyle name="Note 48 5 4" xfId="29998"/>
    <cellStyle name="Note 48 5 5" xfId="29999"/>
    <cellStyle name="Note 48 5 6" xfId="30000"/>
    <cellStyle name="Note 48 5 7" xfId="30001"/>
    <cellStyle name="Note 48 5 8" xfId="30002"/>
    <cellStyle name="Note 48 6" xfId="30003"/>
    <cellStyle name="Note 48 6 2" xfId="30004"/>
    <cellStyle name="Note 48 6 3" xfId="30005"/>
    <cellStyle name="Note 48 7" xfId="30006"/>
    <cellStyle name="Note 48 7 2" xfId="30007"/>
    <cellStyle name="Note 48 8" xfId="30008"/>
    <cellStyle name="Note 48 8 2" xfId="30009"/>
    <cellStyle name="Note 48 9" xfId="30010"/>
    <cellStyle name="Note 49" xfId="30011"/>
    <cellStyle name="Note 49 10" xfId="30012"/>
    <cellStyle name="Note 49 11" xfId="30013"/>
    <cellStyle name="Note 49 12" xfId="30014"/>
    <cellStyle name="Note 49 13" xfId="30015"/>
    <cellStyle name="Note 49 2" xfId="30016"/>
    <cellStyle name="Note 49 2 10" xfId="30017"/>
    <cellStyle name="Note 49 2 11" xfId="30018"/>
    <cellStyle name="Note 49 2 2" xfId="30019"/>
    <cellStyle name="Note 49 2 2 2" xfId="30020"/>
    <cellStyle name="Note 49 2 2 3" xfId="30021"/>
    <cellStyle name="Note 49 2 2 4" xfId="30022"/>
    <cellStyle name="Note 49 2 2 5" xfId="30023"/>
    <cellStyle name="Note 49 2 3" xfId="30024"/>
    <cellStyle name="Note 49 2 4" xfId="30025"/>
    <cellStyle name="Note 49 2 5" xfId="30026"/>
    <cellStyle name="Note 49 2 6" xfId="30027"/>
    <cellStyle name="Note 49 2 7" xfId="30028"/>
    <cellStyle name="Note 49 2 8" xfId="30029"/>
    <cellStyle name="Note 49 2 9" xfId="30030"/>
    <cellStyle name="Note 49 3" xfId="30031"/>
    <cellStyle name="Note 49 3 2" xfId="30032"/>
    <cellStyle name="Note 49 3 2 2" xfId="30033"/>
    <cellStyle name="Note 49 3 2 3" xfId="30034"/>
    <cellStyle name="Note 49 3 3" xfId="30035"/>
    <cellStyle name="Note 49 3 4" xfId="30036"/>
    <cellStyle name="Note 49 3 5" xfId="30037"/>
    <cellStyle name="Note 49 3 6" xfId="30038"/>
    <cellStyle name="Note 49 3 7" xfId="30039"/>
    <cellStyle name="Note 49 3 8" xfId="30040"/>
    <cellStyle name="Note 49 3 9" xfId="30041"/>
    <cellStyle name="Note 49 4" xfId="30042"/>
    <cellStyle name="Note 49 4 2" xfId="30043"/>
    <cellStyle name="Note 49 4 2 2" xfId="30044"/>
    <cellStyle name="Note 49 4 2 3" xfId="30045"/>
    <cellStyle name="Note 49 4 3" xfId="30046"/>
    <cellStyle name="Note 49 4 4" xfId="30047"/>
    <cellStyle name="Note 49 4 5" xfId="30048"/>
    <cellStyle name="Note 49 4 6" xfId="30049"/>
    <cellStyle name="Note 49 4 7" xfId="30050"/>
    <cellStyle name="Note 49 4 8" xfId="30051"/>
    <cellStyle name="Note 49 5" xfId="30052"/>
    <cellStyle name="Note 49 5 2" xfId="30053"/>
    <cellStyle name="Note 49 5 2 2" xfId="30054"/>
    <cellStyle name="Note 49 5 2 3" xfId="30055"/>
    <cellStyle name="Note 49 5 3" xfId="30056"/>
    <cellStyle name="Note 49 5 4" xfId="30057"/>
    <cellStyle name="Note 49 5 5" xfId="30058"/>
    <cellStyle name="Note 49 5 6" xfId="30059"/>
    <cellStyle name="Note 49 5 7" xfId="30060"/>
    <cellStyle name="Note 49 5 8" xfId="30061"/>
    <cellStyle name="Note 49 6" xfId="30062"/>
    <cellStyle name="Note 49 6 2" xfId="30063"/>
    <cellStyle name="Note 49 6 3" xfId="30064"/>
    <cellStyle name="Note 49 7" xfId="30065"/>
    <cellStyle name="Note 49 7 2" xfId="30066"/>
    <cellStyle name="Note 49 8" xfId="30067"/>
    <cellStyle name="Note 49 8 2" xfId="30068"/>
    <cellStyle name="Note 49 9" xfId="30069"/>
    <cellStyle name="Note 5" xfId="30070"/>
    <cellStyle name="Note 5 10" xfId="30071"/>
    <cellStyle name="Note 5 11" xfId="30072"/>
    <cellStyle name="Note 5 12" xfId="30073"/>
    <cellStyle name="Note 5 13" xfId="30074"/>
    <cellStyle name="Note 5 14" xfId="30075"/>
    <cellStyle name="Note 5 15" xfId="30076"/>
    <cellStyle name="Note 5 15 2" xfId="30077"/>
    <cellStyle name="Note 5 15 3" xfId="30078"/>
    <cellStyle name="Note 5 16" xfId="30079"/>
    <cellStyle name="Note 5 17" xfId="30080"/>
    <cellStyle name="Note 5 2" xfId="30081"/>
    <cellStyle name="Note 5 2 10" xfId="30082"/>
    <cellStyle name="Note 5 2 11" xfId="30083"/>
    <cellStyle name="Note 5 2 12" xfId="30084"/>
    <cellStyle name="Note 5 2 13" xfId="30085"/>
    <cellStyle name="Note 5 2 13 2" xfId="30086"/>
    <cellStyle name="Note 5 2 13 3" xfId="30087"/>
    <cellStyle name="Note 5 2 14" xfId="30088"/>
    <cellStyle name="Note 5 2 15" xfId="30089"/>
    <cellStyle name="Note 5 2 2" xfId="30090"/>
    <cellStyle name="Note 5 2 2 2" xfId="30091"/>
    <cellStyle name="Note 5 2 2 2 2" xfId="30092"/>
    <cellStyle name="Note 5 2 2 2 3" xfId="30093"/>
    <cellStyle name="Note 5 2 2 3" xfId="30094"/>
    <cellStyle name="Note 5 2 2 4" xfId="30095"/>
    <cellStyle name="Note 5 2 2 5" xfId="30096"/>
    <cellStyle name="Note 5 2 2 6" xfId="30097"/>
    <cellStyle name="Note 5 2 2 7" xfId="30098"/>
    <cellStyle name="Note 5 2 3" xfId="30099"/>
    <cellStyle name="Note 5 2 3 2" xfId="30100"/>
    <cellStyle name="Note 5 2 3 3" xfId="30101"/>
    <cellStyle name="Note 5 2 4" xfId="30102"/>
    <cellStyle name="Note 5 2 5" xfId="30103"/>
    <cellStyle name="Note 5 2 6" xfId="30104"/>
    <cellStyle name="Note 5 2 7" xfId="30105"/>
    <cellStyle name="Note 5 2 8" xfId="30106"/>
    <cellStyle name="Note 5 2 9" xfId="30107"/>
    <cellStyle name="Note 5 3" xfId="30108"/>
    <cellStyle name="Note 5 3 10" xfId="30109"/>
    <cellStyle name="Note 5 3 11" xfId="30110"/>
    <cellStyle name="Note 5 3 12" xfId="30111"/>
    <cellStyle name="Note 5 3 2" xfId="30112"/>
    <cellStyle name="Note 5 3 2 2" xfId="30113"/>
    <cellStyle name="Note 5 3 2 2 2" xfId="30114"/>
    <cellStyle name="Note 5 3 2 2 3" xfId="30115"/>
    <cellStyle name="Note 5 3 2 3" xfId="30116"/>
    <cellStyle name="Note 5 3 2 4" xfId="30117"/>
    <cellStyle name="Note 5 3 2 5" xfId="30118"/>
    <cellStyle name="Note 5 3 2 6" xfId="30119"/>
    <cellStyle name="Note 5 3 2 7" xfId="30120"/>
    <cellStyle name="Note 5 3 3" xfId="30121"/>
    <cellStyle name="Note 5 3 3 2" xfId="30122"/>
    <cellStyle name="Note 5 3 3 3" xfId="30123"/>
    <cellStyle name="Note 5 3 4" xfId="30124"/>
    <cellStyle name="Note 5 3 5" xfId="30125"/>
    <cellStyle name="Note 5 3 6" xfId="30126"/>
    <cellStyle name="Note 5 3 7" xfId="30127"/>
    <cellStyle name="Note 5 3 8" xfId="30128"/>
    <cellStyle name="Note 5 3 9" xfId="30129"/>
    <cellStyle name="Note 5 4" xfId="30130"/>
    <cellStyle name="Note 5 4 10" xfId="30131"/>
    <cellStyle name="Note 5 4 11" xfId="30132"/>
    <cellStyle name="Note 5 4 2" xfId="30133"/>
    <cellStyle name="Note 5 4 2 2" xfId="30134"/>
    <cellStyle name="Note 5 4 2 3" xfId="30135"/>
    <cellStyle name="Note 5 4 2 4" xfId="30136"/>
    <cellStyle name="Note 5 4 2 5" xfId="30137"/>
    <cellStyle name="Note 5 4 3" xfId="30138"/>
    <cellStyle name="Note 5 4 4" xfId="30139"/>
    <cellStyle name="Note 5 4 5" xfId="30140"/>
    <cellStyle name="Note 5 4 6" xfId="30141"/>
    <cellStyle name="Note 5 4 7" xfId="30142"/>
    <cellStyle name="Note 5 4 8" xfId="30143"/>
    <cellStyle name="Note 5 4 9" xfId="30144"/>
    <cellStyle name="Note 5 5" xfId="30145"/>
    <cellStyle name="Note 5 5 2" xfId="30146"/>
    <cellStyle name="Note 5 5 2 2" xfId="30147"/>
    <cellStyle name="Note 5 5 2 3" xfId="30148"/>
    <cellStyle name="Note 5 5 3" xfId="30149"/>
    <cellStyle name="Note 5 5 4" xfId="30150"/>
    <cellStyle name="Note 5 5 5" xfId="30151"/>
    <cellStyle name="Note 5 5 6" xfId="30152"/>
    <cellStyle name="Note 5 5 7" xfId="30153"/>
    <cellStyle name="Note 5 5 8" xfId="30154"/>
    <cellStyle name="Note 5 5 9" xfId="30155"/>
    <cellStyle name="Note 5 6" xfId="30156"/>
    <cellStyle name="Note 5 6 2" xfId="30157"/>
    <cellStyle name="Note 5 6 2 2" xfId="30158"/>
    <cellStyle name="Note 5 6 2 3" xfId="30159"/>
    <cellStyle name="Note 5 6 3" xfId="30160"/>
    <cellStyle name="Note 5 6 4" xfId="30161"/>
    <cellStyle name="Note 5 6 5" xfId="30162"/>
    <cellStyle name="Note 5 6 6" xfId="30163"/>
    <cellStyle name="Note 5 6 7" xfId="30164"/>
    <cellStyle name="Note 5 6 8" xfId="30165"/>
    <cellStyle name="Note 5 7" xfId="30166"/>
    <cellStyle name="Note 5 7 2" xfId="30167"/>
    <cellStyle name="Note 5 7 3" xfId="30168"/>
    <cellStyle name="Note 5 8" xfId="30169"/>
    <cellStyle name="Note 5 8 2" xfId="30170"/>
    <cellStyle name="Note 5 9" xfId="30171"/>
    <cellStyle name="Note 50" xfId="30172"/>
    <cellStyle name="Note 50 10" xfId="30173"/>
    <cellStyle name="Note 50 11" xfId="30174"/>
    <cellStyle name="Note 50 12" xfId="30175"/>
    <cellStyle name="Note 50 13" xfId="30176"/>
    <cellStyle name="Note 50 2" xfId="30177"/>
    <cellStyle name="Note 50 2 10" xfId="30178"/>
    <cellStyle name="Note 50 2 11" xfId="30179"/>
    <cellStyle name="Note 50 2 2" xfId="30180"/>
    <cellStyle name="Note 50 2 2 2" xfId="30181"/>
    <cellStyle name="Note 50 2 2 3" xfId="30182"/>
    <cellStyle name="Note 50 2 2 4" xfId="30183"/>
    <cellStyle name="Note 50 2 2 5" xfId="30184"/>
    <cellStyle name="Note 50 2 3" xfId="30185"/>
    <cellStyle name="Note 50 2 4" xfId="30186"/>
    <cellStyle name="Note 50 2 5" xfId="30187"/>
    <cellStyle name="Note 50 2 6" xfId="30188"/>
    <cellStyle name="Note 50 2 7" xfId="30189"/>
    <cellStyle name="Note 50 2 8" xfId="30190"/>
    <cellStyle name="Note 50 2 9" xfId="30191"/>
    <cellStyle name="Note 50 3" xfId="30192"/>
    <cellStyle name="Note 50 3 2" xfId="30193"/>
    <cellStyle name="Note 50 3 2 2" xfId="30194"/>
    <cellStyle name="Note 50 3 2 3" xfId="30195"/>
    <cellStyle name="Note 50 3 3" xfId="30196"/>
    <cellStyle name="Note 50 3 4" xfId="30197"/>
    <cellStyle name="Note 50 3 5" xfId="30198"/>
    <cellStyle name="Note 50 3 6" xfId="30199"/>
    <cellStyle name="Note 50 3 7" xfId="30200"/>
    <cellStyle name="Note 50 3 8" xfId="30201"/>
    <cellStyle name="Note 50 3 9" xfId="30202"/>
    <cellStyle name="Note 50 4" xfId="30203"/>
    <cellStyle name="Note 50 4 2" xfId="30204"/>
    <cellStyle name="Note 50 4 2 2" xfId="30205"/>
    <cellStyle name="Note 50 4 2 3" xfId="30206"/>
    <cellStyle name="Note 50 4 3" xfId="30207"/>
    <cellStyle name="Note 50 4 4" xfId="30208"/>
    <cellStyle name="Note 50 4 5" xfId="30209"/>
    <cellStyle name="Note 50 4 6" xfId="30210"/>
    <cellStyle name="Note 50 4 7" xfId="30211"/>
    <cellStyle name="Note 50 4 8" xfId="30212"/>
    <cellStyle name="Note 50 5" xfId="30213"/>
    <cellStyle name="Note 50 5 2" xfId="30214"/>
    <cellStyle name="Note 50 5 2 2" xfId="30215"/>
    <cellStyle name="Note 50 5 2 3" xfId="30216"/>
    <cellStyle name="Note 50 5 3" xfId="30217"/>
    <cellStyle name="Note 50 5 4" xfId="30218"/>
    <cellStyle name="Note 50 5 5" xfId="30219"/>
    <cellStyle name="Note 50 5 6" xfId="30220"/>
    <cellStyle name="Note 50 5 7" xfId="30221"/>
    <cellStyle name="Note 50 5 8" xfId="30222"/>
    <cellStyle name="Note 50 6" xfId="30223"/>
    <cellStyle name="Note 50 6 2" xfId="30224"/>
    <cellStyle name="Note 50 6 3" xfId="30225"/>
    <cellStyle name="Note 50 7" xfId="30226"/>
    <cellStyle name="Note 50 7 2" xfId="30227"/>
    <cellStyle name="Note 50 8" xfId="30228"/>
    <cellStyle name="Note 50 8 2" xfId="30229"/>
    <cellStyle name="Note 50 9" xfId="30230"/>
    <cellStyle name="Note 51" xfId="30231"/>
    <cellStyle name="Note 51 10" xfId="30232"/>
    <cellStyle name="Note 51 11" xfId="30233"/>
    <cellStyle name="Note 51 12" xfId="30234"/>
    <cellStyle name="Note 51 13" xfId="30235"/>
    <cellStyle name="Note 51 2" xfId="30236"/>
    <cellStyle name="Note 51 2 10" xfId="30237"/>
    <cellStyle name="Note 51 2 11" xfId="30238"/>
    <cellStyle name="Note 51 2 2" xfId="30239"/>
    <cellStyle name="Note 51 2 2 2" xfId="30240"/>
    <cellStyle name="Note 51 2 2 3" xfId="30241"/>
    <cellStyle name="Note 51 2 2 4" xfId="30242"/>
    <cellStyle name="Note 51 2 2 5" xfId="30243"/>
    <cellStyle name="Note 51 2 3" xfId="30244"/>
    <cellStyle name="Note 51 2 4" xfId="30245"/>
    <cellStyle name="Note 51 2 5" xfId="30246"/>
    <cellStyle name="Note 51 2 6" xfId="30247"/>
    <cellStyle name="Note 51 2 7" xfId="30248"/>
    <cellStyle name="Note 51 2 8" xfId="30249"/>
    <cellStyle name="Note 51 2 9" xfId="30250"/>
    <cellStyle name="Note 51 3" xfId="30251"/>
    <cellStyle name="Note 51 3 2" xfId="30252"/>
    <cellStyle name="Note 51 3 2 2" xfId="30253"/>
    <cellStyle name="Note 51 3 2 3" xfId="30254"/>
    <cellStyle name="Note 51 3 3" xfId="30255"/>
    <cellStyle name="Note 51 3 4" xfId="30256"/>
    <cellStyle name="Note 51 3 5" xfId="30257"/>
    <cellStyle name="Note 51 3 6" xfId="30258"/>
    <cellStyle name="Note 51 3 7" xfId="30259"/>
    <cellStyle name="Note 51 3 8" xfId="30260"/>
    <cellStyle name="Note 51 3 9" xfId="30261"/>
    <cellStyle name="Note 51 4" xfId="30262"/>
    <cellStyle name="Note 51 4 2" xfId="30263"/>
    <cellStyle name="Note 51 4 2 2" xfId="30264"/>
    <cellStyle name="Note 51 4 2 3" xfId="30265"/>
    <cellStyle name="Note 51 4 3" xfId="30266"/>
    <cellStyle name="Note 51 4 4" xfId="30267"/>
    <cellStyle name="Note 51 4 5" xfId="30268"/>
    <cellStyle name="Note 51 4 6" xfId="30269"/>
    <cellStyle name="Note 51 4 7" xfId="30270"/>
    <cellStyle name="Note 51 4 8" xfId="30271"/>
    <cellStyle name="Note 51 5" xfId="30272"/>
    <cellStyle name="Note 51 5 2" xfId="30273"/>
    <cellStyle name="Note 51 5 2 2" xfId="30274"/>
    <cellStyle name="Note 51 5 2 3" xfId="30275"/>
    <cellStyle name="Note 51 5 3" xfId="30276"/>
    <cellStyle name="Note 51 5 4" xfId="30277"/>
    <cellStyle name="Note 51 5 5" xfId="30278"/>
    <cellStyle name="Note 51 5 6" xfId="30279"/>
    <cellStyle name="Note 51 5 7" xfId="30280"/>
    <cellStyle name="Note 51 5 8" xfId="30281"/>
    <cellStyle name="Note 51 6" xfId="30282"/>
    <cellStyle name="Note 51 6 2" xfId="30283"/>
    <cellStyle name="Note 51 6 3" xfId="30284"/>
    <cellStyle name="Note 51 7" xfId="30285"/>
    <cellStyle name="Note 51 7 2" xfId="30286"/>
    <cellStyle name="Note 51 8" xfId="30287"/>
    <cellStyle name="Note 51 8 2" xfId="30288"/>
    <cellStyle name="Note 51 9" xfId="30289"/>
    <cellStyle name="Note 52" xfId="30290"/>
    <cellStyle name="Note 52 10" xfId="30291"/>
    <cellStyle name="Note 52 11" xfId="30292"/>
    <cellStyle name="Note 52 12" xfId="30293"/>
    <cellStyle name="Note 52 13" xfId="30294"/>
    <cellStyle name="Note 52 2" xfId="30295"/>
    <cellStyle name="Note 52 2 10" xfId="30296"/>
    <cellStyle name="Note 52 2 11" xfId="30297"/>
    <cellStyle name="Note 52 2 2" xfId="30298"/>
    <cellStyle name="Note 52 2 2 2" xfId="30299"/>
    <cellStyle name="Note 52 2 2 3" xfId="30300"/>
    <cellStyle name="Note 52 2 2 4" xfId="30301"/>
    <cellStyle name="Note 52 2 2 5" xfId="30302"/>
    <cellStyle name="Note 52 2 3" xfId="30303"/>
    <cellStyle name="Note 52 2 4" xfId="30304"/>
    <cellStyle name="Note 52 2 5" xfId="30305"/>
    <cellStyle name="Note 52 2 6" xfId="30306"/>
    <cellStyle name="Note 52 2 7" xfId="30307"/>
    <cellStyle name="Note 52 2 8" xfId="30308"/>
    <cellStyle name="Note 52 2 9" xfId="30309"/>
    <cellStyle name="Note 52 3" xfId="30310"/>
    <cellStyle name="Note 52 3 2" xfId="30311"/>
    <cellStyle name="Note 52 3 2 2" xfId="30312"/>
    <cellStyle name="Note 52 3 2 3" xfId="30313"/>
    <cellStyle name="Note 52 3 3" xfId="30314"/>
    <cellStyle name="Note 52 3 4" xfId="30315"/>
    <cellStyle name="Note 52 3 5" xfId="30316"/>
    <cellStyle name="Note 52 3 6" xfId="30317"/>
    <cellStyle name="Note 52 3 7" xfId="30318"/>
    <cellStyle name="Note 52 3 8" xfId="30319"/>
    <cellStyle name="Note 52 3 9" xfId="30320"/>
    <cellStyle name="Note 52 4" xfId="30321"/>
    <cellStyle name="Note 52 4 2" xfId="30322"/>
    <cellStyle name="Note 52 4 2 2" xfId="30323"/>
    <cellStyle name="Note 52 4 2 3" xfId="30324"/>
    <cellStyle name="Note 52 4 3" xfId="30325"/>
    <cellStyle name="Note 52 4 4" xfId="30326"/>
    <cellStyle name="Note 52 4 5" xfId="30327"/>
    <cellStyle name="Note 52 4 6" xfId="30328"/>
    <cellStyle name="Note 52 4 7" xfId="30329"/>
    <cellStyle name="Note 52 4 8" xfId="30330"/>
    <cellStyle name="Note 52 5" xfId="30331"/>
    <cellStyle name="Note 52 5 2" xfId="30332"/>
    <cellStyle name="Note 52 5 2 2" xfId="30333"/>
    <cellStyle name="Note 52 5 2 3" xfId="30334"/>
    <cellStyle name="Note 52 5 3" xfId="30335"/>
    <cellStyle name="Note 52 5 4" xfId="30336"/>
    <cellStyle name="Note 52 5 5" xfId="30337"/>
    <cellStyle name="Note 52 5 6" xfId="30338"/>
    <cellStyle name="Note 52 5 7" xfId="30339"/>
    <cellStyle name="Note 52 5 8" xfId="30340"/>
    <cellStyle name="Note 52 6" xfId="30341"/>
    <cellStyle name="Note 52 6 2" xfId="30342"/>
    <cellStyle name="Note 52 6 3" xfId="30343"/>
    <cellStyle name="Note 52 7" xfId="30344"/>
    <cellStyle name="Note 52 7 2" xfId="30345"/>
    <cellStyle name="Note 52 8" xfId="30346"/>
    <cellStyle name="Note 52 8 2" xfId="30347"/>
    <cellStyle name="Note 52 9" xfId="30348"/>
    <cellStyle name="Note 53" xfId="30349"/>
    <cellStyle name="Note 53 10" xfId="30350"/>
    <cellStyle name="Note 53 11" xfId="30351"/>
    <cellStyle name="Note 53 12" xfId="30352"/>
    <cellStyle name="Note 53 13" xfId="30353"/>
    <cellStyle name="Note 53 2" xfId="30354"/>
    <cellStyle name="Note 53 2 10" xfId="30355"/>
    <cellStyle name="Note 53 2 11" xfId="30356"/>
    <cellStyle name="Note 53 2 2" xfId="30357"/>
    <cellStyle name="Note 53 2 2 2" xfId="30358"/>
    <cellStyle name="Note 53 2 2 3" xfId="30359"/>
    <cellStyle name="Note 53 2 2 4" xfId="30360"/>
    <cellStyle name="Note 53 2 2 5" xfId="30361"/>
    <cellStyle name="Note 53 2 3" xfId="30362"/>
    <cellStyle name="Note 53 2 4" xfId="30363"/>
    <cellStyle name="Note 53 2 5" xfId="30364"/>
    <cellStyle name="Note 53 2 6" xfId="30365"/>
    <cellStyle name="Note 53 2 7" xfId="30366"/>
    <cellStyle name="Note 53 2 8" xfId="30367"/>
    <cellStyle name="Note 53 2 9" xfId="30368"/>
    <cellStyle name="Note 53 3" xfId="30369"/>
    <cellStyle name="Note 53 3 2" xfId="30370"/>
    <cellStyle name="Note 53 3 2 2" xfId="30371"/>
    <cellStyle name="Note 53 3 2 3" xfId="30372"/>
    <cellStyle name="Note 53 3 3" xfId="30373"/>
    <cellStyle name="Note 53 3 4" xfId="30374"/>
    <cellStyle name="Note 53 3 5" xfId="30375"/>
    <cellStyle name="Note 53 3 6" xfId="30376"/>
    <cellStyle name="Note 53 3 7" xfId="30377"/>
    <cellStyle name="Note 53 3 8" xfId="30378"/>
    <cellStyle name="Note 53 3 9" xfId="30379"/>
    <cellStyle name="Note 53 4" xfId="30380"/>
    <cellStyle name="Note 53 4 2" xfId="30381"/>
    <cellStyle name="Note 53 4 2 2" xfId="30382"/>
    <cellStyle name="Note 53 4 2 3" xfId="30383"/>
    <cellStyle name="Note 53 4 3" xfId="30384"/>
    <cellStyle name="Note 53 4 4" xfId="30385"/>
    <cellStyle name="Note 53 4 5" xfId="30386"/>
    <cellStyle name="Note 53 4 6" xfId="30387"/>
    <cellStyle name="Note 53 4 7" xfId="30388"/>
    <cellStyle name="Note 53 4 8" xfId="30389"/>
    <cellStyle name="Note 53 5" xfId="30390"/>
    <cellStyle name="Note 53 5 2" xfId="30391"/>
    <cellStyle name="Note 53 5 2 2" xfId="30392"/>
    <cellStyle name="Note 53 5 2 3" xfId="30393"/>
    <cellStyle name="Note 53 5 3" xfId="30394"/>
    <cellStyle name="Note 53 5 4" xfId="30395"/>
    <cellStyle name="Note 53 5 5" xfId="30396"/>
    <cellStyle name="Note 53 5 6" xfId="30397"/>
    <cellStyle name="Note 53 5 7" xfId="30398"/>
    <cellStyle name="Note 53 5 8" xfId="30399"/>
    <cellStyle name="Note 53 6" xfId="30400"/>
    <cellStyle name="Note 53 6 2" xfId="30401"/>
    <cellStyle name="Note 53 6 3" xfId="30402"/>
    <cellStyle name="Note 53 7" xfId="30403"/>
    <cellStyle name="Note 53 7 2" xfId="30404"/>
    <cellStyle name="Note 53 8" xfId="30405"/>
    <cellStyle name="Note 53 8 2" xfId="30406"/>
    <cellStyle name="Note 53 9" xfId="30407"/>
    <cellStyle name="Note 54" xfId="30408"/>
    <cellStyle name="Note 54 10" xfId="30409"/>
    <cellStyle name="Note 54 11" xfId="30410"/>
    <cellStyle name="Note 54 12" xfId="30411"/>
    <cellStyle name="Note 54 13" xfId="30412"/>
    <cellStyle name="Note 54 2" xfId="30413"/>
    <cellStyle name="Note 54 2 10" xfId="30414"/>
    <cellStyle name="Note 54 2 11" xfId="30415"/>
    <cellStyle name="Note 54 2 2" xfId="30416"/>
    <cellStyle name="Note 54 2 2 2" xfId="30417"/>
    <cellStyle name="Note 54 2 2 3" xfId="30418"/>
    <cellStyle name="Note 54 2 2 4" xfId="30419"/>
    <cellStyle name="Note 54 2 2 5" xfId="30420"/>
    <cellStyle name="Note 54 2 3" xfId="30421"/>
    <cellStyle name="Note 54 2 4" xfId="30422"/>
    <cellStyle name="Note 54 2 5" xfId="30423"/>
    <cellStyle name="Note 54 2 6" xfId="30424"/>
    <cellStyle name="Note 54 2 7" xfId="30425"/>
    <cellStyle name="Note 54 2 8" xfId="30426"/>
    <cellStyle name="Note 54 2 9" xfId="30427"/>
    <cellStyle name="Note 54 3" xfId="30428"/>
    <cellStyle name="Note 54 3 2" xfId="30429"/>
    <cellStyle name="Note 54 3 2 2" xfId="30430"/>
    <cellStyle name="Note 54 3 2 3" xfId="30431"/>
    <cellStyle name="Note 54 3 3" xfId="30432"/>
    <cellStyle name="Note 54 3 4" xfId="30433"/>
    <cellStyle name="Note 54 3 5" xfId="30434"/>
    <cellStyle name="Note 54 3 6" xfId="30435"/>
    <cellStyle name="Note 54 3 7" xfId="30436"/>
    <cellStyle name="Note 54 3 8" xfId="30437"/>
    <cellStyle name="Note 54 3 9" xfId="30438"/>
    <cellStyle name="Note 54 4" xfId="30439"/>
    <cellStyle name="Note 54 4 2" xfId="30440"/>
    <cellStyle name="Note 54 4 2 2" xfId="30441"/>
    <cellStyle name="Note 54 4 2 3" xfId="30442"/>
    <cellStyle name="Note 54 4 3" xfId="30443"/>
    <cellStyle name="Note 54 4 4" xfId="30444"/>
    <cellStyle name="Note 54 4 5" xfId="30445"/>
    <cellStyle name="Note 54 4 6" xfId="30446"/>
    <cellStyle name="Note 54 4 7" xfId="30447"/>
    <cellStyle name="Note 54 4 8" xfId="30448"/>
    <cellStyle name="Note 54 5" xfId="30449"/>
    <cellStyle name="Note 54 5 2" xfId="30450"/>
    <cellStyle name="Note 54 5 2 2" xfId="30451"/>
    <cellStyle name="Note 54 5 2 3" xfId="30452"/>
    <cellStyle name="Note 54 5 3" xfId="30453"/>
    <cellStyle name="Note 54 5 4" xfId="30454"/>
    <cellStyle name="Note 54 5 5" xfId="30455"/>
    <cellStyle name="Note 54 5 6" xfId="30456"/>
    <cellStyle name="Note 54 5 7" xfId="30457"/>
    <cellStyle name="Note 54 5 8" xfId="30458"/>
    <cellStyle name="Note 54 6" xfId="30459"/>
    <cellStyle name="Note 54 6 2" xfId="30460"/>
    <cellStyle name="Note 54 6 3" xfId="30461"/>
    <cellStyle name="Note 54 7" xfId="30462"/>
    <cellStyle name="Note 54 7 2" xfId="30463"/>
    <cellStyle name="Note 54 8" xfId="30464"/>
    <cellStyle name="Note 54 8 2" xfId="30465"/>
    <cellStyle name="Note 54 9" xfId="30466"/>
    <cellStyle name="Note 55" xfId="30467"/>
    <cellStyle name="Note 55 10" xfId="30468"/>
    <cellStyle name="Note 55 11" xfId="30469"/>
    <cellStyle name="Note 55 12" xfId="30470"/>
    <cellStyle name="Note 55 13" xfId="30471"/>
    <cellStyle name="Note 55 2" xfId="30472"/>
    <cellStyle name="Note 55 2 10" xfId="30473"/>
    <cellStyle name="Note 55 2 11" xfId="30474"/>
    <cellStyle name="Note 55 2 2" xfId="30475"/>
    <cellStyle name="Note 55 2 2 2" xfId="30476"/>
    <cellStyle name="Note 55 2 2 3" xfId="30477"/>
    <cellStyle name="Note 55 2 2 4" xfId="30478"/>
    <cellStyle name="Note 55 2 2 5" xfId="30479"/>
    <cellStyle name="Note 55 2 3" xfId="30480"/>
    <cellStyle name="Note 55 2 4" xfId="30481"/>
    <cellStyle name="Note 55 2 5" xfId="30482"/>
    <cellStyle name="Note 55 2 6" xfId="30483"/>
    <cellStyle name="Note 55 2 7" xfId="30484"/>
    <cellStyle name="Note 55 2 8" xfId="30485"/>
    <cellStyle name="Note 55 2 9" xfId="30486"/>
    <cellStyle name="Note 55 3" xfId="30487"/>
    <cellStyle name="Note 55 3 2" xfId="30488"/>
    <cellStyle name="Note 55 3 2 2" xfId="30489"/>
    <cellStyle name="Note 55 3 2 3" xfId="30490"/>
    <cellStyle name="Note 55 3 3" xfId="30491"/>
    <cellStyle name="Note 55 3 4" xfId="30492"/>
    <cellStyle name="Note 55 3 5" xfId="30493"/>
    <cellStyle name="Note 55 3 6" xfId="30494"/>
    <cellStyle name="Note 55 3 7" xfId="30495"/>
    <cellStyle name="Note 55 3 8" xfId="30496"/>
    <cellStyle name="Note 55 3 9" xfId="30497"/>
    <cellStyle name="Note 55 4" xfId="30498"/>
    <cellStyle name="Note 55 4 2" xfId="30499"/>
    <cellStyle name="Note 55 4 2 2" xfId="30500"/>
    <cellStyle name="Note 55 4 2 3" xfId="30501"/>
    <cellStyle name="Note 55 4 3" xfId="30502"/>
    <cellStyle name="Note 55 4 4" xfId="30503"/>
    <cellStyle name="Note 55 4 5" xfId="30504"/>
    <cellStyle name="Note 55 4 6" xfId="30505"/>
    <cellStyle name="Note 55 4 7" xfId="30506"/>
    <cellStyle name="Note 55 4 8" xfId="30507"/>
    <cellStyle name="Note 55 5" xfId="30508"/>
    <cellStyle name="Note 55 5 2" xfId="30509"/>
    <cellStyle name="Note 55 5 2 2" xfId="30510"/>
    <cellStyle name="Note 55 5 2 3" xfId="30511"/>
    <cellStyle name="Note 55 5 3" xfId="30512"/>
    <cellStyle name="Note 55 5 4" xfId="30513"/>
    <cellStyle name="Note 55 5 5" xfId="30514"/>
    <cellStyle name="Note 55 5 6" xfId="30515"/>
    <cellStyle name="Note 55 5 7" xfId="30516"/>
    <cellStyle name="Note 55 5 8" xfId="30517"/>
    <cellStyle name="Note 55 6" xfId="30518"/>
    <cellStyle name="Note 55 6 2" xfId="30519"/>
    <cellStyle name="Note 55 6 3" xfId="30520"/>
    <cellStyle name="Note 55 7" xfId="30521"/>
    <cellStyle name="Note 55 7 2" xfId="30522"/>
    <cellStyle name="Note 55 8" xfId="30523"/>
    <cellStyle name="Note 55 8 2" xfId="30524"/>
    <cellStyle name="Note 55 9" xfId="30525"/>
    <cellStyle name="Note 56" xfId="30526"/>
    <cellStyle name="Note 56 10" xfId="30527"/>
    <cellStyle name="Note 56 11" xfId="30528"/>
    <cellStyle name="Note 56 12" xfId="30529"/>
    <cellStyle name="Note 56 13" xfId="30530"/>
    <cellStyle name="Note 56 2" xfId="30531"/>
    <cellStyle name="Note 56 2 10" xfId="30532"/>
    <cellStyle name="Note 56 2 11" xfId="30533"/>
    <cellStyle name="Note 56 2 2" xfId="30534"/>
    <cellStyle name="Note 56 2 2 2" xfId="30535"/>
    <cellStyle name="Note 56 2 2 3" xfId="30536"/>
    <cellStyle name="Note 56 2 2 4" xfId="30537"/>
    <cellStyle name="Note 56 2 2 5" xfId="30538"/>
    <cellStyle name="Note 56 2 3" xfId="30539"/>
    <cellStyle name="Note 56 2 4" xfId="30540"/>
    <cellStyle name="Note 56 2 5" xfId="30541"/>
    <cellStyle name="Note 56 2 6" xfId="30542"/>
    <cellStyle name="Note 56 2 7" xfId="30543"/>
    <cellStyle name="Note 56 2 8" xfId="30544"/>
    <cellStyle name="Note 56 2 9" xfId="30545"/>
    <cellStyle name="Note 56 3" xfId="30546"/>
    <cellStyle name="Note 56 3 2" xfId="30547"/>
    <cellStyle name="Note 56 3 2 2" xfId="30548"/>
    <cellStyle name="Note 56 3 2 3" xfId="30549"/>
    <cellStyle name="Note 56 3 3" xfId="30550"/>
    <cellStyle name="Note 56 3 4" xfId="30551"/>
    <cellStyle name="Note 56 3 5" xfId="30552"/>
    <cellStyle name="Note 56 3 6" xfId="30553"/>
    <cellStyle name="Note 56 3 7" xfId="30554"/>
    <cellStyle name="Note 56 3 8" xfId="30555"/>
    <cellStyle name="Note 56 3 9" xfId="30556"/>
    <cellStyle name="Note 56 4" xfId="30557"/>
    <cellStyle name="Note 56 4 2" xfId="30558"/>
    <cellStyle name="Note 56 4 2 2" xfId="30559"/>
    <cellStyle name="Note 56 4 2 3" xfId="30560"/>
    <cellStyle name="Note 56 4 3" xfId="30561"/>
    <cellStyle name="Note 56 4 4" xfId="30562"/>
    <cellStyle name="Note 56 4 5" xfId="30563"/>
    <cellStyle name="Note 56 4 6" xfId="30564"/>
    <cellStyle name="Note 56 4 7" xfId="30565"/>
    <cellStyle name="Note 56 4 8" xfId="30566"/>
    <cellStyle name="Note 56 5" xfId="30567"/>
    <cellStyle name="Note 56 5 2" xfId="30568"/>
    <cellStyle name="Note 56 5 2 2" xfId="30569"/>
    <cellStyle name="Note 56 5 2 3" xfId="30570"/>
    <cellStyle name="Note 56 5 3" xfId="30571"/>
    <cellStyle name="Note 56 5 4" xfId="30572"/>
    <cellStyle name="Note 56 5 5" xfId="30573"/>
    <cellStyle name="Note 56 5 6" xfId="30574"/>
    <cellStyle name="Note 56 5 7" xfId="30575"/>
    <cellStyle name="Note 56 5 8" xfId="30576"/>
    <cellStyle name="Note 56 6" xfId="30577"/>
    <cellStyle name="Note 56 6 2" xfId="30578"/>
    <cellStyle name="Note 56 6 3" xfId="30579"/>
    <cellStyle name="Note 56 7" xfId="30580"/>
    <cellStyle name="Note 56 7 2" xfId="30581"/>
    <cellStyle name="Note 56 8" xfId="30582"/>
    <cellStyle name="Note 56 8 2" xfId="30583"/>
    <cellStyle name="Note 56 9" xfId="30584"/>
    <cellStyle name="Note 57" xfId="30585"/>
    <cellStyle name="Note 57 10" xfId="30586"/>
    <cellStyle name="Note 57 11" xfId="30587"/>
    <cellStyle name="Note 57 12" xfId="30588"/>
    <cellStyle name="Note 57 13" xfId="30589"/>
    <cellStyle name="Note 57 2" xfId="30590"/>
    <cellStyle name="Note 57 2 10" xfId="30591"/>
    <cellStyle name="Note 57 2 11" xfId="30592"/>
    <cellStyle name="Note 57 2 2" xfId="30593"/>
    <cellStyle name="Note 57 2 2 2" xfId="30594"/>
    <cellStyle name="Note 57 2 2 3" xfId="30595"/>
    <cellStyle name="Note 57 2 2 4" xfId="30596"/>
    <cellStyle name="Note 57 2 2 5" xfId="30597"/>
    <cellStyle name="Note 57 2 3" xfId="30598"/>
    <cellStyle name="Note 57 2 4" xfId="30599"/>
    <cellStyle name="Note 57 2 5" xfId="30600"/>
    <cellStyle name="Note 57 2 6" xfId="30601"/>
    <cellStyle name="Note 57 2 7" xfId="30602"/>
    <cellStyle name="Note 57 2 8" xfId="30603"/>
    <cellStyle name="Note 57 2 9" xfId="30604"/>
    <cellStyle name="Note 57 3" xfId="30605"/>
    <cellStyle name="Note 57 3 2" xfId="30606"/>
    <cellStyle name="Note 57 3 2 2" xfId="30607"/>
    <cellStyle name="Note 57 3 2 3" xfId="30608"/>
    <cellStyle name="Note 57 3 3" xfId="30609"/>
    <cellStyle name="Note 57 3 4" xfId="30610"/>
    <cellStyle name="Note 57 3 5" xfId="30611"/>
    <cellStyle name="Note 57 3 6" xfId="30612"/>
    <cellStyle name="Note 57 3 7" xfId="30613"/>
    <cellStyle name="Note 57 3 8" xfId="30614"/>
    <cellStyle name="Note 57 3 9" xfId="30615"/>
    <cellStyle name="Note 57 4" xfId="30616"/>
    <cellStyle name="Note 57 4 2" xfId="30617"/>
    <cellStyle name="Note 57 4 2 2" xfId="30618"/>
    <cellStyle name="Note 57 4 2 3" xfId="30619"/>
    <cellStyle name="Note 57 4 3" xfId="30620"/>
    <cellStyle name="Note 57 4 4" xfId="30621"/>
    <cellStyle name="Note 57 4 5" xfId="30622"/>
    <cellStyle name="Note 57 4 6" xfId="30623"/>
    <cellStyle name="Note 57 4 7" xfId="30624"/>
    <cellStyle name="Note 57 4 8" xfId="30625"/>
    <cellStyle name="Note 57 5" xfId="30626"/>
    <cellStyle name="Note 57 5 2" xfId="30627"/>
    <cellStyle name="Note 57 5 2 2" xfId="30628"/>
    <cellStyle name="Note 57 5 2 3" xfId="30629"/>
    <cellStyle name="Note 57 5 3" xfId="30630"/>
    <cellStyle name="Note 57 5 4" xfId="30631"/>
    <cellStyle name="Note 57 5 5" xfId="30632"/>
    <cellStyle name="Note 57 5 6" xfId="30633"/>
    <cellStyle name="Note 57 5 7" xfId="30634"/>
    <cellStyle name="Note 57 5 8" xfId="30635"/>
    <cellStyle name="Note 57 6" xfId="30636"/>
    <cellStyle name="Note 57 6 2" xfId="30637"/>
    <cellStyle name="Note 57 6 3" xfId="30638"/>
    <cellStyle name="Note 57 7" xfId="30639"/>
    <cellStyle name="Note 57 7 2" xfId="30640"/>
    <cellStyle name="Note 57 8" xfId="30641"/>
    <cellStyle name="Note 57 8 2" xfId="30642"/>
    <cellStyle name="Note 57 9" xfId="30643"/>
    <cellStyle name="Note 58" xfId="30644"/>
    <cellStyle name="Note 58 10" xfId="30645"/>
    <cellStyle name="Note 58 11" xfId="30646"/>
    <cellStyle name="Note 58 12" xfId="30647"/>
    <cellStyle name="Note 58 2" xfId="30648"/>
    <cellStyle name="Note 58 2 2" xfId="30649"/>
    <cellStyle name="Note 58 2 2 2" xfId="30650"/>
    <cellStyle name="Note 58 2 2 3" xfId="30651"/>
    <cellStyle name="Note 58 2 2 4" xfId="30652"/>
    <cellStyle name="Note 58 2 3" xfId="30653"/>
    <cellStyle name="Note 58 2 4" xfId="30654"/>
    <cellStyle name="Note 58 2 5" xfId="30655"/>
    <cellStyle name="Note 58 2 6" xfId="30656"/>
    <cellStyle name="Note 58 2 7" xfId="30657"/>
    <cellStyle name="Note 58 3" xfId="30658"/>
    <cellStyle name="Note 58 3 2" xfId="30659"/>
    <cellStyle name="Note 58 3 2 2" xfId="30660"/>
    <cellStyle name="Note 58 3 3" xfId="30661"/>
    <cellStyle name="Note 58 3 4" xfId="30662"/>
    <cellStyle name="Note 58 4" xfId="30663"/>
    <cellStyle name="Note 58 4 2" xfId="30664"/>
    <cellStyle name="Note 58 5" xfId="30665"/>
    <cellStyle name="Note 58 5 2" xfId="30666"/>
    <cellStyle name="Note 58 6" xfId="30667"/>
    <cellStyle name="Note 58 6 2" xfId="30668"/>
    <cellStyle name="Note 58 7" xfId="30669"/>
    <cellStyle name="Note 58 7 2" xfId="30670"/>
    <cellStyle name="Note 58 8" xfId="30671"/>
    <cellStyle name="Note 58 8 2" xfId="30672"/>
    <cellStyle name="Note 58 9" xfId="30673"/>
    <cellStyle name="Note 59" xfId="30674"/>
    <cellStyle name="Note 59 10" xfId="30675"/>
    <cellStyle name="Note 59 11" xfId="30676"/>
    <cellStyle name="Note 59 12" xfId="30677"/>
    <cellStyle name="Note 59 2" xfId="30678"/>
    <cellStyle name="Note 59 2 2" xfId="30679"/>
    <cellStyle name="Note 59 2 2 2" xfId="30680"/>
    <cellStyle name="Note 59 2 2 3" xfId="30681"/>
    <cellStyle name="Note 59 2 2 4" xfId="30682"/>
    <cellStyle name="Note 59 2 3" xfId="30683"/>
    <cellStyle name="Note 59 2 4" xfId="30684"/>
    <cellStyle name="Note 59 2 5" xfId="30685"/>
    <cellStyle name="Note 59 2 6" xfId="30686"/>
    <cellStyle name="Note 59 2 7" xfId="30687"/>
    <cellStyle name="Note 59 3" xfId="30688"/>
    <cellStyle name="Note 59 3 2" xfId="30689"/>
    <cellStyle name="Note 59 3 2 2" xfId="30690"/>
    <cellStyle name="Note 59 3 3" xfId="30691"/>
    <cellStyle name="Note 59 3 4" xfId="30692"/>
    <cellStyle name="Note 59 4" xfId="30693"/>
    <cellStyle name="Note 59 4 2" xfId="30694"/>
    <cellStyle name="Note 59 5" xfId="30695"/>
    <cellStyle name="Note 59 5 2" xfId="30696"/>
    <cellStyle name="Note 59 6" xfId="30697"/>
    <cellStyle name="Note 59 6 2" xfId="30698"/>
    <cellStyle name="Note 59 7" xfId="30699"/>
    <cellStyle name="Note 59 7 2" xfId="30700"/>
    <cellStyle name="Note 59 8" xfId="30701"/>
    <cellStyle name="Note 59 8 2" xfId="30702"/>
    <cellStyle name="Note 59 9" xfId="30703"/>
    <cellStyle name="Note 6" xfId="30704"/>
    <cellStyle name="Note 6 10" xfId="30705"/>
    <cellStyle name="Note 6 11" xfId="30706"/>
    <cellStyle name="Note 6 12" xfId="30707"/>
    <cellStyle name="Note 6 13" xfId="30708"/>
    <cellStyle name="Note 6 14" xfId="30709"/>
    <cellStyle name="Note 6 15" xfId="30710"/>
    <cellStyle name="Note 6 15 2" xfId="30711"/>
    <cellStyle name="Note 6 15 3" xfId="30712"/>
    <cellStyle name="Note 6 16" xfId="30713"/>
    <cellStyle name="Note 6 17" xfId="30714"/>
    <cellStyle name="Note 6 2" xfId="30715"/>
    <cellStyle name="Note 6 2 10" xfId="30716"/>
    <cellStyle name="Note 6 2 11" xfId="30717"/>
    <cellStyle name="Note 6 2 12" xfId="30718"/>
    <cellStyle name="Note 6 2 2" xfId="30719"/>
    <cellStyle name="Note 6 2 2 2" xfId="30720"/>
    <cellStyle name="Note 6 2 2 2 2" xfId="30721"/>
    <cellStyle name="Note 6 2 2 2 3" xfId="30722"/>
    <cellStyle name="Note 6 2 2 3" xfId="30723"/>
    <cellStyle name="Note 6 2 2 4" xfId="30724"/>
    <cellStyle name="Note 6 2 2 5" xfId="30725"/>
    <cellStyle name="Note 6 2 2 6" xfId="30726"/>
    <cellStyle name="Note 6 2 2 7" xfId="30727"/>
    <cellStyle name="Note 6 2 3" xfId="30728"/>
    <cellStyle name="Note 6 2 3 2" xfId="30729"/>
    <cellStyle name="Note 6 2 3 3" xfId="30730"/>
    <cellStyle name="Note 6 2 4" xfId="30731"/>
    <cellStyle name="Note 6 2 5" xfId="30732"/>
    <cellStyle name="Note 6 2 6" xfId="30733"/>
    <cellStyle name="Note 6 2 7" xfId="30734"/>
    <cellStyle name="Note 6 2 8" xfId="30735"/>
    <cellStyle name="Note 6 2 9" xfId="30736"/>
    <cellStyle name="Note 6 3" xfId="30737"/>
    <cellStyle name="Note 6 3 10" xfId="30738"/>
    <cellStyle name="Note 6 3 11" xfId="30739"/>
    <cellStyle name="Note 6 3 12" xfId="30740"/>
    <cellStyle name="Note 6 3 2" xfId="30741"/>
    <cellStyle name="Note 6 3 2 2" xfId="30742"/>
    <cellStyle name="Note 6 3 2 2 2" xfId="30743"/>
    <cellStyle name="Note 6 3 2 2 3" xfId="30744"/>
    <cellStyle name="Note 6 3 2 3" xfId="30745"/>
    <cellStyle name="Note 6 3 2 4" xfId="30746"/>
    <cellStyle name="Note 6 3 2 5" xfId="30747"/>
    <cellStyle name="Note 6 3 2 6" xfId="30748"/>
    <cellStyle name="Note 6 3 2 7" xfId="30749"/>
    <cellStyle name="Note 6 3 3" xfId="30750"/>
    <cellStyle name="Note 6 3 3 2" xfId="30751"/>
    <cellStyle name="Note 6 3 3 3" xfId="30752"/>
    <cellStyle name="Note 6 3 4" xfId="30753"/>
    <cellStyle name="Note 6 3 5" xfId="30754"/>
    <cellStyle name="Note 6 3 6" xfId="30755"/>
    <cellStyle name="Note 6 3 7" xfId="30756"/>
    <cellStyle name="Note 6 3 8" xfId="30757"/>
    <cellStyle name="Note 6 3 9" xfId="30758"/>
    <cellStyle name="Note 6 4" xfId="30759"/>
    <cellStyle name="Note 6 4 10" xfId="30760"/>
    <cellStyle name="Note 6 4 11" xfId="30761"/>
    <cellStyle name="Note 6 4 2" xfId="30762"/>
    <cellStyle name="Note 6 4 2 2" xfId="30763"/>
    <cellStyle name="Note 6 4 2 3" xfId="30764"/>
    <cellStyle name="Note 6 4 2 4" xfId="30765"/>
    <cellStyle name="Note 6 4 2 5" xfId="30766"/>
    <cellStyle name="Note 6 4 3" xfId="30767"/>
    <cellStyle name="Note 6 4 4" xfId="30768"/>
    <cellStyle name="Note 6 4 5" xfId="30769"/>
    <cellStyle name="Note 6 4 6" xfId="30770"/>
    <cellStyle name="Note 6 4 7" xfId="30771"/>
    <cellStyle name="Note 6 4 8" xfId="30772"/>
    <cellStyle name="Note 6 4 9" xfId="30773"/>
    <cellStyle name="Note 6 5" xfId="30774"/>
    <cellStyle name="Note 6 5 2" xfId="30775"/>
    <cellStyle name="Note 6 5 2 2" xfId="30776"/>
    <cellStyle name="Note 6 5 2 3" xfId="30777"/>
    <cellStyle name="Note 6 5 3" xfId="30778"/>
    <cellStyle name="Note 6 5 4" xfId="30779"/>
    <cellStyle name="Note 6 5 5" xfId="30780"/>
    <cellStyle name="Note 6 5 6" xfId="30781"/>
    <cellStyle name="Note 6 5 7" xfId="30782"/>
    <cellStyle name="Note 6 5 8" xfId="30783"/>
    <cellStyle name="Note 6 5 9" xfId="30784"/>
    <cellStyle name="Note 6 6" xfId="30785"/>
    <cellStyle name="Note 6 6 2" xfId="30786"/>
    <cellStyle name="Note 6 6 2 2" xfId="30787"/>
    <cellStyle name="Note 6 6 2 3" xfId="30788"/>
    <cellStyle name="Note 6 6 3" xfId="30789"/>
    <cellStyle name="Note 6 6 4" xfId="30790"/>
    <cellStyle name="Note 6 6 5" xfId="30791"/>
    <cellStyle name="Note 6 6 6" xfId="30792"/>
    <cellStyle name="Note 6 6 7" xfId="30793"/>
    <cellStyle name="Note 6 6 8" xfId="30794"/>
    <cellStyle name="Note 6 7" xfId="30795"/>
    <cellStyle name="Note 6 7 2" xfId="30796"/>
    <cellStyle name="Note 6 7 3" xfId="30797"/>
    <cellStyle name="Note 6 8" xfId="30798"/>
    <cellStyle name="Note 6 8 2" xfId="30799"/>
    <cellStyle name="Note 6 9" xfId="30800"/>
    <cellStyle name="Note 60" xfId="30801"/>
    <cellStyle name="Note 60 10" xfId="30802"/>
    <cellStyle name="Note 60 11" xfId="30803"/>
    <cellStyle name="Note 60 12" xfId="30804"/>
    <cellStyle name="Note 60 2" xfId="30805"/>
    <cellStyle name="Note 60 2 2" xfId="30806"/>
    <cellStyle name="Note 60 2 2 2" xfId="30807"/>
    <cellStyle name="Note 60 2 2 3" xfId="30808"/>
    <cellStyle name="Note 60 2 2 4" xfId="30809"/>
    <cellStyle name="Note 60 2 3" xfId="30810"/>
    <cellStyle name="Note 60 2 4" xfId="30811"/>
    <cellStyle name="Note 60 2 5" xfId="30812"/>
    <cellStyle name="Note 60 2 6" xfId="30813"/>
    <cellStyle name="Note 60 2 7" xfId="30814"/>
    <cellStyle name="Note 60 3" xfId="30815"/>
    <cellStyle name="Note 60 3 2" xfId="30816"/>
    <cellStyle name="Note 60 3 2 2" xfId="30817"/>
    <cellStyle name="Note 60 3 3" xfId="30818"/>
    <cellStyle name="Note 60 3 4" xfId="30819"/>
    <cellStyle name="Note 60 4" xfId="30820"/>
    <cellStyle name="Note 60 4 2" xfId="30821"/>
    <cellStyle name="Note 60 5" xfId="30822"/>
    <cellStyle name="Note 60 5 2" xfId="30823"/>
    <cellStyle name="Note 60 6" xfId="30824"/>
    <cellStyle name="Note 60 6 2" xfId="30825"/>
    <cellStyle name="Note 60 7" xfId="30826"/>
    <cellStyle name="Note 60 7 2" xfId="30827"/>
    <cellStyle name="Note 60 8" xfId="30828"/>
    <cellStyle name="Note 60 8 2" xfId="30829"/>
    <cellStyle name="Note 60 9" xfId="30830"/>
    <cellStyle name="Note 61" xfId="30831"/>
    <cellStyle name="Note 61 10" xfId="30832"/>
    <cellStyle name="Note 61 11" xfId="30833"/>
    <cellStyle name="Note 61 12" xfId="30834"/>
    <cellStyle name="Note 61 2" xfId="30835"/>
    <cellStyle name="Note 61 2 2" xfId="30836"/>
    <cellStyle name="Note 61 2 2 2" xfId="30837"/>
    <cellStyle name="Note 61 2 2 3" xfId="30838"/>
    <cellStyle name="Note 61 2 2 4" xfId="30839"/>
    <cellStyle name="Note 61 2 3" xfId="30840"/>
    <cellStyle name="Note 61 2 4" xfId="30841"/>
    <cellStyle name="Note 61 2 5" xfId="30842"/>
    <cellStyle name="Note 61 2 6" xfId="30843"/>
    <cellStyle name="Note 61 2 7" xfId="30844"/>
    <cellStyle name="Note 61 3" xfId="30845"/>
    <cellStyle name="Note 61 3 2" xfId="30846"/>
    <cellStyle name="Note 61 3 2 2" xfId="30847"/>
    <cellStyle name="Note 61 3 3" xfId="30848"/>
    <cellStyle name="Note 61 3 4" xfId="30849"/>
    <cellStyle name="Note 61 4" xfId="30850"/>
    <cellStyle name="Note 61 4 2" xfId="30851"/>
    <cellStyle name="Note 61 5" xfId="30852"/>
    <cellStyle name="Note 61 5 2" xfId="30853"/>
    <cellStyle name="Note 61 6" xfId="30854"/>
    <cellStyle name="Note 61 6 2" xfId="30855"/>
    <cellStyle name="Note 61 7" xfId="30856"/>
    <cellStyle name="Note 61 7 2" xfId="30857"/>
    <cellStyle name="Note 61 8" xfId="30858"/>
    <cellStyle name="Note 61 8 2" xfId="30859"/>
    <cellStyle name="Note 61 9" xfId="30860"/>
    <cellStyle name="Note 62" xfId="30861"/>
    <cellStyle name="Note 62 10" xfId="30862"/>
    <cellStyle name="Note 62 11" xfId="30863"/>
    <cellStyle name="Note 62 12" xfId="30864"/>
    <cellStyle name="Note 62 2" xfId="30865"/>
    <cellStyle name="Note 62 2 2" xfId="30866"/>
    <cellStyle name="Note 62 2 2 2" xfId="30867"/>
    <cellStyle name="Note 62 2 2 3" xfId="30868"/>
    <cellStyle name="Note 62 2 2 4" xfId="30869"/>
    <cellStyle name="Note 62 2 3" xfId="30870"/>
    <cellStyle name="Note 62 2 4" xfId="30871"/>
    <cellStyle name="Note 62 2 5" xfId="30872"/>
    <cellStyle name="Note 62 2 6" xfId="30873"/>
    <cellStyle name="Note 62 2 7" xfId="30874"/>
    <cellStyle name="Note 62 3" xfId="30875"/>
    <cellStyle name="Note 62 3 2" xfId="30876"/>
    <cellStyle name="Note 62 3 2 2" xfId="30877"/>
    <cellStyle name="Note 62 3 3" xfId="30878"/>
    <cellStyle name="Note 62 3 4" xfId="30879"/>
    <cellStyle name="Note 62 4" xfId="30880"/>
    <cellStyle name="Note 62 4 2" xfId="30881"/>
    <cellStyle name="Note 62 5" xfId="30882"/>
    <cellStyle name="Note 62 5 2" xfId="30883"/>
    <cellStyle name="Note 62 6" xfId="30884"/>
    <cellStyle name="Note 62 6 2" xfId="30885"/>
    <cellStyle name="Note 62 7" xfId="30886"/>
    <cellStyle name="Note 62 7 2" xfId="30887"/>
    <cellStyle name="Note 62 8" xfId="30888"/>
    <cellStyle name="Note 62 8 2" xfId="30889"/>
    <cellStyle name="Note 62 9" xfId="30890"/>
    <cellStyle name="Note 63" xfId="30891"/>
    <cellStyle name="Note 63 10" xfId="30892"/>
    <cellStyle name="Note 63 11" xfId="30893"/>
    <cellStyle name="Note 63 12" xfId="30894"/>
    <cellStyle name="Note 63 2" xfId="30895"/>
    <cellStyle name="Note 63 2 2" xfId="30896"/>
    <cellStyle name="Note 63 2 2 2" xfId="30897"/>
    <cellStyle name="Note 63 2 2 3" xfId="30898"/>
    <cellStyle name="Note 63 2 2 4" xfId="30899"/>
    <cellStyle name="Note 63 2 3" xfId="30900"/>
    <cellStyle name="Note 63 2 4" xfId="30901"/>
    <cellStyle name="Note 63 2 5" xfId="30902"/>
    <cellStyle name="Note 63 2 6" xfId="30903"/>
    <cellStyle name="Note 63 2 7" xfId="30904"/>
    <cellStyle name="Note 63 3" xfId="30905"/>
    <cellStyle name="Note 63 3 2" xfId="30906"/>
    <cellStyle name="Note 63 3 2 2" xfId="30907"/>
    <cellStyle name="Note 63 3 3" xfId="30908"/>
    <cellStyle name="Note 63 3 4" xfId="30909"/>
    <cellStyle name="Note 63 4" xfId="30910"/>
    <cellStyle name="Note 63 4 2" xfId="30911"/>
    <cellStyle name="Note 63 5" xfId="30912"/>
    <cellStyle name="Note 63 5 2" xfId="30913"/>
    <cellStyle name="Note 63 6" xfId="30914"/>
    <cellStyle name="Note 63 6 2" xfId="30915"/>
    <cellStyle name="Note 63 7" xfId="30916"/>
    <cellStyle name="Note 63 7 2" xfId="30917"/>
    <cellStyle name="Note 63 8" xfId="30918"/>
    <cellStyle name="Note 63 8 2" xfId="30919"/>
    <cellStyle name="Note 63 9" xfId="30920"/>
    <cellStyle name="Note 64" xfId="30921"/>
    <cellStyle name="Note 64 10" xfId="30922"/>
    <cellStyle name="Note 64 11" xfId="30923"/>
    <cellStyle name="Note 64 12" xfId="30924"/>
    <cellStyle name="Note 64 2" xfId="30925"/>
    <cellStyle name="Note 64 2 2" xfId="30926"/>
    <cellStyle name="Note 64 2 2 2" xfId="30927"/>
    <cellStyle name="Note 64 2 2 3" xfId="30928"/>
    <cellStyle name="Note 64 2 2 4" xfId="30929"/>
    <cellStyle name="Note 64 2 3" xfId="30930"/>
    <cellStyle name="Note 64 2 4" xfId="30931"/>
    <cellStyle name="Note 64 2 5" xfId="30932"/>
    <cellStyle name="Note 64 2 6" xfId="30933"/>
    <cellStyle name="Note 64 2 7" xfId="30934"/>
    <cellStyle name="Note 64 3" xfId="30935"/>
    <cellStyle name="Note 64 3 2" xfId="30936"/>
    <cellStyle name="Note 64 3 2 2" xfId="30937"/>
    <cellStyle name="Note 64 3 3" xfId="30938"/>
    <cellStyle name="Note 64 3 4" xfId="30939"/>
    <cellStyle name="Note 64 4" xfId="30940"/>
    <cellStyle name="Note 64 4 2" xfId="30941"/>
    <cellStyle name="Note 64 5" xfId="30942"/>
    <cellStyle name="Note 64 5 2" xfId="30943"/>
    <cellStyle name="Note 64 6" xfId="30944"/>
    <cellStyle name="Note 64 6 2" xfId="30945"/>
    <cellStyle name="Note 64 7" xfId="30946"/>
    <cellStyle name="Note 64 7 2" xfId="30947"/>
    <cellStyle name="Note 64 8" xfId="30948"/>
    <cellStyle name="Note 64 8 2" xfId="30949"/>
    <cellStyle name="Note 64 9" xfId="30950"/>
    <cellStyle name="Note 65" xfId="30951"/>
    <cellStyle name="Note 65 10" xfId="30952"/>
    <cellStyle name="Note 65 11" xfId="30953"/>
    <cellStyle name="Note 65 12" xfId="30954"/>
    <cellStyle name="Note 65 2" xfId="30955"/>
    <cellStyle name="Note 65 2 2" xfId="30956"/>
    <cellStyle name="Note 65 2 2 2" xfId="30957"/>
    <cellStyle name="Note 65 2 2 3" xfId="30958"/>
    <cellStyle name="Note 65 2 2 4" xfId="30959"/>
    <cellStyle name="Note 65 2 3" xfId="30960"/>
    <cellStyle name="Note 65 2 4" xfId="30961"/>
    <cellStyle name="Note 65 2 5" xfId="30962"/>
    <cellStyle name="Note 65 2 6" xfId="30963"/>
    <cellStyle name="Note 65 2 7" xfId="30964"/>
    <cellStyle name="Note 65 3" xfId="30965"/>
    <cellStyle name="Note 65 3 2" xfId="30966"/>
    <cellStyle name="Note 65 3 2 2" xfId="30967"/>
    <cellStyle name="Note 65 3 3" xfId="30968"/>
    <cellStyle name="Note 65 3 4" xfId="30969"/>
    <cellStyle name="Note 65 4" xfId="30970"/>
    <cellStyle name="Note 65 4 2" xfId="30971"/>
    <cellStyle name="Note 65 5" xfId="30972"/>
    <cellStyle name="Note 65 5 2" xfId="30973"/>
    <cellStyle name="Note 65 6" xfId="30974"/>
    <cellStyle name="Note 65 6 2" xfId="30975"/>
    <cellStyle name="Note 65 7" xfId="30976"/>
    <cellStyle name="Note 65 7 2" xfId="30977"/>
    <cellStyle name="Note 65 8" xfId="30978"/>
    <cellStyle name="Note 65 8 2" xfId="30979"/>
    <cellStyle name="Note 65 9" xfId="30980"/>
    <cellStyle name="Note 66" xfId="30981"/>
    <cellStyle name="Note 66 10" xfId="30982"/>
    <cellStyle name="Note 66 11" xfId="30983"/>
    <cellStyle name="Note 66 12" xfId="30984"/>
    <cellStyle name="Note 66 2" xfId="30985"/>
    <cellStyle name="Note 66 2 2" xfId="30986"/>
    <cellStyle name="Note 66 2 2 2" xfId="30987"/>
    <cellStyle name="Note 66 2 2 3" xfId="30988"/>
    <cellStyle name="Note 66 2 2 4" xfId="30989"/>
    <cellStyle name="Note 66 2 3" xfId="30990"/>
    <cellStyle name="Note 66 2 4" xfId="30991"/>
    <cellStyle name="Note 66 2 5" xfId="30992"/>
    <cellStyle name="Note 66 2 6" xfId="30993"/>
    <cellStyle name="Note 66 2 7" xfId="30994"/>
    <cellStyle name="Note 66 3" xfId="30995"/>
    <cellStyle name="Note 66 3 2" xfId="30996"/>
    <cellStyle name="Note 66 3 2 2" xfId="30997"/>
    <cellStyle name="Note 66 3 3" xfId="30998"/>
    <cellStyle name="Note 66 3 4" xfId="30999"/>
    <cellStyle name="Note 66 4" xfId="31000"/>
    <cellStyle name="Note 66 4 2" xfId="31001"/>
    <cellStyle name="Note 66 5" xfId="31002"/>
    <cellStyle name="Note 66 5 2" xfId="31003"/>
    <cellStyle name="Note 66 6" xfId="31004"/>
    <cellStyle name="Note 66 6 2" xfId="31005"/>
    <cellStyle name="Note 66 7" xfId="31006"/>
    <cellStyle name="Note 66 7 2" xfId="31007"/>
    <cellStyle name="Note 66 8" xfId="31008"/>
    <cellStyle name="Note 66 8 2" xfId="31009"/>
    <cellStyle name="Note 66 9" xfId="31010"/>
    <cellStyle name="Note 67" xfId="31011"/>
    <cellStyle name="Note 67 10" xfId="31012"/>
    <cellStyle name="Note 67 11" xfId="31013"/>
    <cellStyle name="Note 67 12" xfId="31014"/>
    <cellStyle name="Note 67 2" xfId="31015"/>
    <cellStyle name="Note 67 2 2" xfId="31016"/>
    <cellStyle name="Note 67 2 2 2" xfId="31017"/>
    <cellStyle name="Note 67 2 2 3" xfId="31018"/>
    <cellStyle name="Note 67 2 2 4" xfId="31019"/>
    <cellStyle name="Note 67 2 3" xfId="31020"/>
    <cellStyle name="Note 67 2 4" xfId="31021"/>
    <cellStyle name="Note 67 2 5" xfId="31022"/>
    <cellStyle name="Note 67 2 6" xfId="31023"/>
    <cellStyle name="Note 67 2 7" xfId="31024"/>
    <cellStyle name="Note 67 3" xfId="31025"/>
    <cellStyle name="Note 67 3 2" xfId="31026"/>
    <cellStyle name="Note 67 3 2 2" xfId="31027"/>
    <cellStyle name="Note 67 3 3" xfId="31028"/>
    <cellStyle name="Note 67 3 4" xfId="31029"/>
    <cellStyle name="Note 67 4" xfId="31030"/>
    <cellStyle name="Note 67 4 2" xfId="31031"/>
    <cellStyle name="Note 67 5" xfId="31032"/>
    <cellStyle name="Note 67 5 2" xfId="31033"/>
    <cellStyle name="Note 67 6" xfId="31034"/>
    <cellStyle name="Note 67 6 2" xfId="31035"/>
    <cellStyle name="Note 67 7" xfId="31036"/>
    <cellStyle name="Note 67 7 2" xfId="31037"/>
    <cellStyle name="Note 67 8" xfId="31038"/>
    <cellStyle name="Note 67 8 2" xfId="31039"/>
    <cellStyle name="Note 67 9" xfId="31040"/>
    <cellStyle name="Note 68" xfId="31041"/>
    <cellStyle name="Note 68 10" xfId="31042"/>
    <cellStyle name="Note 68 11" xfId="31043"/>
    <cellStyle name="Note 68 12" xfId="31044"/>
    <cellStyle name="Note 68 2" xfId="31045"/>
    <cellStyle name="Note 68 2 2" xfId="31046"/>
    <cellStyle name="Note 68 2 2 2" xfId="31047"/>
    <cellStyle name="Note 68 2 2 3" xfId="31048"/>
    <cellStyle name="Note 68 2 2 4" xfId="31049"/>
    <cellStyle name="Note 68 2 3" xfId="31050"/>
    <cellStyle name="Note 68 2 4" xfId="31051"/>
    <cellStyle name="Note 68 2 5" xfId="31052"/>
    <cellStyle name="Note 68 2 6" xfId="31053"/>
    <cellStyle name="Note 68 2 7" xfId="31054"/>
    <cellStyle name="Note 68 3" xfId="31055"/>
    <cellStyle name="Note 68 3 2" xfId="31056"/>
    <cellStyle name="Note 68 3 2 2" xfId="31057"/>
    <cellStyle name="Note 68 3 3" xfId="31058"/>
    <cellStyle name="Note 68 3 4" xfId="31059"/>
    <cellStyle name="Note 68 4" xfId="31060"/>
    <cellStyle name="Note 68 4 2" xfId="31061"/>
    <cellStyle name="Note 68 5" xfId="31062"/>
    <cellStyle name="Note 68 5 2" xfId="31063"/>
    <cellStyle name="Note 68 6" xfId="31064"/>
    <cellStyle name="Note 68 6 2" xfId="31065"/>
    <cellStyle name="Note 68 7" xfId="31066"/>
    <cellStyle name="Note 68 7 2" xfId="31067"/>
    <cellStyle name="Note 68 8" xfId="31068"/>
    <cellStyle name="Note 68 8 2" xfId="31069"/>
    <cellStyle name="Note 68 9" xfId="31070"/>
    <cellStyle name="Note 69" xfId="31071"/>
    <cellStyle name="Note 69 10" xfId="31072"/>
    <cellStyle name="Note 69 11" xfId="31073"/>
    <cellStyle name="Note 69 12" xfId="31074"/>
    <cellStyle name="Note 69 2" xfId="31075"/>
    <cellStyle name="Note 69 2 2" xfId="31076"/>
    <cellStyle name="Note 69 2 2 2" xfId="31077"/>
    <cellStyle name="Note 69 2 2 3" xfId="31078"/>
    <cellStyle name="Note 69 2 2 4" xfId="31079"/>
    <cellStyle name="Note 69 2 3" xfId="31080"/>
    <cellStyle name="Note 69 2 4" xfId="31081"/>
    <cellStyle name="Note 69 2 5" xfId="31082"/>
    <cellStyle name="Note 69 2 6" xfId="31083"/>
    <cellStyle name="Note 69 2 7" xfId="31084"/>
    <cellStyle name="Note 69 3" xfId="31085"/>
    <cellStyle name="Note 69 3 2" xfId="31086"/>
    <cellStyle name="Note 69 3 2 2" xfId="31087"/>
    <cellStyle name="Note 69 3 3" xfId="31088"/>
    <cellStyle name="Note 69 3 4" xfId="31089"/>
    <cellStyle name="Note 69 4" xfId="31090"/>
    <cellStyle name="Note 69 4 2" xfId="31091"/>
    <cellStyle name="Note 69 5" xfId="31092"/>
    <cellStyle name="Note 69 5 2" xfId="31093"/>
    <cellStyle name="Note 69 6" xfId="31094"/>
    <cellStyle name="Note 69 6 2" xfId="31095"/>
    <cellStyle name="Note 69 7" xfId="31096"/>
    <cellStyle name="Note 69 7 2" xfId="31097"/>
    <cellStyle name="Note 69 8" xfId="31098"/>
    <cellStyle name="Note 69 8 2" xfId="31099"/>
    <cellStyle name="Note 69 9" xfId="31100"/>
    <cellStyle name="Note 7" xfId="31101"/>
    <cellStyle name="Note 7 10" xfId="31102"/>
    <cellStyle name="Note 7 11" xfId="31103"/>
    <cellStyle name="Note 7 12" xfId="31104"/>
    <cellStyle name="Note 7 13" xfId="31105"/>
    <cellStyle name="Note 7 14" xfId="31106"/>
    <cellStyle name="Note 7 15" xfId="31107"/>
    <cellStyle name="Note 7 15 2" xfId="31108"/>
    <cellStyle name="Note 7 15 3" xfId="31109"/>
    <cellStyle name="Note 7 16" xfId="31110"/>
    <cellStyle name="Note 7 17" xfId="31111"/>
    <cellStyle name="Note 7 2" xfId="31112"/>
    <cellStyle name="Note 7 2 10" xfId="31113"/>
    <cellStyle name="Note 7 2 11" xfId="31114"/>
    <cellStyle name="Note 7 2 12" xfId="31115"/>
    <cellStyle name="Note 7 2 13" xfId="31116"/>
    <cellStyle name="Note 7 2 13 2" xfId="31117"/>
    <cellStyle name="Note 7 2 13 3" xfId="31118"/>
    <cellStyle name="Note 7 2 14" xfId="31119"/>
    <cellStyle name="Note 7 2 15" xfId="31120"/>
    <cellStyle name="Note 7 2 2" xfId="31121"/>
    <cellStyle name="Note 7 2 2 2" xfId="31122"/>
    <cellStyle name="Note 7 2 2 2 2" xfId="31123"/>
    <cellStyle name="Note 7 2 2 2 3" xfId="31124"/>
    <cellStyle name="Note 7 2 2 3" xfId="31125"/>
    <cellStyle name="Note 7 2 2 4" xfId="31126"/>
    <cellStyle name="Note 7 2 2 5" xfId="31127"/>
    <cellStyle name="Note 7 2 2 6" xfId="31128"/>
    <cellStyle name="Note 7 2 2 7" xfId="31129"/>
    <cellStyle name="Note 7 2 3" xfId="31130"/>
    <cellStyle name="Note 7 2 3 2" xfId="31131"/>
    <cellStyle name="Note 7 2 3 3" xfId="31132"/>
    <cellStyle name="Note 7 2 4" xfId="31133"/>
    <cellStyle name="Note 7 2 5" xfId="31134"/>
    <cellStyle name="Note 7 2 6" xfId="31135"/>
    <cellStyle name="Note 7 2 7" xfId="31136"/>
    <cellStyle name="Note 7 2 8" xfId="31137"/>
    <cellStyle name="Note 7 2 9" xfId="31138"/>
    <cellStyle name="Note 7 3" xfId="31139"/>
    <cellStyle name="Note 7 3 10" xfId="31140"/>
    <cellStyle name="Note 7 3 11" xfId="31141"/>
    <cellStyle name="Note 7 3 12" xfId="31142"/>
    <cellStyle name="Note 7 3 13" xfId="31143"/>
    <cellStyle name="Note 7 3 13 2" xfId="31144"/>
    <cellStyle name="Note 7 3 13 3" xfId="31145"/>
    <cellStyle name="Note 7 3 14" xfId="31146"/>
    <cellStyle name="Note 7 3 15" xfId="31147"/>
    <cellStyle name="Note 7 3 2" xfId="31148"/>
    <cellStyle name="Note 7 3 2 2" xfId="31149"/>
    <cellStyle name="Note 7 3 2 2 2" xfId="31150"/>
    <cellStyle name="Note 7 3 2 2 3" xfId="31151"/>
    <cellStyle name="Note 7 3 2 3" xfId="31152"/>
    <cellStyle name="Note 7 3 2 4" xfId="31153"/>
    <cellStyle name="Note 7 3 2 5" xfId="31154"/>
    <cellStyle name="Note 7 3 2 6" xfId="31155"/>
    <cellStyle name="Note 7 3 2 7" xfId="31156"/>
    <cellStyle name="Note 7 3 3" xfId="31157"/>
    <cellStyle name="Note 7 3 3 2" xfId="31158"/>
    <cellStyle name="Note 7 3 3 3" xfId="31159"/>
    <cellStyle name="Note 7 3 4" xfId="31160"/>
    <cellStyle name="Note 7 3 5" xfId="31161"/>
    <cellStyle name="Note 7 3 6" xfId="31162"/>
    <cellStyle name="Note 7 3 7" xfId="31163"/>
    <cellStyle name="Note 7 3 8" xfId="31164"/>
    <cellStyle name="Note 7 3 9" xfId="31165"/>
    <cellStyle name="Note 7 4" xfId="31166"/>
    <cellStyle name="Note 7 4 10" xfId="31167"/>
    <cellStyle name="Note 7 4 11" xfId="31168"/>
    <cellStyle name="Note 7 4 12" xfId="31169"/>
    <cellStyle name="Note 7 4 12 2" xfId="31170"/>
    <cellStyle name="Note 7 4 12 3" xfId="31171"/>
    <cellStyle name="Note 7 4 13" xfId="31172"/>
    <cellStyle name="Note 7 4 14" xfId="31173"/>
    <cellStyle name="Note 7 4 2" xfId="31174"/>
    <cellStyle name="Note 7 4 2 2" xfId="31175"/>
    <cellStyle name="Note 7 4 2 3" xfId="31176"/>
    <cellStyle name="Note 7 4 2 4" xfId="31177"/>
    <cellStyle name="Note 7 4 2 5" xfId="31178"/>
    <cellStyle name="Note 7 4 3" xfId="31179"/>
    <cellStyle name="Note 7 4 4" xfId="31180"/>
    <cellStyle name="Note 7 4 5" xfId="31181"/>
    <cellStyle name="Note 7 4 6" xfId="31182"/>
    <cellStyle name="Note 7 4 7" xfId="31183"/>
    <cellStyle name="Note 7 4 8" xfId="31184"/>
    <cellStyle name="Note 7 4 9" xfId="31185"/>
    <cellStyle name="Note 7 5" xfId="31186"/>
    <cellStyle name="Note 7 5 10" xfId="31187"/>
    <cellStyle name="Note 7 5 10 2" xfId="31188"/>
    <cellStyle name="Note 7 5 10 3" xfId="31189"/>
    <cellStyle name="Note 7 5 11" xfId="31190"/>
    <cellStyle name="Note 7 5 12" xfId="31191"/>
    <cellStyle name="Note 7 5 2" xfId="31192"/>
    <cellStyle name="Note 7 5 2 2" xfId="31193"/>
    <cellStyle name="Note 7 5 2 3" xfId="31194"/>
    <cellStyle name="Note 7 5 3" xfId="31195"/>
    <cellStyle name="Note 7 5 4" xfId="31196"/>
    <cellStyle name="Note 7 5 5" xfId="31197"/>
    <cellStyle name="Note 7 5 6" xfId="31198"/>
    <cellStyle name="Note 7 5 7" xfId="31199"/>
    <cellStyle name="Note 7 5 8" xfId="31200"/>
    <cellStyle name="Note 7 5 9" xfId="31201"/>
    <cellStyle name="Note 7 6" xfId="31202"/>
    <cellStyle name="Note 7 6 2" xfId="31203"/>
    <cellStyle name="Note 7 6 2 2" xfId="31204"/>
    <cellStyle name="Note 7 6 2 3" xfId="31205"/>
    <cellStyle name="Note 7 6 3" xfId="31206"/>
    <cellStyle name="Note 7 6 4" xfId="31207"/>
    <cellStyle name="Note 7 6 5" xfId="31208"/>
    <cellStyle name="Note 7 6 6" xfId="31209"/>
    <cellStyle name="Note 7 6 7" xfId="31210"/>
    <cellStyle name="Note 7 6 8" xfId="31211"/>
    <cellStyle name="Note 7 7" xfId="31212"/>
    <cellStyle name="Note 7 7 2" xfId="31213"/>
    <cellStyle name="Note 7 7 3" xfId="31214"/>
    <cellStyle name="Note 7 8" xfId="31215"/>
    <cellStyle name="Note 7 8 2" xfId="31216"/>
    <cellStyle name="Note 7 9" xfId="31217"/>
    <cellStyle name="Note 70" xfId="31218"/>
    <cellStyle name="Note 70 10" xfId="31219"/>
    <cellStyle name="Note 70 11" xfId="31220"/>
    <cellStyle name="Note 70 12" xfId="31221"/>
    <cellStyle name="Note 70 2" xfId="31222"/>
    <cellStyle name="Note 70 2 2" xfId="31223"/>
    <cellStyle name="Note 70 2 2 2" xfId="31224"/>
    <cellStyle name="Note 70 2 2 3" xfId="31225"/>
    <cellStyle name="Note 70 2 3" xfId="31226"/>
    <cellStyle name="Note 70 2 4" xfId="31227"/>
    <cellStyle name="Note 70 2 5" xfId="31228"/>
    <cellStyle name="Note 70 2 6" xfId="31229"/>
    <cellStyle name="Note 70 2 7" xfId="31230"/>
    <cellStyle name="Note 70 3" xfId="31231"/>
    <cellStyle name="Note 70 3 2" xfId="31232"/>
    <cellStyle name="Note 70 3 3" xfId="31233"/>
    <cellStyle name="Note 70 3 4" xfId="31234"/>
    <cellStyle name="Note 70 4" xfId="31235"/>
    <cellStyle name="Note 70 5" xfId="31236"/>
    <cellStyle name="Note 70 6" xfId="31237"/>
    <cellStyle name="Note 70 7" xfId="31238"/>
    <cellStyle name="Note 70 8" xfId="31239"/>
    <cellStyle name="Note 70 9" xfId="31240"/>
    <cellStyle name="Note 71" xfId="31241"/>
    <cellStyle name="Note 71 10" xfId="31242"/>
    <cellStyle name="Note 71 11" xfId="31243"/>
    <cellStyle name="Note 71 12" xfId="31244"/>
    <cellStyle name="Note 71 2" xfId="31245"/>
    <cellStyle name="Note 71 2 2" xfId="31246"/>
    <cellStyle name="Note 71 2 2 2" xfId="31247"/>
    <cellStyle name="Note 71 2 2 3" xfId="31248"/>
    <cellStyle name="Note 71 2 3" xfId="31249"/>
    <cellStyle name="Note 71 2 4" xfId="31250"/>
    <cellStyle name="Note 71 2 5" xfId="31251"/>
    <cellStyle name="Note 71 2 6" xfId="31252"/>
    <cellStyle name="Note 71 2 7" xfId="31253"/>
    <cellStyle name="Note 71 3" xfId="31254"/>
    <cellStyle name="Note 71 3 2" xfId="31255"/>
    <cellStyle name="Note 71 3 3" xfId="31256"/>
    <cellStyle name="Note 71 3 4" xfId="31257"/>
    <cellStyle name="Note 71 4" xfId="31258"/>
    <cellStyle name="Note 71 5" xfId="31259"/>
    <cellStyle name="Note 71 6" xfId="31260"/>
    <cellStyle name="Note 71 7" xfId="31261"/>
    <cellStyle name="Note 71 8" xfId="31262"/>
    <cellStyle name="Note 71 9" xfId="31263"/>
    <cellStyle name="Note 72" xfId="31264"/>
    <cellStyle name="Note 72 10" xfId="31265"/>
    <cellStyle name="Note 72 11" xfId="31266"/>
    <cellStyle name="Note 72 12" xfId="31267"/>
    <cellStyle name="Note 72 2" xfId="31268"/>
    <cellStyle name="Note 72 2 2" xfId="31269"/>
    <cellStyle name="Note 72 2 2 2" xfId="31270"/>
    <cellStyle name="Note 72 2 2 3" xfId="31271"/>
    <cellStyle name="Note 72 2 3" xfId="31272"/>
    <cellStyle name="Note 72 2 4" xfId="31273"/>
    <cellStyle name="Note 72 2 5" xfId="31274"/>
    <cellStyle name="Note 72 2 6" xfId="31275"/>
    <cellStyle name="Note 72 2 7" xfId="31276"/>
    <cellStyle name="Note 72 3" xfId="31277"/>
    <cellStyle name="Note 72 3 2" xfId="31278"/>
    <cellStyle name="Note 72 3 3" xfId="31279"/>
    <cellStyle name="Note 72 3 4" xfId="31280"/>
    <cellStyle name="Note 72 4" xfId="31281"/>
    <cellStyle name="Note 72 5" xfId="31282"/>
    <cellStyle name="Note 72 6" xfId="31283"/>
    <cellStyle name="Note 72 7" xfId="31284"/>
    <cellStyle name="Note 72 8" xfId="31285"/>
    <cellStyle name="Note 72 9" xfId="31286"/>
    <cellStyle name="Note 73" xfId="31287"/>
    <cellStyle name="Note 73 10" xfId="31288"/>
    <cellStyle name="Note 73 11" xfId="31289"/>
    <cellStyle name="Note 73 12" xfId="31290"/>
    <cellStyle name="Note 73 2" xfId="31291"/>
    <cellStyle name="Note 73 2 2" xfId="31292"/>
    <cellStyle name="Note 73 2 2 2" xfId="31293"/>
    <cellStyle name="Note 73 2 2 3" xfId="31294"/>
    <cellStyle name="Note 73 2 3" xfId="31295"/>
    <cellStyle name="Note 73 2 4" xfId="31296"/>
    <cellStyle name="Note 73 2 5" xfId="31297"/>
    <cellStyle name="Note 73 2 6" xfId="31298"/>
    <cellStyle name="Note 73 2 7" xfId="31299"/>
    <cellStyle name="Note 73 3" xfId="31300"/>
    <cellStyle name="Note 73 3 2" xfId="31301"/>
    <cellStyle name="Note 73 3 3" xfId="31302"/>
    <cellStyle name="Note 73 3 4" xfId="31303"/>
    <cellStyle name="Note 73 4" xfId="31304"/>
    <cellStyle name="Note 73 5" xfId="31305"/>
    <cellStyle name="Note 73 6" xfId="31306"/>
    <cellStyle name="Note 73 7" xfId="31307"/>
    <cellStyle name="Note 73 8" xfId="31308"/>
    <cellStyle name="Note 73 9" xfId="31309"/>
    <cellStyle name="Note 74" xfId="31310"/>
    <cellStyle name="Note 74 10" xfId="31311"/>
    <cellStyle name="Note 74 11" xfId="31312"/>
    <cellStyle name="Note 74 12" xfId="31313"/>
    <cellStyle name="Note 74 2" xfId="31314"/>
    <cellStyle name="Note 74 2 2" xfId="31315"/>
    <cellStyle name="Note 74 2 2 2" xfId="31316"/>
    <cellStyle name="Note 74 2 2 3" xfId="31317"/>
    <cellStyle name="Note 74 2 3" xfId="31318"/>
    <cellStyle name="Note 74 2 4" xfId="31319"/>
    <cellStyle name="Note 74 2 5" xfId="31320"/>
    <cellStyle name="Note 74 2 6" xfId="31321"/>
    <cellStyle name="Note 74 2 7" xfId="31322"/>
    <cellStyle name="Note 74 3" xfId="31323"/>
    <cellStyle name="Note 74 3 2" xfId="31324"/>
    <cellStyle name="Note 74 3 3" xfId="31325"/>
    <cellStyle name="Note 74 3 4" xfId="31326"/>
    <cellStyle name="Note 74 4" xfId="31327"/>
    <cellStyle name="Note 74 5" xfId="31328"/>
    <cellStyle name="Note 74 6" xfId="31329"/>
    <cellStyle name="Note 74 7" xfId="31330"/>
    <cellStyle name="Note 74 8" xfId="31331"/>
    <cellStyle name="Note 74 9" xfId="31332"/>
    <cellStyle name="Note 75" xfId="31333"/>
    <cellStyle name="Note 75 10" xfId="31334"/>
    <cellStyle name="Note 75 11" xfId="31335"/>
    <cellStyle name="Note 75 12" xfId="31336"/>
    <cellStyle name="Note 75 2" xfId="31337"/>
    <cellStyle name="Note 75 2 2" xfId="31338"/>
    <cellStyle name="Note 75 2 2 2" xfId="31339"/>
    <cellStyle name="Note 75 2 2 3" xfId="31340"/>
    <cellStyle name="Note 75 2 3" xfId="31341"/>
    <cellStyle name="Note 75 2 4" xfId="31342"/>
    <cellStyle name="Note 75 2 5" xfId="31343"/>
    <cellStyle name="Note 75 2 6" xfId="31344"/>
    <cellStyle name="Note 75 2 7" xfId="31345"/>
    <cellStyle name="Note 75 3" xfId="31346"/>
    <cellStyle name="Note 75 3 2" xfId="31347"/>
    <cellStyle name="Note 75 3 3" xfId="31348"/>
    <cellStyle name="Note 75 3 4" xfId="31349"/>
    <cellStyle name="Note 75 4" xfId="31350"/>
    <cellStyle name="Note 75 5" xfId="31351"/>
    <cellStyle name="Note 75 6" xfId="31352"/>
    <cellStyle name="Note 75 7" xfId="31353"/>
    <cellStyle name="Note 75 8" xfId="31354"/>
    <cellStyle name="Note 75 9" xfId="31355"/>
    <cellStyle name="Note 76" xfId="31356"/>
    <cellStyle name="Note 76 10" xfId="31357"/>
    <cellStyle name="Note 76 11" xfId="31358"/>
    <cellStyle name="Note 76 12" xfId="31359"/>
    <cellStyle name="Note 76 2" xfId="31360"/>
    <cellStyle name="Note 76 2 2" xfId="31361"/>
    <cellStyle name="Note 76 2 2 2" xfId="31362"/>
    <cellStyle name="Note 76 2 2 3" xfId="31363"/>
    <cellStyle name="Note 76 2 3" xfId="31364"/>
    <cellStyle name="Note 76 2 4" xfId="31365"/>
    <cellStyle name="Note 76 2 5" xfId="31366"/>
    <cellStyle name="Note 76 2 6" xfId="31367"/>
    <cellStyle name="Note 76 2 7" xfId="31368"/>
    <cellStyle name="Note 76 3" xfId="31369"/>
    <cellStyle name="Note 76 3 2" xfId="31370"/>
    <cellStyle name="Note 76 3 3" xfId="31371"/>
    <cellStyle name="Note 76 3 4" xfId="31372"/>
    <cellStyle name="Note 76 4" xfId="31373"/>
    <cellStyle name="Note 76 5" xfId="31374"/>
    <cellStyle name="Note 76 6" xfId="31375"/>
    <cellStyle name="Note 76 7" xfId="31376"/>
    <cellStyle name="Note 76 8" xfId="31377"/>
    <cellStyle name="Note 76 9" xfId="31378"/>
    <cellStyle name="Note 77" xfId="31379"/>
    <cellStyle name="Note 77 10" xfId="31380"/>
    <cellStyle name="Note 77 11" xfId="31381"/>
    <cellStyle name="Note 77 12" xfId="31382"/>
    <cellStyle name="Note 77 2" xfId="31383"/>
    <cellStyle name="Note 77 2 2" xfId="31384"/>
    <cellStyle name="Note 77 2 3" xfId="31385"/>
    <cellStyle name="Note 77 2 4" xfId="31386"/>
    <cellStyle name="Note 77 2 5" xfId="31387"/>
    <cellStyle name="Note 77 2 6" xfId="31388"/>
    <cellStyle name="Note 77 2 7" xfId="31389"/>
    <cellStyle name="Note 77 3" xfId="31390"/>
    <cellStyle name="Note 77 3 2" xfId="31391"/>
    <cellStyle name="Note 77 4" xfId="31392"/>
    <cellStyle name="Note 77 5" xfId="31393"/>
    <cellStyle name="Note 77 6" xfId="31394"/>
    <cellStyle name="Note 77 7" xfId="31395"/>
    <cellStyle name="Note 77 8" xfId="31396"/>
    <cellStyle name="Note 77 9" xfId="31397"/>
    <cellStyle name="Note 78" xfId="31398"/>
    <cellStyle name="Note 78 10" xfId="31399"/>
    <cellStyle name="Note 78 11" xfId="31400"/>
    <cellStyle name="Note 78 12" xfId="31401"/>
    <cellStyle name="Note 78 2" xfId="31402"/>
    <cellStyle name="Note 78 2 2" xfId="31403"/>
    <cellStyle name="Note 78 2 3" xfId="31404"/>
    <cellStyle name="Note 78 2 4" xfId="31405"/>
    <cellStyle name="Note 78 2 5" xfId="31406"/>
    <cellStyle name="Note 78 2 6" xfId="31407"/>
    <cellStyle name="Note 78 2 7" xfId="31408"/>
    <cellStyle name="Note 78 3" xfId="31409"/>
    <cellStyle name="Note 78 3 2" xfId="31410"/>
    <cellStyle name="Note 78 4" xfId="31411"/>
    <cellStyle name="Note 78 5" xfId="31412"/>
    <cellStyle name="Note 78 6" xfId="31413"/>
    <cellStyle name="Note 78 7" xfId="31414"/>
    <cellStyle name="Note 78 8" xfId="31415"/>
    <cellStyle name="Note 78 9" xfId="31416"/>
    <cellStyle name="Note 79" xfId="31417"/>
    <cellStyle name="Note 79 10" xfId="31418"/>
    <cellStyle name="Note 79 11" xfId="31419"/>
    <cellStyle name="Note 79 12" xfId="31420"/>
    <cellStyle name="Note 79 2" xfId="31421"/>
    <cellStyle name="Note 79 2 2" xfId="31422"/>
    <cellStyle name="Note 79 2 3" xfId="31423"/>
    <cellStyle name="Note 79 2 4" xfId="31424"/>
    <cellStyle name="Note 79 2 5" xfId="31425"/>
    <cellStyle name="Note 79 2 6" xfId="31426"/>
    <cellStyle name="Note 79 2 7" xfId="31427"/>
    <cellStyle name="Note 79 3" xfId="31428"/>
    <cellStyle name="Note 79 3 2" xfId="31429"/>
    <cellStyle name="Note 79 4" xfId="31430"/>
    <cellStyle name="Note 79 5" xfId="31431"/>
    <cellStyle name="Note 79 6" xfId="31432"/>
    <cellStyle name="Note 79 7" xfId="31433"/>
    <cellStyle name="Note 79 8" xfId="31434"/>
    <cellStyle name="Note 79 9" xfId="31435"/>
    <cellStyle name="Note 8" xfId="31436"/>
    <cellStyle name="Note 8 10" xfId="31437"/>
    <cellStyle name="Note 8 11" xfId="31438"/>
    <cellStyle name="Note 8 12" xfId="31439"/>
    <cellStyle name="Note 8 13" xfId="31440"/>
    <cellStyle name="Note 8 14" xfId="31441"/>
    <cellStyle name="Note 8 15" xfId="31442"/>
    <cellStyle name="Note 8 15 2" xfId="31443"/>
    <cellStyle name="Note 8 15 3" xfId="31444"/>
    <cellStyle name="Note 8 16" xfId="31445"/>
    <cellStyle name="Note 8 17" xfId="31446"/>
    <cellStyle name="Note 8 2" xfId="31447"/>
    <cellStyle name="Note 8 2 10" xfId="31448"/>
    <cellStyle name="Note 8 2 11" xfId="31449"/>
    <cellStyle name="Note 8 2 12" xfId="31450"/>
    <cellStyle name="Note 8 2 13" xfId="31451"/>
    <cellStyle name="Note 8 2 13 2" xfId="31452"/>
    <cellStyle name="Note 8 2 13 3" xfId="31453"/>
    <cellStyle name="Note 8 2 14" xfId="31454"/>
    <cellStyle name="Note 8 2 15" xfId="31455"/>
    <cellStyle name="Note 8 2 2" xfId="31456"/>
    <cellStyle name="Note 8 2 2 2" xfId="31457"/>
    <cellStyle name="Note 8 2 2 2 2" xfId="31458"/>
    <cellStyle name="Note 8 2 2 2 3" xfId="31459"/>
    <cellStyle name="Note 8 2 2 3" xfId="31460"/>
    <cellStyle name="Note 8 2 2 4" xfId="31461"/>
    <cellStyle name="Note 8 2 2 5" xfId="31462"/>
    <cellStyle name="Note 8 2 2 6" xfId="31463"/>
    <cellStyle name="Note 8 2 2 7" xfId="31464"/>
    <cellStyle name="Note 8 2 3" xfId="31465"/>
    <cellStyle name="Note 8 2 3 2" xfId="31466"/>
    <cellStyle name="Note 8 2 3 3" xfId="31467"/>
    <cellStyle name="Note 8 2 4" xfId="31468"/>
    <cellStyle name="Note 8 2 5" xfId="31469"/>
    <cellStyle name="Note 8 2 6" xfId="31470"/>
    <cellStyle name="Note 8 2 7" xfId="31471"/>
    <cellStyle name="Note 8 2 8" xfId="31472"/>
    <cellStyle name="Note 8 2 9" xfId="31473"/>
    <cellStyle name="Note 8 3" xfId="31474"/>
    <cellStyle name="Note 8 3 10" xfId="31475"/>
    <cellStyle name="Note 8 3 11" xfId="31476"/>
    <cellStyle name="Note 8 3 12" xfId="31477"/>
    <cellStyle name="Note 8 3 13" xfId="31478"/>
    <cellStyle name="Note 8 3 13 2" xfId="31479"/>
    <cellStyle name="Note 8 3 13 3" xfId="31480"/>
    <cellStyle name="Note 8 3 14" xfId="31481"/>
    <cellStyle name="Note 8 3 15" xfId="31482"/>
    <cellStyle name="Note 8 3 2" xfId="31483"/>
    <cellStyle name="Note 8 3 2 2" xfId="31484"/>
    <cellStyle name="Note 8 3 2 2 2" xfId="31485"/>
    <cellStyle name="Note 8 3 2 2 3" xfId="31486"/>
    <cellStyle name="Note 8 3 2 3" xfId="31487"/>
    <cellStyle name="Note 8 3 2 4" xfId="31488"/>
    <cellStyle name="Note 8 3 2 5" xfId="31489"/>
    <cellStyle name="Note 8 3 2 6" xfId="31490"/>
    <cellStyle name="Note 8 3 2 7" xfId="31491"/>
    <cellStyle name="Note 8 3 3" xfId="31492"/>
    <cellStyle name="Note 8 3 3 2" xfId="31493"/>
    <cellStyle name="Note 8 3 3 3" xfId="31494"/>
    <cellStyle name="Note 8 3 4" xfId="31495"/>
    <cellStyle name="Note 8 3 5" xfId="31496"/>
    <cellStyle name="Note 8 3 6" xfId="31497"/>
    <cellStyle name="Note 8 3 7" xfId="31498"/>
    <cellStyle name="Note 8 3 8" xfId="31499"/>
    <cellStyle name="Note 8 3 9" xfId="31500"/>
    <cellStyle name="Note 8 4" xfId="31501"/>
    <cellStyle name="Note 8 4 10" xfId="31502"/>
    <cellStyle name="Note 8 4 11" xfId="31503"/>
    <cellStyle name="Note 8 4 12" xfId="31504"/>
    <cellStyle name="Note 8 4 12 2" xfId="31505"/>
    <cellStyle name="Note 8 4 12 3" xfId="31506"/>
    <cellStyle name="Note 8 4 13" xfId="31507"/>
    <cellStyle name="Note 8 4 14" xfId="31508"/>
    <cellStyle name="Note 8 4 2" xfId="31509"/>
    <cellStyle name="Note 8 4 2 2" xfId="31510"/>
    <cellStyle name="Note 8 4 2 3" xfId="31511"/>
    <cellStyle name="Note 8 4 2 4" xfId="31512"/>
    <cellStyle name="Note 8 4 2 5" xfId="31513"/>
    <cellStyle name="Note 8 4 3" xfId="31514"/>
    <cellStyle name="Note 8 4 4" xfId="31515"/>
    <cellStyle name="Note 8 4 5" xfId="31516"/>
    <cellStyle name="Note 8 4 6" xfId="31517"/>
    <cellStyle name="Note 8 4 7" xfId="31518"/>
    <cellStyle name="Note 8 4 8" xfId="31519"/>
    <cellStyle name="Note 8 4 9" xfId="31520"/>
    <cellStyle name="Note 8 5" xfId="31521"/>
    <cellStyle name="Note 8 5 10" xfId="31522"/>
    <cellStyle name="Note 8 5 10 2" xfId="31523"/>
    <cellStyle name="Note 8 5 10 3" xfId="31524"/>
    <cellStyle name="Note 8 5 11" xfId="31525"/>
    <cellStyle name="Note 8 5 12" xfId="31526"/>
    <cellStyle name="Note 8 5 2" xfId="31527"/>
    <cellStyle name="Note 8 5 2 2" xfId="31528"/>
    <cellStyle name="Note 8 5 2 3" xfId="31529"/>
    <cellStyle name="Note 8 5 3" xfId="31530"/>
    <cellStyle name="Note 8 5 4" xfId="31531"/>
    <cellStyle name="Note 8 5 5" xfId="31532"/>
    <cellStyle name="Note 8 5 6" xfId="31533"/>
    <cellStyle name="Note 8 5 7" xfId="31534"/>
    <cellStyle name="Note 8 5 8" xfId="31535"/>
    <cellStyle name="Note 8 5 9" xfId="31536"/>
    <cellStyle name="Note 8 6" xfId="31537"/>
    <cellStyle name="Note 8 6 2" xfId="31538"/>
    <cellStyle name="Note 8 6 2 2" xfId="31539"/>
    <cellStyle name="Note 8 6 2 3" xfId="31540"/>
    <cellStyle name="Note 8 6 3" xfId="31541"/>
    <cellStyle name="Note 8 6 4" xfId="31542"/>
    <cellStyle name="Note 8 6 5" xfId="31543"/>
    <cellStyle name="Note 8 6 6" xfId="31544"/>
    <cellStyle name="Note 8 6 7" xfId="31545"/>
    <cellStyle name="Note 8 6 8" xfId="31546"/>
    <cellStyle name="Note 8 7" xfId="31547"/>
    <cellStyle name="Note 8 7 2" xfId="31548"/>
    <cellStyle name="Note 8 7 3" xfId="31549"/>
    <cellStyle name="Note 8 8" xfId="31550"/>
    <cellStyle name="Note 8 8 2" xfId="31551"/>
    <cellStyle name="Note 8 9" xfId="31552"/>
    <cellStyle name="Note 80" xfId="31553"/>
    <cellStyle name="Note 80 10" xfId="31554"/>
    <cellStyle name="Note 80 11" xfId="31555"/>
    <cellStyle name="Note 80 12" xfId="31556"/>
    <cellStyle name="Note 80 2" xfId="31557"/>
    <cellStyle name="Note 80 2 2" xfId="31558"/>
    <cellStyle name="Note 80 2 3" xfId="31559"/>
    <cellStyle name="Note 80 2 4" xfId="31560"/>
    <cellStyle name="Note 80 2 5" xfId="31561"/>
    <cellStyle name="Note 80 2 6" xfId="31562"/>
    <cellStyle name="Note 80 2 7" xfId="31563"/>
    <cellStyle name="Note 80 3" xfId="31564"/>
    <cellStyle name="Note 80 3 2" xfId="31565"/>
    <cellStyle name="Note 80 4" xfId="31566"/>
    <cellStyle name="Note 80 5" xfId="31567"/>
    <cellStyle name="Note 80 6" xfId="31568"/>
    <cellStyle name="Note 80 7" xfId="31569"/>
    <cellStyle name="Note 80 8" xfId="31570"/>
    <cellStyle name="Note 80 9" xfId="31571"/>
    <cellStyle name="Note 81" xfId="31572"/>
    <cellStyle name="Note 81 10" xfId="31573"/>
    <cellStyle name="Note 81 11" xfId="31574"/>
    <cellStyle name="Note 81 12" xfId="31575"/>
    <cellStyle name="Note 81 2" xfId="31576"/>
    <cellStyle name="Note 81 2 2" xfId="31577"/>
    <cellStyle name="Note 81 2 3" xfId="31578"/>
    <cellStyle name="Note 81 2 4" xfId="31579"/>
    <cellStyle name="Note 81 2 5" xfId="31580"/>
    <cellStyle name="Note 81 2 6" xfId="31581"/>
    <cellStyle name="Note 81 2 7" xfId="31582"/>
    <cellStyle name="Note 81 3" xfId="31583"/>
    <cellStyle name="Note 81 3 2" xfId="31584"/>
    <cellStyle name="Note 81 4" xfId="31585"/>
    <cellStyle name="Note 81 5" xfId="31586"/>
    <cellStyle name="Note 81 6" xfId="31587"/>
    <cellStyle name="Note 81 7" xfId="31588"/>
    <cellStyle name="Note 81 8" xfId="31589"/>
    <cellStyle name="Note 81 9" xfId="31590"/>
    <cellStyle name="Note 82" xfId="31591"/>
    <cellStyle name="Note 82 10" xfId="31592"/>
    <cellStyle name="Note 82 11" xfId="31593"/>
    <cellStyle name="Note 82 12" xfId="31594"/>
    <cellStyle name="Note 82 2" xfId="31595"/>
    <cellStyle name="Note 82 2 2" xfId="31596"/>
    <cellStyle name="Note 82 2 3" xfId="31597"/>
    <cellStyle name="Note 82 2 4" xfId="31598"/>
    <cellStyle name="Note 82 2 5" xfId="31599"/>
    <cellStyle name="Note 82 2 6" xfId="31600"/>
    <cellStyle name="Note 82 2 7" xfId="31601"/>
    <cellStyle name="Note 82 3" xfId="31602"/>
    <cellStyle name="Note 82 3 2" xfId="31603"/>
    <cellStyle name="Note 82 4" xfId="31604"/>
    <cellStyle name="Note 82 5" xfId="31605"/>
    <cellStyle name="Note 82 6" xfId="31606"/>
    <cellStyle name="Note 82 7" xfId="31607"/>
    <cellStyle name="Note 82 8" xfId="31608"/>
    <cellStyle name="Note 82 9" xfId="31609"/>
    <cellStyle name="Note 83" xfId="31610"/>
    <cellStyle name="Note 83 10" xfId="31611"/>
    <cellStyle name="Note 83 11" xfId="31612"/>
    <cellStyle name="Note 83 12" xfId="31613"/>
    <cellStyle name="Note 83 2" xfId="31614"/>
    <cellStyle name="Note 83 2 10" xfId="31615"/>
    <cellStyle name="Note 83 2 11" xfId="31616"/>
    <cellStyle name="Note 83 2 2" xfId="31617"/>
    <cellStyle name="Note 83 2 3" xfId="31618"/>
    <cellStyle name="Note 83 2 4" xfId="31619"/>
    <cellStyle name="Note 83 2 5" xfId="31620"/>
    <cellStyle name="Note 83 2 6" xfId="31621"/>
    <cellStyle name="Note 83 2 7" xfId="31622"/>
    <cellStyle name="Note 83 2 8" xfId="31623"/>
    <cellStyle name="Note 83 2 9" xfId="31624"/>
    <cellStyle name="Note 83 3" xfId="31625"/>
    <cellStyle name="Note 83 3 2" xfId="31626"/>
    <cellStyle name="Note 83 4" xfId="31627"/>
    <cellStyle name="Note 83 5" xfId="31628"/>
    <cellStyle name="Note 83 6" xfId="31629"/>
    <cellStyle name="Note 83 7" xfId="31630"/>
    <cellStyle name="Note 83 8" xfId="31631"/>
    <cellStyle name="Note 83 9" xfId="31632"/>
    <cellStyle name="Note 84" xfId="31633"/>
    <cellStyle name="Note 84 10" xfId="31634"/>
    <cellStyle name="Note 84 11" xfId="31635"/>
    <cellStyle name="Note 84 12" xfId="31636"/>
    <cellStyle name="Note 84 2" xfId="31637"/>
    <cellStyle name="Note 84 2 10" xfId="31638"/>
    <cellStyle name="Note 84 2 11" xfId="31639"/>
    <cellStyle name="Note 84 2 2" xfId="31640"/>
    <cellStyle name="Note 84 2 3" xfId="31641"/>
    <cellStyle name="Note 84 2 4" xfId="31642"/>
    <cellStyle name="Note 84 2 5" xfId="31643"/>
    <cellStyle name="Note 84 2 6" xfId="31644"/>
    <cellStyle name="Note 84 2 7" xfId="31645"/>
    <cellStyle name="Note 84 2 8" xfId="31646"/>
    <cellStyle name="Note 84 2 9" xfId="31647"/>
    <cellStyle name="Note 84 3" xfId="31648"/>
    <cellStyle name="Note 84 3 2" xfId="31649"/>
    <cellStyle name="Note 84 4" xfId="31650"/>
    <cellStyle name="Note 84 5" xfId="31651"/>
    <cellStyle name="Note 84 6" xfId="31652"/>
    <cellStyle name="Note 84 7" xfId="31653"/>
    <cellStyle name="Note 84 8" xfId="31654"/>
    <cellStyle name="Note 84 9" xfId="31655"/>
    <cellStyle name="Note 85" xfId="31656"/>
    <cellStyle name="Note 85 10" xfId="31657"/>
    <cellStyle name="Note 85 11" xfId="31658"/>
    <cellStyle name="Note 85 12" xfId="31659"/>
    <cellStyle name="Note 85 2" xfId="31660"/>
    <cellStyle name="Note 85 2 10" xfId="31661"/>
    <cellStyle name="Note 85 2 11" xfId="31662"/>
    <cellStyle name="Note 85 2 2" xfId="31663"/>
    <cellStyle name="Note 85 2 3" xfId="31664"/>
    <cellStyle name="Note 85 2 4" xfId="31665"/>
    <cellStyle name="Note 85 2 5" xfId="31666"/>
    <cellStyle name="Note 85 2 6" xfId="31667"/>
    <cellStyle name="Note 85 2 7" xfId="31668"/>
    <cellStyle name="Note 85 2 8" xfId="31669"/>
    <cellStyle name="Note 85 2 9" xfId="31670"/>
    <cellStyle name="Note 85 3" xfId="31671"/>
    <cellStyle name="Note 85 3 2" xfId="31672"/>
    <cellStyle name="Note 85 4" xfId="31673"/>
    <cellStyle name="Note 85 5" xfId="31674"/>
    <cellStyle name="Note 85 6" xfId="31675"/>
    <cellStyle name="Note 85 7" xfId="31676"/>
    <cellStyle name="Note 85 8" xfId="31677"/>
    <cellStyle name="Note 85 9" xfId="31678"/>
    <cellStyle name="Note 86" xfId="31679"/>
    <cellStyle name="Note 86 2" xfId="31680"/>
    <cellStyle name="Note 86 2 2" xfId="31681"/>
    <cellStyle name="Note 86 2 3" xfId="31682"/>
    <cellStyle name="Note 86 2 4" xfId="31683"/>
    <cellStyle name="Note 86 2 5" xfId="31684"/>
    <cellStyle name="Note 86 2 6" xfId="31685"/>
    <cellStyle name="Note 86 2 7" xfId="31686"/>
    <cellStyle name="Note 86 3" xfId="31687"/>
    <cellStyle name="Note 86 4" xfId="31688"/>
    <cellStyle name="Note 86 5" xfId="31689"/>
    <cellStyle name="Note 86 6" xfId="31690"/>
    <cellStyle name="Note 86 7" xfId="31691"/>
    <cellStyle name="Note 86 8" xfId="31692"/>
    <cellStyle name="Note 87" xfId="31693"/>
    <cellStyle name="Note 87 2" xfId="31694"/>
    <cellStyle name="Note 87 2 2" xfId="31695"/>
    <cellStyle name="Note 87 2 3" xfId="31696"/>
    <cellStyle name="Note 87 2 4" xfId="31697"/>
    <cellStyle name="Note 87 2 5" xfId="31698"/>
    <cellStyle name="Note 87 2 6" xfId="31699"/>
    <cellStyle name="Note 87 2 7" xfId="31700"/>
    <cellStyle name="Note 87 3" xfId="31701"/>
    <cellStyle name="Note 87 4" xfId="31702"/>
    <cellStyle name="Note 87 5" xfId="31703"/>
    <cellStyle name="Note 87 6" xfId="31704"/>
    <cellStyle name="Note 87 7" xfId="31705"/>
    <cellStyle name="Note 87 8" xfId="31706"/>
    <cellStyle name="Note 88" xfId="31707"/>
    <cellStyle name="Note 88 2" xfId="31708"/>
    <cellStyle name="Note 88 2 2" xfId="31709"/>
    <cellStyle name="Note 88 2 3" xfId="31710"/>
    <cellStyle name="Note 88 2 4" xfId="31711"/>
    <cellStyle name="Note 88 2 5" xfId="31712"/>
    <cellStyle name="Note 88 2 6" xfId="31713"/>
    <cellStyle name="Note 88 2 7" xfId="31714"/>
    <cellStyle name="Note 88 3" xfId="31715"/>
    <cellStyle name="Note 88 4" xfId="31716"/>
    <cellStyle name="Note 88 5" xfId="31717"/>
    <cellStyle name="Note 88 6" xfId="31718"/>
    <cellStyle name="Note 88 7" xfId="31719"/>
    <cellStyle name="Note 88 8" xfId="31720"/>
    <cellStyle name="Note 89" xfId="31721"/>
    <cellStyle name="Note 89 2" xfId="31722"/>
    <cellStyle name="Note 89 2 2" xfId="31723"/>
    <cellStyle name="Note 89 2 3" xfId="31724"/>
    <cellStyle name="Note 89 2 4" xfId="31725"/>
    <cellStyle name="Note 89 2 5" xfId="31726"/>
    <cellStyle name="Note 89 2 6" xfId="31727"/>
    <cellStyle name="Note 89 2 7" xfId="31728"/>
    <cellStyle name="Note 89 3" xfId="31729"/>
    <cellStyle name="Note 89 4" xfId="31730"/>
    <cellStyle name="Note 89 5" xfId="31731"/>
    <cellStyle name="Note 89 6" xfId="31732"/>
    <cellStyle name="Note 89 7" xfId="31733"/>
    <cellStyle name="Note 89 8" xfId="31734"/>
    <cellStyle name="Note 9" xfId="31735"/>
    <cellStyle name="Note 9 10" xfId="31736"/>
    <cellStyle name="Note 9 11" xfId="31737"/>
    <cellStyle name="Note 9 12" xfId="31738"/>
    <cellStyle name="Note 9 13" xfId="31739"/>
    <cellStyle name="Note 9 14" xfId="31740"/>
    <cellStyle name="Note 9 15" xfId="31741"/>
    <cellStyle name="Note 9 15 2" xfId="31742"/>
    <cellStyle name="Note 9 15 3" xfId="31743"/>
    <cellStyle name="Note 9 16" xfId="31744"/>
    <cellStyle name="Note 9 17" xfId="31745"/>
    <cellStyle name="Note 9 2" xfId="31746"/>
    <cellStyle name="Note 9 2 10" xfId="31747"/>
    <cellStyle name="Note 9 2 11" xfId="31748"/>
    <cellStyle name="Note 9 2 12" xfId="31749"/>
    <cellStyle name="Note 9 2 13" xfId="31750"/>
    <cellStyle name="Note 9 2 13 2" xfId="31751"/>
    <cellStyle name="Note 9 2 13 3" xfId="31752"/>
    <cellStyle name="Note 9 2 14" xfId="31753"/>
    <cellStyle name="Note 9 2 15" xfId="31754"/>
    <cellStyle name="Note 9 2 2" xfId="31755"/>
    <cellStyle name="Note 9 2 2 2" xfId="31756"/>
    <cellStyle name="Note 9 2 2 2 2" xfId="31757"/>
    <cellStyle name="Note 9 2 2 2 3" xfId="31758"/>
    <cellStyle name="Note 9 2 2 3" xfId="31759"/>
    <cellStyle name="Note 9 2 2 4" xfId="31760"/>
    <cellStyle name="Note 9 2 2 5" xfId="31761"/>
    <cellStyle name="Note 9 2 2 6" xfId="31762"/>
    <cellStyle name="Note 9 2 2 7" xfId="31763"/>
    <cellStyle name="Note 9 2 3" xfId="31764"/>
    <cellStyle name="Note 9 2 3 2" xfId="31765"/>
    <cellStyle name="Note 9 2 3 3" xfId="31766"/>
    <cellStyle name="Note 9 2 4" xfId="31767"/>
    <cellStyle name="Note 9 2 5" xfId="31768"/>
    <cellStyle name="Note 9 2 6" xfId="31769"/>
    <cellStyle name="Note 9 2 7" xfId="31770"/>
    <cellStyle name="Note 9 2 8" xfId="31771"/>
    <cellStyle name="Note 9 2 9" xfId="31772"/>
    <cellStyle name="Note 9 3" xfId="31773"/>
    <cellStyle name="Note 9 3 10" xfId="31774"/>
    <cellStyle name="Note 9 3 11" xfId="31775"/>
    <cellStyle name="Note 9 3 12" xfId="31776"/>
    <cellStyle name="Note 9 3 13" xfId="31777"/>
    <cellStyle name="Note 9 3 13 2" xfId="31778"/>
    <cellStyle name="Note 9 3 13 3" xfId="31779"/>
    <cellStyle name="Note 9 3 14" xfId="31780"/>
    <cellStyle name="Note 9 3 15" xfId="31781"/>
    <cellStyle name="Note 9 3 2" xfId="31782"/>
    <cellStyle name="Note 9 3 2 2" xfId="31783"/>
    <cellStyle name="Note 9 3 2 2 2" xfId="31784"/>
    <cellStyle name="Note 9 3 2 2 3" xfId="31785"/>
    <cellStyle name="Note 9 3 2 3" xfId="31786"/>
    <cellStyle name="Note 9 3 2 4" xfId="31787"/>
    <cellStyle name="Note 9 3 2 5" xfId="31788"/>
    <cellStyle name="Note 9 3 2 6" xfId="31789"/>
    <cellStyle name="Note 9 3 2 7" xfId="31790"/>
    <cellStyle name="Note 9 3 3" xfId="31791"/>
    <cellStyle name="Note 9 3 3 2" xfId="31792"/>
    <cellStyle name="Note 9 3 3 3" xfId="31793"/>
    <cellStyle name="Note 9 3 4" xfId="31794"/>
    <cellStyle name="Note 9 3 5" xfId="31795"/>
    <cellStyle name="Note 9 3 6" xfId="31796"/>
    <cellStyle name="Note 9 3 7" xfId="31797"/>
    <cellStyle name="Note 9 3 8" xfId="31798"/>
    <cellStyle name="Note 9 3 9" xfId="31799"/>
    <cellStyle name="Note 9 4" xfId="31800"/>
    <cellStyle name="Note 9 4 10" xfId="31801"/>
    <cellStyle name="Note 9 4 11" xfId="31802"/>
    <cellStyle name="Note 9 4 12" xfId="31803"/>
    <cellStyle name="Note 9 4 12 2" xfId="31804"/>
    <cellStyle name="Note 9 4 12 3" xfId="31805"/>
    <cellStyle name="Note 9 4 13" xfId="31806"/>
    <cellStyle name="Note 9 4 14" xfId="31807"/>
    <cellStyle name="Note 9 4 2" xfId="31808"/>
    <cellStyle name="Note 9 4 2 2" xfId="31809"/>
    <cellStyle name="Note 9 4 2 3" xfId="31810"/>
    <cellStyle name="Note 9 4 2 4" xfId="31811"/>
    <cellStyle name="Note 9 4 2 5" xfId="31812"/>
    <cellStyle name="Note 9 4 3" xfId="31813"/>
    <cellStyle name="Note 9 4 4" xfId="31814"/>
    <cellStyle name="Note 9 4 5" xfId="31815"/>
    <cellStyle name="Note 9 4 6" xfId="31816"/>
    <cellStyle name="Note 9 4 7" xfId="31817"/>
    <cellStyle name="Note 9 4 8" xfId="31818"/>
    <cellStyle name="Note 9 4 9" xfId="31819"/>
    <cellStyle name="Note 9 5" xfId="31820"/>
    <cellStyle name="Note 9 5 10" xfId="31821"/>
    <cellStyle name="Note 9 5 10 2" xfId="31822"/>
    <cellStyle name="Note 9 5 10 3" xfId="31823"/>
    <cellStyle name="Note 9 5 11" xfId="31824"/>
    <cellStyle name="Note 9 5 12" xfId="31825"/>
    <cellStyle name="Note 9 5 2" xfId="31826"/>
    <cellStyle name="Note 9 5 2 2" xfId="31827"/>
    <cellStyle name="Note 9 5 2 3" xfId="31828"/>
    <cellStyle name="Note 9 5 3" xfId="31829"/>
    <cellStyle name="Note 9 5 4" xfId="31830"/>
    <cellStyle name="Note 9 5 5" xfId="31831"/>
    <cellStyle name="Note 9 5 6" xfId="31832"/>
    <cellStyle name="Note 9 5 7" xfId="31833"/>
    <cellStyle name="Note 9 5 8" xfId="31834"/>
    <cellStyle name="Note 9 5 9" xfId="31835"/>
    <cellStyle name="Note 9 6" xfId="31836"/>
    <cellStyle name="Note 9 6 10" xfId="31837"/>
    <cellStyle name="Note 9 6 11" xfId="31838"/>
    <cellStyle name="Note 9 6 2" xfId="31839"/>
    <cellStyle name="Note 9 6 2 2" xfId="31840"/>
    <cellStyle name="Note 9 6 2 3" xfId="31841"/>
    <cellStyle name="Note 9 6 3" xfId="31842"/>
    <cellStyle name="Note 9 6 4" xfId="31843"/>
    <cellStyle name="Note 9 6 5" xfId="31844"/>
    <cellStyle name="Note 9 6 6" xfId="31845"/>
    <cellStyle name="Note 9 6 7" xfId="31846"/>
    <cellStyle name="Note 9 6 8" xfId="31847"/>
    <cellStyle name="Note 9 6 9" xfId="31848"/>
    <cellStyle name="Note 9 6 9 2" xfId="31849"/>
    <cellStyle name="Note 9 6 9 3" xfId="31850"/>
    <cellStyle name="Note 9 7" xfId="31851"/>
    <cellStyle name="Note 9 7 2" xfId="31852"/>
    <cellStyle name="Note 9 7 3" xfId="31853"/>
    <cellStyle name="Note 9 7 4" xfId="31854"/>
    <cellStyle name="Note 9 7 4 2" xfId="31855"/>
    <cellStyle name="Note 9 7 4 3" xfId="31856"/>
    <cellStyle name="Note 9 7 5" xfId="31857"/>
    <cellStyle name="Note 9 7 6" xfId="31858"/>
    <cellStyle name="Note 9 8" xfId="31859"/>
    <cellStyle name="Note 9 8 2" xfId="31860"/>
    <cellStyle name="Note 9 8 3" xfId="31861"/>
    <cellStyle name="Note 9 8 3 2" xfId="31862"/>
    <cellStyle name="Note 9 8 3 3" xfId="31863"/>
    <cellStyle name="Note 9 8 4" xfId="31864"/>
    <cellStyle name="Note 9 8 5" xfId="31865"/>
    <cellStyle name="Note 9 9" xfId="31866"/>
    <cellStyle name="Note 90" xfId="31867"/>
    <cellStyle name="Note 90 2" xfId="31868"/>
    <cellStyle name="Note 90 2 2" xfId="31869"/>
    <cellStyle name="Note 90 2 3" xfId="31870"/>
    <cellStyle name="Note 90 2 4" xfId="31871"/>
    <cellStyle name="Note 90 2 5" xfId="31872"/>
    <cellStyle name="Note 90 2 6" xfId="31873"/>
    <cellStyle name="Note 90 2 7" xfId="31874"/>
    <cellStyle name="Note 90 3" xfId="31875"/>
    <cellStyle name="Note 90 4" xfId="31876"/>
    <cellStyle name="Note 90 5" xfId="31877"/>
    <cellStyle name="Note 90 6" xfId="31878"/>
    <cellStyle name="Note 90 7" xfId="31879"/>
    <cellStyle name="Note 90 8" xfId="31880"/>
    <cellStyle name="Note 91" xfId="31881"/>
    <cellStyle name="Note 91 2" xfId="31882"/>
    <cellStyle name="Note 91 2 2" xfId="31883"/>
    <cellStyle name="Note 91 2 3" xfId="31884"/>
    <cellStyle name="Note 91 2 4" xfId="31885"/>
    <cellStyle name="Note 91 2 5" xfId="31886"/>
    <cellStyle name="Note 91 2 6" xfId="31887"/>
    <cellStyle name="Note 91 2 7" xfId="31888"/>
    <cellStyle name="Note 91 3" xfId="31889"/>
    <cellStyle name="Note 91 4" xfId="31890"/>
    <cellStyle name="Note 91 5" xfId="31891"/>
    <cellStyle name="Note 91 6" xfId="31892"/>
    <cellStyle name="Note 91 7" xfId="31893"/>
    <cellStyle name="Note 91 8" xfId="31894"/>
    <cellStyle name="Note 92" xfId="31895"/>
    <cellStyle name="Note 92 2" xfId="31896"/>
    <cellStyle name="Note 92 2 2" xfId="31897"/>
    <cellStyle name="Note 92 2 3" xfId="31898"/>
    <cellStyle name="Note 92 2 4" xfId="31899"/>
    <cellStyle name="Note 92 2 5" xfId="31900"/>
    <cellStyle name="Note 92 2 6" xfId="31901"/>
    <cellStyle name="Note 92 2 7" xfId="31902"/>
    <cellStyle name="Note 92 3" xfId="31903"/>
    <cellStyle name="Note 92 4" xfId="31904"/>
    <cellStyle name="Note 92 5" xfId="31905"/>
    <cellStyle name="Note 92 6" xfId="31906"/>
    <cellStyle name="Note 92 7" xfId="31907"/>
    <cellStyle name="Note 92 8" xfId="31908"/>
    <cellStyle name="Note 93" xfId="31909"/>
    <cellStyle name="Note 93 2" xfId="31910"/>
    <cellStyle name="Note 93 2 2" xfId="31911"/>
    <cellStyle name="Note 93 2 3" xfId="31912"/>
    <cellStyle name="Note 93 2 4" xfId="31913"/>
    <cellStyle name="Note 93 2 5" xfId="31914"/>
    <cellStyle name="Note 93 2 6" xfId="31915"/>
    <cellStyle name="Note 93 2 7" xfId="31916"/>
    <cellStyle name="Note 93 3" xfId="31917"/>
    <cellStyle name="Note 93 4" xfId="31918"/>
    <cellStyle name="Note 93 5" xfId="31919"/>
    <cellStyle name="Note 93 6" xfId="31920"/>
    <cellStyle name="Note 93 7" xfId="31921"/>
    <cellStyle name="Note 93 8" xfId="31922"/>
    <cellStyle name="Note 94" xfId="31923"/>
    <cellStyle name="Note 94 2" xfId="31924"/>
    <cellStyle name="Note 94 2 2" xfId="31925"/>
    <cellStyle name="Note 94 2 3" xfId="31926"/>
    <cellStyle name="Note 94 2 4" xfId="31927"/>
    <cellStyle name="Note 94 2 5" xfId="31928"/>
    <cellStyle name="Note 94 2 6" xfId="31929"/>
    <cellStyle name="Note 94 2 7" xfId="31930"/>
    <cellStyle name="Note 94 3" xfId="31931"/>
    <cellStyle name="Note 94 4" xfId="31932"/>
    <cellStyle name="Note 94 5" xfId="31933"/>
    <cellStyle name="Note 94 6" xfId="31934"/>
    <cellStyle name="Note 94 7" xfId="31935"/>
    <cellStyle name="Note 94 8" xfId="31936"/>
    <cellStyle name="Note 95" xfId="31937"/>
    <cellStyle name="Note 95 2" xfId="31938"/>
    <cellStyle name="Note 95 2 2" xfId="31939"/>
    <cellStyle name="Note 95 2 3" xfId="31940"/>
    <cellStyle name="Note 95 2 4" xfId="31941"/>
    <cellStyle name="Note 95 2 5" xfId="31942"/>
    <cellStyle name="Note 95 2 6" xfId="31943"/>
    <cellStyle name="Note 95 2 7" xfId="31944"/>
    <cellStyle name="Note 95 3" xfId="31945"/>
    <cellStyle name="Note 95 4" xfId="31946"/>
    <cellStyle name="Note 95 5" xfId="31947"/>
    <cellStyle name="Note 95 6" xfId="31948"/>
    <cellStyle name="Note 95 7" xfId="31949"/>
    <cellStyle name="Note 95 8" xfId="31950"/>
    <cellStyle name="Note 96" xfId="31951"/>
    <cellStyle name="Note 96 2" xfId="31952"/>
    <cellStyle name="Note 96 2 2" xfId="31953"/>
    <cellStyle name="Note 96 2 3" xfId="31954"/>
    <cellStyle name="Note 96 2 4" xfId="31955"/>
    <cellStyle name="Note 96 2 5" xfId="31956"/>
    <cellStyle name="Note 96 2 6" xfId="31957"/>
    <cellStyle name="Note 96 2 7" xfId="31958"/>
    <cellStyle name="Note 96 3" xfId="31959"/>
    <cellStyle name="Note 96 4" xfId="31960"/>
    <cellStyle name="Note 96 5" xfId="31961"/>
    <cellStyle name="Note 96 6" xfId="31962"/>
    <cellStyle name="Note 96 7" xfId="31963"/>
    <cellStyle name="Note 96 8" xfId="31964"/>
    <cellStyle name="Note 97" xfId="31965"/>
    <cellStyle name="Note 97 2" xfId="31966"/>
    <cellStyle name="Note 97 2 2" xfId="31967"/>
    <cellStyle name="Note 97 2 3" xfId="31968"/>
    <cellStyle name="Note 97 2 4" xfId="31969"/>
    <cellStyle name="Note 97 2 5" xfId="31970"/>
    <cellStyle name="Note 97 2 6" xfId="31971"/>
    <cellStyle name="Note 97 2 7" xfId="31972"/>
    <cellStyle name="Note 97 3" xfId="31973"/>
    <cellStyle name="Note 97 4" xfId="31974"/>
    <cellStyle name="Note 97 5" xfId="31975"/>
    <cellStyle name="Note 97 6" xfId="31976"/>
    <cellStyle name="Note 97 7" xfId="31977"/>
    <cellStyle name="Note 97 8" xfId="31978"/>
    <cellStyle name="Note 98" xfId="31979"/>
    <cellStyle name="Note 98 2" xfId="31980"/>
    <cellStyle name="Note 98 2 2" xfId="31981"/>
    <cellStyle name="Note 98 2 3" xfId="31982"/>
    <cellStyle name="Note 98 2 4" xfId="31983"/>
    <cellStyle name="Note 98 2 5" xfId="31984"/>
    <cellStyle name="Note 98 2 6" xfId="31985"/>
    <cellStyle name="Note 98 2 7" xfId="31986"/>
    <cellStyle name="Note 98 3" xfId="31987"/>
    <cellStyle name="Note 98 4" xfId="31988"/>
    <cellStyle name="Note 98 5" xfId="31989"/>
    <cellStyle name="Note 98 6" xfId="31990"/>
    <cellStyle name="Note 98 7" xfId="31991"/>
    <cellStyle name="Note 98 8" xfId="31992"/>
    <cellStyle name="Note 99" xfId="31993"/>
    <cellStyle name="Note 99 2" xfId="31994"/>
    <cellStyle name="Note 99 2 2" xfId="31995"/>
    <cellStyle name="Note 99 2 3" xfId="31996"/>
    <cellStyle name="Note 99 2 4" xfId="31997"/>
    <cellStyle name="Note 99 2 5" xfId="31998"/>
    <cellStyle name="Note 99 2 6" xfId="31999"/>
    <cellStyle name="Note 99 2 7" xfId="32000"/>
    <cellStyle name="Note 99 3" xfId="32001"/>
    <cellStyle name="Note 99 4" xfId="32002"/>
    <cellStyle name="Note 99 5" xfId="32003"/>
    <cellStyle name="Note 99 6" xfId="32004"/>
    <cellStyle name="Note 99 7" xfId="32005"/>
    <cellStyle name="Note 99 8" xfId="32006"/>
    <cellStyle name="Output 10" xfId="32007"/>
    <cellStyle name="Output 2" xfId="32008"/>
    <cellStyle name="Output 2 2" xfId="32009"/>
    <cellStyle name="Output 2 3" xfId="32010"/>
    <cellStyle name="Output 2 4" xfId="32011"/>
    <cellStyle name="Output 3" xfId="32012"/>
    <cellStyle name="Output 3 2" xfId="32013"/>
    <cellStyle name="Output 3 3" xfId="32014"/>
    <cellStyle name="Output 3 4" xfId="32015"/>
    <cellStyle name="Output 4" xfId="32016"/>
    <cellStyle name="Output 4 2" xfId="32017"/>
    <cellStyle name="Output 4 3" xfId="32018"/>
    <cellStyle name="Output 4 4" xfId="32019"/>
    <cellStyle name="Output 5" xfId="32020"/>
    <cellStyle name="Output 5 2" xfId="32021"/>
    <cellStyle name="Output 5 3" xfId="32022"/>
    <cellStyle name="Output 5 4" xfId="32023"/>
    <cellStyle name="Output 6" xfId="32024"/>
    <cellStyle name="Output 7" xfId="32025"/>
    <cellStyle name="Output 8" xfId="32026"/>
    <cellStyle name="Output 9" xfId="32027"/>
    <cellStyle name="Password" xfId="34"/>
    <cellStyle name="Percent" xfId="29" builtinId="5"/>
    <cellStyle name="Percent 2" xfId="3"/>
    <cellStyle name="Percent 2 2" xfId="32028"/>
    <cellStyle name="Percent 2 2 2" xfId="32029"/>
    <cellStyle name="Percent 2 2 3" xfId="32030"/>
    <cellStyle name="Percent 2 3" xfId="32031"/>
    <cellStyle name="Percent 2 4" xfId="32032"/>
    <cellStyle name="Percent 3" xfId="32033"/>
    <cellStyle name="Percent 3 2" xfId="32034"/>
    <cellStyle name="Percent 3 2 2 2" xfId="38"/>
    <cellStyle name="Percent 3 3" xfId="32035"/>
    <cellStyle name="Percent 3 3 2" xfId="32036"/>
    <cellStyle name="Percent 4" xfId="32037"/>
    <cellStyle name="Sheet Title" xfId="28"/>
    <cellStyle name="Title 10" xfId="32038"/>
    <cellStyle name="Title 2" xfId="32039"/>
    <cellStyle name="Title 2 2" xfId="32040"/>
    <cellStyle name="Title 2 3" xfId="32041"/>
    <cellStyle name="Title 2 4" xfId="32042"/>
    <cellStyle name="Title 3" xfId="32043"/>
    <cellStyle name="Title 3 2" xfId="32044"/>
    <cellStyle name="Title 3 3" xfId="32045"/>
    <cellStyle name="Title 3 4" xfId="32046"/>
    <cellStyle name="Title 4" xfId="32047"/>
    <cellStyle name="Title 4 2" xfId="32048"/>
    <cellStyle name="Title 4 3" xfId="32049"/>
    <cellStyle name="Title 4 4" xfId="32050"/>
    <cellStyle name="Title 5" xfId="32051"/>
    <cellStyle name="Title 5 2" xfId="32052"/>
    <cellStyle name="Title 5 3" xfId="32053"/>
    <cellStyle name="Title 5 4" xfId="32054"/>
    <cellStyle name="Title 6" xfId="32055"/>
    <cellStyle name="Title 7" xfId="32056"/>
    <cellStyle name="Title 8" xfId="32057"/>
    <cellStyle name="Title 9" xfId="32058"/>
    <cellStyle name="Total 10" xfId="32059"/>
    <cellStyle name="Total 2" xfId="32060"/>
    <cellStyle name="Total 2 2" xfId="32061"/>
    <cellStyle name="Total 2 3" xfId="32062"/>
    <cellStyle name="Total 2 4" xfId="32063"/>
    <cellStyle name="Total 3" xfId="32064"/>
    <cellStyle name="Total 3 2" xfId="32065"/>
    <cellStyle name="Total 3 3" xfId="32066"/>
    <cellStyle name="Total 3 4" xfId="32067"/>
    <cellStyle name="Total 4" xfId="32068"/>
    <cellStyle name="Total 4 2" xfId="32069"/>
    <cellStyle name="Total 4 3" xfId="32070"/>
    <cellStyle name="Total 4 4" xfId="32071"/>
    <cellStyle name="Total 5" xfId="32072"/>
    <cellStyle name="Total 5 2" xfId="32073"/>
    <cellStyle name="Total 5 3" xfId="32074"/>
    <cellStyle name="Total 5 4" xfId="32075"/>
    <cellStyle name="Total 6" xfId="32076"/>
    <cellStyle name="Total 7" xfId="32077"/>
    <cellStyle name="Total 8" xfId="32078"/>
    <cellStyle name="Total 9" xfId="32079"/>
    <cellStyle name="Unprot" xfId="35"/>
    <cellStyle name="Unprot$" xfId="36"/>
    <cellStyle name="Unprotect" xfId="37"/>
    <cellStyle name="Warning Text 10" xfId="32080"/>
    <cellStyle name="Warning Text 2" xfId="32081"/>
    <cellStyle name="Warning Text 2 2" xfId="32082"/>
    <cellStyle name="Warning Text 2 3" xfId="32083"/>
    <cellStyle name="Warning Text 2 4" xfId="32084"/>
    <cellStyle name="Warning Text 3" xfId="32085"/>
    <cellStyle name="Warning Text 3 2" xfId="32086"/>
    <cellStyle name="Warning Text 3 3" xfId="32087"/>
    <cellStyle name="Warning Text 3 4" xfId="32088"/>
    <cellStyle name="Warning Text 4" xfId="32089"/>
    <cellStyle name="Warning Text 4 2" xfId="32090"/>
    <cellStyle name="Warning Text 4 3" xfId="32091"/>
    <cellStyle name="Warning Text 4 4" xfId="32092"/>
    <cellStyle name="Warning Text 5" xfId="32093"/>
    <cellStyle name="Warning Text 5 2" xfId="32094"/>
    <cellStyle name="Warning Text 5 3" xfId="32095"/>
    <cellStyle name="Warning Text 5 4" xfId="32096"/>
    <cellStyle name="Warning Text 6" xfId="32097"/>
    <cellStyle name="Warning Text 7" xfId="32098"/>
    <cellStyle name="Warning Text 8" xfId="32099"/>
    <cellStyle name="Warning Text 9" xfId="32100"/>
    <cellStyle name="Weng" xfId="32101"/>
    <cellStyle name="WengSiteHeader" xfId="32102"/>
    <cellStyle name="WengTableHeader" xfId="32103"/>
    <cellStyle name="WengTitle" xfId="32104"/>
  </cellStyles>
  <dxfs count="3">
    <dxf>
      <fill>
        <patternFill>
          <bgColor rgb="FFFFCCC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UT%202015.Q2%20-%20Non-routine%20Updates%20Workpapers.zip\UT%202015.Q2%20-%20QF%20Que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5\61%20-%20UT%20Compliance%20Filing%20-%202015.Q2%20-%202016%20July\Data\xxx%202015%20QF%20Pricing%20Request%20Study%20List%20_2015%2006%20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5\61%20-%20UT%20Compliance%20Filing%20-%202015.Q2%20-%202016%20July\Data\xxx%202015%20QF%20Pricing%20Request%20Study%20List%20_2015%2006%2029%20(Degradat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uck\Budget%20Information\Wind%20PTC%20Impact\Power%20County_120MW_RFP%20Base%20Model_V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0\01%20-%20Scatec%20Solar%20-%202010%20Feb\Data\Source%20Files\Source%20Files\GN_Planned%20Outages%20(In%20Progres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1\01%20-%20Vivaldi%20Wind%20-%20ID%20-%202011%20Jan\Data\Vivaldi%20Wind%20-%20Demand%20(CONF)%20_2011%2001%2012%20(191.5%20MW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UT%202015.Q2%20-%20Non-routine%20Updates%20Workpapers.zip\UT%202015.Q2%20-%20FOT%20Displacement%20Adjusted%20for%20Solar%20Degra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ue"/>
      <sheetName val="UT 2015.Q2 - QF Queue"/>
    </sheetNames>
    <sheetDataSet>
      <sheetData sheetId="0">
        <row r="2">
          <cell r="J2">
            <v>0</v>
          </cell>
        </row>
        <row r="3">
          <cell r="J3" t="str">
            <v>QF Name</v>
          </cell>
        </row>
        <row r="4">
          <cell r="C4">
            <v>0</v>
          </cell>
          <cell r="E4">
            <v>0</v>
          </cell>
          <cell r="G4">
            <v>0</v>
          </cell>
          <cell r="H4">
            <v>0</v>
          </cell>
          <cell r="J4">
            <v>0</v>
          </cell>
          <cell r="L4">
            <v>0</v>
          </cell>
          <cell r="N4">
            <v>0</v>
          </cell>
          <cell r="O4">
            <v>0</v>
          </cell>
        </row>
        <row r="5">
          <cell r="C5" t="str">
            <v>Utah Pavant Solar II</v>
          </cell>
          <cell r="E5">
            <v>50</v>
          </cell>
          <cell r="G5">
            <v>0.39100000000000001</v>
          </cell>
          <cell r="H5">
            <v>42705</v>
          </cell>
          <cell r="J5" t="str">
            <v>QF - 131 - UT - Solar</v>
          </cell>
          <cell r="L5" t="str">
            <v>Utah South</v>
          </cell>
          <cell r="N5">
            <v>5.0000000000000001E-3</v>
          </cell>
          <cell r="O5" t="str">
            <v>Flat</v>
          </cell>
        </row>
        <row r="6">
          <cell r="C6" t="str">
            <v>Granite Mtn Solar West</v>
          </cell>
          <cell r="E6">
            <v>50.4</v>
          </cell>
          <cell r="G6">
            <v>0.39100000000000001</v>
          </cell>
          <cell r="H6">
            <v>42583</v>
          </cell>
          <cell r="J6" t="str">
            <v>QF - 109 - UT - Solar</v>
          </cell>
          <cell r="L6" t="str">
            <v>Utah South</v>
          </cell>
          <cell r="N6">
            <v>7.4999999999999997E-3</v>
          </cell>
          <cell r="O6" t="str">
            <v>Flat</v>
          </cell>
        </row>
        <row r="7">
          <cell r="C7" t="str">
            <v>Iron Springs Solar</v>
          </cell>
          <cell r="E7">
            <v>80</v>
          </cell>
          <cell r="G7">
            <v>0.39100000000000001</v>
          </cell>
          <cell r="H7">
            <v>42614</v>
          </cell>
          <cell r="J7" t="str">
            <v>QF - 110 - UT - Solar</v>
          </cell>
          <cell r="L7" t="str">
            <v>Utah South</v>
          </cell>
          <cell r="N7">
            <v>7.4999999999999997E-3</v>
          </cell>
          <cell r="O7" t="str">
            <v>Flat</v>
          </cell>
        </row>
        <row r="8">
          <cell r="C8" t="str">
            <v>Granite Mtn Solar East</v>
          </cell>
          <cell r="E8">
            <v>80</v>
          </cell>
          <cell r="G8">
            <v>0.39100000000000001</v>
          </cell>
          <cell r="H8">
            <v>42597</v>
          </cell>
          <cell r="J8" t="str">
            <v>QF - 116 - UT - Solar</v>
          </cell>
          <cell r="L8" t="str">
            <v>Utah South</v>
          </cell>
          <cell r="N8">
            <v>7.4999999999999997E-3</v>
          </cell>
          <cell r="O8" t="str">
            <v>Flat</v>
          </cell>
        </row>
        <row r="9">
          <cell r="C9" t="str">
            <v>Oregon Sch 37 Solar QF  - COD before 7/2017</v>
          </cell>
          <cell r="E9">
            <v>36.89</v>
          </cell>
          <cell r="G9">
            <v>0.36699999999999999</v>
          </cell>
          <cell r="H9">
            <v>42917</v>
          </cell>
          <cell r="J9" t="str">
            <v>QF - 03 - OR - Solar</v>
          </cell>
          <cell r="L9" t="str">
            <v>Oregon</v>
          </cell>
          <cell r="N9">
            <v>5.8466999999999998E-3</v>
          </cell>
          <cell r="O9" t="str">
            <v>Prior</v>
          </cell>
        </row>
        <row r="10">
          <cell r="C10" t="str">
            <v>Oregon Sch 37 Solar QF  - COD before 7/2018</v>
          </cell>
          <cell r="E10">
            <v>10.9</v>
          </cell>
          <cell r="G10">
            <v>0.36699999999999999</v>
          </cell>
          <cell r="H10">
            <v>43282</v>
          </cell>
          <cell r="J10" t="str">
            <v>QF - 03 - OR - Solar</v>
          </cell>
          <cell r="L10" t="str">
            <v>Oregon</v>
          </cell>
          <cell r="N10">
            <v>5.8466999999999998E-3</v>
          </cell>
          <cell r="O10" t="str">
            <v>Prior</v>
          </cell>
        </row>
        <row r="11">
          <cell r="C11">
            <v>0</v>
          </cell>
          <cell r="E11">
            <v>0</v>
          </cell>
          <cell r="G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C12">
            <v>0</v>
          </cell>
          <cell r="E12">
            <v>0</v>
          </cell>
          <cell r="G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C13">
            <v>0</v>
          </cell>
          <cell r="E13">
            <v>0</v>
          </cell>
          <cell r="G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E14">
            <v>0</v>
          </cell>
          <cell r="G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E15">
            <v>0</v>
          </cell>
          <cell r="G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E16">
            <v>0</v>
          </cell>
          <cell r="G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C17">
            <v>0</v>
          </cell>
          <cell r="E17">
            <v>0</v>
          </cell>
          <cell r="G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C18">
            <v>0</v>
          </cell>
          <cell r="E18">
            <v>0</v>
          </cell>
          <cell r="G18">
            <v>0</v>
          </cell>
          <cell r="H18">
            <v>0</v>
          </cell>
          <cell r="J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E19">
            <v>0</v>
          </cell>
          <cell r="G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C20">
            <v>0</v>
          </cell>
          <cell r="E20">
            <v>0</v>
          </cell>
          <cell r="G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C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E22">
            <v>0</v>
          </cell>
          <cell r="G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E23">
            <v>0</v>
          </cell>
          <cell r="G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E24">
            <v>0</v>
          </cell>
          <cell r="G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E25">
            <v>0</v>
          </cell>
          <cell r="G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E26">
            <v>0</v>
          </cell>
          <cell r="G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E27">
            <v>308.19</v>
          </cell>
          <cell r="G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9">
          <cell r="E29">
            <v>0</v>
          </cell>
          <cell r="G29">
            <v>0</v>
          </cell>
          <cell r="J29">
            <v>0</v>
          </cell>
          <cell r="L29">
            <v>0</v>
          </cell>
        </row>
        <row r="30">
          <cell r="E30">
            <v>79.2</v>
          </cell>
          <cell r="G30">
            <v>0.14499999999999999</v>
          </cell>
          <cell r="J30" t="str">
            <v>QF - 82 - UT - Wind</v>
          </cell>
          <cell r="L30" t="str">
            <v>Utah South</v>
          </cell>
        </row>
        <row r="31">
          <cell r="E31">
            <v>50</v>
          </cell>
          <cell r="G31">
            <v>0.34100000000000003</v>
          </cell>
          <cell r="J31" t="str">
            <v>QF - 122 - UT - Solar</v>
          </cell>
          <cell r="L31" t="str">
            <v>Utah North</v>
          </cell>
        </row>
        <row r="32">
          <cell r="E32">
            <v>45</v>
          </cell>
          <cell r="G32">
            <v>0.14499999999999999</v>
          </cell>
          <cell r="J32" t="str">
            <v>QF - 125 - UT - Wind</v>
          </cell>
          <cell r="L32" t="str">
            <v>Utah South</v>
          </cell>
        </row>
        <row r="33">
          <cell r="E33">
            <v>80</v>
          </cell>
          <cell r="G33">
            <v>0.39100000000000001</v>
          </cell>
          <cell r="J33" t="str">
            <v>QF - 132 - UT - Solar</v>
          </cell>
          <cell r="L33" t="str">
            <v>Utah South</v>
          </cell>
        </row>
        <row r="34">
          <cell r="E34">
            <v>21.2</v>
          </cell>
          <cell r="G34">
            <v>0.39100000000000001</v>
          </cell>
          <cell r="J34" t="str">
            <v>QF - 133 - UT - Solar</v>
          </cell>
          <cell r="L34" t="str">
            <v>Utah South</v>
          </cell>
        </row>
        <row r="35">
          <cell r="E35">
            <v>20</v>
          </cell>
          <cell r="G35">
            <v>0.39100000000000001</v>
          </cell>
          <cell r="J35" t="str">
            <v>QF - 137 - UT - Solar</v>
          </cell>
          <cell r="L35" t="str">
            <v>Utah South</v>
          </cell>
        </row>
        <row r="36">
          <cell r="E36">
            <v>10</v>
          </cell>
          <cell r="G36">
            <v>0.34100000000000003</v>
          </cell>
          <cell r="J36" t="str">
            <v>QF - 138 - UT - Solar</v>
          </cell>
          <cell r="L36" t="str">
            <v>Utah South</v>
          </cell>
        </row>
        <row r="37">
          <cell r="E37">
            <v>20</v>
          </cell>
          <cell r="G37">
            <v>0.39100000000000001</v>
          </cell>
          <cell r="J37" t="str">
            <v>QF - 141 - UT - Solar</v>
          </cell>
          <cell r="L37" t="str">
            <v>Utah South</v>
          </cell>
        </row>
        <row r="38">
          <cell r="E38">
            <v>80</v>
          </cell>
          <cell r="G38">
            <v>0.39100000000000001</v>
          </cell>
          <cell r="J38" t="str">
            <v>QF - 142 - UT - Solar</v>
          </cell>
          <cell r="L38" t="str">
            <v>Utah South</v>
          </cell>
        </row>
        <row r="39">
          <cell r="E39">
            <v>80</v>
          </cell>
          <cell r="G39">
            <v>0.39100000000000001</v>
          </cell>
          <cell r="J39" t="str">
            <v>QF - 144 - UT - Solar</v>
          </cell>
          <cell r="L39" t="str">
            <v>Utah South</v>
          </cell>
        </row>
        <row r="40">
          <cell r="E40">
            <v>80</v>
          </cell>
          <cell r="G40">
            <v>0.39100000000000001</v>
          </cell>
          <cell r="J40" t="str">
            <v>QF - 145 - UT - Solar</v>
          </cell>
          <cell r="L40" t="str">
            <v>Utah South</v>
          </cell>
        </row>
        <row r="41">
          <cell r="E41">
            <v>80</v>
          </cell>
          <cell r="G41">
            <v>0.39100000000000001</v>
          </cell>
          <cell r="J41" t="str">
            <v>QF - 149 - UT - Solar</v>
          </cell>
          <cell r="L41" t="str">
            <v>Utah South</v>
          </cell>
        </row>
        <row r="42">
          <cell r="E42">
            <v>80</v>
          </cell>
          <cell r="G42">
            <v>0.39100000000000001</v>
          </cell>
          <cell r="J42" t="str">
            <v>QF - 150 - UT - Solar</v>
          </cell>
          <cell r="L42" t="str">
            <v>Utah South</v>
          </cell>
        </row>
        <row r="43">
          <cell r="E43">
            <v>80</v>
          </cell>
          <cell r="G43">
            <v>0.34100000000000003</v>
          </cell>
          <cell r="J43" t="str">
            <v>QF - 156 - UT - Solar</v>
          </cell>
          <cell r="L43" t="str">
            <v>Clover</v>
          </cell>
        </row>
        <row r="44">
          <cell r="E44">
            <v>80</v>
          </cell>
          <cell r="G44">
            <v>0.39100000000000001</v>
          </cell>
          <cell r="J44" t="str">
            <v>QF - 161 - UT - Solar</v>
          </cell>
          <cell r="L44" t="str">
            <v>Utah South</v>
          </cell>
        </row>
        <row r="45">
          <cell r="E45">
            <v>80</v>
          </cell>
          <cell r="G45">
            <v>0.39100000000000001</v>
          </cell>
          <cell r="J45" t="str">
            <v>QF - 162 - UT - Solar</v>
          </cell>
          <cell r="L45" t="str">
            <v>Utah South</v>
          </cell>
        </row>
        <row r="46">
          <cell r="E46">
            <v>50</v>
          </cell>
          <cell r="G46">
            <v>0.34100000000000003</v>
          </cell>
          <cell r="J46" t="str">
            <v>QF - 164 - UT - Solar</v>
          </cell>
          <cell r="L46" t="str">
            <v>Utah North</v>
          </cell>
        </row>
        <row r="47">
          <cell r="E47">
            <v>80</v>
          </cell>
          <cell r="G47">
            <v>0.34100000000000003</v>
          </cell>
          <cell r="J47" t="str">
            <v>QF - 166 - UT - Solar</v>
          </cell>
          <cell r="L47" t="str">
            <v>Utah North</v>
          </cell>
        </row>
        <row r="48">
          <cell r="E48">
            <v>80</v>
          </cell>
          <cell r="G48">
            <v>0.14499999999999999</v>
          </cell>
          <cell r="J48" t="str">
            <v>QF - 167 - UT - Wind</v>
          </cell>
          <cell r="L48" t="str">
            <v>Utah South</v>
          </cell>
        </row>
        <row r="49">
          <cell r="E49">
            <v>80</v>
          </cell>
          <cell r="G49">
            <v>0.14499999999999999</v>
          </cell>
          <cell r="J49" t="str">
            <v>QF - 168 - UT - Wind</v>
          </cell>
          <cell r="L49" t="str">
            <v>Utah South</v>
          </cell>
        </row>
        <row r="50">
          <cell r="E50">
            <v>5</v>
          </cell>
          <cell r="G50">
            <v>0.39200000000000002</v>
          </cell>
          <cell r="J50" t="str">
            <v>QF - 169 - UT - Solar</v>
          </cell>
          <cell r="L50" t="str">
            <v>Utah South</v>
          </cell>
        </row>
        <row r="51">
          <cell r="E51">
            <v>6</v>
          </cell>
          <cell r="G51">
            <v>0.34200000000000003</v>
          </cell>
          <cell r="J51" t="str">
            <v>QF - 170 - UT - Solar</v>
          </cell>
          <cell r="L51" t="str">
            <v>Utah South</v>
          </cell>
        </row>
        <row r="52">
          <cell r="E52">
            <v>78.2</v>
          </cell>
          <cell r="G52">
            <v>0.39100000000000001</v>
          </cell>
          <cell r="J52" t="str">
            <v>QF - 171 - UT - Solar</v>
          </cell>
          <cell r="L52" t="str">
            <v>Utah South</v>
          </cell>
        </row>
        <row r="53">
          <cell r="E53">
            <v>14.5</v>
          </cell>
          <cell r="G53">
            <v>0.39100000000000001</v>
          </cell>
          <cell r="J53" t="str">
            <v>QF - 172 - UT - Solar</v>
          </cell>
          <cell r="L53" t="str">
            <v>Utah North</v>
          </cell>
        </row>
        <row r="54">
          <cell r="E54">
            <v>7.5</v>
          </cell>
          <cell r="G54">
            <v>0.39100000000000001</v>
          </cell>
          <cell r="J54" t="str">
            <v>QF - 173 - UT - Solar</v>
          </cell>
          <cell r="L54" t="str">
            <v>Utah North</v>
          </cell>
        </row>
        <row r="55">
          <cell r="E55">
            <v>20</v>
          </cell>
          <cell r="G55">
            <v>0.39100000000000001</v>
          </cell>
          <cell r="J55" t="str">
            <v>QF - 174 - ID - Solar</v>
          </cell>
          <cell r="L55" t="str">
            <v>Goshen</v>
          </cell>
        </row>
        <row r="56">
          <cell r="E56">
            <v>20</v>
          </cell>
          <cell r="G56">
            <v>0.39100000000000001</v>
          </cell>
          <cell r="J56" t="str">
            <v>QF - 175 - ID - Solar</v>
          </cell>
          <cell r="L56" t="str">
            <v>Goshen</v>
          </cell>
        </row>
        <row r="57">
          <cell r="E57">
            <v>80</v>
          </cell>
          <cell r="G57">
            <v>0.14499999999999999</v>
          </cell>
          <cell r="J57" t="str">
            <v>QF - 177 - WY - Wind</v>
          </cell>
          <cell r="L57" t="str">
            <v>Wyoming Northeast</v>
          </cell>
        </row>
        <row r="58">
          <cell r="E58">
            <v>69</v>
          </cell>
          <cell r="G58">
            <v>0.14499999999999999</v>
          </cell>
          <cell r="J58" t="str">
            <v>QF - 178 - UT - Wind</v>
          </cell>
          <cell r="L58" t="str">
            <v>Utah South</v>
          </cell>
        </row>
        <row r="59">
          <cell r="E59">
            <v>80</v>
          </cell>
          <cell r="G59">
            <v>0.34100000000000003</v>
          </cell>
          <cell r="J59" t="str">
            <v>QF - 179 - UT - Solar</v>
          </cell>
          <cell r="L59" t="str">
            <v>Utah North</v>
          </cell>
        </row>
        <row r="60">
          <cell r="E60">
            <v>80</v>
          </cell>
          <cell r="G60">
            <v>0.14499999999999999</v>
          </cell>
          <cell r="J60" t="str">
            <v>QF - 180 - WY - Wind</v>
          </cell>
          <cell r="L60" t="str">
            <v>Wyoming Northeast</v>
          </cell>
        </row>
        <row r="61">
          <cell r="E61">
            <v>21</v>
          </cell>
          <cell r="G61">
            <v>0.34100000000000003</v>
          </cell>
          <cell r="J61" t="str">
            <v>QF - 181 - ID - Solar</v>
          </cell>
          <cell r="L61" t="str">
            <v>Goshen</v>
          </cell>
        </row>
        <row r="62">
          <cell r="E62">
            <v>44.2</v>
          </cell>
          <cell r="G62">
            <v>0.36699999999999999</v>
          </cell>
          <cell r="J62" t="str">
            <v>QF - 182 - OR - Solar</v>
          </cell>
          <cell r="L62" t="str">
            <v>Central Oregon</v>
          </cell>
        </row>
        <row r="63">
          <cell r="E63">
            <v>45</v>
          </cell>
          <cell r="G63">
            <v>0.36699999999999999</v>
          </cell>
          <cell r="J63" t="str">
            <v>QF - 183 - OR - Solar</v>
          </cell>
          <cell r="L63" t="str">
            <v>Central Oregon</v>
          </cell>
        </row>
        <row r="64">
          <cell r="E64">
            <v>20</v>
          </cell>
          <cell r="G64">
            <v>0.36699999999999999</v>
          </cell>
          <cell r="J64" t="str">
            <v>QF - 184 - OR - Solar</v>
          </cell>
          <cell r="L64" t="str">
            <v>Central Oregon</v>
          </cell>
        </row>
        <row r="65">
          <cell r="E65">
            <v>80</v>
          </cell>
          <cell r="G65">
            <v>0.34100000000000003</v>
          </cell>
          <cell r="J65" t="str">
            <v>QF - 185 - UT - Solar</v>
          </cell>
          <cell r="L65" t="str">
            <v>Clover</v>
          </cell>
        </row>
        <row r="66">
          <cell r="E66">
            <v>80</v>
          </cell>
          <cell r="G66">
            <v>0.34100000000000003</v>
          </cell>
          <cell r="J66" t="str">
            <v>QF - 186 - UT - Solar</v>
          </cell>
          <cell r="L66" t="str">
            <v>Clover</v>
          </cell>
        </row>
        <row r="67">
          <cell r="E67">
            <v>80</v>
          </cell>
          <cell r="G67">
            <v>0.34100000000000003</v>
          </cell>
          <cell r="J67" t="str">
            <v>QF - 187 - UT - Solar</v>
          </cell>
          <cell r="L67" t="str">
            <v>Clover</v>
          </cell>
        </row>
        <row r="68">
          <cell r="E68">
            <v>80</v>
          </cell>
          <cell r="G68">
            <v>0.34100000000000003</v>
          </cell>
          <cell r="J68" t="str">
            <v>QF - 188 - UT - Solar</v>
          </cell>
          <cell r="L68" t="str">
            <v>Clover</v>
          </cell>
        </row>
        <row r="69">
          <cell r="E69">
            <v>80</v>
          </cell>
          <cell r="G69">
            <v>0.34100000000000003</v>
          </cell>
          <cell r="J69" t="str">
            <v>QF - 189 - UT - Solar</v>
          </cell>
          <cell r="L69" t="str">
            <v>Clover</v>
          </cell>
        </row>
        <row r="70">
          <cell r="E70">
            <v>80</v>
          </cell>
          <cell r="G70">
            <v>0.34100000000000003</v>
          </cell>
          <cell r="J70" t="str">
            <v>QF - 190 - UT - Solar</v>
          </cell>
          <cell r="L70" t="str">
            <v>Clover</v>
          </cell>
        </row>
        <row r="71">
          <cell r="E71">
            <v>80</v>
          </cell>
          <cell r="G71">
            <v>0.34100000000000003</v>
          </cell>
          <cell r="J71" t="str">
            <v>QF - 191 - UT - Solar</v>
          </cell>
          <cell r="L71" t="str">
            <v>Utah North</v>
          </cell>
        </row>
        <row r="72">
          <cell r="E72">
            <v>80</v>
          </cell>
          <cell r="G72">
            <v>0.34100000000000003</v>
          </cell>
          <cell r="J72" t="str">
            <v>QF - 192 - UT - Solar</v>
          </cell>
          <cell r="L72" t="str">
            <v>Utah South</v>
          </cell>
        </row>
        <row r="73">
          <cell r="E73">
            <v>72.599999999999994</v>
          </cell>
          <cell r="G73">
            <v>0.14499999999999999</v>
          </cell>
          <cell r="J73" t="str">
            <v>QF - 193 - WY - Wind</v>
          </cell>
          <cell r="L73" t="str">
            <v>Wyoming Northeast</v>
          </cell>
        </row>
        <row r="74">
          <cell r="E74">
            <v>80</v>
          </cell>
          <cell r="G74">
            <v>0.14499999999999999</v>
          </cell>
          <cell r="J74" t="str">
            <v>QF - 194 - WY - Wind</v>
          </cell>
          <cell r="L74" t="str">
            <v>Wyoming Northeast</v>
          </cell>
        </row>
        <row r="75">
          <cell r="E75">
            <v>80</v>
          </cell>
          <cell r="G75">
            <v>0.14499999999999999</v>
          </cell>
          <cell r="J75" t="str">
            <v>QF - 195 - WY - Wind</v>
          </cell>
          <cell r="L75" t="str">
            <v>Wyoming Northeast</v>
          </cell>
        </row>
        <row r="76">
          <cell r="E76">
            <v>20</v>
          </cell>
          <cell r="G76">
            <v>0.39100000000000001</v>
          </cell>
          <cell r="J76" t="str">
            <v>QF - 196 - ID - Solar</v>
          </cell>
          <cell r="L76" t="str">
            <v>Goshen</v>
          </cell>
        </row>
        <row r="77">
          <cell r="E77">
            <v>20</v>
          </cell>
          <cell r="G77">
            <v>0.39100000000000001</v>
          </cell>
          <cell r="J77" t="str">
            <v>QF - 197 - ID - Solar</v>
          </cell>
          <cell r="L77" t="str">
            <v>Goshen</v>
          </cell>
        </row>
        <row r="78">
          <cell r="E78">
            <v>20</v>
          </cell>
          <cell r="G78">
            <v>0.39100000000000001</v>
          </cell>
          <cell r="J78" t="str">
            <v>QF - 198 - ID - Solar</v>
          </cell>
          <cell r="L78" t="str">
            <v>Goshen</v>
          </cell>
        </row>
        <row r="79">
          <cell r="E79">
            <v>20</v>
          </cell>
          <cell r="G79">
            <v>0.39100000000000001</v>
          </cell>
          <cell r="J79" t="str">
            <v>QF - 199 - ID - Solar</v>
          </cell>
          <cell r="L79" t="str">
            <v>Goshen</v>
          </cell>
        </row>
        <row r="80">
          <cell r="E80">
            <v>80</v>
          </cell>
          <cell r="G80">
            <v>0.36699999999999999</v>
          </cell>
          <cell r="J80" t="str">
            <v>QF - 200 - OR - Solar</v>
          </cell>
          <cell r="L80" t="str">
            <v>Central Oregon</v>
          </cell>
        </row>
        <row r="81">
          <cell r="E81">
            <v>15</v>
          </cell>
          <cell r="G81">
            <v>0.39100000000000001</v>
          </cell>
          <cell r="J81" t="str">
            <v>QF - 201 - UT - Solar</v>
          </cell>
          <cell r="L81" t="str">
            <v>Utah South</v>
          </cell>
        </row>
        <row r="82">
          <cell r="E82">
            <v>40</v>
          </cell>
          <cell r="G82">
            <v>0.34100000000000003</v>
          </cell>
          <cell r="J82" t="str">
            <v>QF - 202 - ID - Solar</v>
          </cell>
          <cell r="L82" t="str">
            <v>Goshen</v>
          </cell>
        </row>
        <row r="83">
          <cell r="E83">
            <v>50</v>
          </cell>
          <cell r="G83">
            <v>0.34100000000000003</v>
          </cell>
          <cell r="J83" t="str">
            <v>QF - 203 - ID - Solar</v>
          </cell>
          <cell r="L83" t="str">
            <v>Goshen</v>
          </cell>
        </row>
        <row r="84">
          <cell r="E84">
            <v>20</v>
          </cell>
          <cell r="G84">
            <v>0.34100000000000003</v>
          </cell>
          <cell r="J84" t="str">
            <v>QF - 204 - ID - Solar</v>
          </cell>
          <cell r="L84" t="str">
            <v>Goshen</v>
          </cell>
        </row>
        <row r="85">
          <cell r="E85">
            <v>20</v>
          </cell>
          <cell r="G85">
            <v>0.34100000000000003</v>
          </cell>
          <cell r="J85" t="str">
            <v>QF - 205 - ID - Solar</v>
          </cell>
          <cell r="L85" t="str">
            <v>Goshen</v>
          </cell>
        </row>
        <row r="86">
          <cell r="E86">
            <v>20</v>
          </cell>
          <cell r="G86">
            <v>0.14499999999999999</v>
          </cell>
          <cell r="J86" t="str">
            <v>QF - 206 - ID - Wind</v>
          </cell>
          <cell r="L86" t="str">
            <v>Goshen</v>
          </cell>
        </row>
        <row r="87">
          <cell r="E87">
            <v>40</v>
          </cell>
          <cell r="G87">
            <v>0.39100000000000001</v>
          </cell>
          <cell r="J87" t="str">
            <v>QF - 207 - UT - Solar</v>
          </cell>
          <cell r="L87" t="str">
            <v>Utah South</v>
          </cell>
        </row>
        <row r="88">
          <cell r="E88">
            <v>80</v>
          </cell>
          <cell r="G88">
            <v>0.34100000000000003</v>
          </cell>
          <cell r="J88" t="str">
            <v>QF - 208 - ID - Solar</v>
          </cell>
          <cell r="L88" t="str">
            <v>Goshen</v>
          </cell>
        </row>
        <row r="89">
          <cell r="E89">
            <v>20</v>
          </cell>
          <cell r="G89">
            <v>0.34100000000000003</v>
          </cell>
          <cell r="J89" t="str">
            <v>QF - 209 - ID - Solar</v>
          </cell>
          <cell r="L89" t="str">
            <v>Goshen</v>
          </cell>
        </row>
        <row r="90">
          <cell r="E90">
            <v>20</v>
          </cell>
          <cell r="G90">
            <v>0.34100000000000003</v>
          </cell>
          <cell r="J90" t="str">
            <v>QF - 210 - ID - Solar</v>
          </cell>
          <cell r="L90" t="str">
            <v>Goshen</v>
          </cell>
        </row>
        <row r="91">
          <cell r="E91">
            <v>20</v>
          </cell>
          <cell r="G91">
            <v>0.34100000000000003</v>
          </cell>
          <cell r="J91" t="str">
            <v>QF - 211 - ID - Solar</v>
          </cell>
          <cell r="L91" t="str">
            <v>Goshen</v>
          </cell>
        </row>
        <row r="92">
          <cell r="E92">
            <v>20</v>
          </cell>
          <cell r="G92">
            <v>0.34100000000000003</v>
          </cell>
          <cell r="J92" t="str">
            <v>QF - 212 - ID - Solar</v>
          </cell>
          <cell r="L92" t="str">
            <v>Goshen</v>
          </cell>
        </row>
        <row r="93">
          <cell r="E93">
            <v>20</v>
          </cell>
          <cell r="G93">
            <v>0.34100000000000003</v>
          </cell>
          <cell r="J93" t="str">
            <v>QF - 213 - ID - Solar</v>
          </cell>
          <cell r="L93" t="str">
            <v>Goshen</v>
          </cell>
        </row>
        <row r="94">
          <cell r="E94">
            <v>20</v>
          </cell>
          <cell r="G94">
            <v>0.34100000000000003</v>
          </cell>
          <cell r="J94" t="str">
            <v>QF - 214 - ID - Solar</v>
          </cell>
          <cell r="L94" t="str">
            <v>Utah North</v>
          </cell>
        </row>
        <row r="95">
          <cell r="E95">
            <v>20</v>
          </cell>
          <cell r="G95">
            <v>0.34100000000000003</v>
          </cell>
          <cell r="J95" t="str">
            <v>QF - 215 - ID - Solar</v>
          </cell>
          <cell r="L95" t="str">
            <v>Utah North</v>
          </cell>
        </row>
        <row r="96">
          <cell r="E96">
            <v>20</v>
          </cell>
          <cell r="G96">
            <v>0.34100000000000003</v>
          </cell>
          <cell r="J96" t="str">
            <v>QF - 216 - ID - Solar</v>
          </cell>
          <cell r="L96" t="str">
            <v>Utah North</v>
          </cell>
        </row>
        <row r="97">
          <cell r="E97">
            <v>80</v>
          </cell>
          <cell r="G97">
            <v>0.14499999999999999</v>
          </cell>
          <cell r="J97" t="str">
            <v>QF - 217 - WY - Wind</v>
          </cell>
          <cell r="L97" t="str">
            <v>Wyoming Northeast</v>
          </cell>
        </row>
        <row r="98">
          <cell r="E98">
            <v>80</v>
          </cell>
          <cell r="G98">
            <v>0.14499999999999999</v>
          </cell>
          <cell r="J98" t="str">
            <v>QF - 218 - WY - Wind</v>
          </cell>
          <cell r="L98" t="str">
            <v>Wyoming Northeast</v>
          </cell>
        </row>
        <row r="99">
          <cell r="E99">
            <v>80</v>
          </cell>
          <cell r="G99">
            <v>0.14499999999999999</v>
          </cell>
          <cell r="J99" t="str">
            <v>QF - 219 - WY - Wind</v>
          </cell>
          <cell r="L99" t="str">
            <v>Wyoming Northeast</v>
          </cell>
        </row>
        <row r="100">
          <cell r="E100">
            <v>80</v>
          </cell>
          <cell r="G100">
            <v>0.34100000000000003</v>
          </cell>
          <cell r="J100" t="str">
            <v>QF - 220 - UT - Solar</v>
          </cell>
          <cell r="L100" t="str">
            <v>Utah North</v>
          </cell>
        </row>
        <row r="101">
          <cell r="E101">
            <v>58</v>
          </cell>
          <cell r="G101">
            <v>0.39100000000000001</v>
          </cell>
          <cell r="J101" t="str">
            <v>QF - 221 - UT - Solar</v>
          </cell>
          <cell r="L101" t="str">
            <v>Utah South</v>
          </cell>
        </row>
        <row r="102">
          <cell r="E102">
            <v>80</v>
          </cell>
          <cell r="G102">
            <v>0.39100000000000001</v>
          </cell>
          <cell r="J102" t="str">
            <v>QF - 222 - UT - Solar</v>
          </cell>
          <cell r="L102" t="str">
            <v>Utah South</v>
          </cell>
        </row>
        <row r="103">
          <cell r="E103">
            <v>80</v>
          </cell>
          <cell r="G103">
            <v>0.39100000000000001</v>
          </cell>
          <cell r="J103" t="str">
            <v>QF - 223 - WY - Solar</v>
          </cell>
          <cell r="L103" t="str">
            <v>Wyoming Northeast</v>
          </cell>
        </row>
        <row r="104">
          <cell r="E104">
            <v>133.80000000000001</v>
          </cell>
          <cell r="G104">
            <v>0.35829596412556047</v>
          </cell>
          <cell r="J104" t="str">
            <v>QF - 224 - OR - Solar</v>
          </cell>
          <cell r="L104" t="str">
            <v>Oregon</v>
          </cell>
        </row>
        <row r="105">
          <cell r="E105">
            <v>20</v>
          </cell>
          <cell r="G105">
            <v>0.39100000000000001</v>
          </cell>
          <cell r="J105" t="str">
            <v>QF - 225 - UT - Solar</v>
          </cell>
          <cell r="L105" t="str">
            <v>Utah South</v>
          </cell>
        </row>
        <row r="106">
          <cell r="E106">
            <v>20</v>
          </cell>
          <cell r="G106">
            <v>0.39100000000000001</v>
          </cell>
          <cell r="J106" t="str">
            <v>QF - 226 - UT - Solar</v>
          </cell>
          <cell r="L106" t="str">
            <v>Utah South</v>
          </cell>
        </row>
        <row r="107">
          <cell r="E107">
            <v>80</v>
          </cell>
          <cell r="G107">
            <v>0.39100000000000001</v>
          </cell>
          <cell r="J107" t="str">
            <v>QF - 227 - UT - Solar</v>
          </cell>
          <cell r="L107" t="str">
            <v>Utah South</v>
          </cell>
        </row>
        <row r="108">
          <cell r="E108">
            <v>8</v>
          </cell>
          <cell r="G108">
            <v>0.39100000000000001</v>
          </cell>
          <cell r="J108" t="str">
            <v>QF - 228 - UT - Solar</v>
          </cell>
          <cell r="L108" t="str">
            <v>Utah South</v>
          </cell>
        </row>
        <row r="109">
          <cell r="E109">
            <v>0</v>
          </cell>
          <cell r="G109">
            <v>0</v>
          </cell>
          <cell r="J109">
            <v>0</v>
          </cell>
          <cell r="L109">
            <v>0</v>
          </cell>
        </row>
        <row r="110">
          <cell r="E110">
            <v>0</v>
          </cell>
          <cell r="G110">
            <v>0</v>
          </cell>
          <cell r="J110">
            <v>0</v>
          </cell>
          <cell r="L110">
            <v>0</v>
          </cell>
        </row>
        <row r="111">
          <cell r="E111">
            <v>0</v>
          </cell>
          <cell r="G111">
            <v>0</v>
          </cell>
          <cell r="J111">
            <v>0</v>
          </cell>
          <cell r="L111">
            <v>0</v>
          </cell>
        </row>
        <row r="112">
          <cell r="E112">
            <v>0</v>
          </cell>
          <cell r="G112">
            <v>0</v>
          </cell>
          <cell r="J112">
            <v>0</v>
          </cell>
          <cell r="L112">
            <v>0</v>
          </cell>
        </row>
        <row r="113">
          <cell r="E113">
            <v>0</v>
          </cell>
          <cell r="G113">
            <v>0</v>
          </cell>
          <cell r="J113">
            <v>0</v>
          </cell>
          <cell r="L113">
            <v>0</v>
          </cell>
        </row>
        <row r="114">
          <cell r="E114">
            <v>0</v>
          </cell>
          <cell r="G114">
            <v>0</v>
          </cell>
          <cell r="J114">
            <v>0</v>
          </cell>
          <cell r="L114">
            <v>0</v>
          </cell>
        </row>
        <row r="115">
          <cell r="E115">
            <v>0</v>
          </cell>
          <cell r="G115">
            <v>0</v>
          </cell>
          <cell r="J115">
            <v>0</v>
          </cell>
          <cell r="L115">
            <v>0</v>
          </cell>
        </row>
        <row r="116">
          <cell r="E116">
            <v>0</v>
          </cell>
          <cell r="G116">
            <v>0</v>
          </cell>
          <cell r="J116">
            <v>0</v>
          </cell>
          <cell r="L116">
            <v>0</v>
          </cell>
        </row>
        <row r="117">
          <cell r="E117">
            <v>0</v>
          </cell>
          <cell r="G117">
            <v>0</v>
          </cell>
          <cell r="J117">
            <v>0</v>
          </cell>
          <cell r="L117">
            <v>0</v>
          </cell>
        </row>
        <row r="118">
          <cell r="E118">
            <v>0</v>
          </cell>
          <cell r="G118">
            <v>0</v>
          </cell>
          <cell r="J118">
            <v>0</v>
          </cell>
          <cell r="L118">
            <v>0</v>
          </cell>
        </row>
        <row r="119">
          <cell r="E119">
            <v>0</v>
          </cell>
          <cell r="G119">
            <v>0</v>
          </cell>
          <cell r="J119">
            <v>0</v>
          </cell>
          <cell r="L119">
            <v>0</v>
          </cell>
        </row>
        <row r="120">
          <cell r="E120">
            <v>4123.2000000000007</v>
          </cell>
          <cell r="G120">
            <v>0</v>
          </cell>
          <cell r="J120">
            <v>0</v>
          </cell>
          <cell r="L120">
            <v>0</v>
          </cell>
        </row>
        <row r="121">
          <cell r="G121">
            <v>0</v>
          </cell>
        </row>
        <row r="122">
          <cell r="D122">
            <v>1401.87</v>
          </cell>
          <cell r="G122">
            <v>0</v>
          </cell>
          <cell r="J122">
            <v>0</v>
          </cell>
        </row>
        <row r="123">
          <cell r="G123">
            <v>0</v>
          </cell>
          <cell r="J123">
            <v>0</v>
          </cell>
        </row>
        <row r="124">
          <cell r="C124" t="str">
            <v>Utah 2015.Q2</v>
          </cell>
          <cell r="E124">
            <v>100</v>
          </cell>
          <cell r="G124">
            <v>1</v>
          </cell>
          <cell r="H124">
            <v>42370</v>
          </cell>
          <cell r="J124" t="str">
            <v>Avoided Cost Resource</v>
          </cell>
          <cell r="L124" t="str">
            <v>Utah North</v>
          </cell>
          <cell r="N124">
            <v>0</v>
          </cell>
          <cell r="O124" t="str">
            <v>Flat</v>
          </cell>
        </row>
        <row r="125">
          <cell r="D125">
            <v>1501.87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xxx 2015 QF Pricing Request Stu"/>
    </sheetNames>
    <definedNames>
      <definedName name="Active_CF" refersTo="='QF_Names'!$E$4:$E$99"/>
      <definedName name="Active_Delivery_Point" refersTo="='QF_Names'!$C$4:$C$99"/>
      <definedName name="Active_MW" refersTo="='QF_Names'!$D$4:$D$99"/>
      <definedName name="Active_Name_Conf" refersTo="='QF_Names'!$A$4:$A$99"/>
      <definedName name="Active_Online" refersTo="='QF_Names'!$F$4:$F$99"/>
      <definedName name="Active_QF_Name" refersTo="='QF_Names'!$B$4:$B$99"/>
      <definedName name="Active_QF_Queue_Date" refersTo="='QF_Names'!$K$4:$K$99"/>
      <definedName name="Active_Status" refersTo="='QF_Names'!$J$4:$J$99"/>
    </definedNames>
    <sheetDataSet>
      <sheetData sheetId="0" refreshError="1">
        <row r="4">
          <cell r="B4">
            <v>1</v>
          </cell>
          <cell r="C4" t="str">
            <v>Holly Refinery</v>
          </cell>
          <cell r="F4" t="str">
            <v>UT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J5">
            <v>39539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J11">
            <v>39626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J12">
            <v>39672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J17">
            <v>39784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J20">
            <v>39875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J22">
            <v>40025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J24">
            <v>40039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J28">
            <v>40140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J36">
            <v>40240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J42">
            <v>40346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J47">
            <v>40417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J52">
            <v>40512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J54">
            <v>40574</v>
          </cell>
          <cell r="K54">
            <v>40574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J55">
            <v>40602</v>
          </cell>
          <cell r="K55">
            <v>40602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J56">
            <v>40605</v>
          </cell>
          <cell r="K56">
            <v>40605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J57" t="str">
            <v>Not Released</v>
          </cell>
          <cell r="K57" t="str">
            <v>Not Released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J58">
            <v>40653</v>
          </cell>
          <cell r="K58">
            <v>40653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J59">
            <v>40646</v>
          </cell>
          <cell r="K59">
            <v>40646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J60">
            <v>40688</v>
          </cell>
          <cell r="K60">
            <v>40688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J61">
            <v>40700</v>
          </cell>
          <cell r="K61">
            <v>40700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J62">
            <v>40687</v>
          </cell>
          <cell r="K62">
            <v>40689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J63">
            <v>40737</v>
          </cell>
          <cell r="K63">
            <v>40737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J64">
            <v>40737</v>
          </cell>
          <cell r="K64">
            <v>40737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J65">
            <v>40737</v>
          </cell>
          <cell r="K65">
            <v>40737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J66">
            <v>40746</v>
          </cell>
          <cell r="K66">
            <v>40746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J67">
            <v>40746</v>
          </cell>
          <cell r="K67">
            <v>40746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J68">
            <v>40746</v>
          </cell>
          <cell r="K68">
            <v>40746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J69">
            <v>40759</v>
          </cell>
          <cell r="K69">
            <v>40759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J70">
            <v>40795</v>
          </cell>
          <cell r="K70">
            <v>40795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J71">
            <v>40763</v>
          </cell>
          <cell r="K71">
            <v>40763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J72">
            <v>40787</v>
          </cell>
          <cell r="K72">
            <v>40788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J73">
            <v>40787</v>
          </cell>
          <cell r="K73">
            <v>40788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J74">
            <v>40787</v>
          </cell>
          <cell r="K74">
            <v>40788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J75">
            <v>40801</v>
          </cell>
          <cell r="K75">
            <v>40801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J76">
            <v>40813</v>
          </cell>
          <cell r="K76">
            <v>40813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J77">
            <v>40814</v>
          </cell>
          <cell r="K77">
            <v>40814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J78">
            <v>40836</v>
          </cell>
          <cell r="K78">
            <v>40836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J79">
            <v>40816.5</v>
          </cell>
          <cell r="K79">
            <v>40820.363628125</v>
          </cell>
        </row>
        <row r="80">
          <cell r="B80">
            <v>23</v>
          </cell>
          <cell r="C80" t="str">
            <v>Blue Mtn Wind II</v>
          </cell>
          <cell r="D80" t="str">
            <v>QF - 17 - UT - Wind</v>
          </cell>
          <cell r="E80" t="str">
            <v>Redco (Renewable Energy Development Corp.)</v>
          </cell>
          <cell r="F80" t="str">
            <v>UT</v>
          </cell>
          <cell r="J80">
            <v>40826</v>
          </cell>
          <cell r="K80">
            <v>40830</v>
          </cell>
        </row>
        <row r="81">
          <cell r="B81">
            <v>24</v>
          </cell>
          <cell r="C81" t="str">
            <v>Cove Fort Geothermal</v>
          </cell>
          <cell r="D81" t="str">
            <v>QF - 16 - UT - Geothermal</v>
          </cell>
          <cell r="E81" t="str">
            <v>Enel Green Power North America, Inc</v>
          </cell>
          <cell r="F81" t="str">
            <v>UT</v>
          </cell>
          <cell r="J81">
            <v>40858</v>
          </cell>
          <cell r="K81">
            <v>40858</v>
          </cell>
        </row>
        <row r="82">
          <cell r="B82">
            <v>25</v>
          </cell>
          <cell r="C82" t="str">
            <v>Moroni Biomass</v>
          </cell>
          <cell r="D82" t="str">
            <v>QF - 18 - UT - Biomass</v>
          </cell>
          <cell r="E82" t="str">
            <v>Sanpete Valley Clean Energy LLC</v>
          </cell>
          <cell r="F82" t="str">
            <v>UT</v>
          </cell>
          <cell r="J82">
            <v>40868.597298726854</v>
          </cell>
          <cell r="K82">
            <v>40868.597298726854</v>
          </cell>
        </row>
        <row r="83">
          <cell r="B83" t="str">
            <v>2011.Q4</v>
          </cell>
          <cell r="C83" t="str">
            <v>2011.Q4 UT Compliance Filing</v>
          </cell>
          <cell r="E83" t="str">
            <v>Utah PSC</v>
          </cell>
          <cell r="F83" t="str">
            <v>UT</v>
          </cell>
          <cell r="J83">
            <v>40875.606786689816</v>
          </cell>
          <cell r="K83">
            <v>40875.696906712961</v>
          </cell>
        </row>
        <row r="84">
          <cell r="B84">
            <v>27</v>
          </cell>
          <cell r="C84" t="str">
            <v>Boswell Springs Wind III</v>
          </cell>
          <cell r="D84" t="str">
            <v>QF - 19 - WY - Wind</v>
          </cell>
          <cell r="E84" t="str">
            <v>Intermountain Wind</v>
          </cell>
          <cell r="F84" t="str">
            <v>WY</v>
          </cell>
          <cell r="J84">
            <v>40878.314478819397</v>
          </cell>
          <cell r="K84">
            <v>40879.314573958298</v>
          </cell>
        </row>
        <row r="85">
          <cell r="B85">
            <v>28</v>
          </cell>
          <cell r="C85" t="str">
            <v>LA Wind</v>
          </cell>
          <cell r="D85" t="str">
            <v>QF - 20 - ID - Wind</v>
          </cell>
          <cell r="E85" t="str">
            <v>LA Wind</v>
          </cell>
          <cell r="F85" t="str">
            <v>ID</v>
          </cell>
          <cell r="J85">
            <v>40893.617027777778</v>
          </cell>
          <cell r="K85">
            <v>40893.617027777778</v>
          </cell>
        </row>
        <row r="86">
          <cell r="B86">
            <v>29</v>
          </cell>
          <cell r="C86" t="str">
            <v>ExxonMobil</v>
          </cell>
          <cell r="D86" t="str">
            <v>ExxonMobil QF (2011)</v>
          </cell>
          <cell r="F86" t="str">
            <v>WY</v>
          </cell>
          <cell r="J86">
            <v>40893.617027777778</v>
          </cell>
          <cell r="K86">
            <v>40893.617027777778</v>
          </cell>
        </row>
        <row r="87">
          <cell r="B87" t="str">
            <v>2012</v>
          </cell>
        </row>
        <row r="88">
          <cell r="B88">
            <v>1</v>
          </cell>
          <cell r="C88" t="str">
            <v>Timber Canyon Cogen</v>
          </cell>
          <cell r="D88" t="str">
            <v>QF - 21 - UT - Cogen</v>
          </cell>
          <cell r="E88" t="str">
            <v>Timber Canyon</v>
          </cell>
          <cell r="F88" t="str">
            <v>UT</v>
          </cell>
          <cell r="J88">
            <v>40928</v>
          </cell>
          <cell r="K88">
            <v>40928</v>
          </cell>
        </row>
        <row r="89">
          <cell r="B89">
            <v>2</v>
          </cell>
          <cell r="C89" t="str">
            <v xml:space="preserve">Black Canyon Wind </v>
          </cell>
          <cell r="D89" t="str">
            <v>QF - 06 - ID - Wind</v>
          </cell>
          <cell r="E89" t="str">
            <v>Intermountain Wind</v>
          </cell>
          <cell r="F89" t="str">
            <v>ID</v>
          </cell>
          <cell r="J89">
            <v>40955</v>
          </cell>
          <cell r="K89">
            <v>40955</v>
          </cell>
        </row>
        <row r="90">
          <cell r="B90">
            <v>3</v>
          </cell>
          <cell r="C90" t="str">
            <v>Thunder Basin Wind</v>
          </cell>
          <cell r="D90" t="str">
            <v>QF - 22 - Wy - Wind</v>
          </cell>
          <cell r="E90" t="str">
            <v>Wasatch Wind</v>
          </cell>
          <cell r="F90" t="str">
            <v>Wy</v>
          </cell>
          <cell r="J90">
            <v>40968.478074999999</v>
          </cell>
          <cell r="K90">
            <v>40968.478074999999</v>
          </cell>
        </row>
        <row r="91">
          <cell r="B91">
            <v>4</v>
          </cell>
          <cell r="C91" t="str">
            <v>Timber Canyon Steam</v>
          </cell>
          <cell r="D91" t="str">
            <v>QF - 23 - UT - Cogen</v>
          </cell>
          <cell r="E91" t="str">
            <v>Timber Canyon</v>
          </cell>
          <cell r="F91" t="str">
            <v>UT</v>
          </cell>
          <cell r="J91">
            <v>40955.675732754629</v>
          </cell>
          <cell r="K91">
            <v>40956.675732754629</v>
          </cell>
        </row>
        <row r="92">
          <cell r="B92">
            <v>5</v>
          </cell>
          <cell r="C92" t="str">
            <v>SWG LV Cogen</v>
          </cell>
          <cell r="D92" t="str">
            <v>QF - 24 - UT - Cogen</v>
          </cell>
          <cell r="E92" t="str">
            <v>Timber Canyon</v>
          </cell>
          <cell r="F92" t="str">
            <v>UT</v>
          </cell>
          <cell r="J92" t="str">
            <v>Hold pending legal review</v>
          </cell>
        </row>
        <row r="93">
          <cell r="B93" t="str">
            <v>2012.Q1</v>
          </cell>
          <cell r="C93" t="str">
            <v>2012.Q1 UT Compliance Filing</v>
          </cell>
          <cell r="E93" t="str">
            <v>Utah PSC</v>
          </cell>
          <cell r="F93" t="str">
            <v>UT</v>
          </cell>
          <cell r="J93">
            <v>40973</v>
          </cell>
          <cell r="K93">
            <v>41541.370106944443</v>
          </cell>
        </row>
        <row r="94">
          <cell r="B94">
            <v>7</v>
          </cell>
          <cell r="C94" t="str">
            <v>Peregrine Storage</v>
          </cell>
          <cell r="D94" t="str">
            <v>QF - 25 - UT - Gas</v>
          </cell>
          <cell r="E94" t="str">
            <v>Timber Canyon</v>
          </cell>
          <cell r="F94" t="str">
            <v>UT</v>
          </cell>
          <cell r="J94" t="str">
            <v>Hold pending QF Certification</v>
          </cell>
        </row>
        <row r="95">
          <cell r="B95">
            <v>8</v>
          </cell>
          <cell r="C95" t="str">
            <v>Quaking Aspen Wind</v>
          </cell>
          <cell r="D95" t="str">
            <v>QF - 26 - WY - Wind</v>
          </cell>
          <cell r="E95" t="str">
            <v>enXco</v>
          </cell>
          <cell r="F95" t="str">
            <v>WY</v>
          </cell>
          <cell r="J95">
            <v>41023.636632986112</v>
          </cell>
        </row>
        <row r="96">
          <cell r="B96">
            <v>9</v>
          </cell>
          <cell r="C96" t="str">
            <v>Reno Junction Wind</v>
          </cell>
          <cell r="D96" t="str">
            <v>QF - 27 - WY - Wind</v>
          </cell>
          <cell r="E96" t="str">
            <v>Third Planet Windpower</v>
          </cell>
          <cell r="F96" t="str">
            <v>WY</v>
          </cell>
          <cell r="J96">
            <v>40995.541593634262</v>
          </cell>
          <cell r="K96">
            <v>40996</v>
          </cell>
        </row>
        <row r="97">
          <cell r="B97">
            <v>10</v>
          </cell>
          <cell r="C97" t="str">
            <v>Champlin Blue Mtn Wind</v>
          </cell>
          <cell r="D97" t="str">
            <v>QF - 28 - UT - Wind</v>
          </cell>
          <cell r="E97" t="str">
            <v>Champlin/GEI Wind Holding</v>
          </cell>
          <cell r="F97" t="str">
            <v>UT</v>
          </cell>
          <cell r="J97">
            <v>41050</v>
          </cell>
          <cell r="K97">
            <v>41050</v>
          </cell>
        </row>
        <row r="98">
          <cell r="B98">
            <v>11</v>
          </cell>
          <cell r="C98" t="str">
            <v>Utah Solar Valuation</v>
          </cell>
          <cell r="D98" t="str">
            <v>QF - 29 - UT - Solar</v>
          </cell>
          <cell r="F98" t="str">
            <v>UT</v>
          </cell>
          <cell r="J98" t="str">
            <v>NA</v>
          </cell>
          <cell r="K98" t="str">
            <v>NA</v>
          </cell>
        </row>
        <row r="99">
          <cell r="B99" t="str">
            <v>2012.Q2</v>
          </cell>
          <cell r="C99" t="str">
            <v>2012.Q2 UT Compliance Filing</v>
          </cell>
          <cell r="E99" t="str">
            <v>Utah PSC</v>
          </cell>
          <cell r="F99" t="str">
            <v>UT</v>
          </cell>
          <cell r="J99">
            <v>41086</v>
          </cell>
          <cell r="K99">
            <v>41086</v>
          </cell>
        </row>
      </sheetData>
      <sheetData sheetId="1" refreshError="1">
        <row r="3">
          <cell r="B3" t="str">
            <v>QF Name</v>
          </cell>
        </row>
        <row r="4">
          <cell r="A4" t="str">
            <v>Monticello Wind</v>
          </cell>
          <cell r="B4" t="str">
            <v>QF - 82 - UT - Wind</v>
          </cell>
          <cell r="C4" t="str">
            <v>Utah South</v>
          </cell>
          <cell r="D4">
            <v>79.2</v>
          </cell>
          <cell r="E4">
            <v>0.33818493150684931</v>
          </cell>
          <cell r="F4">
            <v>42278</v>
          </cell>
          <cell r="J4" t="str">
            <v>Active</v>
          </cell>
          <cell r="K4">
            <v>41388</v>
          </cell>
        </row>
        <row r="5">
          <cell r="A5" t="str">
            <v>Tooele Army Depot Solar</v>
          </cell>
          <cell r="B5" t="str">
            <v>QF - 122 - UT - Solar</v>
          </cell>
          <cell r="C5" t="str">
            <v>Utah North</v>
          </cell>
          <cell r="D5">
            <v>50</v>
          </cell>
          <cell r="E5">
            <v>0.20165981735159819</v>
          </cell>
          <cell r="F5">
            <v>42247</v>
          </cell>
          <cell r="J5" t="str">
            <v>Active</v>
          </cell>
          <cell r="K5">
            <v>41722</v>
          </cell>
        </row>
        <row r="6">
          <cell r="A6" t="str">
            <v>Monticello Wind 2</v>
          </cell>
          <cell r="B6" t="str">
            <v>QF - 125 - UT - Wind</v>
          </cell>
          <cell r="C6" t="str">
            <v>Utah South</v>
          </cell>
          <cell r="D6">
            <v>45</v>
          </cell>
          <cell r="E6">
            <v>0.28061136478944698</v>
          </cell>
          <cell r="F6">
            <v>42309</v>
          </cell>
          <cell r="J6" t="str">
            <v>Active</v>
          </cell>
          <cell r="K6">
            <v>41743.488194444442</v>
          </cell>
        </row>
        <row r="7">
          <cell r="A7" t="str">
            <v>Woods Canyon Solar I</v>
          </cell>
          <cell r="B7" t="str">
            <v>QF - 132 - UT - Solar</v>
          </cell>
          <cell r="C7" t="str">
            <v>Utah South</v>
          </cell>
          <cell r="D7">
            <v>80</v>
          </cell>
          <cell r="E7">
            <v>0.32446203984303629</v>
          </cell>
          <cell r="F7">
            <v>42370</v>
          </cell>
          <cell r="J7" t="str">
            <v>Active</v>
          </cell>
          <cell r="K7">
            <v>41754</v>
          </cell>
        </row>
        <row r="8">
          <cell r="A8" t="str">
            <v>Woods Canyon Solar II</v>
          </cell>
          <cell r="B8" t="str">
            <v>QF - 133 - UT - Solar</v>
          </cell>
          <cell r="C8" t="str">
            <v>Utah South</v>
          </cell>
          <cell r="D8">
            <v>21.2</v>
          </cell>
          <cell r="E8">
            <v>0.32782784628349249</v>
          </cell>
          <cell r="F8">
            <v>42370</v>
          </cell>
          <cell r="J8" t="str">
            <v>Active</v>
          </cell>
          <cell r="K8">
            <v>41754</v>
          </cell>
        </row>
        <row r="9">
          <cell r="A9" t="str">
            <v>Links Solar Center LLC</v>
          </cell>
          <cell r="B9" t="str">
            <v>QF - 137 - UT - Solar</v>
          </cell>
          <cell r="C9" t="str">
            <v>Utah South</v>
          </cell>
          <cell r="D9">
            <v>20</v>
          </cell>
          <cell r="E9">
            <v>0.29240296803652965</v>
          </cell>
          <cell r="F9">
            <v>42735</v>
          </cell>
          <cell r="J9" t="str">
            <v>Active</v>
          </cell>
          <cell r="K9">
            <v>41766.704861111109</v>
          </cell>
        </row>
        <row r="10">
          <cell r="A10" t="str">
            <v>Delta Solar 1</v>
          </cell>
          <cell r="B10" t="str">
            <v>QF - 138 - UT - Solar</v>
          </cell>
          <cell r="C10" t="str">
            <v>Utah South</v>
          </cell>
          <cell r="D10">
            <v>10</v>
          </cell>
          <cell r="E10">
            <v>0.25178082191780821</v>
          </cell>
          <cell r="F10">
            <v>42369</v>
          </cell>
          <cell r="J10" t="str">
            <v>Active</v>
          </cell>
          <cell r="K10">
            <v>41775.576388888891</v>
          </cell>
        </row>
        <row r="11">
          <cell r="A11" t="str">
            <v>SR Parowan Solar</v>
          </cell>
          <cell r="B11" t="str">
            <v>QF - 141 - UT - Solar</v>
          </cell>
          <cell r="C11" t="str">
            <v>Utah South</v>
          </cell>
          <cell r="D11">
            <v>20</v>
          </cell>
          <cell r="E11">
            <v>0.30683789954337898</v>
          </cell>
          <cell r="F11">
            <v>42644</v>
          </cell>
          <cell r="J11" t="str">
            <v>Active</v>
          </cell>
          <cell r="K11">
            <v>41792.568055555559</v>
          </cell>
        </row>
        <row r="12">
          <cell r="A12" t="str">
            <v>Three Peaks Solar</v>
          </cell>
          <cell r="B12" t="str">
            <v>QF - 142 - UT - Solar</v>
          </cell>
          <cell r="C12" t="str">
            <v>Utah South</v>
          </cell>
          <cell r="D12">
            <v>80</v>
          </cell>
          <cell r="E12">
            <v>0.31348173515981737</v>
          </cell>
          <cell r="F12">
            <v>42644</v>
          </cell>
          <cell r="J12" t="str">
            <v>Active</v>
          </cell>
          <cell r="K12">
            <v>41807.727083333331</v>
          </cell>
        </row>
        <row r="13">
          <cell r="A13" t="str">
            <v>CES Sigurd Solar</v>
          </cell>
          <cell r="B13" t="str">
            <v>QF - 144 - UT - Solar</v>
          </cell>
          <cell r="C13" t="str">
            <v>Utah South</v>
          </cell>
          <cell r="D13">
            <v>80</v>
          </cell>
          <cell r="E13">
            <v>0.30583190639269409</v>
          </cell>
          <cell r="F13">
            <v>42675</v>
          </cell>
          <cell r="J13" t="str">
            <v>Active</v>
          </cell>
          <cell r="K13">
            <v>41809.625</v>
          </cell>
        </row>
        <row r="14">
          <cell r="A14" t="str">
            <v>CES Hunter Solar</v>
          </cell>
          <cell r="B14" t="str">
            <v>QF - 145 - UT - Solar</v>
          </cell>
          <cell r="C14" t="str">
            <v>Utah South</v>
          </cell>
          <cell r="D14">
            <v>80</v>
          </cell>
          <cell r="E14">
            <v>0.30097745433789952</v>
          </cell>
          <cell r="F14">
            <v>42675</v>
          </cell>
          <cell r="J14" t="str">
            <v>Active</v>
          </cell>
          <cell r="K14">
            <v>41809.625</v>
          </cell>
        </row>
        <row r="15">
          <cell r="A15" t="str">
            <v>Long Ridge Solar I</v>
          </cell>
          <cell r="B15" t="str">
            <v>QF - 149 - UT - Solar</v>
          </cell>
          <cell r="C15" t="str">
            <v>Utah South</v>
          </cell>
          <cell r="D15">
            <v>80</v>
          </cell>
          <cell r="E15">
            <v>0.31023972602739724</v>
          </cell>
          <cell r="F15">
            <v>43101</v>
          </cell>
          <cell r="J15" t="str">
            <v>Active</v>
          </cell>
          <cell r="K15">
            <v>41827.511111111111</v>
          </cell>
        </row>
        <row r="16">
          <cell r="A16" t="str">
            <v>Long Ridge Solar II</v>
          </cell>
          <cell r="B16" t="str">
            <v>QF - 150 - UT - Solar</v>
          </cell>
          <cell r="C16" t="str">
            <v>Utah South</v>
          </cell>
          <cell r="D16">
            <v>80</v>
          </cell>
          <cell r="E16">
            <v>0.31023972602739724</v>
          </cell>
          <cell r="F16">
            <v>43101</v>
          </cell>
          <cell r="J16" t="str">
            <v>Active</v>
          </cell>
          <cell r="K16">
            <v>41827.511111111111</v>
          </cell>
        </row>
        <row r="17">
          <cell r="A17" t="str">
            <v>Levan Solar 2</v>
          </cell>
          <cell r="B17" t="str">
            <v>QF - 156 - UT - Solar</v>
          </cell>
          <cell r="C17" t="str">
            <v>Clover</v>
          </cell>
          <cell r="D17">
            <v>80</v>
          </cell>
          <cell r="E17">
            <v>0.26373416558076485</v>
          </cell>
          <cell r="F17">
            <v>42369</v>
          </cell>
          <cell r="J17" t="str">
            <v>Active</v>
          </cell>
          <cell r="K17">
            <v>41849.529166666667</v>
          </cell>
        </row>
        <row r="18">
          <cell r="A18" t="str">
            <v>CES Hunter 2 Solar</v>
          </cell>
          <cell r="B18" t="str">
            <v>QF - 161 - UT - Solar</v>
          </cell>
          <cell r="C18" t="str">
            <v>Utah South</v>
          </cell>
          <cell r="D18">
            <v>80</v>
          </cell>
          <cell r="E18">
            <v>0.30097745433789952</v>
          </cell>
          <cell r="F18">
            <v>42675</v>
          </cell>
          <cell r="J18" t="str">
            <v>Active</v>
          </cell>
          <cell r="K18">
            <v>41849.560416666667</v>
          </cell>
        </row>
        <row r="19">
          <cell r="A19" t="str">
            <v>CES Sigurd 2 Solar</v>
          </cell>
          <cell r="B19" t="str">
            <v>QF - 162 - UT - Solar</v>
          </cell>
          <cell r="C19" t="str">
            <v>Utah South</v>
          </cell>
          <cell r="D19">
            <v>80</v>
          </cell>
          <cell r="E19">
            <v>0.30583190639269409</v>
          </cell>
          <cell r="F19">
            <v>42675</v>
          </cell>
          <cell r="J19" t="str">
            <v>Active</v>
          </cell>
          <cell r="K19">
            <v>41849.560416666667</v>
          </cell>
        </row>
        <row r="20">
          <cell r="A20" t="str">
            <v>North Temple Solar</v>
          </cell>
          <cell r="B20" t="str">
            <v>QF - 164 - UT - Solar</v>
          </cell>
          <cell r="C20" t="str">
            <v>Utah North</v>
          </cell>
          <cell r="D20">
            <v>50</v>
          </cell>
          <cell r="E20">
            <v>0.25158447488584473</v>
          </cell>
          <cell r="F20">
            <v>42735</v>
          </cell>
          <cell r="J20" t="str">
            <v>Active</v>
          </cell>
          <cell r="K20">
            <v>41885.70208333333</v>
          </cell>
        </row>
        <row r="21">
          <cell r="A21" t="str">
            <v>Pioneer Solar</v>
          </cell>
          <cell r="B21" t="str">
            <v>QF - 166 - UT - Solar</v>
          </cell>
          <cell r="C21" t="str">
            <v>Utah North</v>
          </cell>
          <cell r="D21">
            <v>80</v>
          </cell>
          <cell r="E21">
            <v>0.25158533105022829</v>
          </cell>
          <cell r="F21">
            <v>42735</v>
          </cell>
          <cell r="J21" t="str">
            <v>Active</v>
          </cell>
          <cell r="K21">
            <v>41885.70208333333</v>
          </cell>
        </row>
        <row r="22">
          <cell r="A22" t="str">
            <v>Woods Canyon Wind</v>
          </cell>
          <cell r="B22" t="str">
            <v>QF - 167 - UT - Wind</v>
          </cell>
          <cell r="C22" t="str">
            <v>Utah South</v>
          </cell>
          <cell r="D22">
            <v>80</v>
          </cell>
          <cell r="E22">
            <v>0.26393407534246577</v>
          </cell>
          <cell r="F22">
            <v>43101</v>
          </cell>
          <cell r="J22" t="str">
            <v>Active</v>
          </cell>
          <cell r="K22">
            <v>41894.65</v>
          </cell>
        </row>
        <row r="23">
          <cell r="A23" t="str">
            <v>Long Ridge Wind</v>
          </cell>
          <cell r="B23" t="str">
            <v>QF - 168 - UT - Wind</v>
          </cell>
          <cell r="C23" t="str">
            <v>Utah South</v>
          </cell>
          <cell r="D23">
            <v>80</v>
          </cell>
          <cell r="E23">
            <v>0.27501141552511416</v>
          </cell>
          <cell r="F23">
            <v>43101</v>
          </cell>
          <cell r="J23" t="str">
            <v>Active</v>
          </cell>
          <cell r="K23">
            <v>41899.512499999997</v>
          </cell>
        </row>
        <row r="24">
          <cell r="A24" t="str">
            <v>sPower Sigurd Solar</v>
          </cell>
          <cell r="B24" t="str">
            <v>QF - 169 - UT - Solar</v>
          </cell>
          <cell r="C24" t="str">
            <v>Utah South</v>
          </cell>
          <cell r="D24">
            <v>5</v>
          </cell>
          <cell r="E24">
            <v>0.29493150684931507</v>
          </cell>
          <cell r="F24">
            <v>42369</v>
          </cell>
          <cell r="J24" t="str">
            <v>Active</v>
          </cell>
          <cell r="K24">
            <v>41907.630555555559</v>
          </cell>
        </row>
        <row r="25">
          <cell r="A25" t="str">
            <v>Latigo Solar</v>
          </cell>
          <cell r="B25" t="str">
            <v>QF - 170 - UT - Solar</v>
          </cell>
          <cell r="C25" t="str">
            <v>Utah South</v>
          </cell>
          <cell r="D25">
            <v>6</v>
          </cell>
          <cell r="E25">
            <v>0.25019025875190259</v>
          </cell>
          <cell r="F25">
            <v>42735</v>
          </cell>
          <cell r="J25" t="str">
            <v>Active</v>
          </cell>
          <cell r="K25">
            <v>41908.368055555555</v>
          </cell>
        </row>
        <row r="26">
          <cell r="A26" t="str">
            <v>Cove Fort Solar 1</v>
          </cell>
          <cell r="B26" t="str">
            <v>QF - 171 - UT - Solar</v>
          </cell>
          <cell r="C26" t="str">
            <v>Utah South</v>
          </cell>
          <cell r="D26">
            <v>78.2</v>
          </cell>
          <cell r="E26">
            <v>0.2268828317509255</v>
          </cell>
          <cell r="F26">
            <v>42735</v>
          </cell>
          <cell r="J26" t="str">
            <v>Active</v>
          </cell>
          <cell r="K26">
            <v>41919.503472222219</v>
          </cell>
        </row>
        <row r="27">
          <cell r="A27" t="str">
            <v>Ogden Solar</v>
          </cell>
          <cell r="B27" t="str">
            <v>QF - 172 - UT - Solar</v>
          </cell>
          <cell r="C27" t="str">
            <v>Utah North</v>
          </cell>
          <cell r="D27">
            <v>14.5</v>
          </cell>
          <cell r="E27">
            <v>0.25264566210045664</v>
          </cell>
          <cell r="F27">
            <v>42735</v>
          </cell>
          <cell r="J27" t="str">
            <v>Active</v>
          </cell>
          <cell r="K27">
            <v>41932.409722222219</v>
          </cell>
        </row>
        <row r="28">
          <cell r="A28" t="str">
            <v>Blue Creek Solar</v>
          </cell>
          <cell r="B28" t="str">
            <v>QF - 173 - UT - Solar</v>
          </cell>
          <cell r="C28" t="str">
            <v>Utah North</v>
          </cell>
          <cell r="D28">
            <v>7.5</v>
          </cell>
          <cell r="E28">
            <v>0.25751902587519027</v>
          </cell>
          <cell r="F28">
            <v>42735</v>
          </cell>
          <cell r="J28" t="str">
            <v>Active</v>
          </cell>
          <cell r="K28">
            <v>41932.410416666666</v>
          </cell>
        </row>
        <row r="29">
          <cell r="A29" t="str">
            <v>Bancroft Solar</v>
          </cell>
          <cell r="B29" t="str">
            <v>QF - 174 - ID - Solar</v>
          </cell>
          <cell r="C29" t="str">
            <v>Goshen</v>
          </cell>
          <cell r="D29">
            <v>20</v>
          </cell>
          <cell r="E29">
            <v>0.23190863584474883</v>
          </cell>
          <cell r="F29">
            <v>42674</v>
          </cell>
          <cell r="J29" t="str">
            <v>Active</v>
          </cell>
          <cell r="K29">
            <v>41934.484027777777</v>
          </cell>
        </row>
        <row r="30">
          <cell r="A30" t="str">
            <v>Idaho Falls Solar</v>
          </cell>
          <cell r="B30" t="str">
            <v>QF - 175 - ID - Solar</v>
          </cell>
          <cell r="C30" t="str">
            <v>Goshen</v>
          </cell>
          <cell r="D30">
            <v>20</v>
          </cell>
          <cell r="E30">
            <v>0.23402845547945206</v>
          </cell>
          <cell r="F30">
            <v>42674</v>
          </cell>
          <cell r="J30" t="str">
            <v>Active</v>
          </cell>
          <cell r="K30">
            <v>41934.484027777777</v>
          </cell>
        </row>
        <row r="31">
          <cell r="A31" t="str">
            <v>Boswell Springs I Wind</v>
          </cell>
          <cell r="B31" t="str">
            <v>QF - 177 - WY - Wind</v>
          </cell>
          <cell r="C31" t="str">
            <v>Wyoming Northeast</v>
          </cell>
          <cell r="D31">
            <v>80</v>
          </cell>
          <cell r="E31">
            <v>0.40697345890410958</v>
          </cell>
          <cell r="F31">
            <v>42735</v>
          </cell>
          <cell r="J31" t="str">
            <v>Active</v>
          </cell>
          <cell r="K31">
            <v>41957.46875</v>
          </cell>
        </row>
        <row r="32">
          <cell r="A32" t="str">
            <v>Wind Song Wind</v>
          </cell>
          <cell r="B32" t="str">
            <v>QF - 178 - UT - Wind</v>
          </cell>
          <cell r="C32" t="str">
            <v>Utah South</v>
          </cell>
          <cell r="D32">
            <v>69</v>
          </cell>
          <cell r="E32">
            <v>0.35899999999999999</v>
          </cell>
          <cell r="F32">
            <v>42735</v>
          </cell>
          <cell r="J32" t="str">
            <v>Active</v>
          </cell>
          <cell r="K32">
            <v>41957.462500000001</v>
          </cell>
        </row>
        <row r="33">
          <cell r="A33" t="str">
            <v>Tooele South Solar</v>
          </cell>
          <cell r="B33" t="str">
            <v>QF - 179 - UT - Solar</v>
          </cell>
          <cell r="C33" t="str">
            <v>Utah North</v>
          </cell>
          <cell r="D33">
            <v>80</v>
          </cell>
          <cell r="E33">
            <v>0.27780536529680366</v>
          </cell>
          <cell r="F33">
            <v>42735</v>
          </cell>
          <cell r="J33" t="str">
            <v>Active</v>
          </cell>
          <cell r="K33">
            <v>41957.462500000001</v>
          </cell>
        </row>
        <row r="34">
          <cell r="A34" t="str">
            <v>Boswell Springs II Wind</v>
          </cell>
          <cell r="B34" t="str">
            <v>QF - 180 - WY - Wind</v>
          </cell>
          <cell r="C34" t="str">
            <v>Wyoming Northeast</v>
          </cell>
          <cell r="D34">
            <v>80</v>
          </cell>
          <cell r="E34">
            <v>0.40697345890410958</v>
          </cell>
          <cell r="F34">
            <v>42735</v>
          </cell>
          <cell r="J34" t="str">
            <v>Active</v>
          </cell>
          <cell r="K34">
            <v>42013.574999999997</v>
          </cell>
        </row>
        <row r="35">
          <cell r="A35" t="str">
            <v>Croft Solar</v>
          </cell>
          <cell r="B35" t="str">
            <v>QF - 181 - ID - Solar</v>
          </cell>
          <cell r="C35" t="str">
            <v>Goshen</v>
          </cell>
          <cell r="D35">
            <v>21</v>
          </cell>
          <cell r="E35">
            <v>0.26991193737769081</v>
          </cell>
          <cell r="F35">
            <v>42735</v>
          </cell>
          <cell r="J35" t="str">
            <v>Active</v>
          </cell>
          <cell r="K35">
            <v>42013.580555555556</v>
          </cell>
        </row>
        <row r="36">
          <cell r="A36" t="str">
            <v>Ashwood Solar</v>
          </cell>
          <cell r="B36" t="str">
            <v>QF - 182 - OR - Solar</v>
          </cell>
          <cell r="C36" t="str">
            <v>Central Oregon</v>
          </cell>
          <cell r="D36">
            <v>44.2</v>
          </cell>
          <cell r="E36">
            <v>0.23964854645757144</v>
          </cell>
          <cell r="F36">
            <v>42736</v>
          </cell>
          <cell r="J36" t="str">
            <v>Active</v>
          </cell>
          <cell r="K36">
            <v>42031.683333333334</v>
          </cell>
        </row>
        <row r="37">
          <cell r="A37" t="str">
            <v>Lakeview Solar</v>
          </cell>
          <cell r="B37" t="str">
            <v>QF - 183 - OR - Solar</v>
          </cell>
          <cell r="C37" t="str">
            <v>Central Oregon</v>
          </cell>
          <cell r="D37">
            <v>45</v>
          </cell>
          <cell r="E37">
            <v>0.27515728056823946</v>
          </cell>
          <cell r="F37">
            <v>42735</v>
          </cell>
          <cell r="J37" t="str">
            <v>Active</v>
          </cell>
          <cell r="K37">
            <v>41925.333333333336</v>
          </cell>
        </row>
        <row r="38">
          <cell r="A38" t="str">
            <v>Juniper Solar</v>
          </cell>
          <cell r="B38" t="str">
            <v>QF - 184 - OR - Solar</v>
          </cell>
          <cell r="C38" t="str">
            <v>Central Oregon</v>
          </cell>
          <cell r="D38">
            <v>20</v>
          </cell>
          <cell r="E38">
            <v>0.22477191200114155</v>
          </cell>
          <cell r="F38">
            <v>42735</v>
          </cell>
          <cell r="J38" t="str">
            <v>Active</v>
          </cell>
          <cell r="K38">
            <v>41948.333333333336</v>
          </cell>
        </row>
        <row r="39">
          <cell r="A39" t="str">
            <v>Mona-Clover PV1 Solar</v>
          </cell>
          <cell r="B39" t="str">
            <v>QF - 185 - UT - Solar</v>
          </cell>
          <cell r="C39" t="str">
            <v>Clover</v>
          </cell>
          <cell r="D39">
            <v>80</v>
          </cell>
          <cell r="E39">
            <v>0.25808011843607304</v>
          </cell>
          <cell r="F39">
            <v>42522</v>
          </cell>
          <cell r="J39" t="str">
            <v>Active</v>
          </cell>
          <cell r="K39">
            <v>42031.703472222223</v>
          </cell>
        </row>
        <row r="40">
          <cell r="A40" t="str">
            <v>Mona-Clover PV2 Solar</v>
          </cell>
          <cell r="B40" t="str">
            <v>QF - 186 - UT - Solar</v>
          </cell>
          <cell r="C40" t="str">
            <v>Clover</v>
          </cell>
          <cell r="D40">
            <v>80</v>
          </cell>
          <cell r="E40">
            <v>0.24510283961187215</v>
          </cell>
          <cell r="F40">
            <v>42522</v>
          </cell>
          <cell r="J40" t="str">
            <v>Active</v>
          </cell>
          <cell r="K40">
            <v>42031.703472222223</v>
          </cell>
        </row>
        <row r="41">
          <cell r="A41" t="str">
            <v>Mona-Clover PV3 Solar</v>
          </cell>
          <cell r="B41" t="str">
            <v>QF - 187 - UT - Solar</v>
          </cell>
          <cell r="C41" t="str">
            <v>Clover</v>
          </cell>
          <cell r="D41">
            <v>80</v>
          </cell>
          <cell r="E41">
            <v>0.25808011843607304</v>
          </cell>
          <cell r="F41">
            <v>42522</v>
          </cell>
          <cell r="J41" t="str">
            <v>Active</v>
          </cell>
          <cell r="K41">
            <v>42031.703472222223</v>
          </cell>
        </row>
        <row r="42">
          <cell r="A42" t="str">
            <v>Mona-Clover PV4 Solar</v>
          </cell>
          <cell r="B42" t="str">
            <v>QF - 188 - UT - Solar</v>
          </cell>
          <cell r="C42" t="str">
            <v>Clover</v>
          </cell>
          <cell r="D42">
            <v>80</v>
          </cell>
          <cell r="E42">
            <v>0.24510283961187215</v>
          </cell>
          <cell r="F42">
            <v>42522</v>
          </cell>
          <cell r="J42" t="str">
            <v>Active</v>
          </cell>
          <cell r="K42">
            <v>42031.703472222223</v>
          </cell>
        </row>
        <row r="43">
          <cell r="A43" t="str">
            <v>Mona-Clover PV5 Solar</v>
          </cell>
          <cell r="B43" t="str">
            <v>QF - 189 - UT - Solar</v>
          </cell>
          <cell r="C43" t="str">
            <v>Clover</v>
          </cell>
          <cell r="D43">
            <v>80</v>
          </cell>
          <cell r="E43">
            <v>0.25808011843607304</v>
          </cell>
          <cell r="F43">
            <v>42522</v>
          </cell>
          <cell r="J43" t="str">
            <v>Active</v>
          </cell>
          <cell r="K43">
            <v>42031.703472222223</v>
          </cell>
        </row>
        <row r="44">
          <cell r="A44" t="str">
            <v>Mona-Clover PV6 Solar</v>
          </cell>
          <cell r="B44" t="str">
            <v>QF - 190 - UT - Solar</v>
          </cell>
          <cell r="C44" t="str">
            <v>Clover</v>
          </cell>
          <cell r="D44">
            <v>80</v>
          </cell>
          <cell r="E44">
            <v>0.24510283961187215</v>
          </cell>
          <cell r="F44">
            <v>42522</v>
          </cell>
          <cell r="J44" t="str">
            <v>Active</v>
          </cell>
          <cell r="K44">
            <v>42031.703472222223</v>
          </cell>
        </row>
        <row r="45">
          <cell r="A45" t="str">
            <v>Price City Solar</v>
          </cell>
          <cell r="B45" t="str">
            <v>QF - 191 - UT - Solar</v>
          </cell>
          <cell r="C45" t="str">
            <v>Utah North</v>
          </cell>
          <cell r="D45">
            <v>80</v>
          </cell>
          <cell r="E45">
            <v>0.29607336187214611</v>
          </cell>
          <cell r="F45">
            <v>42369</v>
          </cell>
          <cell r="J45" t="str">
            <v>Active</v>
          </cell>
          <cell r="K45">
            <v>42032.310416666667</v>
          </cell>
        </row>
        <row r="46">
          <cell r="A46" t="str">
            <v>Cedar City Solar</v>
          </cell>
          <cell r="B46" t="str">
            <v>QF - 192 - UT - Solar</v>
          </cell>
          <cell r="C46" t="str">
            <v>Utah South</v>
          </cell>
          <cell r="D46">
            <v>80</v>
          </cell>
          <cell r="E46">
            <v>0.31674674514840184</v>
          </cell>
          <cell r="F46">
            <v>42369</v>
          </cell>
          <cell r="J46" t="str">
            <v>Active</v>
          </cell>
          <cell r="K46">
            <v>42032.310416666667</v>
          </cell>
        </row>
        <row r="47">
          <cell r="A47" t="str">
            <v>Elk Mtn Wind</v>
          </cell>
          <cell r="B47" t="str">
            <v>QF - 193 - WY - Wind</v>
          </cell>
          <cell r="C47" t="str">
            <v>Wyoming Northeast</v>
          </cell>
          <cell r="D47">
            <v>72.599999999999994</v>
          </cell>
          <cell r="E47">
            <v>0.45174503440381397</v>
          </cell>
          <cell r="F47">
            <v>42614</v>
          </cell>
          <cell r="J47" t="str">
            <v>Active</v>
          </cell>
          <cell r="K47">
            <v>42032.333333333336</v>
          </cell>
        </row>
        <row r="48">
          <cell r="A48" t="str">
            <v>Boswell Springs III Wind</v>
          </cell>
          <cell r="B48" t="str">
            <v>QF - 194 - WY - Wind</v>
          </cell>
          <cell r="C48" t="str">
            <v>Wyoming Northeast</v>
          </cell>
          <cell r="D48">
            <v>80</v>
          </cell>
          <cell r="E48">
            <v>0.40697345890410958</v>
          </cell>
          <cell r="F48">
            <v>42735</v>
          </cell>
          <cell r="J48" t="str">
            <v>Active</v>
          </cell>
          <cell r="K48">
            <v>42038.306250000001</v>
          </cell>
        </row>
        <row r="49">
          <cell r="A49" t="str">
            <v>Boswell Springs IV Wind</v>
          </cell>
          <cell r="B49" t="str">
            <v>QF - 195 - WY - Wind</v>
          </cell>
          <cell r="C49" t="str">
            <v>Wyoming Northeast</v>
          </cell>
          <cell r="D49">
            <v>80</v>
          </cell>
          <cell r="E49">
            <v>0.40697345890410958</v>
          </cell>
          <cell r="F49">
            <v>42735</v>
          </cell>
          <cell r="J49" t="str">
            <v>Active</v>
          </cell>
          <cell r="K49">
            <v>42038.306250000001</v>
          </cell>
        </row>
        <row r="50">
          <cell r="A50" t="str">
            <v>Skycell I Solar</v>
          </cell>
          <cell r="B50" t="str">
            <v>QF - 196 - ID - Solar</v>
          </cell>
          <cell r="C50" t="str">
            <v>Goshen</v>
          </cell>
          <cell r="D50">
            <v>20</v>
          </cell>
          <cell r="E50">
            <v>0.27064817351598175</v>
          </cell>
          <cell r="F50">
            <v>42735</v>
          </cell>
          <cell r="J50" t="str">
            <v>Active</v>
          </cell>
          <cell r="K50">
            <v>42038.306944444441</v>
          </cell>
        </row>
        <row r="51">
          <cell r="A51" t="str">
            <v>Skycell II Solar</v>
          </cell>
          <cell r="B51" t="str">
            <v>QF - 197 - ID - Solar</v>
          </cell>
          <cell r="C51" t="str">
            <v>Goshen</v>
          </cell>
          <cell r="D51">
            <v>20</v>
          </cell>
          <cell r="E51">
            <v>0.27064817351598175</v>
          </cell>
          <cell r="F51">
            <v>42735</v>
          </cell>
          <cell r="J51" t="str">
            <v>Active</v>
          </cell>
          <cell r="K51">
            <v>42038.306956018518</v>
          </cell>
        </row>
        <row r="52">
          <cell r="A52" t="str">
            <v>Skycell III Solar</v>
          </cell>
          <cell r="B52" t="str">
            <v>QF - 198 - ID - Solar</v>
          </cell>
          <cell r="C52" t="str">
            <v>Goshen</v>
          </cell>
          <cell r="D52">
            <v>20</v>
          </cell>
          <cell r="E52">
            <v>0.27064817351598175</v>
          </cell>
          <cell r="F52">
            <v>42735</v>
          </cell>
          <cell r="J52" t="str">
            <v>Active</v>
          </cell>
          <cell r="K52">
            <v>42038.306967592594</v>
          </cell>
        </row>
        <row r="53">
          <cell r="A53" t="str">
            <v>Skycell IV Solar</v>
          </cell>
          <cell r="B53" t="str">
            <v>QF - 199 - ID - Solar</v>
          </cell>
          <cell r="C53" t="str">
            <v>Goshen</v>
          </cell>
          <cell r="D53">
            <v>20</v>
          </cell>
          <cell r="E53">
            <v>0.27064817351598175</v>
          </cell>
          <cell r="F53">
            <v>42735</v>
          </cell>
          <cell r="J53" t="str">
            <v>Active</v>
          </cell>
          <cell r="K53">
            <v>42038.306979166664</v>
          </cell>
        </row>
        <row r="54">
          <cell r="A54" t="str">
            <v>Round Butte Solar</v>
          </cell>
          <cell r="B54" t="str">
            <v>QF - 200 - OR - Solar</v>
          </cell>
          <cell r="C54" t="str">
            <v>Central Oregon</v>
          </cell>
          <cell r="D54">
            <v>80</v>
          </cell>
          <cell r="E54">
            <v>0.26551084474885844</v>
          </cell>
          <cell r="F54">
            <v>42675</v>
          </cell>
          <cell r="J54" t="str">
            <v>Active</v>
          </cell>
          <cell r="K54">
            <v>42046.597916666666</v>
          </cell>
        </row>
        <row r="55">
          <cell r="A55" t="str">
            <v>ECG Delta Solar</v>
          </cell>
          <cell r="B55" t="str">
            <v>QF - 201 - UT - Solar</v>
          </cell>
          <cell r="C55" t="str">
            <v>Utah South</v>
          </cell>
          <cell r="D55">
            <v>15</v>
          </cell>
          <cell r="E55">
            <v>0.25596775114155251</v>
          </cell>
          <cell r="F55">
            <v>42735</v>
          </cell>
          <cell r="J55" t="str">
            <v>Active</v>
          </cell>
          <cell r="K55">
            <v>42048.530555555553</v>
          </cell>
        </row>
        <row r="56">
          <cell r="A56" t="str">
            <v>Ada PV2 Solar</v>
          </cell>
          <cell r="B56" t="str">
            <v>QF - 202 - ID - Solar</v>
          </cell>
          <cell r="C56" t="str">
            <v>Goshen</v>
          </cell>
          <cell r="D56">
            <v>40</v>
          </cell>
          <cell r="E56">
            <v>0.25852739726027396</v>
          </cell>
          <cell r="F56">
            <v>42583</v>
          </cell>
          <cell r="J56" t="str">
            <v>Active</v>
          </cell>
          <cell r="K56">
            <v>42048.538888888892</v>
          </cell>
        </row>
        <row r="57">
          <cell r="A57" t="str">
            <v>Mtn Home PV2 Solar</v>
          </cell>
          <cell r="B57" t="str">
            <v>QF - 203 - ID - Solar</v>
          </cell>
          <cell r="C57" t="str">
            <v>Goshen</v>
          </cell>
          <cell r="D57">
            <v>50</v>
          </cell>
          <cell r="E57">
            <v>0.25850684931506851</v>
          </cell>
          <cell r="F57">
            <v>42583</v>
          </cell>
          <cell r="J57" t="str">
            <v>Active</v>
          </cell>
          <cell r="K57">
            <v>42048.538888888892</v>
          </cell>
        </row>
        <row r="58">
          <cell r="A58" t="str">
            <v>Meridian Rd PV1 Solar</v>
          </cell>
          <cell r="B58" t="str">
            <v>QF - 204 - ID - Solar</v>
          </cell>
          <cell r="C58" t="str">
            <v>Goshen</v>
          </cell>
          <cell r="D58">
            <v>20</v>
          </cell>
          <cell r="E58">
            <v>0.25545091324200914</v>
          </cell>
          <cell r="F58">
            <v>42583</v>
          </cell>
          <cell r="J58" t="str">
            <v>Active</v>
          </cell>
          <cell r="K58">
            <v>42048.538888888892</v>
          </cell>
        </row>
        <row r="59">
          <cell r="A59" t="str">
            <v>Meridian Rd PV2 Solar</v>
          </cell>
          <cell r="B59" t="str">
            <v>QF - 205 - ID - Solar</v>
          </cell>
          <cell r="C59" t="str">
            <v>Goshen</v>
          </cell>
          <cell r="D59">
            <v>20</v>
          </cell>
          <cell r="E59">
            <v>0.25545091324200914</v>
          </cell>
          <cell r="F59">
            <v>42583</v>
          </cell>
          <cell r="J59" t="str">
            <v>Active</v>
          </cell>
          <cell r="K59">
            <v>42048.538888888892</v>
          </cell>
        </row>
        <row r="60">
          <cell r="A60" t="str">
            <v>Black Canyon Wind</v>
          </cell>
          <cell r="B60" t="str">
            <v>QF - 206 - ID - Wind</v>
          </cell>
          <cell r="C60" t="str">
            <v>Goshen</v>
          </cell>
          <cell r="D60">
            <v>20</v>
          </cell>
          <cell r="E60">
            <v>0.31835616438356162</v>
          </cell>
          <cell r="F60">
            <v>43070</v>
          </cell>
          <cell r="J60" t="str">
            <v>Active</v>
          </cell>
          <cell r="K60">
            <v>42068.588194444441</v>
          </cell>
        </row>
        <row r="61">
          <cell r="A61" t="str">
            <v>TEC Monticello Solar</v>
          </cell>
          <cell r="B61" t="str">
            <v>QF - 207 - UT - Solar</v>
          </cell>
          <cell r="C61" t="str">
            <v>Utah South</v>
          </cell>
          <cell r="D61">
            <v>40</v>
          </cell>
          <cell r="E61">
            <v>0.2994549086757991</v>
          </cell>
          <cell r="F61">
            <v>43070</v>
          </cell>
          <cell r="J61" t="str">
            <v>Active</v>
          </cell>
          <cell r="K61">
            <v>42069.332638888889</v>
          </cell>
        </row>
        <row r="62">
          <cell r="A62" t="str">
            <v>Hwy 22 PV1 Solar</v>
          </cell>
          <cell r="B62" t="str">
            <v>QF - 208 - ID - Solar</v>
          </cell>
          <cell r="C62" t="str">
            <v>Goshen</v>
          </cell>
          <cell r="D62">
            <v>80</v>
          </cell>
          <cell r="E62">
            <v>0.23488156392694065</v>
          </cell>
          <cell r="F62">
            <v>42583</v>
          </cell>
          <cell r="J62" t="str">
            <v>Active</v>
          </cell>
          <cell r="K62">
            <v>42079.526388888888</v>
          </cell>
        </row>
        <row r="63">
          <cell r="A63" t="str">
            <v>Adkins PV1 Solar</v>
          </cell>
          <cell r="B63" t="str">
            <v>QF - 209 - ID - Solar</v>
          </cell>
          <cell r="C63" t="str">
            <v>Goshen</v>
          </cell>
          <cell r="D63">
            <v>20</v>
          </cell>
          <cell r="E63">
            <v>0.23795663242009132</v>
          </cell>
          <cell r="F63">
            <v>42583</v>
          </cell>
          <cell r="J63" t="str">
            <v>Active</v>
          </cell>
          <cell r="K63">
            <v>42079.526388888888</v>
          </cell>
        </row>
        <row r="64">
          <cell r="A64" t="str">
            <v>Adkins PV2 Solar</v>
          </cell>
          <cell r="B64" t="str">
            <v>QF - 210 - ID - Solar</v>
          </cell>
          <cell r="C64" t="str">
            <v>Goshen</v>
          </cell>
          <cell r="D64">
            <v>20</v>
          </cell>
          <cell r="E64">
            <v>0.23795663242009132</v>
          </cell>
          <cell r="F64">
            <v>42583</v>
          </cell>
          <cell r="J64" t="str">
            <v>Active</v>
          </cell>
          <cell r="K64">
            <v>42079.526388888888</v>
          </cell>
        </row>
        <row r="65">
          <cell r="A65" t="str">
            <v>3900 N Rd PV1 Solar</v>
          </cell>
          <cell r="B65" t="str">
            <v>QF - 211 - ID - Solar</v>
          </cell>
          <cell r="C65" t="str">
            <v>Goshen</v>
          </cell>
          <cell r="D65">
            <v>20</v>
          </cell>
          <cell r="E65">
            <v>0.25030307648401828</v>
          </cell>
          <cell r="F65">
            <v>42583</v>
          </cell>
          <cell r="J65" t="str">
            <v>Active</v>
          </cell>
          <cell r="K65">
            <v>42079.526388888888</v>
          </cell>
        </row>
        <row r="66">
          <cell r="A66" t="str">
            <v>3900 N Rd PV2 Solar</v>
          </cell>
          <cell r="B66" t="str">
            <v>QF - 212 - ID - Solar</v>
          </cell>
          <cell r="C66" t="str">
            <v>Goshen</v>
          </cell>
          <cell r="D66">
            <v>20</v>
          </cell>
          <cell r="E66">
            <v>0.25030307648401828</v>
          </cell>
          <cell r="F66">
            <v>42583</v>
          </cell>
          <cell r="J66" t="str">
            <v>Active</v>
          </cell>
          <cell r="K66">
            <v>42079.526388888888</v>
          </cell>
        </row>
        <row r="67">
          <cell r="A67" t="str">
            <v>3900 N Rd PV3 Solar</v>
          </cell>
          <cell r="B67" t="str">
            <v>QF - 213 - ID - Solar</v>
          </cell>
          <cell r="C67" t="str">
            <v>Goshen</v>
          </cell>
          <cell r="D67">
            <v>20</v>
          </cell>
          <cell r="E67">
            <v>0.25030307648401828</v>
          </cell>
          <cell r="F67">
            <v>42583</v>
          </cell>
          <cell r="J67" t="str">
            <v>Active</v>
          </cell>
          <cell r="K67">
            <v>42079.526388888888</v>
          </cell>
        </row>
        <row r="68">
          <cell r="A68" t="str">
            <v>Holbrook PV1 Solar</v>
          </cell>
          <cell r="B68" t="str">
            <v>QF - 214 - ID - Solar</v>
          </cell>
          <cell r="C68" t="str">
            <v>Utah North</v>
          </cell>
          <cell r="D68">
            <v>20</v>
          </cell>
          <cell r="E68">
            <v>0.25172482876712332</v>
          </cell>
          <cell r="F68">
            <v>42583</v>
          </cell>
          <cell r="J68" t="str">
            <v>Active</v>
          </cell>
          <cell r="K68">
            <v>42079.526388888888</v>
          </cell>
        </row>
        <row r="69">
          <cell r="A69" t="str">
            <v>Holbrook PV2 Solar</v>
          </cell>
          <cell r="B69" t="str">
            <v>QF - 215 - ID - Solar</v>
          </cell>
          <cell r="C69" t="str">
            <v>Utah North</v>
          </cell>
          <cell r="D69">
            <v>20</v>
          </cell>
          <cell r="E69">
            <v>0.25172482876712332</v>
          </cell>
          <cell r="F69">
            <v>42583</v>
          </cell>
          <cell r="J69" t="str">
            <v>Active</v>
          </cell>
          <cell r="K69">
            <v>42079.526388888888</v>
          </cell>
        </row>
        <row r="70">
          <cell r="A70" t="str">
            <v>Rockland PV1 Solar</v>
          </cell>
          <cell r="B70" t="str">
            <v>QF - 216 - ID - Solar</v>
          </cell>
          <cell r="C70" t="str">
            <v>Utah North</v>
          </cell>
          <cell r="D70">
            <v>20</v>
          </cell>
          <cell r="E70">
            <v>0.25172482876712332</v>
          </cell>
          <cell r="F70">
            <v>42583</v>
          </cell>
          <cell r="J70" t="str">
            <v>Active</v>
          </cell>
          <cell r="K70">
            <v>42079.526388888888</v>
          </cell>
        </row>
        <row r="71">
          <cell r="A71" t="str">
            <v>Pryor Caves Wind</v>
          </cell>
          <cell r="B71" t="str">
            <v>QF - 217 - WY - Wind</v>
          </cell>
          <cell r="C71" t="str">
            <v>Wyoming Northeast</v>
          </cell>
          <cell r="D71">
            <v>80</v>
          </cell>
          <cell r="E71">
            <v>0.42296232876712331</v>
          </cell>
          <cell r="F71">
            <v>42705</v>
          </cell>
          <cell r="J71" t="str">
            <v>Active</v>
          </cell>
          <cell r="K71">
            <v>42093.68472222222</v>
          </cell>
        </row>
        <row r="72">
          <cell r="A72" t="str">
            <v>Mud Springs Wind</v>
          </cell>
          <cell r="B72" t="str">
            <v>QF - 218 - WY - Wind</v>
          </cell>
          <cell r="C72" t="str">
            <v>Wyoming Northeast</v>
          </cell>
          <cell r="D72">
            <v>80</v>
          </cell>
          <cell r="E72">
            <v>0.35547374429223744</v>
          </cell>
          <cell r="F72">
            <v>42705</v>
          </cell>
          <cell r="J72" t="str">
            <v>Active</v>
          </cell>
          <cell r="K72">
            <v>42093.68472222222</v>
          </cell>
        </row>
        <row r="73">
          <cell r="A73" t="str">
            <v>Horse Thief Wind</v>
          </cell>
          <cell r="B73" t="str">
            <v>QF - 219 - WY - Wind</v>
          </cell>
          <cell r="C73" t="str">
            <v>Wyoming Northeast</v>
          </cell>
          <cell r="D73">
            <v>80</v>
          </cell>
          <cell r="E73">
            <v>0.45526398401826484</v>
          </cell>
          <cell r="F73">
            <v>42705</v>
          </cell>
          <cell r="J73" t="str">
            <v>Active</v>
          </cell>
          <cell r="K73">
            <v>42093.68472222222</v>
          </cell>
        </row>
        <row r="74">
          <cell r="A74" t="str">
            <v>Vernon Solar</v>
          </cell>
          <cell r="B74" t="str">
            <v>QF - 220 - UT - Solar</v>
          </cell>
          <cell r="C74" t="str">
            <v>Utah North</v>
          </cell>
          <cell r="D74">
            <v>80</v>
          </cell>
          <cell r="E74">
            <v>0.18267808219178083</v>
          </cell>
          <cell r="F74">
            <v>42490</v>
          </cell>
          <cell r="J74" t="str">
            <v>Active</v>
          </cell>
          <cell r="K74">
            <v>42122.373611111114</v>
          </cell>
        </row>
        <row r="75">
          <cell r="A75" t="str">
            <v>FS Parowan Solar</v>
          </cell>
          <cell r="B75" t="str">
            <v>QF - 221 - UT - Solar</v>
          </cell>
          <cell r="C75" t="str">
            <v>Utah South</v>
          </cell>
          <cell r="D75">
            <v>58</v>
          </cell>
          <cell r="E75">
            <v>0.32453233742717685</v>
          </cell>
          <cell r="F75">
            <v>42705</v>
          </cell>
          <cell r="J75" t="str">
            <v>Active</v>
          </cell>
          <cell r="K75">
            <v>42128.616666666669</v>
          </cell>
        </row>
        <row r="76">
          <cell r="A76" t="str">
            <v>FS Enterprise Solar</v>
          </cell>
          <cell r="B76" t="str">
            <v>QF - 222 - UT - Solar</v>
          </cell>
          <cell r="C76" t="str">
            <v>Utah South</v>
          </cell>
          <cell r="D76">
            <v>80</v>
          </cell>
          <cell r="E76">
            <v>0.34379851598173516</v>
          </cell>
          <cell r="F76">
            <v>42705</v>
          </cell>
          <cell r="J76" t="str">
            <v>Inactive</v>
          </cell>
          <cell r="K76">
            <v>42138.484027777777</v>
          </cell>
        </row>
        <row r="77">
          <cell r="A77" t="str">
            <v>Sweetwater Solar</v>
          </cell>
          <cell r="B77" t="str">
            <v>QF - 223 - WY - Solar</v>
          </cell>
          <cell r="C77" t="str">
            <v>Wyoming Northeast</v>
          </cell>
          <cell r="D77">
            <v>80</v>
          </cell>
          <cell r="E77">
            <v>0.26619292237442921</v>
          </cell>
          <cell r="F77">
            <v>43405</v>
          </cell>
          <cell r="J77" t="str">
            <v>Inactive</v>
          </cell>
          <cell r="K77">
            <v>42152.580555555556</v>
          </cell>
        </row>
        <row r="78">
          <cell r="A78" t="str">
            <v>Oregon Potential Solar QF</v>
          </cell>
          <cell r="B78" t="str">
            <v>QF - 224 - OR - Solar</v>
          </cell>
          <cell r="C78" t="str">
            <v>Oregon</v>
          </cell>
          <cell r="D78">
            <v>133.80000000000001</v>
          </cell>
          <cell r="E78">
            <v>0.27884083788930525</v>
          </cell>
          <cell r="F78">
            <v>42917</v>
          </cell>
          <cell r="K78">
            <v>42156</v>
          </cell>
        </row>
        <row r="79">
          <cell r="A79" t="str">
            <v>Highline I Solar</v>
          </cell>
          <cell r="B79" t="str">
            <v>QF - 225 - UT - Solar</v>
          </cell>
          <cell r="C79" t="str">
            <v>Utah South</v>
          </cell>
          <cell r="D79">
            <v>20</v>
          </cell>
          <cell r="E79">
            <v>0.33585045662100454</v>
          </cell>
          <cell r="F79">
            <v>42705</v>
          </cell>
          <cell r="J79" t="str">
            <v>Inactive</v>
          </cell>
          <cell r="K79">
            <v>42177.594444444447</v>
          </cell>
        </row>
        <row r="80">
          <cell r="A80" t="str">
            <v>Highline II Solar</v>
          </cell>
          <cell r="B80" t="str">
            <v>QF - 226 - UT - Solar</v>
          </cell>
          <cell r="C80" t="str">
            <v>Utah South</v>
          </cell>
          <cell r="D80">
            <v>20</v>
          </cell>
          <cell r="E80">
            <v>0.33585616438356164</v>
          </cell>
          <cell r="F80">
            <v>42705</v>
          </cell>
          <cell r="J80" t="str">
            <v>Inactive</v>
          </cell>
          <cell r="K80">
            <v>42177.594444444447</v>
          </cell>
        </row>
        <row r="81">
          <cell r="A81" t="str">
            <v>Highline III Solar</v>
          </cell>
          <cell r="B81" t="str">
            <v>QF - 227 - UT - Solar</v>
          </cell>
          <cell r="C81" t="str">
            <v>Utah South</v>
          </cell>
          <cell r="D81">
            <v>80</v>
          </cell>
          <cell r="E81">
            <v>0.33586044520547947</v>
          </cell>
          <cell r="F81">
            <v>42705</v>
          </cell>
          <cell r="J81" t="str">
            <v>Inactive</v>
          </cell>
          <cell r="K81">
            <v>42177.594444444447</v>
          </cell>
        </row>
        <row r="82">
          <cell r="A82" t="str">
            <v>Enterprise Valley Solar</v>
          </cell>
          <cell r="B82" t="str">
            <v>QF - 228 - UT - Solar</v>
          </cell>
          <cell r="C82" t="str">
            <v>Utah South</v>
          </cell>
          <cell r="D82">
            <v>8</v>
          </cell>
          <cell r="E82">
            <v>0.34650399543378996</v>
          </cell>
          <cell r="F82">
            <v>42705</v>
          </cell>
          <cell r="J82" t="str">
            <v>Inactive</v>
          </cell>
          <cell r="K82">
            <v>42177.594444444447</v>
          </cell>
        </row>
        <row r="99">
          <cell r="A99" t="str">
            <v>Utah 2015.Q2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42370</v>
          </cell>
          <cell r="J99" t="str">
            <v>Active</v>
          </cell>
          <cell r="K99">
            <v>42370</v>
          </cell>
        </row>
      </sheetData>
      <sheetData sheetId="2" refreshError="1">
        <row r="5">
          <cell r="B5">
            <v>1</v>
          </cell>
          <cell r="C5" t="str">
            <v>Utah Pavant Solar II</v>
          </cell>
          <cell r="D5">
            <v>42</v>
          </cell>
          <cell r="E5">
            <v>50</v>
          </cell>
          <cell r="F5">
            <v>0.29636757990867579</v>
          </cell>
          <cell r="J5" t="str">
            <v>QF - 131 - UT - Solar</v>
          </cell>
          <cell r="K5" t="str">
            <v>Signed</v>
          </cell>
        </row>
        <row r="6">
          <cell r="B6">
            <v>2</v>
          </cell>
          <cell r="C6" t="str">
            <v>Granite Mtn Solar West</v>
          </cell>
          <cell r="D6">
            <v>42.34</v>
          </cell>
          <cell r="E6">
            <v>50.4</v>
          </cell>
          <cell r="F6">
            <v>0.31370950206566645</v>
          </cell>
          <cell r="J6" t="str">
            <v>QF - 109 - UT - Solar</v>
          </cell>
          <cell r="K6" t="str">
            <v>Signed</v>
          </cell>
        </row>
        <row r="7">
          <cell r="B7">
            <v>3</v>
          </cell>
          <cell r="C7" t="str">
            <v>Iron Springs Solar</v>
          </cell>
          <cell r="D7">
            <v>67.2</v>
          </cell>
          <cell r="E7">
            <v>80</v>
          </cell>
          <cell r="F7">
            <v>0.31105165525114153</v>
          </cell>
          <cell r="J7" t="str">
            <v>QF - 110 - UT - Solar</v>
          </cell>
          <cell r="K7" t="str">
            <v>Signed</v>
          </cell>
        </row>
        <row r="8">
          <cell r="B8">
            <v>4</v>
          </cell>
          <cell r="C8" t="str">
            <v>Granite Mtn Solar East</v>
          </cell>
          <cell r="D8">
            <v>67.2</v>
          </cell>
          <cell r="E8">
            <v>80</v>
          </cell>
          <cell r="F8">
            <v>0.31370576484018264</v>
          </cell>
          <cell r="J8" t="str">
            <v>QF - 116 - UT - Solar</v>
          </cell>
          <cell r="K8" t="str">
            <v>Signed</v>
          </cell>
        </row>
        <row r="9">
          <cell r="B9">
            <v>5</v>
          </cell>
          <cell r="C9" t="str">
            <v>Oregon Sch 37 Solar QF  - COD before 7/2017</v>
          </cell>
          <cell r="D9">
            <v>30.99</v>
          </cell>
          <cell r="E9">
            <v>36.89</v>
          </cell>
          <cell r="F9">
            <v>0.26570699991073199</v>
          </cell>
          <cell r="J9" t="str">
            <v>QF - 03 - OR - Solar</v>
          </cell>
          <cell r="K9" t="str">
            <v>Signed</v>
          </cell>
        </row>
        <row r="10">
          <cell r="B10">
            <v>6</v>
          </cell>
          <cell r="C10" t="str">
            <v>Oregon Sch 37 Solar QF  - COD before 7/2018</v>
          </cell>
          <cell r="D10">
            <v>9.16</v>
          </cell>
          <cell r="E10">
            <v>10.9</v>
          </cell>
          <cell r="F10">
            <v>0.26570699991073199</v>
          </cell>
          <cell r="J10" t="str">
            <v>QF - 03 - OR - Solar</v>
          </cell>
          <cell r="K10" t="str">
            <v>Signed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7">
          <cell r="B27" t="str">
            <v>Total Signed MW</v>
          </cell>
          <cell r="D27">
            <v>258.89</v>
          </cell>
          <cell r="E27">
            <v>308.19</v>
          </cell>
        </row>
        <row r="30">
          <cell r="B30">
            <v>1</v>
          </cell>
          <cell r="C30" t="str">
            <v>Monticello Wind</v>
          </cell>
          <cell r="D30">
            <v>16.239999999999998</v>
          </cell>
          <cell r="E30">
            <v>79.2</v>
          </cell>
          <cell r="F30">
            <v>0.33818493150684931</v>
          </cell>
          <cell r="J30" t="str">
            <v>QF - 82 - UT - Wind</v>
          </cell>
          <cell r="K30" t="str">
            <v>Active</v>
          </cell>
        </row>
        <row r="31">
          <cell r="B31">
            <v>2</v>
          </cell>
          <cell r="C31" t="str">
            <v>Tooele Army Depot Solar</v>
          </cell>
          <cell r="D31">
            <v>34</v>
          </cell>
          <cell r="E31">
            <v>50</v>
          </cell>
          <cell r="F31">
            <v>0.20165981735159819</v>
          </cell>
          <cell r="J31" t="str">
            <v>QF - 122 - UT - Solar</v>
          </cell>
          <cell r="K31" t="str">
            <v>Active</v>
          </cell>
        </row>
        <row r="32">
          <cell r="B32">
            <v>3</v>
          </cell>
          <cell r="C32" t="str">
            <v>Monticello Wind 2</v>
          </cell>
          <cell r="D32">
            <v>9.23</v>
          </cell>
          <cell r="E32">
            <v>45</v>
          </cell>
          <cell r="F32">
            <v>0.28061136478944698</v>
          </cell>
          <cell r="J32" t="str">
            <v>QF - 125 - UT - Wind</v>
          </cell>
          <cell r="K32" t="str">
            <v>Active</v>
          </cell>
        </row>
        <row r="33">
          <cell r="B33">
            <v>4</v>
          </cell>
          <cell r="C33" t="str">
            <v>Woods Canyon Solar I</v>
          </cell>
          <cell r="D33">
            <v>67.2</v>
          </cell>
          <cell r="E33">
            <v>80</v>
          </cell>
          <cell r="F33">
            <v>0.32446203984303629</v>
          </cell>
          <cell r="J33" t="str">
            <v>QF - 132 - UT - Solar</v>
          </cell>
          <cell r="K33" t="str">
            <v>Active</v>
          </cell>
        </row>
        <row r="34">
          <cell r="B34">
            <v>5</v>
          </cell>
          <cell r="C34" t="str">
            <v>Woods Canyon Solar II</v>
          </cell>
          <cell r="D34">
            <v>17.809999999999999</v>
          </cell>
          <cell r="E34">
            <v>21.2</v>
          </cell>
          <cell r="F34">
            <v>0.32782784628349249</v>
          </cell>
          <cell r="J34" t="str">
            <v>QF - 133 - UT - Solar</v>
          </cell>
          <cell r="K34" t="str">
            <v>Active</v>
          </cell>
        </row>
        <row r="35">
          <cell r="B35">
            <v>6</v>
          </cell>
          <cell r="C35" t="str">
            <v>Links Solar Center LLC</v>
          </cell>
          <cell r="D35">
            <v>16.8</v>
          </cell>
          <cell r="E35">
            <v>20</v>
          </cell>
          <cell r="F35">
            <v>0.29240296803652965</v>
          </cell>
          <cell r="J35" t="str">
            <v>QF - 137 - UT - Solar</v>
          </cell>
          <cell r="K35" t="str">
            <v>Active</v>
          </cell>
        </row>
        <row r="36">
          <cell r="B36">
            <v>7</v>
          </cell>
          <cell r="C36" t="str">
            <v>Delta Solar 1</v>
          </cell>
          <cell r="D36">
            <v>6.8</v>
          </cell>
          <cell r="E36">
            <v>10</v>
          </cell>
          <cell r="F36">
            <v>0.25178082191780821</v>
          </cell>
          <cell r="J36" t="str">
            <v>QF - 138 - UT - Solar</v>
          </cell>
          <cell r="K36" t="str">
            <v>Active</v>
          </cell>
        </row>
        <row r="37">
          <cell r="B37">
            <v>8</v>
          </cell>
          <cell r="C37" t="str">
            <v>SR Parowan Solar</v>
          </cell>
          <cell r="D37">
            <v>16.8</v>
          </cell>
          <cell r="E37">
            <v>20</v>
          </cell>
          <cell r="F37">
            <v>0.30683789954337898</v>
          </cell>
          <cell r="J37" t="str">
            <v>QF - 141 - UT - Solar</v>
          </cell>
          <cell r="K37" t="str">
            <v>Active</v>
          </cell>
        </row>
        <row r="38">
          <cell r="B38">
            <v>9</v>
          </cell>
          <cell r="C38" t="str">
            <v>Three Peaks Solar</v>
          </cell>
          <cell r="D38">
            <v>67.2</v>
          </cell>
          <cell r="E38">
            <v>80</v>
          </cell>
          <cell r="F38">
            <v>0.31348173515981737</v>
          </cell>
          <cell r="J38" t="str">
            <v>QF - 142 - UT - Solar</v>
          </cell>
          <cell r="K38" t="str">
            <v>Active</v>
          </cell>
        </row>
        <row r="39">
          <cell r="B39">
            <v>10</v>
          </cell>
          <cell r="C39" t="str">
            <v>CES Sigurd Solar</v>
          </cell>
          <cell r="D39">
            <v>67.2</v>
          </cell>
          <cell r="E39">
            <v>80</v>
          </cell>
          <cell r="F39">
            <v>0.30583190639269409</v>
          </cell>
          <cell r="J39" t="str">
            <v>QF - 144 - UT - Solar</v>
          </cell>
          <cell r="K39" t="str">
            <v>Active</v>
          </cell>
        </row>
        <row r="40">
          <cell r="B40">
            <v>11</v>
          </cell>
          <cell r="C40" t="str">
            <v>CES Hunter Solar</v>
          </cell>
          <cell r="D40">
            <v>67.2</v>
          </cell>
          <cell r="E40">
            <v>80</v>
          </cell>
          <cell r="F40">
            <v>0.30097745433789952</v>
          </cell>
          <cell r="J40" t="str">
            <v>QF - 145 - UT - Solar</v>
          </cell>
          <cell r="K40" t="str">
            <v>Active</v>
          </cell>
        </row>
        <row r="41">
          <cell r="B41">
            <v>12</v>
          </cell>
          <cell r="C41" t="str">
            <v>Long Ridge Solar I</v>
          </cell>
          <cell r="D41">
            <v>67.2</v>
          </cell>
          <cell r="E41">
            <v>80</v>
          </cell>
          <cell r="F41">
            <v>0.31023972602739724</v>
          </cell>
          <cell r="J41" t="str">
            <v>QF - 149 - UT - Solar</v>
          </cell>
          <cell r="K41" t="str">
            <v>Active</v>
          </cell>
        </row>
        <row r="42">
          <cell r="B42">
            <v>13</v>
          </cell>
          <cell r="C42" t="str">
            <v>Long Ridge Solar II</v>
          </cell>
          <cell r="D42">
            <v>67.2</v>
          </cell>
          <cell r="E42">
            <v>80</v>
          </cell>
          <cell r="F42">
            <v>0.31023972602739724</v>
          </cell>
          <cell r="J42" t="str">
            <v>QF - 150 - UT - Solar</v>
          </cell>
          <cell r="K42" t="str">
            <v>Active</v>
          </cell>
        </row>
        <row r="43">
          <cell r="B43">
            <v>14</v>
          </cell>
          <cell r="C43" t="str">
            <v>Levan Solar 2</v>
          </cell>
          <cell r="D43">
            <v>54.4</v>
          </cell>
          <cell r="E43">
            <v>80</v>
          </cell>
          <cell r="F43">
            <v>0.26373416558076485</v>
          </cell>
          <cell r="J43" t="str">
            <v>QF - 156 - UT - Solar</v>
          </cell>
          <cell r="K43" t="str">
            <v>Active</v>
          </cell>
        </row>
        <row r="44">
          <cell r="B44">
            <v>15</v>
          </cell>
          <cell r="C44" t="str">
            <v>CES Hunter 2 Solar</v>
          </cell>
          <cell r="D44">
            <v>67.2</v>
          </cell>
          <cell r="E44">
            <v>80</v>
          </cell>
          <cell r="F44">
            <v>0.30097745433789952</v>
          </cell>
          <cell r="J44" t="str">
            <v>QF - 161 - UT - Solar</v>
          </cell>
          <cell r="K44" t="str">
            <v>Active</v>
          </cell>
        </row>
        <row r="45">
          <cell r="B45">
            <v>16</v>
          </cell>
          <cell r="C45" t="str">
            <v>CES Sigurd 2 Solar</v>
          </cell>
          <cell r="D45">
            <v>67.2</v>
          </cell>
          <cell r="E45">
            <v>80</v>
          </cell>
          <cell r="F45">
            <v>0.30583190639269409</v>
          </cell>
          <cell r="J45" t="str">
            <v>QF - 162 - UT - Solar</v>
          </cell>
          <cell r="K45" t="str">
            <v>Active</v>
          </cell>
        </row>
        <row r="46">
          <cell r="B46">
            <v>17</v>
          </cell>
          <cell r="C46" t="str">
            <v>North Temple Solar</v>
          </cell>
          <cell r="D46">
            <v>34</v>
          </cell>
          <cell r="E46">
            <v>50</v>
          </cell>
          <cell r="F46">
            <v>0.25158447488584473</v>
          </cell>
          <cell r="J46" t="str">
            <v>QF - 164 - UT - Solar</v>
          </cell>
          <cell r="K46" t="str">
            <v>Active</v>
          </cell>
        </row>
        <row r="47">
          <cell r="B47">
            <v>18</v>
          </cell>
          <cell r="C47" t="str">
            <v>Pioneer Solar</v>
          </cell>
          <cell r="D47">
            <v>54.4</v>
          </cell>
          <cell r="E47">
            <v>80</v>
          </cell>
          <cell r="F47">
            <v>0.25158533105022829</v>
          </cell>
          <cell r="J47" t="str">
            <v>QF - 166 - UT - Solar</v>
          </cell>
          <cell r="K47" t="str">
            <v>Active</v>
          </cell>
        </row>
        <row r="48">
          <cell r="B48">
            <v>19</v>
          </cell>
          <cell r="C48" t="str">
            <v>Woods Canyon Wind</v>
          </cell>
          <cell r="D48">
            <v>16.399999999999999</v>
          </cell>
          <cell r="E48">
            <v>80</v>
          </cell>
          <cell r="F48">
            <v>0.26393407534246577</v>
          </cell>
          <cell r="J48" t="str">
            <v>QF - 167 - UT - Wind</v>
          </cell>
          <cell r="K48" t="str">
            <v>Active</v>
          </cell>
        </row>
        <row r="49">
          <cell r="B49">
            <v>20</v>
          </cell>
          <cell r="C49" t="str">
            <v>Long Ridge Wind</v>
          </cell>
          <cell r="D49">
            <v>16.399999999999999</v>
          </cell>
          <cell r="E49">
            <v>80</v>
          </cell>
          <cell r="F49">
            <v>0.27501141552511416</v>
          </cell>
          <cell r="J49" t="str">
            <v>QF - 168 - UT - Wind</v>
          </cell>
          <cell r="K49" t="str">
            <v>Active</v>
          </cell>
        </row>
        <row r="50">
          <cell r="B50">
            <v>21</v>
          </cell>
          <cell r="C50" t="str">
            <v>sPower Sigurd Solar</v>
          </cell>
          <cell r="D50">
            <v>4.2</v>
          </cell>
          <cell r="E50">
            <v>5</v>
          </cell>
          <cell r="F50">
            <v>0.29493150684931507</v>
          </cell>
          <cell r="J50" t="str">
            <v>QF - 169 - UT - Solar</v>
          </cell>
          <cell r="K50" t="str">
            <v>Active</v>
          </cell>
        </row>
        <row r="51">
          <cell r="B51">
            <v>22</v>
          </cell>
          <cell r="C51" t="str">
            <v>Latigo Solar</v>
          </cell>
          <cell r="D51">
            <v>4.08</v>
          </cell>
          <cell r="E51">
            <v>6</v>
          </cell>
          <cell r="F51">
            <v>0.25019025875190259</v>
          </cell>
          <cell r="J51" t="str">
            <v>QF - 170 - UT - Solar</v>
          </cell>
          <cell r="K51" t="str">
            <v>Active</v>
          </cell>
        </row>
        <row r="52">
          <cell r="B52">
            <v>23</v>
          </cell>
          <cell r="C52" t="str">
            <v>Cove Fort Solar 1</v>
          </cell>
          <cell r="D52">
            <v>65.69</v>
          </cell>
          <cell r="E52">
            <v>78.2</v>
          </cell>
          <cell r="F52">
            <v>0.2268828317509255</v>
          </cell>
          <cell r="J52" t="str">
            <v>QF - 171 - UT - Solar</v>
          </cell>
          <cell r="K52" t="str">
            <v>Active</v>
          </cell>
        </row>
        <row r="53">
          <cell r="B53">
            <v>24</v>
          </cell>
          <cell r="C53" t="str">
            <v>Ogden Solar</v>
          </cell>
          <cell r="D53">
            <v>12.18</v>
          </cell>
          <cell r="E53">
            <v>14.5</v>
          </cell>
          <cell r="F53">
            <v>0.25264566210045664</v>
          </cell>
          <cell r="J53" t="str">
            <v>QF - 172 - UT - Solar</v>
          </cell>
          <cell r="K53" t="str">
            <v>Active</v>
          </cell>
        </row>
        <row r="54">
          <cell r="B54">
            <v>25</v>
          </cell>
          <cell r="C54" t="str">
            <v>Blue Creek Solar</v>
          </cell>
          <cell r="D54">
            <v>6.3</v>
          </cell>
          <cell r="E54">
            <v>7.5</v>
          </cell>
          <cell r="F54">
            <v>0.25751902587519027</v>
          </cell>
          <cell r="J54" t="str">
            <v>QF - 173 - UT - Solar</v>
          </cell>
          <cell r="K54" t="str">
            <v>Active</v>
          </cell>
        </row>
        <row r="55">
          <cell r="B55">
            <v>26</v>
          </cell>
          <cell r="C55" t="str">
            <v>Bancroft Solar</v>
          </cell>
          <cell r="D55">
            <v>16.8</v>
          </cell>
          <cell r="E55">
            <v>20</v>
          </cell>
          <cell r="F55">
            <v>0.23190863584474883</v>
          </cell>
          <cell r="J55" t="str">
            <v>QF - 174 - ID - Solar</v>
          </cell>
          <cell r="K55" t="str">
            <v>Active</v>
          </cell>
        </row>
        <row r="56">
          <cell r="B56">
            <v>27</v>
          </cell>
          <cell r="C56" t="str">
            <v>Idaho Falls Solar</v>
          </cell>
          <cell r="D56">
            <v>16.8</v>
          </cell>
          <cell r="E56">
            <v>20</v>
          </cell>
          <cell r="F56">
            <v>0.23402845547945206</v>
          </cell>
          <cell r="J56" t="str">
            <v>QF - 175 - ID - Solar</v>
          </cell>
          <cell r="K56" t="str">
            <v>Active</v>
          </cell>
        </row>
        <row r="57">
          <cell r="B57">
            <v>28</v>
          </cell>
          <cell r="C57" t="str">
            <v>Boswell Springs I Wind</v>
          </cell>
          <cell r="D57">
            <v>16.399999999999999</v>
          </cell>
          <cell r="E57">
            <v>80</v>
          </cell>
          <cell r="F57">
            <v>0.40697345890410958</v>
          </cell>
          <cell r="J57" t="str">
            <v>QF - 177 - WY - Wind</v>
          </cell>
          <cell r="K57" t="str">
            <v>Active</v>
          </cell>
        </row>
        <row r="58">
          <cell r="B58">
            <v>29</v>
          </cell>
          <cell r="C58" t="str">
            <v>Wind Song Wind</v>
          </cell>
          <cell r="D58">
            <v>14.15</v>
          </cell>
          <cell r="E58">
            <v>69</v>
          </cell>
          <cell r="F58">
            <v>0.35899999999999999</v>
          </cell>
          <cell r="J58" t="str">
            <v>QF - 178 - UT - Wind</v>
          </cell>
          <cell r="K58" t="str">
            <v>Active</v>
          </cell>
        </row>
        <row r="59">
          <cell r="B59">
            <v>30</v>
          </cell>
          <cell r="C59" t="str">
            <v>Tooele South Solar</v>
          </cell>
          <cell r="D59">
            <v>54.4</v>
          </cell>
          <cell r="E59">
            <v>80</v>
          </cell>
          <cell r="F59">
            <v>0.27780536529680366</v>
          </cell>
          <cell r="J59" t="str">
            <v>QF - 179 - UT - Solar</v>
          </cell>
          <cell r="K59" t="str">
            <v>Active</v>
          </cell>
        </row>
        <row r="60">
          <cell r="B60">
            <v>31</v>
          </cell>
          <cell r="C60" t="str">
            <v>Boswell Springs II Wind</v>
          </cell>
          <cell r="D60">
            <v>16.399999999999999</v>
          </cell>
          <cell r="E60">
            <v>80</v>
          </cell>
          <cell r="F60">
            <v>0.40697345890410958</v>
          </cell>
          <cell r="J60" t="str">
            <v>QF - 180 - WY - Wind</v>
          </cell>
          <cell r="K60" t="str">
            <v>Active</v>
          </cell>
        </row>
        <row r="61">
          <cell r="B61">
            <v>32</v>
          </cell>
          <cell r="C61" t="str">
            <v>Croft Solar</v>
          </cell>
          <cell r="D61">
            <v>14.28</v>
          </cell>
          <cell r="E61">
            <v>21</v>
          </cell>
          <cell r="F61">
            <v>0.26991193737769081</v>
          </cell>
          <cell r="J61" t="str">
            <v>QF - 181 - ID - Solar</v>
          </cell>
          <cell r="K61" t="str">
            <v>Active</v>
          </cell>
        </row>
        <row r="62">
          <cell r="B62">
            <v>33</v>
          </cell>
          <cell r="C62" t="str">
            <v>Ashwood Solar</v>
          </cell>
          <cell r="D62">
            <v>37.130000000000003</v>
          </cell>
          <cell r="E62">
            <v>44.2</v>
          </cell>
          <cell r="F62">
            <v>0.23964854645757144</v>
          </cell>
          <cell r="J62" t="str">
            <v>QF - 182 - OR - Solar</v>
          </cell>
          <cell r="K62" t="str">
            <v>Active</v>
          </cell>
        </row>
        <row r="63">
          <cell r="B63">
            <v>34</v>
          </cell>
          <cell r="C63" t="str">
            <v>Lakeview Solar</v>
          </cell>
          <cell r="D63">
            <v>37.799999999999997</v>
          </cell>
          <cell r="E63">
            <v>45</v>
          </cell>
          <cell r="F63">
            <v>0.27515728056823946</v>
          </cell>
          <cell r="J63" t="str">
            <v>QF - 183 - OR - Solar</v>
          </cell>
          <cell r="K63" t="str">
            <v>Active</v>
          </cell>
        </row>
        <row r="64">
          <cell r="B64">
            <v>35</v>
          </cell>
          <cell r="C64" t="str">
            <v>Juniper Solar</v>
          </cell>
          <cell r="D64">
            <v>16.8</v>
          </cell>
          <cell r="E64">
            <v>20</v>
          </cell>
          <cell r="F64">
            <v>0.22477191200114155</v>
          </cell>
          <cell r="J64" t="str">
            <v>QF - 184 - OR - Solar</v>
          </cell>
          <cell r="K64" t="str">
            <v>Active</v>
          </cell>
        </row>
        <row r="65">
          <cell r="B65">
            <v>36</v>
          </cell>
          <cell r="C65" t="str">
            <v>Mona-Clover PV1 Solar</v>
          </cell>
          <cell r="D65">
            <v>54.4</v>
          </cell>
          <cell r="E65">
            <v>80</v>
          </cell>
          <cell r="F65">
            <v>0.25808011843607304</v>
          </cell>
          <cell r="J65" t="str">
            <v>QF - 185 - UT - Solar</v>
          </cell>
          <cell r="K65" t="str">
            <v>Active</v>
          </cell>
        </row>
        <row r="66">
          <cell r="B66">
            <v>37</v>
          </cell>
          <cell r="C66" t="str">
            <v>Mona-Clover PV2 Solar</v>
          </cell>
          <cell r="D66">
            <v>54.4</v>
          </cell>
          <cell r="E66">
            <v>80</v>
          </cell>
          <cell r="F66">
            <v>0.24510283961187215</v>
          </cell>
          <cell r="J66" t="str">
            <v>QF - 186 - UT - Solar</v>
          </cell>
          <cell r="K66" t="str">
            <v>Active</v>
          </cell>
        </row>
        <row r="67">
          <cell r="B67">
            <v>38</v>
          </cell>
          <cell r="C67" t="str">
            <v>Mona-Clover PV3 Solar</v>
          </cell>
          <cell r="D67">
            <v>54.4</v>
          </cell>
          <cell r="E67">
            <v>80</v>
          </cell>
          <cell r="F67">
            <v>0.25808011843607304</v>
          </cell>
          <cell r="J67" t="str">
            <v>QF - 187 - UT - Solar</v>
          </cell>
          <cell r="K67" t="str">
            <v>Active</v>
          </cell>
        </row>
        <row r="68">
          <cell r="B68">
            <v>39</v>
          </cell>
          <cell r="C68" t="str">
            <v>Mona-Clover PV4 Solar</v>
          </cell>
          <cell r="D68">
            <v>54.4</v>
          </cell>
          <cell r="E68">
            <v>80</v>
          </cell>
          <cell r="F68">
            <v>0.24510283961187215</v>
          </cell>
          <cell r="J68" t="str">
            <v>QF - 188 - UT - Solar</v>
          </cell>
          <cell r="K68" t="str">
            <v>Active</v>
          </cell>
        </row>
        <row r="69">
          <cell r="B69">
            <v>40</v>
          </cell>
          <cell r="C69" t="str">
            <v>Mona-Clover PV5 Solar</v>
          </cell>
          <cell r="D69">
            <v>54.4</v>
          </cell>
          <cell r="E69">
            <v>80</v>
          </cell>
          <cell r="F69">
            <v>0.25808011843607304</v>
          </cell>
          <cell r="J69" t="str">
            <v>QF - 189 - UT - Solar</v>
          </cell>
          <cell r="K69" t="str">
            <v>Active</v>
          </cell>
        </row>
        <row r="70">
          <cell r="B70">
            <v>41</v>
          </cell>
          <cell r="C70" t="str">
            <v>Mona-Clover PV6 Solar</v>
          </cell>
          <cell r="D70">
            <v>54.4</v>
          </cell>
          <cell r="E70">
            <v>80</v>
          </cell>
          <cell r="F70">
            <v>0.24510283961187215</v>
          </cell>
          <cell r="J70" t="str">
            <v>QF - 190 - UT - Solar</v>
          </cell>
          <cell r="K70" t="str">
            <v>Active</v>
          </cell>
        </row>
        <row r="71">
          <cell r="B71">
            <v>42</v>
          </cell>
          <cell r="C71" t="str">
            <v>Price City Solar</v>
          </cell>
          <cell r="D71">
            <v>54.4</v>
          </cell>
          <cell r="E71">
            <v>80</v>
          </cell>
          <cell r="F71">
            <v>0.29607336187214611</v>
          </cell>
          <cell r="J71" t="str">
            <v>QF - 191 - UT - Solar</v>
          </cell>
          <cell r="K71" t="str">
            <v>Active</v>
          </cell>
        </row>
        <row r="72">
          <cell r="B72">
            <v>43</v>
          </cell>
          <cell r="C72" t="str">
            <v>Cedar City Solar</v>
          </cell>
          <cell r="D72">
            <v>54.4</v>
          </cell>
          <cell r="E72">
            <v>80</v>
          </cell>
          <cell r="F72">
            <v>0.31674674514840184</v>
          </cell>
          <cell r="J72" t="str">
            <v>QF - 192 - UT - Solar</v>
          </cell>
          <cell r="K72" t="str">
            <v>Active</v>
          </cell>
        </row>
        <row r="73">
          <cell r="B73">
            <v>44</v>
          </cell>
          <cell r="C73" t="str">
            <v>Elk Mtn Wind</v>
          </cell>
          <cell r="D73">
            <v>14.88</v>
          </cell>
          <cell r="E73">
            <v>72.599999999999994</v>
          </cell>
          <cell r="F73">
            <v>0.45174503440381397</v>
          </cell>
          <cell r="J73" t="str">
            <v>QF - 193 - WY - Wind</v>
          </cell>
          <cell r="K73" t="str">
            <v>Active</v>
          </cell>
        </row>
        <row r="74">
          <cell r="B74">
            <v>45</v>
          </cell>
          <cell r="C74" t="str">
            <v>Boswell Springs III Wind</v>
          </cell>
          <cell r="D74">
            <v>16.399999999999999</v>
          </cell>
          <cell r="E74">
            <v>80</v>
          </cell>
          <cell r="F74">
            <v>0.40697345890410958</v>
          </cell>
          <cell r="J74" t="str">
            <v>QF - 194 - WY - Wind</v>
          </cell>
          <cell r="K74" t="str">
            <v>Active</v>
          </cell>
        </row>
        <row r="75">
          <cell r="B75">
            <v>46</v>
          </cell>
          <cell r="C75" t="str">
            <v>Boswell Springs IV Wind</v>
          </cell>
          <cell r="D75">
            <v>16.399999999999999</v>
          </cell>
          <cell r="E75">
            <v>80</v>
          </cell>
          <cell r="F75">
            <v>0.40697345890410958</v>
          </cell>
          <cell r="J75" t="str">
            <v>QF - 195 - WY - Wind</v>
          </cell>
          <cell r="K75" t="str">
            <v>Active</v>
          </cell>
        </row>
        <row r="76">
          <cell r="B76">
            <v>47</v>
          </cell>
          <cell r="C76" t="str">
            <v>Skycell I Solar</v>
          </cell>
          <cell r="D76">
            <v>16.8</v>
          </cell>
          <cell r="E76">
            <v>20</v>
          </cell>
          <cell r="F76">
            <v>0.27064817351598175</v>
          </cell>
          <cell r="J76" t="str">
            <v>QF - 196 - ID - Solar</v>
          </cell>
          <cell r="K76" t="str">
            <v>Active</v>
          </cell>
        </row>
        <row r="77">
          <cell r="B77">
            <v>48</v>
          </cell>
          <cell r="C77" t="str">
            <v>Skycell II Solar</v>
          </cell>
          <cell r="D77">
            <v>16.8</v>
          </cell>
          <cell r="E77">
            <v>20</v>
          </cell>
          <cell r="F77">
            <v>0.27064817351598175</v>
          </cell>
          <cell r="J77" t="str">
            <v>QF - 197 - ID - Solar</v>
          </cell>
          <cell r="K77" t="str">
            <v>Active</v>
          </cell>
        </row>
        <row r="78">
          <cell r="B78">
            <v>49</v>
          </cell>
          <cell r="C78" t="str">
            <v>Skycell III Solar</v>
          </cell>
          <cell r="D78">
            <v>16.8</v>
          </cell>
          <cell r="E78">
            <v>20</v>
          </cell>
          <cell r="F78">
            <v>0.27064817351598175</v>
          </cell>
          <cell r="J78" t="str">
            <v>QF - 198 - ID - Solar</v>
          </cell>
          <cell r="K78" t="str">
            <v>Active</v>
          </cell>
        </row>
        <row r="79">
          <cell r="B79">
            <v>50</v>
          </cell>
          <cell r="C79" t="str">
            <v>Skycell IV Solar</v>
          </cell>
          <cell r="D79">
            <v>16.8</v>
          </cell>
          <cell r="E79">
            <v>20</v>
          </cell>
          <cell r="F79">
            <v>0.27064817351598175</v>
          </cell>
          <cell r="J79" t="str">
            <v>QF - 199 - ID - Solar</v>
          </cell>
          <cell r="K79" t="str">
            <v>Active</v>
          </cell>
        </row>
        <row r="80">
          <cell r="B80">
            <v>51</v>
          </cell>
          <cell r="C80" t="str">
            <v>Round Butte Solar</v>
          </cell>
          <cell r="D80">
            <v>67.2</v>
          </cell>
          <cell r="E80">
            <v>80</v>
          </cell>
          <cell r="F80">
            <v>0.26551084474885844</v>
          </cell>
          <cell r="J80" t="str">
            <v>QF - 200 - OR - Solar</v>
          </cell>
          <cell r="K80" t="str">
            <v>Active</v>
          </cell>
        </row>
        <row r="81">
          <cell r="B81">
            <v>52</v>
          </cell>
          <cell r="C81" t="str">
            <v>ECG Delta Solar</v>
          </cell>
          <cell r="D81">
            <v>12.6</v>
          </cell>
          <cell r="E81">
            <v>15</v>
          </cell>
          <cell r="F81">
            <v>0.25596775114155251</v>
          </cell>
          <cell r="J81" t="str">
            <v>QF - 201 - UT - Solar</v>
          </cell>
          <cell r="K81" t="str">
            <v>Active</v>
          </cell>
        </row>
        <row r="82">
          <cell r="B82">
            <v>53</v>
          </cell>
          <cell r="C82" t="str">
            <v>Ada PV2 Solar</v>
          </cell>
          <cell r="D82">
            <v>27.2</v>
          </cell>
          <cell r="E82">
            <v>40</v>
          </cell>
          <cell r="F82">
            <v>0.25852739726027396</v>
          </cell>
          <cell r="J82" t="str">
            <v>QF - 202 - ID - Solar</v>
          </cell>
          <cell r="K82" t="str">
            <v>Active</v>
          </cell>
        </row>
        <row r="83">
          <cell r="B83">
            <v>54</v>
          </cell>
          <cell r="C83" t="str">
            <v>Mtn Home PV2 Solar</v>
          </cell>
          <cell r="D83">
            <v>34</v>
          </cell>
          <cell r="E83">
            <v>50</v>
          </cell>
          <cell r="F83">
            <v>0.25850684931506851</v>
          </cell>
          <cell r="J83" t="str">
            <v>QF - 203 - ID - Solar</v>
          </cell>
          <cell r="K83" t="str">
            <v>Active</v>
          </cell>
        </row>
        <row r="84">
          <cell r="B84">
            <v>55</v>
          </cell>
          <cell r="C84" t="str">
            <v>Meridian Rd PV1 Solar</v>
          </cell>
          <cell r="D84">
            <v>13.6</v>
          </cell>
          <cell r="E84">
            <v>20</v>
          </cell>
          <cell r="F84">
            <v>0.25545091324200914</v>
          </cell>
          <cell r="J84" t="str">
            <v>QF - 204 - ID - Solar</v>
          </cell>
          <cell r="K84" t="str">
            <v>Active</v>
          </cell>
        </row>
        <row r="85">
          <cell r="B85">
            <v>56</v>
          </cell>
          <cell r="C85" t="str">
            <v>Meridian Rd PV2 Solar</v>
          </cell>
          <cell r="D85">
            <v>13.6</v>
          </cell>
          <cell r="E85">
            <v>20</v>
          </cell>
          <cell r="F85">
            <v>0.25545091324200914</v>
          </cell>
          <cell r="J85" t="str">
            <v>QF - 205 - ID - Solar</v>
          </cell>
          <cell r="K85" t="str">
            <v>Active</v>
          </cell>
        </row>
        <row r="86">
          <cell r="B86">
            <v>57</v>
          </cell>
          <cell r="C86" t="str">
            <v>Black Canyon Wind</v>
          </cell>
          <cell r="D86">
            <v>4.0999999999999996</v>
          </cell>
          <cell r="E86">
            <v>20</v>
          </cell>
          <cell r="F86">
            <v>0.31835616438356162</v>
          </cell>
          <cell r="J86" t="str">
            <v>QF - 206 - ID - Wind</v>
          </cell>
          <cell r="K86" t="str">
            <v>Active</v>
          </cell>
        </row>
        <row r="87">
          <cell r="B87">
            <v>58</v>
          </cell>
          <cell r="C87" t="str">
            <v>TEC Monticello Solar</v>
          </cell>
          <cell r="D87">
            <v>33.6</v>
          </cell>
          <cell r="E87">
            <v>40</v>
          </cell>
          <cell r="F87">
            <v>0.2994549086757991</v>
          </cell>
          <cell r="J87" t="str">
            <v>QF - 207 - UT - Solar</v>
          </cell>
          <cell r="K87" t="str">
            <v>Active</v>
          </cell>
        </row>
        <row r="88">
          <cell r="B88">
            <v>59</v>
          </cell>
          <cell r="C88" t="str">
            <v>Hwy 22 PV1 Solar</v>
          </cell>
          <cell r="D88">
            <v>54.4</v>
          </cell>
          <cell r="E88">
            <v>80</v>
          </cell>
          <cell r="F88">
            <v>0.23488156392694065</v>
          </cell>
          <cell r="J88" t="str">
            <v>QF - 208 - ID - Solar</v>
          </cell>
          <cell r="K88" t="str">
            <v>Active</v>
          </cell>
        </row>
        <row r="89">
          <cell r="B89">
            <v>60</v>
          </cell>
          <cell r="C89" t="str">
            <v>Adkins PV1 Solar</v>
          </cell>
          <cell r="D89">
            <v>13.6</v>
          </cell>
          <cell r="E89">
            <v>20</v>
          </cell>
          <cell r="F89">
            <v>0.23795663242009132</v>
          </cell>
          <cell r="J89" t="str">
            <v>QF - 209 - ID - Solar</v>
          </cell>
          <cell r="K89" t="str">
            <v>Active</v>
          </cell>
        </row>
        <row r="90">
          <cell r="B90">
            <v>61</v>
          </cell>
          <cell r="C90" t="str">
            <v>Adkins PV2 Solar</v>
          </cell>
          <cell r="D90">
            <v>13.6</v>
          </cell>
          <cell r="E90">
            <v>20</v>
          </cell>
          <cell r="F90">
            <v>0.23795663242009132</v>
          </cell>
          <cell r="J90" t="str">
            <v>QF - 210 - ID - Solar</v>
          </cell>
          <cell r="K90" t="str">
            <v>Active</v>
          </cell>
        </row>
        <row r="91">
          <cell r="B91">
            <v>62</v>
          </cell>
          <cell r="C91" t="str">
            <v>3900 N Rd PV1 Solar</v>
          </cell>
          <cell r="D91">
            <v>13.6</v>
          </cell>
          <cell r="E91">
            <v>20</v>
          </cell>
          <cell r="F91">
            <v>0.25030307648401828</v>
          </cell>
          <cell r="J91" t="str">
            <v>QF - 211 - ID - Solar</v>
          </cell>
          <cell r="K91" t="str">
            <v>Active</v>
          </cell>
        </row>
        <row r="92">
          <cell r="B92">
            <v>63</v>
          </cell>
          <cell r="C92" t="str">
            <v>3900 N Rd PV2 Solar</v>
          </cell>
          <cell r="D92">
            <v>13.6</v>
          </cell>
          <cell r="E92">
            <v>20</v>
          </cell>
          <cell r="F92">
            <v>0.25030307648401828</v>
          </cell>
          <cell r="J92" t="str">
            <v>QF - 212 - ID - Solar</v>
          </cell>
          <cell r="K92" t="str">
            <v>Active</v>
          </cell>
        </row>
        <row r="93">
          <cell r="B93">
            <v>64</v>
          </cell>
          <cell r="C93" t="str">
            <v>3900 N Rd PV3 Solar</v>
          </cell>
          <cell r="D93">
            <v>13.6</v>
          </cell>
          <cell r="E93">
            <v>20</v>
          </cell>
          <cell r="F93">
            <v>0.25030307648401828</v>
          </cell>
          <cell r="J93" t="str">
            <v>QF - 213 - ID - Solar</v>
          </cell>
          <cell r="K93" t="str">
            <v>Active</v>
          </cell>
        </row>
        <row r="94">
          <cell r="B94">
            <v>65</v>
          </cell>
          <cell r="C94" t="str">
            <v>Holbrook PV1 Solar</v>
          </cell>
          <cell r="D94">
            <v>13.6</v>
          </cell>
          <cell r="E94">
            <v>20</v>
          </cell>
          <cell r="F94">
            <v>0.25172482876712332</v>
          </cell>
          <cell r="J94" t="str">
            <v>QF - 214 - ID - Solar</v>
          </cell>
          <cell r="K94" t="str">
            <v>Active</v>
          </cell>
        </row>
        <row r="95">
          <cell r="B95">
            <v>66</v>
          </cell>
          <cell r="C95" t="str">
            <v>Holbrook PV2 Solar</v>
          </cell>
          <cell r="D95">
            <v>13.6</v>
          </cell>
          <cell r="E95">
            <v>20</v>
          </cell>
          <cell r="F95">
            <v>0.25172482876712332</v>
          </cell>
          <cell r="J95" t="str">
            <v>QF - 215 - ID - Solar</v>
          </cell>
          <cell r="K95" t="str">
            <v>Active</v>
          </cell>
        </row>
        <row r="96">
          <cell r="B96">
            <v>67</v>
          </cell>
          <cell r="C96" t="str">
            <v>Rockland PV1 Solar</v>
          </cell>
          <cell r="D96">
            <v>13.6</v>
          </cell>
          <cell r="E96">
            <v>20</v>
          </cell>
          <cell r="F96">
            <v>0.25172482876712332</v>
          </cell>
          <cell r="J96" t="str">
            <v>QF - 216 - ID - Solar</v>
          </cell>
          <cell r="K96" t="str">
            <v>Active</v>
          </cell>
        </row>
        <row r="97">
          <cell r="B97">
            <v>68</v>
          </cell>
          <cell r="C97" t="str">
            <v>Pryor Caves Wind</v>
          </cell>
          <cell r="D97">
            <v>16.399999999999999</v>
          </cell>
          <cell r="E97">
            <v>80</v>
          </cell>
          <cell r="F97">
            <v>0.42296232876712331</v>
          </cell>
          <cell r="J97" t="str">
            <v>QF - 217 - WY - Wind</v>
          </cell>
          <cell r="K97" t="str">
            <v>Active</v>
          </cell>
        </row>
        <row r="98">
          <cell r="B98">
            <v>69</v>
          </cell>
          <cell r="C98" t="str">
            <v>Mud Springs Wind</v>
          </cell>
          <cell r="D98">
            <v>16.399999999999999</v>
          </cell>
          <cell r="E98">
            <v>80</v>
          </cell>
          <cell r="F98">
            <v>0.35547374429223744</v>
          </cell>
          <cell r="J98" t="str">
            <v>QF - 218 - WY - Wind</v>
          </cell>
          <cell r="K98" t="str">
            <v>Active</v>
          </cell>
        </row>
        <row r="99">
          <cell r="B99">
            <v>70</v>
          </cell>
          <cell r="C99" t="str">
            <v>Horse Thief Wind</v>
          </cell>
          <cell r="D99">
            <v>16.399999999999999</v>
          </cell>
          <cell r="E99">
            <v>80</v>
          </cell>
          <cell r="F99">
            <v>0.45526398401826484</v>
          </cell>
          <cell r="J99" t="str">
            <v>QF - 219 - WY - Wind</v>
          </cell>
          <cell r="K99" t="str">
            <v>Active</v>
          </cell>
        </row>
      </sheetData>
      <sheetData sheetId="3" refreshError="1">
        <row r="5">
          <cell r="B5" t="str">
            <v>BYU Idaho</v>
          </cell>
          <cell r="C5" t="str">
            <v>T</v>
          </cell>
          <cell r="D5">
            <v>4.5</v>
          </cell>
          <cell r="E5">
            <v>42217</v>
          </cell>
          <cell r="F5">
            <v>41844</v>
          </cell>
          <cell r="J5" t="str">
            <v>&lt;---- Small Potential QF - Not included in modeling - Will include when signed</v>
          </cell>
        </row>
        <row r="6">
          <cell r="B6" t="str">
            <v>Ecoplexus – Bancroft</v>
          </cell>
          <cell r="C6" t="str">
            <v>S</v>
          </cell>
          <cell r="D6">
            <v>20</v>
          </cell>
          <cell r="E6">
            <v>42674</v>
          </cell>
          <cell r="F6">
            <v>42088</v>
          </cell>
          <cell r="J6" t="str">
            <v>Bancroft Solar</v>
          </cell>
          <cell r="K6">
            <v>42674</v>
          </cell>
        </row>
        <row r="7">
          <cell r="B7" t="str">
            <v>Ecoplexus – Idaho Falls</v>
          </cell>
          <cell r="C7" t="str">
            <v>S</v>
          </cell>
          <cell r="D7">
            <v>20</v>
          </cell>
          <cell r="E7">
            <v>42674</v>
          </cell>
          <cell r="F7">
            <v>42088</v>
          </cell>
          <cell r="J7" t="str">
            <v>Idaho Falls Solar</v>
          </cell>
          <cell r="K7">
            <v>42674</v>
          </cell>
        </row>
        <row r="8">
          <cell r="B8" t="str">
            <v>sPower – Croft</v>
          </cell>
          <cell r="C8" t="str">
            <v>S</v>
          </cell>
          <cell r="D8">
            <v>21</v>
          </cell>
          <cell r="E8">
            <v>42735</v>
          </cell>
          <cell r="J8" t="str">
            <v>Croft Solar</v>
          </cell>
          <cell r="K8">
            <v>42735</v>
          </cell>
        </row>
        <row r="9">
          <cell r="B9" t="str">
            <v>Energy of Utah</v>
          </cell>
          <cell r="C9" t="str">
            <v>S</v>
          </cell>
          <cell r="D9">
            <v>20</v>
          </cell>
          <cell r="E9">
            <v>42735</v>
          </cell>
          <cell r="F9">
            <v>42079</v>
          </cell>
          <cell r="J9" t="str">
            <v>Skycell I Solar</v>
          </cell>
          <cell r="K9">
            <v>42735</v>
          </cell>
        </row>
        <row r="10">
          <cell r="B10" t="str">
            <v>Energy of Utah</v>
          </cell>
          <cell r="C10" t="str">
            <v>S</v>
          </cell>
          <cell r="D10">
            <v>20</v>
          </cell>
          <cell r="E10">
            <v>42735</v>
          </cell>
          <cell r="F10">
            <v>42079</v>
          </cell>
          <cell r="J10" t="str">
            <v>Skycell II Solar</v>
          </cell>
          <cell r="K10">
            <v>42735</v>
          </cell>
        </row>
        <row r="11">
          <cell r="B11" t="str">
            <v>Energy of Utah</v>
          </cell>
          <cell r="C11" t="str">
            <v>S</v>
          </cell>
          <cell r="D11">
            <v>20</v>
          </cell>
          <cell r="E11">
            <v>42735</v>
          </cell>
          <cell r="F11">
            <v>42079</v>
          </cell>
          <cell r="J11" t="str">
            <v>Skycell III Solar</v>
          </cell>
          <cell r="K11">
            <v>42735</v>
          </cell>
        </row>
        <row r="12">
          <cell r="B12" t="str">
            <v>Energy of Utah</v>
          </cell>
          <cell r="C12" t="str">
            <v>S</v>
          </cell>
          <cell r="D12">
            <v>20</v>
          </cell>
          <cell r="E12">
            <v>42735</v>
          </cell>
          <cell r="F12">
            <v>42079</v>
          </cell>
          <cell r="J12" t="str">
            <v>Skycell IV Solar</v>
          </cell>
          <cell r="K12">
            <v>42735</v>
          </cell>
        </row>
        <row r="13">
          <cell r="B13" t="str">
            <v>Ecoplexus – Ada PV2</v>
          </cell>
          <cell r="C13" t="str">
            <v>S</v>
          </cell>
          <cell r="D13">
            <v>40</v>
          </cell>
          <cell r="E13">
            <v>42583</v>
          </cell>
          <cell r="F13">
            <v>42088</v>
          </cell>
          <cell r="J13" t="str">
            <v>Ada PV2 Solar</v>
          </cell>
          <cell r="K13">
            <v>42583</v>
          </cell>
        </row>
        <row r="14">
          <cell r="B14" t="str">
            <v>Ecoplexus – Meridian PV1</v>
          </cell>
          <cell r="C14" t="str">
            <v>S</v>
          </cell>
          <cell r="D14">
            <v>20</v>
          </cell>
          <cell r="E14">
            <v>42583</v>
          </cell>
          <cell r="F14">
            <v>42088</v>
          </cell>
          <cell r="J14" t="str">
            <v>Meridian Rd PV1 Solar</v>
          </cell>
          <cell r="K14">
            <v>42583</v>
          </cell>
        </row>
        <row r="15">
          <cell r="B15" t="str">
            <v>Ecoplexus – Meridian PV2</v>
          </cell>
          <cell r="C15" t="str">
            <v>S</v>
          </cell>
          <cell r="D15">
            <v>20</v>
          </cell>
          <cell r="E15">
            <v>42583</v>
          </cell>
          <cell r="F15">
            <v>42088</v>
          </cell>
          <cell r="J15" t="str">
            <v>Meridian Rd PV2 Solar</v>
          </cell>
          <cell r="K15">
            <v>42583</v>
          </cell>
        </row>
        <row r="16">
          <cell r="B16" t="str">
            <v>Ecoplexus – Mt Home PV2</v>
          </cell>
          <cell r="C16" t="str">
            <v>S</v>
          </cell>
          <cell r="D16">
            <v>50</v>
          </cell>
          <cell r="E16">
            <v>42583</v>
          </cell>
          <cell r="F16">
            <v>42088</v>
          </cell>
          <cell r="J16" t="str">
            <v>Mtn Home PV2 Solar</v>
          </cell>
          <cell r="K16">
            <v>42583</v>
          </cell>
        </row>
        <row r="17">
          <cell r="B17" t="str">
            <v>Cub River Irrigation Company</v>
          </cell>
          <cell r="C17" t="str">
            <v>H</v>
          </cell>
          <cell r="D17">
            <v>0.3</v>
          </cell>
          <cell r="E17">
            <v>42461</v>
          </cell>
        </row>
        <row r="18">
          <cell r="B18" t="str">
            <v>Intermountain Wind</v>
          </cell>
          <cell r="C18" t="str">
            <v>S</v>
          </cell>
          <cell r="D18">
            <v>20</v>
          </cell>
          <cell r="E18">
            <v>43070</v>
          </cell>
          <cell r="F18">
            <v>42090</v>
          </cell>
          <cell r="J18" t="str">
            <v>Black Canyon Wind</v>
          </cell>
          <cell r="K18">
            <v>43070</v>
          </cell>
        </row>
        <row r="19">
          <cell r="B19" t="str">
            <v>Ecoplexus – Holbrook PV1</v>
          </cell>
          <cell r="C19" t="str">
            <v>S</v>
          </cell>
          <cell r="D19">
            <v>20</v>
          </cell>
          <cell r="E19">
            <v>42583</v>
          </cell>
          <cell r="F19">
            <v>42096</v>
          </cell>
          <cell r="J19" t="str">
            <v>Holbrook PV1 Solar</v>
          </cell>
          <cell r="K19">
            <v>42583</v>
          </cell>
        </row>
        <row r="20">
          <cell r="B20" t="str">
            <v>Ecoplexus – Holbrook PV2</v>
          </cell>
          <cell r="C20" t="str">
            <v>S</v>
          </cell>
          <cell r="D20">
            <v>20</v>
          </cell>
          <cell r="E20">
            <v>42583</v>
          </cell>
          <cell r="F20">
            <v>42096</v>
          </cell>
          <cell r="J20" t="str">
            <v>Holbrook PV2 Solar</v>
          </cell>
          <cell r="K20">
            <v>42583</v>
          </cell>
        </row>
        <row r="21">
          <cell r="B21" t="str">
            <v>Ecoplexus – Rockland Hwy</v>
          </cell>
          <cell r="C21" t="str">
            <v>S</v>
          </cell>
          <cell r="D21">
            <v>20</v>
          </cell>
          <cell r="E21">
            <v>42583</v>
          </cell>
          <cell r="F21">
            <v>42096</v>
          </cell>
          <cell r="J21" t="str">
            <v>Rockland PV1 Solar</v>
          </cell>
          <cell r="K21">
            <v>42583</v>
          </cell>
        </row>
        <row r="22">
          <cell r="B22" t="str">
            <v>Ecoplexus – Hwy 22</v>
          </cell>
          <cell r="C22" t="str">
            <v>S</v>
          </cell>
          <cell r="D22">
            <v>80</v>
          </cell>
          <cell r="E22">
            <v>42583</v>
          </cell>
          <cell r="F22">
            <v>42096</v>
          </cell>
          <cell r="J22" t="str">
            <v>Hwy 22 PV1 Solar</v>
          </cell>
          <cell r="K22">
            <v>42583</v>
          </cell>
        </row>
        <row r="23">
          <cell r="B23" t="str">
            <v>Ecoplexus – Adkins PV1</v>
          </cell>
          <cell r="C23" t="str">
            <v>S</v>
          </cell>
          <cell r="D23">
            <v>20</v>
          </cell>
          <cell r="E23">
            <v>42583</v>
          </cell>
          <cell r="F23">
            <v>42096</v>
          </cell>
          <cell r="J23" t="str">
            <v>Adkins PV1 Solar</v>
          </cell>
          <cell r="K23">
            <v>42583</v>
          </cell>
        </row>
        <row r="24">
          <cell r="B24" t="str">
            <v>Ecoplexus – Adkins PV2</v>
          </cell>
          <cell r="C24" t="str">
            <v>S</v>
          </cell>
          <cell r="D24">
            <v>20</v>
          </cell>
          <cell r="E24">
            <v>42583</v>
          </cell>
          <cell r="F24">
            <v>42096</v>
          </cell>
          <cell r="J24" t="str">
            <v>Adkins PV2 Solar</v>
          </cell>
          <cell r="K24">
            <v>42583</v>
          </cell>
        </row>
        <row r="25">
          <cell r="B25" t="str">
            <v>Ecoplexus – North Rd PV1</v>
          </cell>
          <cell r="C25" t="str">
            <v>S</v>
          </cell>
          <cell r="D25">
            <v>20</v>
          </cell>
          <cell r="E25">
            <v>42583</v>
          </cell>
          <cell r="F25">
            <v>42096</v>
          </cell>
          <cell r="J25" t="str">
            <v>3900 N Rd PV1 Solar</v>
          </cell>
          <cell r="K25">
            <v>42583</v>
          </cell>
        </row>
        <row r="26">
          <cell r="B26" t="str">
            <v>Ecoplexus – North Rd PV2</v>
          </cell>
          <cell r="C26" t="str">
            <v>S</v>
          </cell>
          <cell r="D26">
            <v>20</v>
          </cell>
          <cell r="E26">
            <v>42583</v>
          </cell>
          <cell r="F26">
            <v>42096</v>
          </cell>
          <cell r="J26" t="str">
            <v>3900 N Rd PV2 Solar</v>
          </cell>
          <cell r="K26">
            <v>42583</v>
          </cell>
        </row>
        <row r="27">
          <cell r="B27" t="str">
            <v>Ecoplexus – North Rd PV3</v>
          </cell>
          <cell r="C27" t="str">
            <v>S</v>
          </cell>
          <cell r="D27">
            <v>20</v>
          </cell>
          <cell r="E27">
            <v>42583</v>
          </cell>
          <cell r="F27">
            <v>42096</v>
          </cell>
          <cell r="J27" t="str">
            <v>3900 N Rd PV3 Solar</v>
          </cell>
          <cell r="K27">
            <v>42583</v>
          </cell>
        </row>
        <row r="29">
          <cell r="B29" t="str">
            <v>Executed Total</v>
          </cell>
          <cell r="D29">
            <v>4.5</v>
          </cell>
          <cell r="E29">
            <v>1</v>
          </cell>
        </row>
        <row r="30">
          <cell r="B30" t="str">
            <v>Proposed Total</v>
          </cell>
          <cell r="D30">
            <v>531.29999999999995</v>
          </cell>
          <cell r="E30">
            <v>22</v>
          </cell>
        </row>
        <row r="42">
          <cell r="B42" t="str">
            <v>Table 4. Oregon Project Status</v>
          </cell>
        </row>
        <row r="43">
          <cell r="B43" t="str">
            <v>Project Name</v>
          </cell>
          <cell r="C43" t="str">
            <v>Type1</v>
          </cell>
          <cell r="D43" t="str">
            <v>MW</v>
          </cell>
          <cell r="E43" t="str">
            <v>COD</v>
          </cell>
          <cell r="F43" t="str">
            <v>Request Date</v>
          </cell>
        </row>
        <row r="45">
          <cell r="B45" t="str">
            <v>Mariah Wind</v>
          </cell>
          <cell r="C45" t="str">
            <v>W</v>
          </cell>
          <cell r="D45">
            <v>10</v>
          </cell>
          <cell r="E45">
            <v>42735</v>
          </cell>
          <cell r="F45">
            <v>40606</v>
          </cell>
          <cell r="J45" t="str">
            <v>Mariah Wind</v>
          </cell>
          <cell r="K45" t="str">
            <v>Included in 2015 IRP</v>
          </cell>
        </row>
        <row r="46">
          <cell r="B46" t="str">
            <v>Orem Family Wind</v>
          </cell>
          <cell r="C46" t="str">
            <v>W</v>
          </cell>
          <cell r="D46">
            <v>10</v>
          </cell>
          <cell r="E46">
            <v>42735</v>
          </cell>
          <cell r="F46">
            <v>40606</v>
          </cell>
          <cell r="J46" t="str">
            <v>Orem Family Wind</v>
          </cell>
          <cell r="K46" t="str">
            <v>Included in 2015 IRP</v>
          </cell>
        </row>
        <row r="47">
          <cell r="B47" t="str">
            <v>Chopin Wind</v>
          </cell>
          <cell r="C47" t="str">
            <v>W</v>
          </cell>
          <cell r="D47">
            <v>10</v>
          </cell>
          <cell r="E47">
            <v>42735</v>
          </cell>
          <cell r="F47">
            <v>41548</v>
          </cell>
          <cell r="J47" t="str">
            <v>Chopin Wind</v>
          </cell>
          <cell r="K47" t="str">
            <v>Included in 2015 IRP</v>
          </cell>
        </row>
        <row r="48">
          <cell r="B48" t="str">
            <v>Adams Solar Center LLC5</v>
          </cell>
          <cell r="C48" t="str">
            <v>S</v>
          </cell>
          <cell r="D48">
            <v>10</v>
          </cell>
          <cell r="E48">
            <v>42855</v>
          </cell>
          <cell r="F48">
            <v>41712</v>
          </cell>
          <cell r="J48" t="str">
            <v>Adams Solar Center LLC</v>
          </cell>
          <cell r="K48" t="str">
            <v>Included in 2015 IRP</v>
          </cell>
        </row>
        <row r="49">
          <cell r="B49" t="str">
            <v>Elbe Solar Center LLC5</v>
          </cell>
          <cell r="C49" t="str">
            <v>S</v>
          </cell>
          <cell r="D49">
            <v>10</v>
          </cell>
          <cell r="E49">
            <v>42855</v>
          </cell>
          <cell r="F49">
            <v>41712</v>
          </cell>
          <cell r="J49" t="str">
            <v>Elbe Solar Center LLC</v>
          </cell>
          <cell r="K49" t="str">
            <v>Included in 2015 IRP</v>
          </cell>
        </row>
        <row r="50">
          <cell r="B50" t="str">
            <v>Bly Solar Center LLC</v>
          </cell>
          <cell r="C50" t="str">
            <v>S</v>
          </cell>
          <cell r="D50">
            <v>8.5</v>
          </cell>
          <cell r="E50">
            <v>42855</v>
          </cell>
          <cell r="F50">
            <v>41743</v>
          </cell>
          <cell r="J50" t="str">
            <v>Bly Solar Center LLC</v>
          </cell>
          <cell r="K50" t="str">
            <v>Included in 2015 IRP</v>
          </cell>
        </row>
        <row r="51">
          <cell r="B51" t="str">
            <v>Bear Creek Solar Center LLC</v>
          </cell>
          <cell r="C51" t="str">
            <v>S</v>
          </cell>
          <cell r="D51">
            <v>10</v>
          </cell>
          <cell r="E51">
            <v>42855</v>
          </cell>
          <cell r="F51">
            <v>41775</v>
          </cell>
          <cell r="J51" t="str">
            <v>Bear Creek Solar Center LLC</v>
          </cell>
          <cell r="K51" t="str">
            <v>Included in 2015 IRP</v>
          </cell>
        </row>
        <row r="52">
          <cell r="B52" t="str">
            <v>Black Cap II</v>
          </cell>
          <cell r="C52" t="str">
            <v>S</v>
          </cell>
          <cell r="D52">
            <v>8</v>
          </cell>
          <cell r="E52">
            <v>42735</v>
          </cell>
          <cell r="F52">
            <v>41745</v>
          </cell>
          <cell r="J52" t="str">
            <v>Black Cap II LLC</v>
          </cell>
          <cell r="K52" t="str">
            <v>Included in 2015 IRP</v>
          </cell>
        </row>
        <row r="53">
          <cell r="B53" t="str">
            <v>Sprague River Solar</v>
          </cell>
          <cell r="C53" t="str">
            <v>S</v>
          </cell>
          <cell r="D53">
            <v>10</v>
          </cell>
          <cell r="E53">
            <v>42735</v>
          </cell>
          <cell r="F53">
            <v>41775</v>
          </cell>
          <cell r="J53" t="str">
            <v>Sprague River Solar</v>
          </cell>
          <cell r="K53" t="str">
            <v>Included in 2015 IRP</v>
          </cell>
        </row>
        <row r="54">
          <cell r="B54" t="str">
            <v>Ivory Pine Solar</v>
          </cell>
          <cell r="C54" t="str">
            <v>S</v>
          </cell>
          <cell r="D54">
            <v>10</v>
          </cell>
          <cell r="E54">
            <v>42735</v>
          </cell>
          <cell r="F54">
            <v>41775</v>
          </cell>
          <cell r="J54" t="str">
            <v>Ivory Pine Solar</v>
          </cell>
          <cell r="K54" t="str">
            <v>Included in 2015 IRP</v>
          </cell>
        </row>
        <row r="55">
          <cell r="B55" t="str">
            <v>Beatty Solar</v>
          </cell>
          <cell r="C55" t="str">
            <v>S</v>
          </cell>
          <cell r="D55">
            <v>7</v>
          </cell>
          <cell r="E55">
            <v>42735</v>
          </cell>
          <cell r="F55">
            <v>41829</v>
          </cell>
          <cell r="J55" t="str">
            <v>Beatty Solar</v>
          </cell>
          <cell r="K55" t="str">
            <v>Included in 2015 IRP</v>
          </cell>
        </row>
        <row r="56">
          <cell r="B56" t="str">
            <v>Bear Creek Hydro</v>
          </cell>
          <cell r="C56" t="str">
            <v>H</v>
          </cell>
          <cell r="D56">
            <v>3.0000000000000001E-3</v>
          </cell>
          <cell r="E56">
            <v>41699</v>
          </cell>
          <cell r="F56">
            <v>41663</v>
          </cell>
          <cell r="J56" t="str">
            <v>&lt;---- too small to include in modeling</v>
          </cell>
        </row>
        <row r="57">
          <cell r="B57" t="str">
            <v>Roseburg Forest Products4</v>
          </cell>
          <cell r="C57" t="str">
            <v>B</v>
          </cell>
          <cell r="D57">
            <v>20</v>
          </cell>
          <cell r="E57">
            <v>42005</v>
          </cell>
          <cell r="F57">
            <v>41912</v>
          </cell>
          <cell r="J57" t="str">
            <v>&lt;--- Existing - Revised the termination date</v>
          </cell>
        </row>
        <row r="58">
          <cell r="B58" t="str">
            <v>Ewauna Solar, LLC</v>
          </cell>
          <cell r="C58" t="str">
            <v>S</v>
          </cell>
          <cell r="D58">
            <v>0.8</v>
          </cell>
          <cell r="E58">
            <v>42369</v>
          </cell>
          <cell r="F58">
            <v>41862</v>
          </cell>
          <cell r="J58" t="str">
            <v>&lt;---- Small Potential QF - Not included in modeling - Will include when signed</v>
          </cell>
        </row>
        <row r="59">
          <cell r="B59" t="str">
            <v>Neff7</v>
          </cell>
          <cell r="C59" t="str">
            <v>S</v>
          </cell>
          <cell r="D59">
            <v>10</v>
          </cell>
          <cell r="E59">
            <v>42369</v>
          </cell>
          <cell r="F59">
            <v>41743</v>
          </cell>
          <cell r="J59" t="str">
            <v>&lt;---- Small Potential QF - Not included in modeling - Will include when signed</v>
          </cell>
        </row>
        <row r="60">
          <cell r="B60" t="str">
            <v>Arlington7</v>
          </cell>
          <cell r="C60" t="str">
            <v>S</v>
          </cell>
          <cell r="D60">
            <v>2.99</v>
          </cell>
          <cell r="E60">
            <v>42369</v>
          </cell>
          <cell r="F60">
            <v>41726</v>
          </cell>
          <cell r="J60" t="str">
            <v>&lt;---- Small Potential QF - Not included in modeling - Will include when signed</v>
          </cell>
        </row>
        <row r="61">
          <cell r="B61" t="str">
            <v>Bonanza7</v>
          </cell>
          <cell r="C61" t="str">
            <v>S</v>
          </cell>
          <cell r="D61">
            <v>6</v>
          </cell>
          <cell r="E61">
            <v>42735</v>
          </cell>
          <cell r="F61">
            <v>41774</v>
          </cell>
          <cell r="J61" t="str">
            <v>&lt;---- Small Potential QF - Not included in modeling - Will include when signed</v>
          </cell>
        </row>
        <row r="62">
          <cell r="B62" t="str">
            <v>Eagle Point7</v>
          </cell>
          <cell r="C62" t="str">
            <v>S</v>
          </cell>
          <cell r="D62">
            <v>10</v>
          </cell>
          <cell r="E62">
            <v>42735</v>
          </cell>
          <cell r="F62">
            <v>41852</v>
          </cell>
          <cell r="J62" t="str">
            <v>&lt;---- Small Potential QF - Not included in modeling - Will include when signed</v>
          </cell>
        </row>
        <row r="63">
          <cell r="B63" t="str">
            <v>Falvey7</v>
          </cell>
          <cell r="C63" t="str">
            <v>S</v>
          </cell>
          <cell r="D63">
            <v>8</v>
          </cell>
          <cell r="E63">
            <v>42735</v>
          </cell>
          <cell r="F63">
            <v>41858</v>
          </cell>
          <cell r="J63" t="str">
            <v>&lt;---- Small Potential QF - Not included in modeling - Will include when signed</v>
          </cell>
        </row>
        <row r="64">
          <cell r="B64" t="str">
            <v>Paisley Geothermal6</v>
          </cell>
          <cell r="C64" t="str">
            <v>G</v>
          </cell>
          <cell r="D64">
            <v>3.5</v>
          </cell>
          <cell r="E64">
            <v>41760</v>
          </cell>
          <cell r="F64">
            <v>41508</v>
          </cell>
          <cell r="J64" t="str">
            <v>&lt;---- Small Potential QF - Not included in modeling - Will include when signed</v>
          </cell>
        </row>
        <row r="65">
          <cell r="B65" t="str">
            <v>Saturn Energy 1</v>
          </cell>
          <cell r="C65" t="str">
            <v>S</v>
          </cell>
          <cell r="D65">
            <v>9.9</v>
          </cell>
          <cell r="E65">
            <v>42735</v>
          </cell>
          <cell r="F65">
            <v>41869</v>
          </cell>
          <cell r="J65" t="str">
            <v>&lt;---- Small Potential QF - Not included in modeling - Will include when signed</v>
          </cell>
        </row>
        <row r="66">
          <cell r="B66" t="str">
            <v>Saturn Energy 2</v>
          </cell>
          <cell r="C66" t="str">
            <v>S</v>
          </cell>
          <cell r="D66">
            <v>9.9</v>
          </cell>
          <cell r="E66">
            <v>42735</v>
          </cell>
          <cell r="F66">
            <v>41869</v>
          </cell>
          <cell r="J66" t="str">
            <v>&lt;---- Small Potential QF - Not included in modeling - Will include when signed</v>
          </cell>
        </row>
        <row r="67">
          <cell r="B67" t="str">
            <v>Ashwood Solar LLC4</v>
          </cell>
          <cell r="C67" t="str">
            <v>S</v>
          </cell>
          <cell r="D67">
            <v>44.2</v>
          </cell>
          <cell r="E67">
            <v>42736</v>
          </cell>
          <cell r="F67">
            <v>41885</v>
          </cell>
          <cell r="J67" t="str">
            <v>Ashwood Solar</v>
          </cell>
          <cell r="K67">
            <v>42736</v>
          </cell>
        </row>
        <row r="68">
          <cell r="B68" t="str">
            <v>Lakeview Solar4</v>
          </cell>
          <cell r="C68" t="str">
            <v>S</v>
          </cell>
          <cell r="D68">
            <v>45</v>
          </cell>
          <cell r="E68">
            <v>42735</v>
          </cell>
          <cell r="F68">
            <v>41925</v>
          </cell>
          <cell r="J68" t="str">
            <v>Lakeview Solar</v>
          </cell>
          <cell r="K68">
            <v>42735</v>
          </cell>
        </row>
        <row r="69">
          <cell r="B69" t="str">
            <v>Juniper Solar</v>
          </cell>
          <cell r="C69" t="str">
            <v>S</v>
          </cell>
          <cell r="D69">
            <v>20</v>
          </cell>
          <cell r="E69">
            <v>42735</v>
          </cell>
          <cell r="F69">
            <v>41948</v>
          </cell>
          <cell r="J69" t="str">
            <v>Juniper Solar</v>
          </cell>
          <cell r="K69">
            <v>42735</v>
          </cell>
        </row>
        <row r="70">
          <cell r="B70" t="str">
            <v>Energy of Utah</v>
          </cell>
          <cell r="C70" t="str">
            <v>S</v>
          </cell>
          <cell r="D70">
            <v>80</v>
          </cell>
          <cell r="E70">
            <v>42735</v>
          </cell>
          <cell r="F70">
            <v>42090</v>
          </cell>
          <cell r="J70" t="str">
            <v>Round Butte Solar</v>
          </cell>
          <cell r="K70">
            <v>42675</v>
          </cell>
        </row>
        <row r="71">
          <cell r="B71" t="str">
            <v>Collier</v>
          </cell>
          <cell r="C71" t="str">
            <v>S</v>
          </cell>
          <cell r="D71">
            <v>10</v>
          </cell>
          <cell r="E71">
            <v>42735</v>
          </cell>
          <cell r="F71">
            <v>42104</v>
          </cell>
          <cell r="J71" t="str">
            <v>&lt;---- Small Potential QF - Not included in modeling - Will include when signed</v>
          </cell>
        </row>
        <row r="72">
          <cell r="B72" t="str">
            <v>Sprague River Solar</v>
          </cell>
          <cell r="C72" t="str">
            <v>S</v>
          </cell>
          <cell r="D72">
            <v>10</v>
          </cell>
          <cell r="E72">
            <v>42705</v>
          </cell>
          <cell r="F72">
            <v>42117</v>
          </cell>
          <cell r="J72" t="str">
            <v>&lt;---- Small Potential QF - Not included in modeling - Will include when signed</v>
          </cell>
        </row>
        <row r="73">
          <cell r="B73" t="str">
            <v>Agate Bay Solar</v>
          </cell>
          <cell r="C73" t="str">
            <v>S</v>
          </cell>
          <cell r="D73">
            <v>10</v>
          </cell>
          <cell r="E73">
            <v>42705</v>
          </cell>
          <cell r="F73">
            <v>42117</v>
          </cell>
          <cell r="J73" t="str">
            <v>&lt;---- Small Potential QF - Not included in modeling - Will include when signed</v>
          </cell>
        </row>
        <row r="74">
          <cell r="B74" t="str">
            <v>Turkey Hill Solar</v>
          </cell>
          <cell r="C74" t="str">
            <v>S</v>
          </cell>
          <cell r="D74">
            <v>10</v>
          </cell>
          <cell r="E74">
            <v>42705</v>
          </cell>
          <cell r="F74">
            <v>42117</v>
          </cell>
          <cell r="J74" t="str">
            <v>&lt;---- Small Potential QF - Not included in modeling - Will include when signed</v>
          </cell>
        </row>
        <row r="75">
          <cell r="B75" t="str">
            <v>Bly Solar</v>
          </cell>
          <cell r="C75" t="str">
            <v>S</v>
          </cell>
          <cell r="D75">
            <v>10</v>
          </cell>
          <cell r="E75">
            <v>42705</v>
          </cell>
          <cell r="F75">
            <v>42117</v>
          </cell>
          <cell r="J75" t="str">
            <v>&lt;---- Small Potential QF - Not included in modeling - Will include when signed</v>
          </cell>
        </row>
        <row r="76">
          <cell r="B76" t="str">
            <v>Merrill Solar</v>
          </cell>
          <cell r="C76" t="str">
            <v>S</v>
          </cell>
          <cell r="D76">
            <v>8</v>
          </cell>
          <cell r="E76">
            <v>42705</v>
          </cell>
          <cell r="F76">
            <v>42117</v>
          </cell>
          <cell r="J76" t="str">
            <v>&lt;---- Small Potential QF - Not included in modeling - Will include when signed</v>
          </cell>
        </row>
        <row r="77">
          <cell r="B77" t="str">
            <v>Lakeview Solar</v>
          </cell>
          <cell r="C77" t="str">
            <v>S</v>
          </cell>
          <cell r="D77">
            <v>10</v>
          </cell>
          <cell r="E77">
            <v>42705</v>
          </cell>
          <cell r="F77">
            <v>42117</v>
          </cell>
          <cell r="J77" t="str">
            <v>&lt;---- Small Potential QF - Not included in modeling - Will include when signed</v>
          </cell>
        </row>
        <row r="78">
          <cell r="B78" t="str">
            <v>Jacksonville Solar</v>
          </cell>
          <cell r="C78" t="str">
            <v>S</v>
          </cell>
          <cell r="D78">
            <v>10</v>
          </cell>
          <cell r="E78">
            <v>42705</v>
          </cell>
          <cell r="F78">
            <v>42118</v>
          </cell>
          <cell r="J78" t="str">
            <v>&lt;---- Small Potential QF - Not included in modeling - Will include when signed</v>
          </cell>
        </row>
        <row r="79">
          <cell r="B79" t="str">
            <v>Dairy Solar</v>
          </cell>
          <cell r="C79" t="str">
            <v>S</v>
          </cell>
          <cell r="D79">
            <v>10</v>
          </cell>
          <cell r="E79">
            <v>42705</v>
          </cell>
          <cell r="F79">
            <v>42123</v>
          </cell>
          <cell r="J79" t="str">
            <v>&lt;---- Small Potential QF - Not included in modeling - Will include when signed</v>
          </cell>
        </row>
        <row r="80">
          <cell r="B80" t="str">
            <v>Woodline Solar, LLC</v>
          </cell>
          <cell r="C80" t="str">
            <v>S</v>
          </cell>
          <cell r="D80">
            <v>8</v>
          </cell>
          <cell r="E80">
            <v>43100</v>
          </cell>
          <cell r="F80">
            <v>42121</v>
          </cell>
          <cell r="J80" t="str">
            <v>&lt;---- Small Potential QF - Not included in modeling - Will include when signed</v>
          </cell>
        </row>
        <row r="81">
          <cell r="B81" t="str">
            <v>Ewauna  Solar 2, LLC</v>
          </cell>
          <cell r="C81" t="str">
            <v>S</v>
          </cell>
          <cell r="D81">
            <v>2.9</v>
          </cell>
          <cell r="E81">
            <v>43100</v>
          </cell>
          <cell r="F81">
            <v>42123</v>
          </cell>
          <cell r="J81" t="str">
            <v>&lt;---- Small Potential QF - Not included in modeling - Will include when signed</v>
          </cell>
        </row>
        <row r="83">
          <cell r="B83" t="str">
            <v>Executed Total</v>
          </cell>
          <cell r="D83">
            <v>123.503</v>
          </cell>
          <cell r="E83">
            <v>0</v>
          </cell>
          <cell r="F83" t="str">
            <v>&lt;-- Check Totals</v>
          </cell>
        </row>
        <row r="84">
          <cell r="B84" t="str">
            <v>Proposed Total</v>
          </cell>
          <cell r="D84">
            <v>343.3</v>
          </cell>
          <cell r="E84">
            <v>5.89</v>
          </cell>
          <cell r="F84" t="str">
            <v>&lt;-- Check Totals</v>
          </cell>
        </row>
        <row r="85">
          <cell r="D85">
            <v>5.8899999999999295</v>
          </cell>
          <cell r="E85" t="str">
            <v>&lt;---- Error in Weekly Report Table</v>
          </cell>
        </row>
        <row r="91">
          <cell r="B91" t="str">
            <v>Table 5. Utah Project Status</v>
          </cell>
        </row>
        <row r="92">
          <cell r="B92" t="str">
            <v>Project Name</v>
          </cell>
          <cell r="C92" t="str">
            <v>Type</v>
          </cell>
          <cell r="D92" t="str">
            <v>MW</v>
          </cell>
          <cell r="E92" t="str">
            <v>COD</v>
          </cell>
          <cell r="F92" t="str">
            <v>Price1</v>
          </cell>
        </row>
        <row r="93">
          <cell r="F93" t="str">
            <v>$/MWh</v>
          </cell>
        </row>
        <row r="94">
          <cell r="B94" t="str">
            <v>Beryl Solar</v>
          </cell>
          <cell r="C94" t="str">
            <v>S</v>
          </cell>
          <cell r="D94">
            <v>3</v>
          </cell>
          <cell r="E94">
            <v>42216</v>
          </cell>
          <cell r="F94">
            <v>153.69999999999999</v>
          </cell>
          <cell r="J94" t="str">
            <v>Beryl Solar</v>
          </cell>
          <cell r="K94" t="str">
            <v>Included in 2015 IRP</v>
          </cell>
        </row>
        <row r="95">
          <cell r="B95" t="str">
            <v>Buckhorn</v>
          </cell>
          <cell r="C95" t="str">
            <v>S</v>
          </cell>
          <cell r="D95">
            <v>3</v>
          </cell>
          <cell r="E95">
            <v>42216</v>
          </cell>
          <cell r="F95">
            <v>156.44</v>
          </cell>
          <cell r="J95" t="str">
            <v>Buckhorn</v>
          </cell>
          <cell r="K95" t="str">
            <v>Included in 2015 IRP</v>
          </cell>
        </row>
        <row r="96">
          <cell r="B96" t="str">
            <v>Cedar Valley</v>
          </cell>
          <cell r="C96" t="str">
            <v>S</v>
          </cell>
          <cell r="D96">
            <v>3</v>
          </cell>
          <cell r="E96">
            <v>42216</v>
          </cell>
          <cell r="F96">
            <v>156.81</v>
          </cell>
          <cell r="J96" t="str">
            <v>Cedar Valley</v>
          </cell>
          <cell r="K96" t="str">
            <v>Included in 2015 IRP</v>
          </cell>
        </row>
        <row r="97">
          <cell r="B97" t="str">
            <v>Greenville</v>
          </cell>
          <cell r="C97" t="str">
            <v>S</v>
          </cell>
          <cell r="D97">
            <v>2.2000000000000002</v>
          </cell>
          <cell r="E97">
            <v>42216</v>
          </cell>
          <cell r="F97">
            <v>158.27000000000001</v>
          </cell>
          <cell r="J97" t="str">
            <v>Greenville</v>
          </cell>
          <cell r="K97" t="str">
            <v>Included in 2015 IRP</v>
          </cell>
        </row>
        <row r="98">
          <cell r="B98" t="str">
            <v>Manderfield</v>
          </cell>
          <cell r="C98" t="str">
            <v>S</v>
          </cell>
          <cell r="D98">
            <v>2.1</v>
          </cell>
          <cell r="E98">
            <v>42292</v>
          </cell>
          <cell r="F98">
            <v>115.09</v>
          </cell>
          <cell r="J98" t="str">
            <v>Manderfield</v>
          </cell>
          <cell r="K98" t="str">
            <v>Included in 2015 IRP</v>
          </cell>
        </row>
        <row r="99">
          <cell r="B99" t="str">
            <v>Fiddler's Canyon 1</v>
          </cell>
          <cell r="C99" t="str">
            <v>S</v>
          </cell>
          <cell r="D99">
            <v>3</v>
          </cell>
          <cell r="E99">
            <v>42154</v>
          </cell>
          <cell r="F99">
            <v>114.44</v>
          </cell>
          <cell r="J99" t="str">
            <v>Fiddler's Canyon 1</v>
          </cell>
          <cell r="K99" t="str">
            <v>Included in 2015 IRP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xxx 2015 QF Pricing Request Stu"/>
    </sheetNames>
    <definedNames>
      <definedName name="Active_CF" refersTo="='QF_Names'!$E$4:$E$99"/>
      <definedName name="Active_Deg_Method" refersTo="='QF_Names'!$M$4:$M$99"/>
      <definedName name="Active_Deg_Rate" refersTo="='QF_Names'!$L$4:$L$99"/>
      <definedName name="Active_Delivery_Point" refersTo="='QF_Names'!$C$4:$C$99"/>
      <definedName name="Active_MW" refersTo="='QF_Names'!$D$4:$D$99"/>
      <definedName name="Active_Name_Conf" refersTo="='QF_Names'!$A$4:$A$99"/>
      <definedName name="Active_Online" refersTo="='QF_Names'!$F$4:$F$99"/>
      <definedName name="Active_QF_Name" refersTo="='QF_Names'!$B$4:$B$99"/>
      <definedName name="Active_QF_Queue_Date" refersTo="='QF_Names'!$K$4:$K$99"/>
      <definedName name="Active_Status" refersTo="='QF_Names'!$J$4:$J$99"/>
    </definedNames>
    <sheetDataSet>
      <sheetData sheetId="0" refreshError="1"/>
      <sheetData sheetId="1" refreshError="1">
        <row r="3">
          <cell r="B3" t="str">
            <v>QF Name</v>
          </cell>
        </row>
        <row r="4">
          <cell r="A4" t="str">
            <v>Monticello Wind</v>
          </cell>
          <cell r="B4" t="str">
            <v>QF - 82 - UT - Wind</v>
          </cell>
          <cell r="C4" t="str">
            <v>Utah South</v>
          </cell>
          <cell r="D4">
            <v>79.2</v>
          </cell>
          <cell r="E4">
            <v>0.33818493150684931</v>
          </cell>
          <cell r="F4">
            <v>42278</v>
          </cell>
          <cell r="J4" t="str">
            <v>Active</v>
          </cell>
          <cell r="K4">
            <v>41388</v>
          </cell>
          <cell r="L4">
            <v>0</v>
          </cell>
          <cell r="M4" t="str">
            <v>Flat</v>
          </cell>
        </row>
        <row r="5">
          <cell r="A5" t="str">
            <v>Tooele Army Depot Solar</v>
          </cell>
          <cell r="B5" t="str">
            <v>QF - 122 - UT - Solar</v>
          </cell>
          <cell r="C5" t="str">
            <v>Utah North</v>
          </cell>
          <cell r="D5">
            <v>50</v>
          </cell>
          <cell r="E5">
            <v>0.20165981735159819</v>
          </cell>
          <cell r="F5">
            <v>42247</v>
          </cell>
          <cell r="J5" t="str">
            <v>Active</v>
          </cell>
          <cell r="K5">
            <v>41722</v>
          </cell>
          <cell r="L5">
            <v>5.0000000000000001E-3</v>
          </cell>
          <cell r="M5" t="str">
            <v>Flat</v>
          </cell>
        </row>
        <row r="6">
          <cell r="A6" t="str">
            <v>Monticello Wind 2</v>
          </cell>
          <cell r="B6" t="str">
            <v>QF - 125 - UT - Wind</v>
          </cell>
          <cell r="C6" t="str">
            <v>Utah South</v>
          </cell>
          <cell r="D6">
            <v>45</v>
          </cell>
          <cell r="E6">
            <v>0.28061136478944698</v>
          </cell>
          <cell r="F6">
            <v>42309</v>
          </cell>
          <cell r="J6" t="str">
            <v>Active</v>
          </cell>
          <cell r="K6">
            <v>41743.488194444442</v>
          </cell>
          <cell r="L6">
            <v>0</v>
          </cell>
          <cell r="M6" t="str">
            <v>Flat</v>
          </cell>
        </row>
        <row r="7">
          <cell r="A7" t="str">
            <v>Woods Canyon Solar I</v>
          </cell>
          <cell r="B7" t="str">
            <v>QF - 132 - UT - Solar</v>
          </cell>
          <cell r="C7" t="str">
            <v>Utah South</v>
          </cell>
          <cell r="D7">
            <v>80</v>
          </cell>
          <cell r="E7">
            <v>0.32446203984303629</v>
          </cell>
          <cell r="F7">
            <v>42370</v>
          </cell>
          <cell r="J7" t="str">
            <v>Active</v>
          </cell>
          <cell r="K7">
            <v>41754</v>
          </cell>
          <cell r="L7">
            <v>5.0000000000000001E-3</v>
          </cell>
          <cell r="M7" t="str">
            <v>Flat</v>
          </cell>
        </row>
        <row r="8">
          <cell r="A8" t="str">
            <v>Woods Canyon Solar II</v>
          </cell>
          <cell r="B8" t="str">
            <v>QF - 133 - UT - Solar</v>
          </cell>
          <cell r="C8" t="str">
            <v>Utah South</v>
          </cell>
          <cell r="D8">
            <v>21.2</v>
          </cell>
          <cell r="E8">
            <v>0.32782784628349249</v>
          </cell>
          <cell r="F8">
            <v>42370</v>
          </cell>
          <cell r="J8" t="str">
            <v>Active</v>
          </cell>
          <cell r="K8">
            <v>41754</v>
          </cell>
          <cell r="L8">
            <v>5.0000000000000001E-3</v>
          </cell>
          <cell r="M8" t="str">
            <v>Flat</v>
          </cell>
        </row>
        <row r="9">
          <cell r="A9" t="str">
            <v>Links Solar Center LLC</v>
          </cell>
          <cell r="B9" t="str">
            <v>QF - 137 - UT - Solar</v>
          </cell>
          <cell r="C9" t="str">
            <v>Utah South</v>
          </cell>
          <cell r="D9">
            <v>20</v>
          </cell>
          <cell r="E9">
            <v>0.29240296803652965</v>
          </cell>
          <cell r="F9">
            <v>42735</v>
          </cell>
          <cell r="J9" t="str">
            <v>Active</v>
          </cell>
          <cell r="K9">
            <v>41766.704861111109</v>
          </cell>
          <cell r="L9">
            <v>5.0000000000000001E-3</v>
          </cell>
          <cell r="M9" t="str">
            <v>Flat</v>
          </cell>
        </row>
        <row r="10">
          <cell r="A10" t="str">
            <v>Delta Solar 1</v>
          </cell>
          <cell r="B10" t="str">
            <v>QF - 138 - UT - Solar</v>
          </cell>
          <cell r="C10" t="str">
            <v>Utah South</v>
          </cell>
          <cell r="D10">
            <v>10</v>
          </cell>
          <cell r="E10">
            <v>0.25178082191780821</v>
          </cell>
          <cell r="F10">
            <v>42369</v>
          </cell>
          <cell r="J10" t="str">
            <v>Active</v>
          </cell>
          <cell r="K10">
            <v>41775.576388888891</v>
          </cell>
          <cell r="L10">
            <v>5.0000000000000001E-3</v>
          </cell>
          <cell r="M10" t="str">
            <v>Flat</v>
          </cell>
        </row>
        <row r="11">
          <cell r="A11" t="str">
            <v>SR Parowan Solar</v>
          </cell>
          <cell r="B11" t="str">
            <v>QF - 141 - UT - Solar</v>
          </cell>
          <cell r="C11" t="str">
            <v>Utah South</v>
          </cell>
          <cell r="D11">
            <v>20</v>
          </cell>
          <cell r="E11">
            <v>0.30683789954337898</v>
          </cell>
          <cell r="F11">
            <v>42644</v>
          </cell>
          <cell r="J11" t="str">
            <v>Active</v>
          </cell>
          <cell r="K11">
            <v>41792.568055555559</v>
          </cell>
          <cell r="L11">
            <v>5.0000000000000001E-3</v>
          </cell>
          <cell r="M11" t="str">
            <v>Flat</v>
          </cell>
        </row>
        <row r="12">
          <cell r="A12" t="str">
            <v>Three Peaks Solar</v>
          </cell>
          <cell r="B12" t="str">
            <v>QF - 142 - UT - Solar</v>
          </cell>
          <cell r="C12" t="str">
            <v>Utah South</v>
          </cell>
          <cell r="D12">
            <v>80</v>
          </cell>
          <cell r="E12">
            <v>0.31348173515981737</v>
          </cell>
          <cell r="F12">
            <v>42644</v>
          </cell>
          <cell r="J12" t="str">
            <v>Active</v>
          </cell>
          <cell r="K12">
            <v>41807.727083333331</v>
          </cell>
          <cell r="L12">
            <v>5.0000000000000001E-3</v>
          </cell>
          <cell r="M12" t="str">
            <v>Flat</v>
          </cell>
        </row>
        <row r="13">
          <cell r="A13" t="str">
            <v>CES Sigurd Solar</v>
          </cell>
          <cell r="B13" t="str">
            <v>QF - 144 - UT - Solar</v>
          </cell>
          <cell r="C13" t="str">
            <v>Utah South</v>
          </cell>
          <cell r="D13">
            <v>80</v>
          </cell>
          <cell r="E13">
            <v>0.30583190639269409</v>
          </cell>
          <cell r="F13">
            <v>42675</v>
          </cell>
          <cell r="J13" t="str">
            <v>Active</v>
          </cell>
          <cell r="K13">
            <v>41809.625</v>
          </cell>
          <cell r="L13">
            <v>5.0000000000000001E-3</v>
          </cell>
          <cell r="M13" t="str">
            <v>Flat</v>
          </cell>
        </row>
        <row r="14">
          <cell r="A14" t="str">
            <v>CES Hunter Solar</v>
          </cell>
          <cell r="B14" t="str">
            <v>QF - 145 - UT - Solar</v>
          </cell>
          <cell r="C14" t="str">
            <v>Utah South</v>
          </cell>
          <cell r="D14">
            <v>80</v>
          </cell>
          <cell r="E14">
            <v>0.30097745433789952</v>
          </cell>
          <cell r="F14">
            <v>42675</v>
          </cell>
          <cell r="J14" t="str">
            <v>Active</v>
          </cell>
          <cell r="K14">
            <v>41809.625</v>
          </cell>
          <cell r="L14">
            <v>5.0000000000000001E-3</v>
          </cell>
          <cell r="M14" t="str">
            <v>Flat</v>
          </cell>
        </row>
        <row r="15">
          <cell r="A15" t="str">
            <v>Long Ridge Solar I</v>
          </cell>
          <cell r="B15" t="str">
            <v>QF - 149 - UT - Solar</v>
          </cell>
          <cell r="C15" t="str">
            <v>Utah South</v>
          </cell>
          <cell r="D15">
            <v>80</v>
          </cell>
          <cell r="E15">
            <v>0.31023972602739724</v>
          </cell>
          <cell r="F15">
            <v>43101</v>
          </cell>
          <cell r="J15" t="str">
            <v>Active</v>
          </cell>
          <cell r="K15">
            <v>41827.511111111111</v>
          </cell>
          <cell r="L15">
            <v>5.0000000000000001E-3</v>
          </cell>
          <cell r="M15" t="str">
            <v>Flat</v>
          </cell>
        </row>
        <row r="16">
          <cell r="A16" t="str">
            <v>Long Ridge Solar II</v>
          </cell>
          <cell r="B16" t="str">
            <v>QF - 150 - UT - Solar</v>
          </cell>
          <cell r="C16" t="str">
            <v>Utah South</v>
          </cell>
          <cell r="D16">
            <v>80</v>
          </cell>
          <cell r="E16">
            <v>0.31023972602739724</v>
          </cell>
          <cell r="F16">
            <v>43101</v>
          </cell>
          <cell r="J16" t="str">
            <v>Active</v>
          </cell>
          <cell r="K16">
            <v>41827.511111111111</v>
          </cell>
          <cell r="L16">
            <v>5.0000000000000001E-3</v>
          </cell>
          <cell r="M16" t="str">
            <v>Flat</v>
          </cell>
        </row>
        <row r="17">
          <cell r="A17" t="str">
            <v>Levan Solar 2</v>
          </cell>
          <cell r="B17" t="str">
            <v>QF - 156 - UT - Solar</v>
          </cell>
          <cell r="C17" t="str">
            <v>Clover</v>
          </cell>
          <cell r="D17">
            <v>80</v>
          </cell>
          <cell r="E17">
            <v>0.26373416558076485</v>
          </cell>
          <cell r="F17">
            <v>42369</v>
          </cell>
          <cell r="J17" t="str">
            <v>Active</v>
          </cell>
          <cell r="K17">
            <v>41849.529166666667</v>
          </cell>
          <cell r="L17">
            <v>5.0000000000000001E-3</v>
          </cell>
          <cell r="M17" t="str">
            <v>Flat</v>
          </cell>
        </row>
        <row r="18">
          <cell r="A18" t="str">
            <v>CES Hunter 2 Solar</v>
          </cell>
          <cell r="B18" t="str">
            <v>QF - 161 - UT - Solar</v>
          </cell>
          <cell r="C18" t="str">
            <v>Utah South</v>
          </cell>
          <cell r="D18">
            <v>80</v>
          </cell>
          <cell r="E18">
            <v>0.30097745433789952</v>
          </cell>
          <cell r="F18">
            <v>42675</v>
          </cell>
          <cell r="J18" t="str">
            <v>Active</v>
          </cell>
          <cell r="K18">
            <v>41849.560416666667</v>
          </cell>
          <cell r="L18">
            <v>5.0000000000000001E-3</v>
          </cell>
          <cell r="M18" t="str">
            <v>Flat</v>
          </cell>
        </row>
        <row r="19">
          <cell r="A19" t="str">
            <v>CES Sigurd 2 Solar</v>
          </cell>
          <cell r="B19" t="str">
            <v>QF - 162 - UT - Solar</v>
          </cell>
          <cell r="C19" t="str">
            <v>Utah South</v>
          </cell>
          <cell r="D19">
            <v>80</v>
          </cell>
          <cell r="E19">
            <v>0.30583190639269409</v>
          </cell>
          <cell r="F19">
            <v>42675</v>
          </cell>
          <cell r="J19" t="str">
            <v>Active</v>
          </cell>
          <cell r="K19">
            <v>41849.560416666667</v>
          </cell>
          <cell r="L19">
            <v>5.0000000000000001E-3</v>
          </cell>
          <cell r="M19" t="str">
            <v>Flat</v>
          </cell>
        </row>
        <row r="20">
          <cell r="A20" t="str">
            <v>North Temple Solar</v>
          </cell>
          <cell r="B20" t="str">
            <v>QF - 164 - UT - Solar</v>
          </cell>
          <cell r="C20" t="str">
            <v>Utah North</v>
          </cell>
          <cell r="D20">
            <v>50</v>
          </cell>
          <cell r="E20">
            <v>0.25158447488584473</v>
          </cell>
          <cell r="F20">
            <v>42735</v>
          </cell>
          <cell r="J20" t="str">
            <v>Active</v>
          </cell>
          <cell r="K20">
            <v>41885.70208333333</v>
          </cell>
          <cell r="L20">
            <v>5.0000000000000001E-3</v>
          </cell>
          <cell r="M20" t="str">
            <v>Flat</v>
          </cell>
        </row>
        <row r="21">
          <cell r="A21" t="str">
            <v>Pioneer Solar</v>
          </cell>
          <cell r="B21" t="str">
            <v>QF - 166 - UT - Solar</v>
          </cell>
          <cell r="C21" t="str">
            <v>Utah North</v>
          </cell>
          <cell r="D21">
            <v>80</v>
          </cell>
          <cell r="E21">
            <v>0.25158533105022829</v>
          </cell>
          <cell r="F21">
            <v>42735</v>
          </cell>
          <cell r="J21" t="str">
            <v>Active</v>
          </cell>
          <cell r="K21">
            <v>41885.70208333333</v>
          </cell>
          <cell r="L21">
            <v>5.0000000000000001E-3</v>
          </cell>
          <cell r="M21" t="str">
            <v>Flat</v>
          </cell>
        </row>
        <row r="22">
          <cell r="A22" t="str">
            <v>Woods Canyon Wind</v>
          </cell>
          <cell r="B22" t="str">
            <v>QF - 167 - UT - Wind</v>
          </cell>
          <cell r="C22" t="str">
            <v>Utah South</v>
          </cell>
          <cell r="D22">
            <v>80</v>
          </cell>
          <cell r="E22">
            <v>0.26393407534246577</v>
          </cell>
          <cell r="F22">
            <v>43101</v>
          </cell>
          <cell r="J22" t="str">
            <v>Active</v>
          </cell>
          <cell r="K22">
            <v>41894.65</v>
          </cell>
          <cell r="L22">
            <v>0</v>
          </cell>
          <cell r="M22" t="str">
            <v>Flat</v>
          </cell>
        </row>
        <row r="23">
          <cell r="A23" t="str">
            <v>Long Ridge Wind</v>
          </cell>
          <cell r="B23" t="str">
            <v>QF - 168 - UT - Wind</v>
          </cell>
          <cell r="C23" t="str">
            <v>Utah South</v>
          </cell>
          <cell r="D23">
            <v>80</v>
          </cell>
          <cell r="E23">
            <v>0.27501141552511416</v>
          </cell>
          <cell r="F23">
            <v>43101</v>
          </cell>
          <cell r="J23" t="str">
            <v>Active</v>
          </cell>
          <cell r="K23">
            <v>41899.512499999997</v>
          </cell>
          <cell r="L23">
            <v>0</v>
          </cell>
          <cell r="M23" t="str">
            <v>Flat</v>
          </cell>
        </row>
        <row r="24">
          <cell r="A24" t="str">
            <v>sPower Sigurd Solar</v>
          </cell>
          <cell r="B24" t="str">
            <v>QF - 169 - UT - Solar</v>
          </cell>
          <cell r="C24" t="str">
            <v>Utah South</v>
          </cell>
          <cell r="D24">
            <v>5</v>
          </cell>
          <cell r="E24">
            <v>0.29493150684931507</v>
          </cell>
          <cell r="F24">
            <v>42369</v>
          </cell>
          <cell r="J24" t="str">
            <v>Active</v>
          </cell>
          <cell r="K24">
            <v>41907.630555555559</v>
          </cell>
          <cell r="L24">
            <v>5.0000000000000001E-3</v>
          </cell>
          <cell r="M24" t="str">
            <v>Flat</v>
          </cell>
        </row>
        <row r="25">
          <cell r="A25" t="str">
            <v>Latigo Solar</v>
          </cell>
          <cell r="B25" t="str">
            <v>QF - 170 - UT - Solar</v>
          </cell>
          <cell r="C25" t="str">
            <v>Utah South</v>
          </cell>
          <cell r="D25">
            <v>6</v>
          </cell>
          <cell r="E25">
            <v>0.25019025875190259</v>
          </cell>
          <cell r="F25">
            <v>42735</v>
          </cell>
          <cell r="J25" t="str">
            <v>Active</v>
          </cell>
          <cell r="K25">
            <v>41908.368055555555</v>
          </cell>
          <cell r="L25">
            <v>5.0000000000000001E-3</v>
          </cell>
          <cell r="M25" t="str">
            <v>Flat</v>
          </cell>
        </row>
        <row r="26">
          <cell r="A26" t="str">
            <v>Cove Fort Solar 1</v>
          </cell>
          <cell r="B26" t="str">
            <v>QF - 171 - UT - Solar</v>
          </cell>
          <cell r="C26" t="str">
            <v>Utah South</v>
          </cell>
          <cell r="D26">
            <v>78.2</v>
          </cell>
          <cell r="E26">
            <v>0.2268828317509255</v>
          </cell>
          <cell r="F26">
            <v>42735</v>
          </cell>
          <cell r="J26" t="str">
            <v>Active</v>
          </cell>
          <cell r="K26">
            <v>41919.503472222219</v>
          </cell>
          <cell r="L26">
            <v>5.0000000000000001E-3</v>
          </cell>
          <cell r="M26" t="str">
            <v>Flat</v>
          </cell>
        </row>
        <row r="27">
          <cell r="A27" t="str">
            <v>Ogden Solar</v>
          </cell>
          <cell r="B27" t="str">
            <v>QF - 172 - UT - Solar</v>
          </cell>
          <cell r="C27" t="str">
            <v>Utah North</v>
          </cell>
          <cell r="D27">
            <v>14.5</v>
          </cell>
          <cell r="E27">
            <v>0.25264566210045664</v>
          </cell>
          <cell r="F27">
            <v>42735</v>
          </cell>
          <cell r="J27" t="str">
            <v>Active</v>
          </cell>
          <cell r="K27">
            <v>41932.409722222219</v>
          </cell>
          <cell r="L27">
            <v>8.0000000000000002E-3</v>
          </cell>
          <cell r="M27" t="str">
            <v>Prior</v>
          </cell>
        </row>
        <row r="28">
          <cell r="A28" t="str">
            <v>Blue Creek Solar</v>
          </cell>
          <cell r="B28" t="str">
            <v>QF - 173 - UT - Solar</v>
          </cell>
          <cell r="C28" t="str">
            <v>Utah North</v>
          </cell>
          <cell r="D28">
            <v>7.5</v>
          </cell>
          <cell r="E28">
            <v>0.25751902587519027</v>
          </cell>
          <cell r="F28">
            <v>42735</v>
          </cell>
          <cell r="J28" t="str">
            <v>Active</v>
          </cell>
          <cell r="K28">
            <v>41932.410416666666</v>
          </cell>
          <cell r="L28">
            <v>8.0000000000000002E-3</v>
          </cell>
          <cell r="M28" t="str">
            <v>Prior</v>
          </cell>
        </row>
        <row r="29">
          <cell r="A29" t="str">
            <v>Bancroft Solar</v>
          </cell>
          <cell r="B29" t="str">
            <v>QF - 174 - ID - Solar</v>
          </cell>
          <cell r="C29" t="str">
            <v>Goshen</v>
          </cell>
          <cell r="D29">
            <v>20</v>
          </cell>
          <cell r="E29">
            <v>0.23190863584474883</v>
          </cell>
          <cell r="F29">
            <v>42674</v>
          </cell>
          <cell r="J29" t="str">
            <v>Active</v>
          </cell>
          <cell r="K29">
            <v>41934.484027777777</v>
          </cell>
          <cell r="L29">
            <v>8.0000000000000002E-3</v>
          </cell>
          <cell r="M29" t="str">
            <v>Prior</v>
          </cell>
        </row>
        <row r="30">
          <cell r="A30" t="str">
            <v>Idaho Falls Solar</v>
          </cell>
          <cell r="B30" t="str">
            <v>QF - 175 - ID - Solar</v>
          </cell>
          <cell r="C30" t="str">
            <v>Goshen</v>
          </cell>
          <cell r="D30">
            <v>20</v>
          </cell>
          <cell r="E30">
            <v>0.23402845547945206</v>
          </cell>
          <cell r="F30">
            <v>42674</v>
          </cell>
          <cell r="J30" t="str">
            <v>Active</v>
          </cell>
          <cell r="K30">
            <v>41934.484027777777</v>
          </cell>
          <cell r="L30">
            <v>8.0000000000000002E-3</v>
          </cell>
          <cell r="M30" t="str">
            <v>Prior</v>
          </cell>
        </row>
        <row r="31">
          <cell r="A31" t="str">
            <v>Boswell Springs I Wind</v>
          </cell>
          <cell r="B31" t="str">
            <v>QF - 177 - WY - Wind</v>
          </cell>
          <cell r="C31" t="str">
            <v>Wyoming Northeast</v>
          </cell>
          <cell r="D31">
            <v>80</v>
          </cell>
          <cell r="E31">
            <v>0.40697345890410958</v>
          </cell>
          <cell r="F31">
            <v>42735</v>
          </cell>
          <cell r="J31" t="str">
            <v>Active</v>
          </cell>
          <cell r="K31">
            <v>41957.46875</v>
          </cell>
          <cell r="L31">
            <v>0</v>
          </cell>
          <cell r="M31" t="str">
            <v>Flat</v>
          </cell>
        </row>
        <row r="32">
          <cell r="A32" t="str">
            <v>Wind Song Wind</v>
          </cell>
          <cell r="B32" t="str">
            <v>QF - 178 - UT - Wind</v>
          </cell>
          <cell r="C32" t="str">
            <v>Utah South</v>
          </cell>
          <cell r="D32">
            <v>69</v>
          </cell>
          <cell r="E32">
            <v>0.35899999999999999</v>
          </cell>
          <cell r="F32">
            <v>42735</v>
          </cell>
          <cell r="J32" t="str">
            <v>Active</v>
          </cell>
          <cell r="K32">
            <v>41957.462500000001</v>
          </cell>
          <cell r="L32">
            <v>0</v>
          </cell>
          <cell r="M32" t="str">
            <v>Flat</v>
          </cell>
        </row>
        <row r="33">
          <cell r="A33" t="str">
            <v>Tooele South Solar</v>
          </cell>
          <cell r="B33" t="str">
            <v>QF - 179 - UT - Solar</v>
          </cell>
          <cell r="C33" t="str">
            <v>Utah North</v>
          </cell>
          <cell r="D33">
            <v>80</v>
          </cell>
          <cell r="E33">
            <v>0.27780536529680366</v>
          </cell>
          <cell r="F33">
            <v>42735</v>
          </cell>
          <cell r="J33" t="str">
            <v>Active</v>
          </cell>
          <cell r="K33">
            <v>41957.462500000001</v>
          </cell>
          <cell r="L33">
            <v>8.0000000000000002E-3</v>
          </cell>
          <cell r="M33" t="str">
            <v>Prior</v>
          </cell>
        </row>
        <row r="34">
          <cell r="A34" t="str">
            <v>Boswell Springs II Wind</v>
          </cell>
          <cell r="B34" t="str">
            <v>QF - 180 - WY - Wind</v>
          </cell>
          <cell r="C34" t="str">
            <v>Wyoming Northeast</v>
          </cell>
          <cell r="D34">
            <v>80</v>
          </cell>
          <cell r="E34">
            <v>0.40697345890410958</v>
          </cell>
          <cell r="F34">
            <v>42735</v>
          </cell>
          <cell r="J34" t="str">
            <v>Active</v>
          </cell>
          <cell r="K34">
            <v>42013.574999999997</v>
          </cell>
          <cell r="L34">
            <v>0</v>
          </cell>
          <cell r="M34" t="str">
            <v>Flat</v>
          </cell>
        </row>
        <row r="35">
          <cell r="A35" t="str">
            <v>Croft Solar</v>
          </cell>
          <cell r="B35" t="str">
            <v>QF - 181 - ID - Solar</v>
          </cell>
          <cell r="C35" t="str">
            <v>Goshen</v>
          </cell>
          <cell r="D35">
            <v>21</v>
          </cell>
          <cell r="E35">
            <v>0.26991193737769081</v>
          </cell>
          <cell r="F35">
            <v>42735</v>
          </cell>
          <cell r="J35" t="str">
            <v>Active</v>
          </cell>
          <cell r="K35">
            <v>42013.580555555556</v>
          </cell>
          <cell r="L35">
            <v>8.0000000000000002E-3</v>
          </cell>
          <cell r="M35" t="str">
            <v>Prior</v>
          </cell>
        </row>
        <row r="36">
          <cell r="A36" t="str">
            <v>Ashwood Solar</v>
          </cell>
          <cell r="B36" t="str">
            <v>QF - 182 - OR - Solar</v>
          </cell>
          <cell r="C36" t="str">
            <v>Central Oregon</v>
          </cell>
          <cell r="D36">
            <v>44.2</v>
          </cell>
          <cell r="E36">
            <v>0.23964854645757144</v>
          </cell>
          <cell r="F36">
            <v>42736</v>
          </cell>
          <cell r="J36" t="str">
            <v>Active</v>
          </cell>
          <cell r="K36">
            <v>42031.683333333334</v>
          </cell>
          <cell r="L36">
            <v>8.0000000000000002E-3</v>
          </cell>
          <cell r="M36" t="str">
            <v>Prior</v>
          </cell>
        </row>
        <row r="37">
          <cell r="A37" t="str">
            <v>Lakeview Solar</v>
          </cell>
          <cell r="B37" t="str">
            <v>QF - 183 - OR - Solar</v>
          </cell>
          <cell r="C37" t="str">
            <v>Central Oregon</v>
          </cell>
          <cell r="D37">
            <v>45</v>
          </cell>
          <cell r="E37">
            <v>0.27515728056823946</v>
          </cell>
          <cell r="F37">
            <v>42735</v>
          </cell>
          <cell r="J37" t="str">
            <v>Active</v>
          </cell>
          <cell r="K37">
            <v>41925.333333333336</v>
          </cell>
          <cell r="L37">
            <v>8.0000000000000002E-3</v>
          </cell>
          <cell r="M37" t="str">
            <v>Prior</v>
          </cell>
        </row>
        <row r="38">
          <cell r="A38" t="str">
            <v>Juniper Solar</v>
          </cell>
          <cell r="B38" t="str">
            <v>QF - 184 - OR - Solar</v>
          </cell>
          <cell r="C38" t="str">
            <v>Central Oregon</v>
          </cell>
          <cell r="D38">
            <v>20</v>
          </cell>
          <cell r="E38">
            <v>0.22477191200114155</v>
          </cell>
          <cell r="F38">
            <v>42735</v>
          </cell>
          <cell r="J38" t="str">
            <v>Active</v>
          </cell>
          <cell r="K38">
            <v>41948.333333333336</v>
          </cell>
          <cell r="L38">
            <v>8.0000000000000002E-3</v>
          </cell>
          <cell r="M38" t="str">
            <v>Prior</v>
          </cell>
        </row>
        <row r="39">
          <cell r="A39" t="str">
            <v>Mona-Clover PV1 Solar</v>
          </cell>
          <cell r="B39" t="str">
            <v>QF - 185 - UT - Solar</v>
          </cell>
          <cell r="C39" t="str">
            <v>Clover</v>
          </cell>
          <cell r="D39">
            <v>80</v>
          </cell>
          <cell r="E39">
            <v>0.25808011843607304</v>
          </cell>
          <cell r="F39">
            <v>42522</v>
          </cell>
          <cell r="J39" t="str">
            <v>Active</v>
          </cell>
          <cell r="K39">
            <v>42031.703472222223</v>
          </cell>
          <cell r="L39">
            <v>8.0000000000000002E-3</v>
          </cell>
          <cell r="M39" t="str">
            <v>Prior</v>
          </cell>
        </row>
        <row r="40">
          <cell r="A40" t="str">
            <v>Mona-Clover PV2 Solar</v>
          </cell>
          <cell r="B40" t="str">
            <v>QF - 186 - UT - Solar</v>
          </cell>
          <cell r="C40" t="str">
            <v>Clover</v>
          </cell>
          <cell r="D40">
            <v>80</v>
          </cell>
          <cell r="E40">
            <v>0.24510283961187215</v>
          </cell>
          <cell r="F40">
            <v>42522</v>
          </cell>
          <cell r="J40" t="str">
            <v>Active</v>
          </cell>
          <cell r="K40">
            <v>42031.703472222223</v>
          </cell>
          <cell r="L40">
            <v>8.0000000000000002E-3</v>
          </cell>
          <cell r="M40" t="str">
            <v>Prior</v>
          </cell>
        </row>
        <row r="41">
          <cell r="A41" t="str">
            <v>Mona-Clover PV3 Solar</v>
          </cell>
          <cell r="B41" t="str">
            <v>QF - 187 - UT - Solar</v>
          </cell>
          <cell r="C41" t="str">
            <v>Clover</v>
          </cell>
          <cell r="D41">
            <v>80</v>
          </cell>
          <cell r="E41">
            <v>0.25808011843607304</v>
          </cell>
          <cell r="F41">
            <v>42522</v>
          </cell>
          <cell r="J41" t="str">
            <v>Active</v>
          </cell>
          <cell r="K41">
            <v>42031.703472222223</v>
          </cell>
          <cell r="L41">
            <v>8.0000000000000002E-3</v>
          </cell>
          <cell r="M41" t="str">
            <v>Prior</v>
          </cell>
        </row>
        <row r="42">
          <cell r="A42" t="str">
            <v>Mona-Clover PV4 Solar</v>
          </cell>
          <cell r="B42" t="str">
            <v>QF - 188 - UT - Solar</v>
          </cell>
          <cell r="C42" t="str">
            <v>Clover</v>
          </cell>
          <cell r="D42">
            <v>80</v>
          </cell>
          <cell r="E42">
            <v>0.24510283961187215</v>
          </cell>
          <cell r="F42">
            <v>42522</v>
          </cell>
          <cell r="J42" t="str">
            <v>Active</v>
          </cell>
          <cell r="K42">
            <v>42031.703472222223</v>
          </cell>
          <cell r="L42">
            <v>8.0000000000000002E-3</v>
          </cell>
          <cell r="M42" t="str">
            <v>Prior</v>
          </cell>
        </row>
        <row r="43">
          <cell r="A43" t="str">
            <v>Mona-Clover PV5 Solar</v>
          </cell>
          <cell r="B43" t="str">
            <v>QF - 189 - UT - Solar</v>
          </cell>
          <cell r="C43" t="str">
            <v>Clover</v>
          </cell>
          <cell r="D43">
            <v>80</v>
          </cell>
          <cell r="E43">
            <v>0.25808011843607304</v>
          </cell>
          <cell r="F43">
            <v>42522</v>
          </cell>
          <cell r="J43" t="str">
            <v>Active</v>
          </cell>
          <cell r="K43">
            <v>42031.703472222223</v>
          </cell>
          <cell r="L43">
            <v>8.0000000000000002E-3</v>
          </cell>
          <cell r="M43" t="str">
            <v>Prior</v>
          </cell>
        </row>
        <row r="44">
          <cell r="A44" t="str">
            <v>Mona-Clover PV6 Solar</v>
          </cell>
          <cell r="B44" t="str">
            <v>QF - 190 - UT - Solar</v>
          </cell>
          <cell r="C44" t="str">
            <v>Clover</v>
          </cell>
          <cell r="D44">
            <v>80</v>
          </cell>
          <cell r="E44">
            <v>0.24510283961187215</v>
          </cell>
          <cell r="F44">
            <v>42522</v>
          </cell>
          <cell r="J44" t="str">
            <v>Active</v>
          </cell>
          <cell r="K44">
            <v>42031.703472222223</v>
          </cell>
          <cell r="L44">
            <v>8.0000000000000002E-3</v>
          </cell>
          <cell r="M44" t="str">
            <v>Prior</v>
          </cell>
        </row>
        <row r="45">
          <cell r="A45" t="str">
            <v>Price City Solar</v>
          </cell>
          <cell r="B45" t="str">
            <v>QF - 191 - UT - Solar</v>
          </cell>
          <cell r="C45" t="str">
            <v>Utah North</v>
          </cell>
          <cell r="D45">
            <v>80</v>
          </cell>
          <cell r="E45">
            <v>0.29607336187214611</v>
          </cell>
          <cell r="F45">
            <v>42369</v>
          </cell>
          <cell r="J45" t="str">
            <v>Active</v>
          </cell>
          <cell r="K45">
            <v>42032.310416666667</v>
          </cell>
          <cell r="L45">
            <v>8.0000000000000002E-3</v>
          </cell>
          <cell r="M45" t="str">
            <v>Prior</v>
          </cell>
        </row>
        <row r="46">
          <cell r="A46" t="str">
            <v>Cedar City Solar</v>
          </cell>
          <cell r="B46" t="str">
            <v>QF - 192 - UT - Solar</v>
          </cell>
          <cell r="C46" t="str">
            <v>Utah South</v>
          </cell>
          <cell r="D46">
            <v>80</v>
          </cell>
          <cell r="E46">
            <v>0.31674674514840184</v>
          </cell>
          <cell r="F46">
            <v>42369</v>
          </cell>
          <cell r="J46" t="str">
            <v>Active</v>
          </cell>
          <cell r="K46">
            <v>42032.310416666667</v>
          </cell>
          <cell r="L46">
            <v>8.0000000000000002E-3</v>
          </cell>
          <cell r="M46" t="str">
            <v>Prior</v>
          </cell>
        </row>
        <row r="47">
          <cell r="A47" t="str">
            <v>Elk Mtn Wind</v>
          </cell>
          <cell r="B47" t="str">
            <v>QF - 193 - WY - Wind</v>
          </cell>
          <cell r="C47" t="str">
            <v>Wyoming Northeast</v>
          </cell>
          <cell r="D47">
            <v>72.599999999999994</v>
          </cell>
          <cell r="E47">
            <v>0.45174503440381397</v>
          </cell>
          <cell r="F47">
            <v>42614</v>
          </cell>
          <cell r="J47" t="str">
            <v>Active</v>
          </cell>
          <cell r="K47">
            <v>42032.333333333336</v>
          </cell>
          <cell r="L47">
            <v>0</v>
          </cell>
          <cell r="M47" t="str">
            <v>Flat</v>
          </cell>
        </row>
        <row r="48">
          <cell r="A48" t="str">
            <v>Boswell Springs III Wind</v>
          </cell>
          <cell r="B48" t="str">
            <v>QF - 194 - WY - Wind</v>
          </cell>
          <cell r="C48" t="str">
            <v>Wyoming Northeast</v>
          </cell>
          <cell r="D48">
            <v>80</v>
          </cell>
          <cell r="E48">
            <v>0.40697345890410958</v>
          </cell>
          <cell r="F48">
            <v>42735</v>
          </cell>
          <cell r="J48" t="str">
            <v>Active</v>
          </cell>
          <cell r="K48">
            <v>42038.306250000001</v>
          </cell>
          <cell r="L48">
            <v>0</v>
          </cell>
          <cell r="M48" t="str">
            <v>Flat</v>
          </cell>
        </row>
        <row r="49">
          <cell r="A49" t="str">
            <v>Boswell Springs IV Wind</v>
          </cell>
          <cell r="B49" t="str">
            <v>QF - 195 - WY - Wind</v>
          </cell>
          <cell r="C49" t="str">
            <v>Wyoming Northeast</v>
          </cell>
          <cell r="D49">
            <v>80</v>
          </cell>
          <cell r="E49">
            <v>0.40697345890410958</v>
          </cell>
          <cell r="F49">
            <v>42735</v>
          </cell>
          <cell r="J49" t="str">
            <v>Active</v>
          </cell>
          <cell r="K49">
            <v>42038.306250000001</v>
          </cell>
          <cell r="L49">
            <v>0</v>
          </cell>
          <cell r="M49" t="str">
            <v>Flat</v>
          </cell>
        </row>
        <row r="50">
          <cell r="A50" t="str">
            <v>Skycell I Solar</v>
          </cell>
          <cell r="B50" t="str">
            <v>QF - 196 - ID - Solar</v>
          </cell>
          <cell r="C50" t="str">
            <v>Goshen</v>
          </cell>
          <cell r="D50">
            <v>20</v>
          </cell>
          <cell r="E50">
            <v>0.27064817351598175</v>
          </cell>
          <cell r="F50">
            <v>42735</v>
          </cell>
          <cell r="J50" t="str">
            <v>Active</v>
          </cell>
          <cell r="K50">
            <v>42038.306944444441</v>
          </cell>
          <cell r="L50">
            <v>8.0000000000000002E-3</v>
          </cell>
          <cell r="M50" t="str">
            <v>Prior</v>
          </cell>
        </row>
        <row r="51">
          <cell r="A51" t="str">
            <v>Skycell II Solar</v>
          </cell>
          <cell r="B51" t="str">
            <v>QF - 197 - ID - Solar</v>
          </cell>
          <cell r="C51" t="str">
            <v>Goshen</v>
          </cell>
          <cell r="D51">
            <v>20</v>
          </cell>
          <cell r="E51">
            <v>0.27064817351598175</v>
          </cell>
          <cell r="F51">
            <v>42735</v>
          </cell>
          <cell r="J51" t="str">
            <v>Active</v>
          </cell>
          <cell r="K51">
            <v>42038.306956018518</v>
          </cell>
          <cell r="L51">
            <v>8.0000000000000002E-3</v>
          </cell>
          <cell r="M51" t="str">
            <v>Prior</v>
          </cell>
        </row>
        <row r="52">
          <cell r="A52" t="str">
            <v>Skycell III Solar</v>
          </cell>
          <cell r="B52" t="str">
            <v>QF - 198 - ID - Solar</v>
          </cell>
          <cell r="C52" t="str">
            <v>Goshen</v>
          </cell>
          <cell r="D52">
            <v>20</v>
          </cell>
          <cell r="E52">
            <v>0.27064817351598175</v>
          </cell>
          <cell r="F52">
            <v>42735</v>
          </cell>
          <cell r="J52" t="str">
            <v>Active</v>
          </cell>
          <cell r="K52">
            <v>42038.306967592594</v>
          </cell>
          <cell r="L52">
            <v>8.0000000000000002E-3</v>
          </cell>
          <cell r="M52" t="str">
            <v>Prior</v>
          </cell>
        </row>
        <row r="53">
          <cell r="A53" t="str">
            <v>Skycell IV Solar</v>
          </cell>
          <cell r="B53" t="str">
            <v>QF - 199 - ID - Solar</v>
          </cell>
          <cell r="C53" t="str">
            <v>Goshen</v>
          </cell>
          <cell r="D53">
            <v>20</v>
          </cell>
          <cell r="E53">
            <v>0.27064817351598175</v>
          </cell>
          <cell r="F53">
            <v>42735</v>
          </cell>
          <cell r="J53" t="str">
            <v>Active</v>
          </cell>
          <cell r="K53">
            <v>42038.306979166664</v>
          </cell>
          <cell r="L53">
            <v>8.0000000000000002E-3</v>
          </cell>
          <cell r="M53" t="str">
            <v>Prior</v>
          </cell>
        </row>
        <row r="54">
          <cell r="A54" t="str">
            <v>Round Butte Solar</v>
          </cell>
          <cell r="B54" t="str">
            <v>QF - 200 - OR - Solar</v>
          </cell>
          <cell r="C54" t="str">
            <v>Central Oregon</v>
          </cell>
          <cell r="D54">
            <v>80</v>
          </cell>
          <cell r="E54">
            <v>0.26551084474885844</v>
          </cell>
          <cell r="F54">
            <v>42675</v>
          </cell>
          <cell r="J54" t="str">
            <v>Active</v>
          </cell>
          <cell r="K54">
            <v>42046.597916666666</v>
          </cell>
          <cell r="L54">
            <v>8.0000000000000002E-3</v>
          </cell>
          <cell r="M54" t="str">
            <v>Prior</v>
          </cell>
        </row>
        <row r="55">
          <cell r="A55" t="str">
            <v>ECG Delta Solar</v>
          </cell>
          <cell r="B55" t="str">
            <v>QF - 201 - UT - Solar</v>
          </cell>
          <cell r="C55" t="str">
            <v>Utah South</v>
          </cell>
          <cell r="D55">
            <v>15</v>
          </cell>
          <cell r="E55">
            <v>0.25596775114155251</v>
          </cell>
          <cell r="F55">
            <v>42735</v>
          </cell>
          <cell r="J55" t="str">
            <v>Active</v>
          </cell>
          <cell r="K55">
            <v>42048.530555555553</v>
          </cell>
          <cell r="L55">
            <v>8.0000000000000002E-3</v>
          </cell>
          <cell r="M55" t="str">
            <v>Prior</v>
          </cell>
        </row>
        <row r="56">
          <cell r="A56" t="str">
            <v>Ada PV2 Solar</v>
          </cell>
          <cell r="B56" t="str">
            <v>QF - 202 - ID - Solar</v>
          </cell>
          <cell r="C56" t="str">
            <v>Goshen</v>
          </cell>
          <cell r="D56">
            <v>40</v>
          </cell>
          <cell r="E56">
            <v>0.25852739726027396</v>
          </cell>
          <cell r="F56">
            <v>42583</v>
          </cell>
          <cell r="J56" t="str">
            <v>Active</v>
          </cell>
          <cell r="K56">
            <v>42048.538888888892</v>
          </cell>
          <cell r="L56">
            <v>8.0000000000000002E-3</v>
          </cell>
          <cell r="M56" t="str">
            <v>Prior</v>
          </cell>
        </row>
        <row r="57">
          <cell r="A57" t="str">
            <v>Mtn Home PV2 Solar</v>
          </cell>
          <cell r="B57" t="str">
            <v>QF - 203 - ID - Solar</v>
          </cell>
          <cell r="C57" t="str">
            <v>Goshen</v>
          </cell>
          <cell r="D57">
            <v>50</v>
          </cell>
          <cell r="E57">
            <v>0.25850684931506851</v>
          </cell>
          <cell r="F57">
            <v>42583</v>
          </cell>
          <cell r="J57" t="str">
            <v>Active</v>
          </cell>
          <cell r="K57">
            <v>42048.538888888892</v>
          </cell>
          <cell r="L57">
            <v>8.0000000000000002E-3</v>
          </cell>
          <cell r="M57" t="str">
            <v>Prior</v>
          </cell>
        </row>
        <row r="58">
          <cell r="A58" t="str">
            <v>Meridian Rd PV1 Solar</v>
          </cell>
          <cell r="B58" t="str">
            <v>QF - 204 - ID - Solar</v>
          </cell>
          <cell r="C58" t="str">
            <v>Goshen</v>
          </cell>
          <cell r="D58">
            <v>20</v>
          </cell>
          <cell r="E58">
            <v>0.25545091324200914</v>
          </cell>
          <cell r="F58">
            <v>42583</v>
          </cell>
          <cell r="J58" t="str">
            <v>Active</v>
          </cell>
          <cell r="K58">
            <v>42048.538888888892</v>
          </cell>
          <cell r="L58">
            <v>8.0000000000000002E-3</v>
          </cell>
          <cell r="M58" t="str">
            <v>Prior</v>
          </cell>
        </row>
        <row r="59">
          <cell r="A59" t="str">
            <v>Meridian Rd PV2 Solar</v>
          </cell>
          <cell r="B59" t="str">
            <v>QF - 205 - ID - Solar</v>
          </cell>
          <cell r="C59" t="str">
            <v>Goshen</v>
          </cell>
          <cell r="D59">
            <v>20</v>
          </cell>
          <cell r="E59">
            <v>0.25545091324200914</v>
          </cell>
          <cell r="F59">
            <v>42583</v>
          </cell>
          <cell r="J59" t="str">
            <v>Active</v>
          </cell>
          <cell r="K59">
            <v>42048.538888888892</v>
          </cell>
          <cell r="L59">
            <v>8.0000000000000002E-3</v>
          </cell>
          <cell r="M59" t="str">
            <v>Prior</v>
          </cell>
        </row>
        <row r="60">
          <cell r="A60" t="str">
            <v>Black Canyon Wind</v>
          </cell>
          <cell r="B60" t="str">
            <v>QF - 206 - ID - Wind</v>
          </cell>
          <cell r="C60" t="str">
            <v>Goshen</v>
          </cell>
          <cell r="D60">
            <v>20</v>
          </cell>
          <cell r="E60">
            <v>0.31835616438356162</v>
          </cell>
          <cell r="F60">
            <v>43070</v>
          </cell>
          <cell r="J60" t="str">
            <v>Active</v>
          </cell>
          <cell r="K60">
            <v>42068.588194444441</v>
          </cell>
          <cell r="L60">
            <v>0</v>
          </cell>
          <cell r="M60" t="str">
            <v>Flat</v>
          </cell>
        </row>
        <row r="61">
          <cell r="A61" t="str">
            <v>TEC Monticello Solar</v>
          </cell>
          <cell r="B61" t="str">
            <v>QF - 207 - UT - Solar</v>
          </cell>
          <cell r="C61" t="str">
            <v>Utah South</v>
          </cell>
          <cell r="D61">
            <v>40</v>
          </cell>
          <cell r="E61">
            <v>0.2994549086757991</v>
          </cell>
          <cell r="F61">
            <v>43070</v>
          </cell>
          <cell r="J61" t="str">
            <v>Active</v>
          </cell>
          <cell r="K61">
            <v>42069.332638888889</v>
          </cell>
          <cell r="L61">
            <v>8.0000000000000002E-3</v>
          </cell>
          <cell r="M61" t="str">
            <v>Prior</v>
          </cell>
        </row>
        <row r="62">
          <cell r="A62" t="str">
            <v>Hwy 22 PV1 Solar</v>
          </cell>
          <cell r="B62" t="str">
            <v>QF - 208 - ID - Solar</v>
          </cell>
          <cell r="C62" t="str">
            <v>Goshen</v>
          </cell>
          <cell r="D62">
            <v>80</v>
          </cell>
          <cell r="E62">
            <v>0.23488156392694065</v>
          </cell>
          <cell r="F62">
            <v>42583</v>
          </cell>
          <cell r="J62" t="str">
            <v>Active</v>
          </cell>
          <cell r="K62">
            <v>42079.526388888888</v>
          </cell>
          <cell r="L62">
            <v>8.0000000000000002E-3</v>
          </cell>
          <cell r="M62" t="str">
            <v>Prior</v>
          </cell>
        </row>
        <row r="63">
          <cell r="A63" t="str">
            <v>Adkins PV1 Solar</v>
          </cell>
          <cell r="B63" t="str">
            <v>QF - 209 - ID - Solar</v>
          </cell>
          <cell r="C63" t="str">
            <v>Goshen</v>
          </cell>
          <cell r="D63">
            <v>20</v>
          </cell>
          <cell r="E63">
            <v>0.23795663242009132</v>
          </cell>
          <cell r="F63">
            <v>42583</v>
          </cell>
          <cell r="J63" t="str">
            <v>Active</v>
          </cell>
          <cell r="K63">
            <v>42079.526388888888</v>
          </cell>
          <cell r="L63">
            <v>8.0000000000000002E-3</v>
          </cell>
          <cell r="M63" t="str">
            <v>Prior</v>
          </cell>
        </row>
        <row r="64">
          <cell r="A64" t="str">
            <v>Adkins PV2 Solar</v>
          </cell>
          <cell r="B64" t="str">
            <v>QF - 210 - ID - Solar</v>
          </cell>
          <cell r="C64" t="str">
            <v>Goshen</v>
          </cell>
          <cell r="D64">
            <v>20</v>
          </cell>
          <cell r="E64">
            <v>0.23795663242009132</v>
          </cell>
          <cell r="F64">
            <v>42583</v>
          </cell>
          <cell r="J64" t="str">
            <v>Active</v>
          </cell>
          <cell r="K64">
            <v>42079.526388888888</v>
          </cell>
          <cell r="L64">
            <v>8.0000000000000002E-3</v>
          </cell>
          <cell r="M64" t="str">
            <v>Prior</v>
          </cell>
        </row>
        <row r="65">
          <cell r="A65" t="str">
            <v>3900 N Rd PV1 Solar</v>
          </cell>
          <cell r="B65" t="str">
            <v>QF - 211 - ID - Solar</v>
          </cell>
          <cell r="C65" t="str">
            <v>Goshen</v>
          </cell>
          <cell r="D65">
            <v>20</v>
          </cell>
          <cell r="E65">
            <v>0.25030307648401828</v>
          </cell>
          <cell r="F65">
            <v>42583</v>
          </cell>
          <cell r="J65" t="str">
            <v>Active</v>
          </cell>
          <cell r="K65">
            <v>42079.526388888888</v>
          </cell>
          <cell r="L65">
            <v>8.0000000000000002E-3</v>
          </cell>
          <cell r="M65" t="str">
            <v>Prior</v>
          </cell>
        </row>
        <row r="66">
          <cell r="A66" t="str">
            <v>3900 N Rd PV2 Solar</v>
          </cell>
          <cell r="B66" t="str">
            <v>QF - 212 - ID - Solar</v>
          </cell>
          <cell r="C66" t="str">
            <v>Goshen</v>
          </cell>
          <cell r="D66">
            <v>20</v>
          </cell>
          <cell r="E66">
            <v>0.25030307648401828</v>
          </cell>
          <cell r="F66">
            <v>42583</v>
          </cell>
          <cell r="J66" t="str">
            <v>Active</v>
          </cell>
          <cell r="K66">
            <v>42079.526388888888</v>
          </cell>
          <cell r="L66">
            <v>8.0000000000000002E-3</v>
          </cell>
          <cell r="M66" t="str">
            <v>Prior</v>
          </cell>
        </row>
        <row r="67">
          <cell r="A67" t="str">
            <v>3900 N Rd PV3 Solar</v>
          </cell>
          <cell r="B67" t="str">
            <v>QF - 213 - ID - Solar</v>
          </cell>
          <cell r="C67" t="str">
            <v>Goshen</v>
          </cell>
          <cell r="D67">
            <v>20</v>
          </cell>
          <cell r="E67">
            <v>0.25030307648401828</v>
          </cell>
          <cell r="F67">
            <v>42583</v>
          </cell>
          <cell r="J67" t="str">
            <v>Active</v>
          </cell>
          <cell r="K67">
            <v>42079.526388888888</v>
          </cell>
          <cell r="L67">
            <v>8.0000000000000002E-3</v>
          </cell>
          <cell r="M67" t="str">
            <v>Prior</v>
          </cell>
        </row>
        <row r="68">
          <cell r="A68" t="str">
            <v>Holbrook PV1 Solar</v>
          </cell>
          <cell r="B68" t="str">
            <v>QF - 214 - ID - Solar</v>
          </cell>
          <cell r="C68" t="str">
            <v>Utah North</v>
          </cell>
          <cell r="D68">
            <v>20</v>
          </cell>
          <cell r="E68">
            <v>0.25172482876712332</v>
          </cell>
          <cell r="F68">
            <v>42583</v>
          </cell>
          <cell r="J68" t="str">
            <v>Active</v>
          </cell>
          <cell r="K68">
            <v>42079.526388888888</v>
          </cell>
          <cell r="L68">
            <v>8.0000000000000002E-3</v>
          </cell>
          <cell r="M68" t="str">
            <v>Prior</v>
          </cell>
        </row>
        <row r="69">
          <cell r="A69" t="str">
            <v>Holbrook PV2 Solar</v>
          </cell>
          <cell r="B69" t="str">
            <v>QF - 215 - ID - Solar</v>
          </cell>
          <cell r="C69" t="str">
            <v>Utah North</v>
          </cell>
          <cell r="D69">
            <v>20</v>
          </cell>
          <cell r="E69">
            <v>0.25172482876712332</v>
          </cell>
          <cell r="F69">
            <v>42583</v>
          </cell>
          <cell r="J69" t="str">
            <v>Active</v>
          </cell>
          <cell r="K69">
            <v>42079.526388888888</v>
          </cell>
          <cell r="L69">
            <v>8.0000000000000002E-3</v>
          </cell>
          <cell r="M69" t="str">
            <v>Prior</v>
          </cell>
        </row>
        <row r="70">
          <cell r="A70" t="str">
            <v>Rockland PV1 Solar</v>
          </cell>
          <cell r="B70" t="str">
            <v>QF - 216 - ID - Solar</v>
          </cell>
          <cell r="C70" t="str">
            <v>Utah North</v>
          </cell>
          <cell r="D70">
            <v>20</v>
          </cell>
          <cell r="E70">
            <v>0.25172482876712332</v>
          </cell>
          <cell r="F70">
            <v>42583</v>
          </cell>
          <cell r="J70" t="str">
            <v>Active</v>
          </cell>
          <cell r="K70">
            <v>42079.526388888888</v>
          </cell>
          <cell r="L70">
            <v>8.0000000000000002E-3</v>
          </cell>
          <cell r="M70" t="str">
            <v>Prior</v>
          </cell>
        </row>
        <row r="71">
          <cell r="A71" t="str">
            <v>Pryor Caves Wind</v>
          </cell>
          <cell r="B71" t="str">
            <v>QF - 217 - WY - Wind</v>
          </cell>
          <cell r="C71" t="str">
            <v>Wyoming Northeast</v>
          </cell>
          <cell r="D71">
            <v>80</v>
          </cell>
          <cell r="E71">
            <v>0.42296232876712331</v>
          </cell>
          <cell r="F71">
            <v>42705</v>
          </cell>
          <cell r="J71" t="str">
            <v>Active</v>
          </cell>
          <cell r="K71">
            <v>42093.68472222222</v>
          </cell>
          <cell r="L71">
            <v>0</v>
          </cell>
          <cell r="M71" t="str">
            <v>Flat</v>
          </cell>
        </row>
        <row r="72">
          <cell r="A72" t="str">
            <v>Mud Springs Wind</v>
          </cell>
          <cell r="B72" t="str">
            <v>QF - 218 - WY - Wind</v>
          </cell>
          <cell r="C72" t="str">
            <v>Wyoming Northeast</v>
          </cell>
          <cell r="D72">
            <v>80</v>
          </cell>
          <cell r="E72">
            <v>0.35547374429223744</v>
          </cell>
          <cell r="F72">
            <v>42705</v>
          </cell>
          <cell r="J72" t="str">
            <v>Active</v>
          </cell>
          <cell r="K72">
            <v>42093.68472222222</v>
          </cell>
          <cell r="L72">
            <v>0</v>
          </cell>
          <cell r="M72" t="str">
            <v>Flat</v>
          </cell>
        </row>
        <row r="73">
          <cell r="A73" t="str">
            <v>Horse Thief Wind</v>
          </cell>
          <cell r="B73" t="str">
            <v>QF - 219 - WY - Wind</v>
          </cell>
          <cell r="C73" t="str">
            <v>Wyoming Northeast</v>
          </cell>
          <cell r="D73">
            <v>80</v>
          </cell>
          <cell r="E73">
            <v>0.45526398401826484</v>
          </cell>
          <cell r="F73">
            <v>42705</v>
          </cell>
          <cell r="J73" t="str">
            <v>Active</v>
          </cell>
          <cell r="K73">
            <v>42093.68472222222</v>
          </cell>
          <cell r="L73">
            <v>0</v>
          </cell>
          <cell r="M73" t="str">
            <v>Flat</v>
          </cell>
        </row>
        <row r="74">
          <cell r="A74" t="str">
            <v>Vernon Solar</v>
          </cell>
          <cell r="B74" t="str">
            <v>QF - 220 - UT - Solar</v>
          </cell>
          <cell r="C74" t="str">
            <v>Utah North</v>
          </cell>
          <cell r="D74">
            <v>80</v>
          </cell>
          <cell r="E74">
            <v>0.18267808219178083</v>
          </cell>
          <cell r="F74">
            <v>42490</v>
          </cell>
          <cell r="J74" t="str">
            <v>Active</v>
          </cell>
          <cell r="K74">
            <v>42122.373611111114</v>
          </cell>
          <cell r="L74">
            <v>8.0000000000000002E-3</v>
          </cell>
          <cell r="M74" t="str">
            <v>Prior</v>
          </cell>
        </row>
        <row r="75">
          <cell r="A75" t="str">
            <v>FS Parowan Solar</v>
          </cell>
          <cell r="B75" t="str">
            <v>QF - 221 - UT - Solar</v>
          </cell>
          <cell r="C75" t="str">
            <v>Utah South</v>
          </cell>
          <cell r="D75">
            <v>58</v>
          </cell>
          <cell r="E75">
            <v>0.32453233742717685</v>
          </cell>
          <cell r="F75">
            <v>42705</v>
          </cell>
          <cell r="J75" t="str">
            <v>Active</v>
          </cell>
          <cell r="K75">
            <v>42128.616666666669</v>
          </cell>
          <cell r="L75">
            <v>5.0000000000000001E-3</v>
          </cell>
          <cell r="M75" t="str">
            <v>Flat</v>
          </cell>
        </row>
        <row r="76">
          <cell r="A76" t="str">
            <v>FS Enterprise Solar</v>
          </cell>
          <cell r="B76" t="str">
            <v>QF - 222 - UT - Solar</v>
          </cell>
          <cell r="C76" t="str">
            <v>Utah South</v>
          </cell>
          <cell r="D76">
            <v>80</v>
          </cell>
          <cell r="E76">
            <v>0.34379851598173516</v>
          </cell>
          <cell r="F76">
            <v>42705</v>
          </cell>
          <cell r="J76" t="str">
            <v>Inactive</v>
          </cell>
          <cell r="K76">
            <v>42138.484027777777</v>
          </cell>
          <cell r="L76">
            <v>5.0000000000000001E-3</v>
          </cell>
          <cell r="M76" t="str">
            <v>Flat</v>
          </cell>
        </row>
        <row r="77">
          <cell r="A77" t="str">
            <v>Sweetwater Solar</v>
          </cell>
          <cell r="B77" t="str">
            <v>QF - 223 - WY - Solar</v>
          </cell>
          <cell r="C77" t="str">
            <v>Wyoming Northeast</v>
          </cell>
          <cell r="D77">
            <v>80</v>
          </cell>
          <cell r="E77">
            <v>0.26619292237442921</v>
          </cell>
          <cell r="F77">
            <v>43405</v>
          </cell>
          <cell r="J77" t="str">
            <v>Inactive</v>
          </cell>
          <cell r="K77">
            <v>42152.580555555556</v>
          </cell>
          <cell r="L77">
            <v>8.0000000000000002E-3</v>
          </cell>
          <cell r="M77" t="str">
            <v>Prior</v>
          </cell>
        </row>
        <row r="78">
          <cell r="A78" t="str">
            <v>Oregon Potential Solar QF</v>
          </cell>
          <cell r="B78" t="str">
            <v>QF - 224 - OR - Solar</v>
          </cell>
          <cell r="C78" t="str">
            <v>Oregon</v>
          </cell>
          <cell r="D78">
            <v>133.80000000000001</v>
          </cell>
          <cell r="E78">
            <v>0.27884083788930525</v>
          </cell>
          <cell r="F78">
            <v>42917</v>
          </cell>
          <cell r="K78">
            <v>42156</v>
          </cell>
          <cell r="L78">
            <v>5.4843049327354398E-3</v>
          </cell>
          <cell r="M78" t="str">
            <v>Prior</v>
          </cell>
        </row>
        <row r="79">
          <cell r="A79" t="str">
            <v>Highline I Solar</v>
          </cell>
          <cell r="B79" t="str">
            <v>QF - 225 - UT - Solar</v>
          </cell>
          <cell r="C79" t="str">
            <v>Utah South</v>
          </cell>
          <cell r="D79">
            <v>20</v>
          </cell>
          <cell r="E79">
            <v>0.33585045662100454</v>
          </cell>
          <cell r="F79">
            <v>42705</v>
          </cell>
          <cell r="J79" t="str">
            <v>Inactive</v>
          </cell>
          <cell r="K79">
            <v>42177.594444444447</v>
          </cell>
          <cell r="L79">
            <v>5.0000000000000001E-3</v>
          </cell>
          <cell r="M79" t="str">
            <v>Prior</v>
          </cell>
        </row>
        <row r="80">
          <cell r="A80" t="str">
            <v>Highline II Solar</v>
          </cell>
          <cell r="B80" t="str">
            <v>QF - 226 - UT - Solar</v>
          </cell>
          <cell r="C80" t="str">
            <v>Utah South</v>
          </cell>
          <cell r="D80">
            <v>20</v>
          </cell>
          <cell r="E80">
            <v>0.33585616438356164</v>
          </cell>
          <cell r="F80">
            <v>42705</v>
          </cell>
          <cell r="J80" t="str">
            <v>Inactive</v>
          </cell>
          <cell r="K80">
            <v>42177.594444444447</v>
          </cell>
          <cell r="L80">
            <v>5.0000000000000001E-3</v>
          </cell>
          <cell r="M80" t="str">
            <v>Prior</v>
          </cell>
        </row>
        <row r="81">
          <cell r="A81" t="str">
            <v>Highline III Solar</v>
          </cell>
          <cell r="B81" t="str">
            <v>QF - 227 - UT - Solar</v>
          </cell>
          <cell r="C81" t="str">
            <v>Utah South</v>
          </cell>
          <cell r="D81">
            <v>80</v>
          </cell>
          <cell r="E81">
            <v>0.33586044520547947</v>
          </cell>
          <cell r="F81">
            <v>42705</v>
          </cell>
          <cell r="J81" t="str">
            <v>Inactive</v>
          </cell>
          <cell r="K81">
            <v>42177.594444444447</v>
          </cell>
          <cell r="L81">
            <v>5.0000000000000001E-3</v>
          </cell>
          <cell r="M81" t="str">
            <v>Prior</v>
          </cell>
        </row>
        <row r="82">
          <cell r="A82" t="str">
            <v>Enterprise Valley Solar</v>
          </cell>
          <cell r="B82" t="str">
            <v>QF - 228 - UT - Solar</v>
          </cell>
          <cell r="C82" t="str">
            <v>Utah South</v>
          </cell>
          <cell r="D82">
            <v>8</v>
          </cell>
          <cell r="E82">
            <v>0.34650399543378996</v>
          </cell>
          <cell r="F82">
            <v>42705</v>
          </cell>
          <cell r="J82" t="str">
            <v>Inactive</v>
          </cell>
          <cell r="K82">
            <v>42177.594444444447</v>
          </cell>
          <cell r="L82">
            <v>5.0000000000000001E-3</v>
          </cell>
          <cell r="M82" t="str">
            <v>Prior</v>
          </cell>
        </row>
        <row r="83">
          <cell r="A83">
            <v>0</v>
          </cell>
          <cell r="B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0</v>
          </cell>
          <cell r="L97">
            <v>0</v>
          </cell>
          <cell r="M97">
            <v>0</v>
          </cell>
        </row>
        <row r="99">
          <cell r="A99" t="str">
            <v>Utah 2015.Q2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42370</v>
          </cell>
          <cell r="J99" t="str">
            <v>Active</v>
          </cell>
          <cell r="K99">
            <v>42177.594444444447</v>
          </cell>
          <cell r="L99">
            <v>0</v>
          </cell>
          <cell r="M99" t="str">
            <v>Flat</v>
          </cell>
        </row>
      </sheetData>
      <sheetData sheetId="2" refreshError="1">
        <row r="5">
          <cell r="J5" t="str">
            <v>QF - 131 - UT - Solar</v>
          </cell>
        </row>
        <row r="6">
          <cell r="J6" t="str">
            <v>QF - 109 - UT - Solar</v>
          </cell>
        </row>
        <row r="7">
          <cell r="J7" t="str">
            <v>QF - 110 - UT - Solar</v>
          </cell>
        </row>
        <row r="8">
          <cell r="J8" t="str">
            <v>QF - 116 - UT - Solar</v>
          </cell>
        </row>
        <row r="9">
          <cell r="J9" t="str">
            <v>QF - 03 - OR - Solar</v>
          </cell>
        </row>
        <row r="10">
          <cell r="J10" t="str">
            <v>QF - 03 - OR - Solar</v>
          </cell>
        </row>
        <row r="30">
          <cell r="D30">
            <v>11.48</v>
          </cell>
        </row>
        <row r="31">
          <cell r="D31">
            <v>17.05</v>
          </cell>
        </row>
        <row r="32">
          <cell r="D32">
            <v>6.53</v>
          </cell>
        </row>
        <row r="33">
          <cell r="D33">
            <v>31.28</v>
          </cell>
        </row>
        <row r="34">
          <cell r="D34">
            <v>8.2899999999999991</v>
          </cell>
        </row>
        <row r="35">
          <cell r="D35">
            <v>7.82</v>
          </cell>
        </row>
        <row r="36">
          <cell r="D36">
            <v>3.41</v>
          </cell>
        </row>
        <row r="37">
          <cell r="D37">
            <v>7.82</v>
          </cell>
        </row>
        <row r="38">
          <cell r="D38">
            <v>31.28</v>
          </cell>
        </row>
        <row r="39">
          <cell r="D39">
            <v>31.28</v>
          </cell>
        </row>
        <row r="40">
          <cell r="D40">
            <v>31.28</v>
          </cell>
        </row>
        <row r="41">
          <cell r="D41">
            <v>31.28</v>
          </cell>
        </row>
        <row r="42">
          <cell r="D42">
            <v>31.28</v>
          </cell>
        </row>
        <row r="43">
          <cell r="D43">
            <v>27.28</v>
          </cell>
        </row>
        <row r="44">
          <cell r="D44">
            <v>31.28</v>
          </cell>
        </row>
        <row r="45">
          <cell r="D45">
            <v>31.28</v>
          </cell>
        </row>
        <row r="46">
          <cell r="D46">
            <v>17.05</v>
          </cell>
        </row>
        <row r="47">
          <cell r="D47">
            <v>27.28</v>
          </cell>
        </row>
        <row r="48">
          <cell r="D48">
            <v>11.6</v>
          </cell>
        </row>
        <row r="49">
          <cell r="D49">
            <v>11.6</v>
          </cell>
        </row>
        <row r="50">
          <cell r="D50">
            <v>1.96</v>
          </cell>
        </row>
        <row r="51">
          <cell r="D51">
            <v>2.0499999999999998</v>
          </cell>
        </row>
        <row r="52">
          <cell r="D52">
            <v>30.58</v>
          </cell>
        </row>
        <row r="53">
          <cell r="D53">
            <v>5.67</v>
          </cell>
        </row>
        <row r="54">
          <cell r="D54">
            <v>2.93</v>
          </cell>
        </row>
        <row r="55">
          <cell r="D55">
            <v>7.82</v>
          </cell>
        </row>
        <row r="56">
          <cell r="D56">
            <v>7.82</v>
          </cell>
        </row>
        <row r="57">
          <cell r="D57">
            <v>11.6</v>
          </cell>
        </row>
        <row r="58">
          <cell r="D58">
            <v>10.01</v>
          </cell>
        </row>
        <row r="59">
          <cell r="D59">
            <v>27.28</v>
          </cell>
        </row>
        <row r="60">
          <cell r="D60">
            <v>11.6</v>
          </cell>
        </row>
        <row r="61">
          <cell r="D61">
            <v>7.16</v>
          </cell>
        </row>
        <row r="62">
          <cell r="D62">
            <v>16.22</v>
          </cell>
        </row>
        <row r="63">
          <cell r="D63">
            <v>16.52</v>
          </cell>
        </row>
        <row r="64">
          <cell r="D64">
            <v>7.34</v>
          </cell>
        </row>
        <row r="65">
          <cell r="D65">
            <v>27.28</v>
          </cell>
        </row>
        <row r="66">
          <cell r="D66">
            <v>27.28</v>
          </cell>
        </row>
        <row r="67">
          <cell r="D67">
            <v>27.28</v>
          </cell>
        </row>
        <row r="68">
          <cell r="D68">
            <v>27.28</v>
          </cell>
        </row>
        <row r="69">
          <cell r="D69">
            <v>27.28</v>
          </cell>
        </row>
        <row r="70">
          <cell r="D70">
            <v>27.28</v>
          </cell>
        </row>
        <row r="71">
          <cell r="D71">
            <v>27.28</v>
          </cell>
        </row>
        <row r="72">
          <cell r="D72">
            <v>27.28</v>
          </cell>
        </row>
        <row r="73">
          <cell r="D73">
            <v>10.53</v>
          </cell>
        </row>
        <row r="74">
          <cell r="D74">
            <v>11.6</v>
          </cell>
        </row>
        <row r="75">
          <cell r="D75">
            <v>11.6</v>
          </cell>
        </row>
        <row r="76">
          <cell r="D76">
            <v>7.82</v>
          </cell>
        </row>
        <row r="77">
          <cell r="D77">
            <v>7.82</v>
          </cell>
        </row>
        <row r="78">
          <cell r="D78">
            <v>7.82</v>
          </cell>
        </row>
        <row r="79">
          <cell r="D79">
            <v>7.82</v>
          </cell>
        </row>
        <row r="80">
          <cell r="D80">
            <v>29.36</v>
          </cell>
        </row>
        <row r="81">
          <cell r="D81">
            <v>5.87</v>
          </cell>
        </row>
        <row r="82">
          <cell r="D82">
            <v>13.64</v>
          </cell>
        </row>
        <row r="83">
          <cell r="D83">
            <v>17.05</v>
          </cell>
        </row>
        <row r="84">
          <cell r="D84">
            <v>6.82</v>
          </cell>
        </row>
        <row r="85">
          <cell r="D85">
            <v>6.82</v>
          </cell>
        </row>
        <row r="86">
          <cell r="D86">
            <v>2.9</v>
          </cell>
        </row>
        <row r="87">
          <cell r="D87">
            <v>15.64</v>
          </cell>
        </row>
        <row r="88">
          <cell r="D88">
            <v>27.28</v>
          </cell>
        </row>
        <row r="89">
          <cell r="D89">
            <v>6.82</v>
          </cell>
        </row>
        <row r="90">
          <cell r="D90">
            <v>6.82</v>
          </cell>
        </row>
        <row r="91">
          <cell r="D91">
            <v>6.82</v>
          </cell>
        </row>
        <row r="92">
          <cell r="D92">
            <v>6.82</v>
          </cell>
        </row>
        <row r="93">
          <cell r="D93">
            <v>6.82</v>
          </cell>
        </row>
        <row r="94">
          <cell r="D94">
            <v>6.82</v>
          </cell>
        </row>
        <row r="95">
          <cell r="D95">
            <v>6.82</v>
          </cell>
        </row>
        <row r="96">
          <cell r="D96">
            <v>6.82</v>
          </cell>
        </row>
        <row r="97">
          <cell r="D97">
            <v>11.6</v>
          </cell>
        </row>
        <row r="98">
          <cell r="D98">
            <v>11.6</v>
          </cell>
        </row>
        <row r="99">
          <cell r="D99">
            <v>11.6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eneric_Model"/>
      <sheetName val="Cap Invest Stream_AFUDC Calc"/>
      <sheetName val="O&amp;M Summary"/>
      <sheetName val="Wholesale Valuation"/>
      <sheetName val="Wind_Input"/>
      <sheetName val="Hourly Data"/>
      <sheetName val="Curves"/>
      <sheetName val="Simulation"/>
      <sheetName val="Histogram Data"/>
      <sheetName val="Multipliers Input"/>
      <sheetName val="Emissions Input"/>
      <sheetName val="Correlation Curves"/>
      <sheetName val="Lookups"/>
      <sheetName val="Output"/>
      <sheetName val="Documentation"/>
    </sheetNames>
    <sheetDataSet>
      <sheetData sheetId="0" refreshError="1">
        <row r="6">
          <cell r="H6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-GRID Demand"/>
      <sheetName val="2-GRID-Lewis River Losses"/>
      <sheetName val="A-GRID Demand (UT Only)"/>
      <sheetName val="3-GRID IRP (Displaced)"/>
      <sheetName val="4-GRID - Cedar Creek"/>
      <sheetName val="5-GRID - Vivaldi Wind"/>
      <sheetName val="Source - Station Use"/>
      <sheetName val="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6">
          <cell r="G66">
            <v>4575</v>
          </cell>
        </row>
        <row r="67">
          <cell r="G67">
            <v>5771</v>
          </cell>
        </row>
        <row r="68">
          <cell r="G68">
            <v>6772</v>
          </cell>
        </row>
        <row r="69">
          <cell r="G69">
            <v>7311</v>
          </cell>
        </row>
        <row r="70">
          <cell r="G70">
            <v>8609</v>
          </cell>
        </row>
        <row r="71">
          <cell r="G71">
            <v>7835</v>
          </cell>
        </row>
        <row r="72">
          <cell r="G72">
            <v>5662</v>
          </cell>
        </row>
        <row r="73">
          <cell r="G73">
            <v>6386</v>
          </cell>
        </row>
        <row r="74">
          <cell r="G74">
            <v>6047</v>
          </cell>
        </row>
        <row r="75">
          <cell r="G75">
            <v>7409</v>
          </cell>
        </row>
        <row r="76">
          <cell r="G76">
            <v>7565</v>
          </cell>
        </row>
        <row r="77">
          <cell r="G77">
            <v>5084</v>
          </cell>
        </row>
      </sheetData>
      <sheetData sheetId="8" refreshError="1">
        <row r="46">
          <cell r="O46">
            <v>1077.0738420218449</v>
          </cell>
          <cell r="P46">
            <v>1408.3642805408715</v>
          </cell>
        </row>
        <row r="47">
          <cell r="O47">
            <v>3165.4914179278894</v>
          </cell>
          <cell r="P47">
            <v>1345.6491847929478</v>
          </cell>
        </row>
        <row r="48">
          <cell r="O48">
            <v>3295.6143138516622</v>
          </cell>
          <cell r="P48">
            <v>501.88410517756603</v>
          </cell>
        </row>
        <row r="49">
          <cell r="O49">
            <v>3052.8012161153642</v>
          </cell>
          <cell r="P49">
            <v>1204.248398882065</v>
          </cell>
        </row>
        <row r="50">
          <cell r="O50">
            <v>4524.9945769214764</v>
          </cell>
          <cell r="P50">
            <v>1758.1619706655736</v>
          </cell>
        </row>
        <row r="51">
          <cell r="O51">
            <v>3181.2745993608337</v>
          </cell>
          <cell r="P51">
            <v>402.06570873752156</v>
          </cell>
        </row>
        <row r="52">
          <cell r="O52">
            <v>4338.5010506700464</v>
          </cell>
          <cell r="P52">
            <v>1204.2164639755115</v>
          </cell>
        </row>
        <row r="53">
          <cell r="O53">
            <v>4451.3099817779657</v>
          </cell>
          <cell r="P53">
            <v>860.43928902070718</v>
          </cell>
        </row>
        <row r="54">
          <cell r="O54">
            <v>2363.0183091499384</v>
          </cell>
          <cell r="P54">
            <v>625.52280076807551</v>
          </cell>
        </row>
        <row r="55">
          <cell r="O55">
            <v>3355.6801732433159</v>
          </cell>
          <cell r="P55">
            <v>2418.9791254518232</v>
          </cell>
        </row>
        <row r="56">
          <cell r="O56">
            <v>4561.5851379884225</v>
          </cell>
          <cell r="P56">
            <v>998.9692489878222</v>
          </cell>
        </row>
        <row r="57">
          <cell r="O57">
            <v>2392.7695543658579</v>
          </cell>
          <cell r="P57">
            <v>1867.3310124490565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Case"/>
      <sheetName val="Base Case"/>
    </sheetNames>
    <sheetDataSet>
      <sheetData sheetId="0">
        <row r="115">
          <cell r="B115">
            <v>2015</v>
          </cell>
          <cell r="G115">
            <v>0</v>
          </cell>
        </row>
        <row r="116">
          <cell r="B116">
            <v>2015</v>
          </cell>
          <cell r="G116">
            <v>100</v>
          </cell>
        </row>
        <row r="117">
          <cell r="B117">
            <v>2015</v>
          </cell>
          <cell r="G117">
            <v>0</v>
          </cell>
        </row>
        <row r="118">
          <cell r="B118">
            <v>2015</v>
          </cell>
          <cell r="G118">
            <v>226.8</v>
          </cell>
        </row>
        <row r="119">
          <cell r="B119">
            <v>2015</v>
          </cell>
          <cell r="G119">
            <v>400</v>
          </cell>
        </row>
        <row r="120">
          <cell r="B120">
            <v>2016</v>
          </cell>
          <cell r="G120">
            <v>0</v>
          </cell>
        </row>
        <row r="121">
          <cell r="B121">
            <v>2016</v>
          </cell>
          <cell r="G121">
            <v>100</v>
          </cell>
        </row>
        <row r="122">
          <cell r="B122">
            <v>2016</v>
          </cell>
          <cell r="G122">
            <v>375</v>
          </cell>
        </row>
        <row r="123">
          <cell r="B123">
            <v>2016</v>
          </cell>
          <cell r="G123">
            <v>62.2</v>
          </cell>
        </row>
        <row r="124">
          <cell r="B124">
            <v>2016</v>
          </cell>
          <cell r="G124">
            <v>400</v>
          </cell>
        </row>
        <row r="125">
          <cell r="B125">
            <v>2017</v>
          </cell>
          <cell r="G125">
            <v>0</v>
          </cell>
        </row>
        <row r="126">
          <cell r="B126">
            <v>2017</v>
          </cell>
          <cell r="G126">
            <v>375</v>
          </cell>
        </row>
        <row r="127">
          <cell r="B127">
            <v>2017</v>
          </cell>
          <cell r="G127">
            <v>100</v>
          </cell>
        </row>
        <row r="128">
          <cell r="B128">
            <v>2017</v>
          </cell>
          <cell r="G128">
            <v>29.3</v>
          </cell>
        </row>
        <row r="129">
          <cell r="B129">
            <v>2017</v>
          </cell>
          <cell r="G129">
            <v>400</v>
          </cell>
        </row>
        <row r="130">
          <cell r="B130">
            <v>2018</v>
          </cell>
          <cell r="G130">
            <v>0</v>
          </cell>
        </row>
        <row r="131">
          <cell r="B131">
            <v>2018</v>
          </cell>
          <cell r="G131">
            <v>369.8</v>
          </cell>
        </row>
        <row r="132">
          <cell r="B132">
            <v>2018</v>
          </cell>
          <cell r="G132">
            <v>100</v>
          </cell>
        </row>
        <row r="133">
          <cell r="B133">
            <v>2018</v>
          </cell>
          <cell r="G133">
            <v>0</v>
          </cell>
        </row>
        <row r="134">
          <cell r="B134">
            <v>2018</v>
          </cell>
          <cell r="G134">
            <v>400</v>
          </cell>
        </row>
        <row r="135">
          <cell r="B135">
            <v>2019</v>
          </cell>
          <cell r="G135">
            <v>0</v>
          </cell>
        </row>
        <row r="136">
          <cell r="B136">
            <v>2019</v>
          </cell>
          <cell r="G136">
            <v>375</v>
          </cell>
        </row>
        <row r="137">
          <cell r="B137">
            <v>2019</v>
          </cell>
          <cell r="G137">
            <v>100</v>
          </cell>
        </row>
        <row r="138">
          <cell r="B138">
            <v>2019</v>
          </cell>
          <cell r="G138">
            <v>60.2</v>
          </cell>
        </row>
        <row r="139">
          <cell r="B139">
            <v>2019</v>
          </cell>
          <cell r="G139">
            <v>400</v>
          </cell>
        </row>
        <row r="140">
          <cell r="B140">
            <v>2020</v>
          </cell>
          <cell r="G140">
            <v>0</v>
          </cell>
        </row>
        <row r="141">
          <cell r="B141">
            <v>2020</v>
          </cell>
          <cell r="G141">
            <v>375</v>
          </cell>
        </row>
        <row r="142">
          <cell r="B142">
            <v>2020</v>
          </cell>
          <cell r="G142">
            <v>100</v>
          </cell>
        </row>
        <row r="143">
          <cell r="B143">
            <v>2020</v>
          </cell>
          <cell r="G143">
            <v>103.6</v>
          </cell>
        </row>
        <row r="144">
          <cell r="B144">
            <v>2020</v>
          </cell>
          <cell r="G144">
            <v>400</v>
          </cell>
        </row>
        <row r="145">
          <cell r="B145">
            <v>2021</v>
          </cell>
          <cell r="G145">
            <v>0</v>
          </cell>
        </row>
        <row r="146">
          <cell r="B146">
            <v>2021</v>
          </cell>
          <cell r="G146">
            <v>268.7</v>
          </cell>
        </row>
        <row r="147">
          <cell r="B147">
            <v>2021</v>
          </cell>
          <cell r="G147">
            <v>0</v>
          </cell>
        </row>
        <row r="148">
          <cell r="B148">
            <v>2021</v>
          </cell>
          <cell r="G148">
            <v>100</v>
          </cell>
        </row>
        <row r="149">
          <cell r="B149">
            <v>2021</v>
          </cell>
          <cell r="G149">
            <v>400</v>
          </cell>
        </row>
        <row r="150">
          <cell r="B150">
            <v>2022</v>
          </cell>
          <cell r="G150">
            <v>0</v>
          </cell>
        </row>
        <row r="151">
          <cell r="B151">
            <v>2022</v>
          </cell>
          <cell r="G151">
            <v>291.3</v>
          </cell>
        </row>
        <row r="152">
          <cell r="B152">
            <v>2022</v>
          </cell>
          <cell r="G152">
            <v>0</v>
          </cell>
        </row>
        <row r="153">
          <cell r="B153">
            <v>2022</v>
          </cell>
          <cell r="G153">
            <v>100</v>
          </cell>
        </row>
        <row r="154">
          <cell r="B154">
            <v>2022</v>
          </cell>
          <cell r="G154">
            <v>400</v>
          </cell>
        </row>
        <row r="155">
          <cell r="B155">
            <v>2023</v>
          </cell>
          <cell r="G155">
            <v>0</v>
          </cell>
        </row>
        <row r="156">
          <cell r="B156">
            <v>2023</v>
          </cell>
          <cell r="G156">
            <v>260.60000000000002</v>
          </cell>
        </row>
        <row r="157">
          <cell r="B157">
            <v>2023</v>
          </cell>
          <cell r="G157">
            <v>0</v>
          </cell>
        </row>
        <row r="158">
          <cell r="B158">
            <v>2023</v>
          </cell>
          <cell r="G158">
            <v>100</v>
          </cell>
        </row>
        <row r="159">
          <cell r="B159">
            <v>2023</v>
          </cell>
          <cell r="G159">
            <v>400</v>
          </cell>
        </row>
        <row r="160">
          <cell r="B160">
            <v>2024</v>
          </cell>
          <cell r="G160">
            <v>0</v>
          </cell>
        </row>
        <row r="161">
          <cell r="B161">
            <v>2024</v>
          </cell>
          <cell r="G161">
            <v>254.4</v>
          </cell>
        </row>
        <row r="162">
          <cell r="B162">
            <v>2024</v>
          </cell>
          <cell r="G162">
            <v>0</v>
          </cell>
        </row>
        <row r="163">
          <cell r="B163">
            <v>2024</v>
          </cell>
          <cell r="G163">
            <v>100</v>
          </cell>
        </row>
        <row r="164">
          <cell r="B164">
            <v>2024</v>
          </cell>
          <cell r="G164">
            <v>400</v>
          </cell>
        </row>
        <row r="165">
          <cell r="B165">
            <v>2025</v>
          </cell>
          <cell r="G165">
            <v>0</v>
          </cell>
        </row>
        <row r="166">
          <cell r="B166">
            <v>2025</v>
          </cell>
          <cell r="G166">
            <v>270.5</v>
          </cell>
        </row>
        <row r="167">
          <cell r="B167">
            <v>2025</v>
          </cell>
          <cell r="G167">
            <v>0</v>
          </cell>
        </row>
        <row r="168">
          <cell r="B168">
            <v>2025</v>
          </cell>
          <cell r="G168">
            <v>100</v>
          </cell>
        </row>
        <row r="169">
          <cell r="B169">
            <v>2025</v>
          </cell>
          <cell r="G169">
            <v>400</v>
          </cell>
        </row>
        <row r="170">
          <cell r="B170">
            <v>2026</v>
          </cell>
          <cell r="G170">
            <v>0</v>
          </cell>
        </row>
        <row r="171">
          <cell r="B171">
            <v>2026</v>
          </cell>
          <cell r="G171">
            <v>291.5</v>
          </cell>
        </row>
        <row r="172">
          <cell r="B172">
            <v>2026</v>
          </cell>
          <cell r="G172">
            <v>0</v>
          </cell>
        </row>
        <row r="173">
          <cell r="B173">
            <v>2026</v>
          </cell>
          <cell r="G173">
            <v>100</v>
          </cell>
        </row>
        <row r="174">
          <cell r="B174">
            <v>2026</v>
          </cell>
          <cell r="G174">
            <v>400</v>
          </cell>
        </row>
        <row r="175">
          <cell r="B175">
            <v>2027</v>
          </cell>
          <cell r="G175">
            <v>0</v>
          </cell>
        </row>
        <row r="176">
          <cell r="B176">
            <v>2027</v>
          </cell>
          <cell r="G176">
            <v>334.9</v>
          </cell>
        </row>
        <row r="177">
          <cell r="B177">
            <v>2027</v>
          </cell>
          <cell r="G177">
            <v>0</v>
          </cell>
        </row>
        <row r="178">
          <cell r="B178">
            <v>2027</v>
          </cell>
          <cell r="G178">
            <v>100</v>
          </cell>
        </row>
        <row r="179">
          <cell r="B179">
            <v>2027</v>
          </cell>
          <cell r="G179">
            <v>400</v>
          </cell>
        </row>
        <row r="180">
          <cell r="B180">
            <v>2028</v>
          </cell>
          <cell r="G180">
            <v>161.1</v>
          </cell>
        </row>
        <row r="181">
          <cell r="B181">
            <v>2028</v>
          </cell>
          <cell r="G181">
            <v>375</v>
          </cell>
        </row>
        <row r="182">
          <cell r="B182">
            <v>2028</v>
          </cell>
          <cell r="G182">
            <v>267.89999999999998</v>
          </cell>
        </row>
        <row r="183">
          <cell r="B183">
            <v>2028</v>
          </cell>
          <cell r="G183">
            <v>100</v>
          </cell>
        </row>
        <row r="184">
          <cell r="B184">
            <v>2028</v>
          </cell>
          <cell r="G184">
            <v>400</v>
          </cell>
        </row>
        <row r="185">
          <cell r="B185">
            <v>2029</v>
          </cell>
          <cell r="G185">
            <v>44</v>
          </cell>
        </row>
        <row r="186">
          <cell r="B186">
            <v>2029</v>
          </cell>
          <cell r="G186">
            <v>375</v>
          </cell>
        </row>
        <row r="187">
          <cell r="B187">
            <v>2029</v>
          </cell>
          <cell r="G187">
            <v>247.5</v>
          </cell>
        </row>
        <row r="188">
          <cell r="B188">
            <v>2029</v>
          </cell>
          <cell r="G188">
            <v>100</v>
          </cell>
        </row>
        <row r="189">
          <cell r="B189">
            <v>2029</v>
          </cell>
          <cell r="G189">
            <v>400</v>
          </cell>
        </row>
        <row r="190">
          <cell r="B190">
            <v>2030</v>
          </cell>
          <cell r="G190">
            <v>109.6</v>
          </cell>
        </row>
        <row r="191">
          <cell r="B191">
            <v>2030</v>
          </cell>
          <cell r="G191">
            <v>375</v>
          </cell>
        </row>
        <row r="192">
          <cell r="B192">
            <v>2030</v>
          </cell>
          <cell r="G192">
            <v>267.89999999999998</v>
          </cell>
        </row>
        <row r="193">
          <cell r="B193">
            <v>2030</v>
          </cell>
          <cell r="G193">
            <v>100</v>
          </cell>
        </row>
        <row r="194">
          <cell r="B194">
            <v>2030</v>
          </cell>
          <cell r="G194">
            <v>400</v>
          </cell>
        </row>
        <row r="195">
          <cell r="B195">
            <v>2031</v>
          </cell>
          <cell r="G195">
            <v>375</v>
          </cell>
        </row>
        <row r="196">
          <cell r="B196">
            <v>2031</v>
          </cell>
          <cell r="G196">
            <v>103.9</v>
          </cell>
        </row>
        <row r="197">
          <cell r="B197">
            <v>2031</v>
          </cell>
          <cell r="G197">
            <v>267.89999999999998</v>
          </cell>
        </row>
        <row r="198">
          <cell r="B198">
            <v>2031</v>
          </cell>
          <cell r="G198">
            <v>100</v>
          </cell>
        </row>
        <row r="199">
          <cell r="B199">
            <v>2031</v>
          </cell>
          <cell r="G199">
            <v>400</v>
          </cell>
        </row>
        <row r="200">
          <cell r="B200">
            <v>2032</v>
          </cell>
          <cell r="G200">
            <v>375</v>
          </cell>
        </row>
        <row r="201">
          <cell r="B201">
            <v>2032</v>
          </cell>
          <cell r="G201">
            <v>267.60000000000002</v>
          </cell>
        </row>
        <row r="202">
          <cell r="B202">
            <v>2032</v>
          </cell>
          <cell r="G202">
            <v>267.89999999999998</v>
          </cell>
        </row>
        <row r="203">
          <cell r="B203">
            <v>2032</v>
          </cell>
          <cell r="G203">
            <v>100</v>
          </cell>
        </row>
        <row r="204">
          <cell r="B204">
            <v>2032</v>
          </cell>
          <cell r="G204">
            <v>400</v>
          </cell>
        </row>
        <row r="205">
          <cell r="B205">
            <v>2033</v>
          </cell>
          <cell r="G205">
            <v>375</v>
          </cell>
        </row>
        <row r="206">
          <cell r="B206">
            <v>2033</v>
          </cell>
          <cell r="G206">
            <v>300</v>
          </cell>
        </row>
        <row r="207">
          <cell r="B207">
            <v>2033</v>
          </cell>
          <cell r="G207">
            <v>185.3</v>
          </cell>
        </row>
        <row r="208">
          <cell r="B208">
            <v>2033</v>
          </cell>
          <cell r="G208">
            <v>100</v>
          </cell>
        </row>
        <row r="209">
          <cell r="B209">
            <v>2033</v>
          </cell>
          <cell r="G209">
            <v>400</v>
          </cell>
        </row>
        <row r="210">
          <cell r="B210">
            <v>2034</v>
          </cell>
          <cell r="G210">
            <v>73.599999999999994</v>
          </cell>
        </row>
        <row r="211">
          <cell r="B211">
            <v>2034</v>
          </cell>
          <cell r="G211">
            <v>375</v>
          </cell>
        </row>
        <row r="212">
          <cell r="B212">
            <v>2034</v>
          </cell>
          <cell r="G212">
            <v>137.9</v>
          </cell>
        </row>
        <row r="213">
          <cell r="B213">
            <v>2034</v>
          </cell>
          <cell r="G213">
            <v>100</v>
          </cell>
        </row>
        <row r="214">
          <cell r="B214">
            <v>2034</v>
          </cell>
          <cell r="G214">
            <v>400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showGridLines="0" tabSelected="1" zoomScale="85" zoomScaleNormal="85" workbookViewId="0">
      <selection activeCell="G11" sqref="G11"/>
    </sheetView>
  </sheetViews>
  <sheetFormatPr defaultRowHeight="15" x14ac:dyDescent="0.25"/>
  <cols>
    <col min="1" max="2" width="9.140625" style="2"/>
    <col min="3" max="3" width="7.28515625" style="2" bestFit="1" customWidth="1"/>
    <col min="4" max="4" width="9.28515625" style="2" bestFit="1" customWidth="1"/>
    <col min="5" max="5" width="9.42578125" style="2" bestFit="1" customWidth="1"/>
    <col min="6" max="7" width="9.140625" style="2" customWidth="1"/>
    <col min="8" max="8" width="8" style="2" bestFit="1" customWidth="1"/>
    <col min="9" max="9" width="9.42578125" style="2" bestFit="1" customWidth="1"/>
    <col min="10" max="10" width="8.42578125" style="2" bestFit="1" customWidth="1"/>
    <col min="11" max="12" width="8" style="2" bestFit="1" customWidth="1"/>
    <col min="13" max="13" width="9.140625" style="2" bestFit="1" customWidth="1"/>
    <col min="14" max="16384" width="9.140625" style="2"/>
  </cols>
  <sheetData>
    <row r="2" spans="2:13" x14ac:dyDescent="0.25">
      <c r="B2" s="70" t="s">
        <v>129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x14ac:dyDescent="0.25">
      <c r="B3" s="70" t="s">
        <v>131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x14ac:dyDescent="0.2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2:13" x14ac:dyDescent="0.25">
      <c r="C5" s="16" t="str">
        <f>CHAR(COLUMN()+94)</f>
        <v>a</v>
      </c>
      <c r="D5" s="16" t="str">
        <f t="shared" ref="D5:M5" si="0">CHAR(COLUMN()+94)</f>
        <v>b</v>
      </c>
      <c r="E5" s="16" t="str">
        <f t="shared" si="0"/>
        <v>c</v>
      </c>
      <c r="F5" s="16" t="str">
        <f t="shared" si="0"/>
        <v>d</v>
      </c>
      <c r="G5" s="16" t="str">
        <f t="shared" si="0"/>
        <v>e</v>
      </c>
      <c r="H5" s="16" t="str">
        <f t="shared" si="0"/>
        <v>f</v>
      </c>
      <c r="I5" s="16" t="str">
        <f t="shared" si="0"/>
        <v>g</v>
      </c>
      <c r="J5" s="16" t="str">
        <f t="shared" si="0"/>
        <v>h</v>
      </c>
      <c r="K5" s="16" t="str">
        <f t="shared" si="0"/>
        <v>i</v>
      </c>
      <c r="L5" s="16" t="str">
        <f t="shared" si="0"/>
        <v>j</v>
      </c>
      <c r="M5" s="16" t="str">
        <f t="shared" si="0"/>
        <v>k</v>
      </c>
    </row>
    <row r="6" spans="2:13" x14ac:dyDescent="0.25">
      <c r="B6" s="72"/>
      <c r="C6" s="73" t="s">
        <v>121</v>
      </c>
      <c r="D6" s="73"/>
      <c r="E6" s="74"/>
      <c r="F6" s="75" t="s">
        <v>172</v>
      </c>
      <c r="G6" s="73"/>
      <c r="H6" s="74" t="s">
        <v>123</v>
      </c>
      <c r="I6" s="73"/>
      <c r="J6" s="73" t="s">
        <v>124</v>
      </c>
      <c r="K6" s="73"/>
      <c r="L6" s="76"/>
      <c r="M6" s="73"/>
    </row>
    <row r="7" spans="2:13" x14ac:dyDescent="0.25">
      <c r="B7" s="77" t="s">
        <v>104</v>
      </c>
      <c r="C7" s="73" t="s">
        <v>122</v>
      </c>
      <c r="D7" s="73"/>
      <c r="E7" s="74"/>
      <c r="F7" s="78" t="s">
        <v>127</v>
      </c>
      <c r="G7" s="99"/>
      <c r="H7" s="74" t="s">
        <v>90</v>
      </c>
      <c r="I7" s="73"/>
      <c r="J7" s="73" t="s">
        <v>91</v>
      </c>
      <c r="K7" s="73"/>
      <c r="L7" s="73" t="s">
        <v>90</v>
      </c>
      <c r="M7" s="73"/>
    </row>
    <row r="8" spans="2:13" x14ac:dyDescent="0.25">
      <c r="B8" s="79"/>
      <c r="C8" s="80" t="s">
        <v>4</v>
      </c>
      <c r="D8" s="81" t="s">
        <v>119</v>
      </c>
      <c r="E8" s="82" t="s">
        <v>45</v>
      </c>
      <c r="F8" s="83" t="s">
        <v>128</v>
      </c>
      <c r="G8" s="84" t="s">
        <v>118</v>
      </c>
      <c r="H8" s="80" t="s">
        <v>130</v>
      </c>
      <c r="I8" s="81" t="s">
        <v>118</v>
      </c>
      <c r="J8" s="81" t="s">
        <v>125</v>
      </c>
      <c r="K8" s="81" t="s">
        <v>45</v>
      </c>
      <c r="L8" s="80" t="s">
        <v>130</v>
      </c>
      <c r="M8" s="81" t="s">
        <v>118</v>
      </c>
    </row>
    <row r="9" spans="2:13" x14ac:dyDescent="0.25">
      <c r="B9" s="71"/>
      <c r="C9" s="71"/>
      <c r="D9" s="71"/>
      <c r="E9" s="71" t="str">
        <f>C5&amp;" + "&amp;D5</f>
        <v>a + b</v>
      </c>
      <c r="F9" s="71"/>
      <c r="G9" s="71"/>
      <c r="H9" s="71" t="str">
        <f>"MIN( "&amp;E5&amp;","&amp;F5&amp;" )"</f>
        <v>MIN( c,d )</v>
      </c>
      <c r="I9" s="71" t="str">
        <f>"MIN( "&amp;G5&amp;","&amp;E5&amp;" - "&amp;H5&amp;" )"</f>
        <v>MIN( e,c - f )</v>
      </c>
      <c r="J9" s="71"/>
      <c r="K9" s="71" t="str">
        <f>E5&amp;" + "&amp;J5</f>
        <v>c + h</v>
      </c>
      <c r="L9" s="71" t="str">
        <f>"MIN( "&amp;F5&amp;","&amp;K5&amp;" )"</f>
        <v>MIN( d,i )</v>
      </c>
      <c r="M9" s="71" t="str">
        <f>"MIN( "&amp;G5&amp;","&amp;K5&amp;" - "&amp;L5&amp;" )"</f>
        <v>MIN( e,i - j )</v>
      </c>
    </row>
    <row r="10" spans="2:13" ht="6" customHeight="1" x14ac:dyDescent="0.25"/>
    <row r="11" spans="2:13" x14ac:dyDescent="0.25">
      <c r="B11" s="85">
        <v>2015</v>
      </c>
      <c r="C11" s="86">
        <f>VLOOKUP(DATE(B11,7,1),'Signed QFs'!$B$13:$C$38,2,FALSE)</f>
        <v>0</v>
      </c>
      <c r="D11" s="86">
        <f>VLOOKUP(DATE(B11,7,1),Potential!$F$356:$G$381,2,0)</f>
        <v>0</v>
      </c>
      <c r="E11" s="86">
        <f>C11+D11</f>
        <v>0</v>
      </c>
      <c r="F11" s="87">
        <v>0</v>
      </c>
      <c r="G11" s="87" t="e">
        <f>SUMIF('[8]AC Case'!$B$115:$B$214,B11,'[8]AC Case'!$G$115:$G$214)</f>
        <v>#VALUE!</v>
      </c>
      <c r="H11" s="88">
        <f t="shared" ref="H11" si="1">MIN(F11,E11)</f>
        <v>0</v>
      </c>
      <c r="I11" s="86" t="e">
        <f>MIN(G11,MAX(E11-H11,0))</f>
        <v>#VALUE!</v>
      </c>
      <c r="J11" s="86">
        <f>'Signed QFs'!L13</f>
        <v>0</v>
      </c>
      <c r="K11" s="86">
        <f>E11+J11</f>
        <v>0</v>
      </c>
      <c r="L11" s="88">
        <f>MIN(F11,K11)</f>
        <v>0</v>
      </c>
      <c r="M11" s="86" t="e">
        <f>MIN(G11,MAX(K11-L11,0))</f>
        <v>#VALUE!</v>
      </c>
    </row>
    <row r="12" spans="2:13" x14ac:dyDescent="0.25">
      <c r="B12" s="89">
        <f t="shared" ref="B12:B36" si="2">B11+1</f>
        <v>2016</v>
      </c>
      <c r="C12" s="90">
        <f>VLOOKUP(DATE(B12,7,1),'Signed QFs'!$B$13:$C$38,2,FALSE)</f>
        <v>0</v>
      </c>
      <c r="D12" s="90">
        <f>VLOOKUP(DATE(B12,7,1),Potential!$F$356:$G$381,2,0)</f>
        <v>352.79819999999995</v>
      </c>
      <c r="E12" s="90">
        <f t="shared" ref="E12:E30" si="3">C12+D12</f>
        <v>352.79819999999995</v>
      </c>
      <c r="F12" s="91">
        <v>0</v>
      </c>
      <c r="G12" s="91" t="e">
        <f>SUMIF('[8]AC Case'!$B$115:$B$214,B12,'[8]AC Case'!$G$115:$G$214)</f>
        <v>#VALUE!</v>
      </c>
      <c r="H12" s="92">
        <f t="shared" ref="H12:H25" si="4">IF(H11&gt;=F11,MIN(F12,E12),H11)</f>
        <v>0</v>
      </c>
      <c r="I12" s="90" t="e">
        <f t="shared" ref="I12" si="5">MIN(G12,MAX(E12-H12,0))</f>
        <v>#VALUE!</v>
      </c>
      <c r="J12" s="90">
        <f>'Signed QFs'!L14</f>
        <v>100</v>
      </c>
      <c r="K12" s="90">
        <f t="shared" ref="K12:K36" si="6">E12+J12</f>
        <v>452.79819999999995</v>
      </c>
      <c r="L12" s="92">
        <f t="shared" ref="L12:L36" si="7">IF(L11&gt;=F11,MIN(F12,K12),L11)</f>
        <v>0</v>
      </c>
      <c r="M12" s="90" t="e">
        <f t="shared" ref="M12:M36" si="8">MIN(G12,MAX(K12-L12,0))</f>
        <v>#VALUE!</v>
      </c>
    </row>
    <row r="13" spans="2:13" x14ac:dyDescent="0.25">
      <c r="B13" s="89">
        <f t="shared" si="2"/>
        <v>2017</v>
      </c>
      <c r="C13" s="90">
        <f>VLOOKUP(DATE(B13,7,1),'Signed QFs'!$B$13:$C$38,2,FALSE)</f>
        <v>115.35503</v>
      </c>
      <c r="D13" s="90">
        <f>VLOOKUP(DATE(B13,7,1),Potential!$F$356:$G$381,2,0)</f>
        <v>1144.4982940000011</v>
      </c>
      <c r="E13" s="90">
        <f t="shared" si="3"/>
        <v>1259.8533240000011</v>
      </c>
      <c r="F13" s="91">
        <v>0</v>
      </c>
      <c r="G13" s="91" t="e">
        <f>SUMIF('[8]AC Case'!$B$115:$B$214,B13,'[8]AC Case'!$G$115:$G$214)</f>
        <v>#VALUE!</v>
      </c>
      <c r="H13" s="92">
        <f t="shared" si="4"/>
        <v>0</v>
      </c>
      <c r="I13" s="90" t="e">
        <f>MIN(G13,MAX(E13-H13,0))</f>
        <v>#VALUE!</v>
      </c>
      <c r="J13" s="90">
        <f>'Signed QFs'!L15</f>
        <v>100</v>
      </c>
      <c r="K13" s="90">
        <f t="shared" si="6"/>
        <v>1359.8533240000011</v>
      </c>
      <c r="L13" s="92">
        <f t="shared" si="7"/>
        <v>0</v>
      </c>
      <c r="M13" s="90" t="e">
        <f t="shared" si="8"/>
        <v>#VALUE!</v>
      </c>
    </row>
    <row r="14" spans="2:13" x14ac:dyDescent="0.25">
      <c r="B14" s="89">
        <f t="shared" si="2"/>
        <v>2018</v>
      </c>
      <c r="C14" s="90">
        <f>VLOOKUP(DATE(B14,7,1),'Signed QFs'!$B$13:$C$38,2,FALSE)</f>
        <v>118.561425691979</v>
      </c>
      <c r="D14" s="90">
        <f>VLOOKUP(DATE(B14,7,1),Potential!$F$356:$G$381,2,0)</f>
        <v>1242.0122509031385</v>
      </c>
      <c r="E14" s="90">
        <f t="shared" si="3"/>
        <v>1360.5736765951174</v>
      </c>
      <c r="F14" s="91">
        <v>0</v>
      </c>
      <c r="G14" s="91" t="e">
        <f>SUMIF('[8]AC Case'!$B$115:$B$214,B14,'[8]AC Case'!$G$115:$G$214)</f>
        <v>#VALUE!</v>
      </c>
      <c r="H14" s="92">
        <f t="shared" si="4"/>
        <v>0</v>
      </c>
      <c r="I14" s="90" t="e">
        <f t="shared" ref="I14:I36" si="9">MIN(G14,MAX(E14-H14,0))</f>
        <v>#VALUE!</v>
      </c>
      <c r="J14" s="90">
        <f>'Signed QFs'!L16</f>
        <v>100</v>
      </c>
      <c r="K14" s="90">
        <f t="shared" si="6"/>
        <v>1460.5736765951174</v>
      </c>
      <c r="L14" s="92">
        <f t="shared" si="7"/>
        <v>0</v>
      </c>
      <c r="M14" s="90" t="e">
        <f t="shared" si="8"/>
        <v>#VALUE!</v>
      </c>
    </row>
    <row r="15" spans="2:13" x14ac:dyDescent="0.25">
      <c r="B15" s="89">
        <f t="shared" si="2"/>
        <v>2019</v>
      </c>
      <c r="C15" s="90">
        <f>VLOOKUP(DATE(B15,7,1),'Signed QFs'!$B$13:$C$38,2,FALSE)</f>
        <v>117.74459563313411</v>
      </c>
      <c r="D15" s="90">
        <f>VLOOKUP(DATE(B15,7,1),Potential!$F$356:$G$381,2,0)</f>
        <v>1266.0699760037037</v>
      </c>
      <c r="E15" s="90">
        <f t="shared" si="3"/>
        <v>1383.8145716368379</v>
      </c>
      <c r="F15" s="91">
        <v>0</v>
      </c>
      <c r="G15" s="91" t="e">
        <f>SUMIF('[8]AC Case'!$B$115:$B$214,B15,'[8]AC Case'!$G$115:$G$214)</f>
        <v>#VALUE!</v>
      </c>
      <c r="H15" s="92">
        <f t="shared" si="4"/>
        <v>0</v>
      </c>
      <c r="I15" s="90" t="e">
        <f t="shared" si="9"/>
        <v>#VALUE!</v>
      </c>
      <c r="J15" s="90">
        <f>'Signed QFs'!L17</f>
        <v>100</v>
      </c>
      <c r="K15" s="90">
        <f t="shared" si="6"/>
        <v>1483.8145716368379</v>
      </c>
      <c r="L15" s="92">
        <f t="shared" si="7"/>
        <v>0</v>
      </c>
      <c r="M15" s="90" t="e">
        <f t="shared" si="8"/>
        <v>#VALUE!</v>
      </c>
    </row>
    <row r="16" spans="2:13" x14ac:dyDescent="0.25">
      <c r="B16" s="89">
        <f t="shared" si="2"/>
        <v>2020</v>
      </c>
      <c r="C16" s="90">
        <f>VLOOKUP(DATE(B16,7,1),'Signed QFs'!$B$13:$C$38,2,FALSE)</f>
        <v>116.92836241746265</v>
      </c>
      <c r="D16" s="90">
        <f>VLOOKUP(DATE(B16,7,1),Potential!$F$356:$G$381,2,0)</f>
        <v>1258.5991386741866</v>
      </c>
      <c r="E16" s="90">
        <f t="shared" si="3"/>
        <v>1375.5275010916494</v>
      </c>
      <c r="F16" s="91">
        <v>0</v>
      </c>
      <c r="G16" s="91" t="e">
        <f>SUMIF('[8]AC Case'!$B$115:$B$214,B16,'[8]AC Case'!$G$115:$G$214)</f>
        <v>#VALUE!</v>
      </c>
      <c r="H16" s="92">
        <f t="shared" si="4"/>
        <v>0</v>
      </c>
      <c r="I16" s="90" t="e">
        <f t="shared" si="9"/>
        <v>#VALUE!</v>
      </c>
      <c r="J16" s="90">
        <f>'Signed QFs'!L18</f>
        <v>100</v>
      </c>
      <c r="K16" s="90">
        <f t="shared" si="6"/>
        <v>1475.5275010916494</v>
      </c>
      <c r="L16" s="92">
        <f t="shared" si="7"/>
        <v>0</v>
      </c>
      <c r="M16" s="90" t="e">
        <f t="shared" si="8"/>
        <v>#VALUE!</v>
      </c>
    </row>
    <row r="17" spans="2:13" x14ac:dyDescent="0.25">
      <c r="B17" s="89">
        <f t="shared" si="2"/>
        <v>2021</v>
      </c>
      <c r="C17" s="90">
        <f>VLOOKUP(DATE(B17,7,1),'Signed QFs'!$B$13:$C$38,2,FALSE)</f>
        <v>116.11272255540172</v>
      </c>
      <c r="D17" s="90">
        <f>VLOOKUP(DATE(B17,7,1),Potential!$F$356:$G$381,2,0)</f>
        <v>1251.1299683565633</v>
      </c>
      <c r="E17" s="90">
        <f t="shared" si="3"/>
        <v>1367.2426909119649</v>
      </c>
      <c r="F17" s="91">
        <v>0</v>
      </c>
      <c r="G17" s="91" t="e">
        <f>SUMIF('[8]AC Case'!$B$115:$B$214,B17,'[8]AC Case'!$G$115:$G$214)</f>
        <v>#VALUE!</v>
      </c>
      <c r="H17" s="92">
        <f t="shared" si="4"/>
        <v>0</v>
      </c>
      <c r="I17" s="90" t="e">
        <f t="shared" si="9"/>
        <v>#VALUE!</v>
      </c>
      <c r="J17" s="90">
        <f>'Signed QFs'!L19</f>
        <v>100</v>
      </c>
      <c r="K17" s="90">
        <f t="shared" si="6"/>
        <v>1467.2426909119649</v>
      </c>
      <c r="L17" s="92">
        <f t="shared" si="7"/>
        <v>0</v>
      </c>
      <c r="M17" s="90" t="e">
        <f t="shared" si="8"/>
        <v>#VALUE!</v>
      </c>
    </row>
    <row r="18" spans="2:13" x14ac:dyDescent="0.25">
      <c r="B18" s="89">
        <f t="shared" si="2"/>
        <v>2022</v>
      </c>
      <c r="C18" s="90">
        <f>VLOOKUP(DATE(B18,7,1),'Signed QFs'!$B$13:$C$38,2,FALSE)</f>
        <v>115.29767257779065</v>
      </c>
      <c r="D18" s="90">
        <f>VLOOKUP(DATE(B18,7,1),Potential!$F$356:$G$381,2,0)</f>
        <v>1243.6624545618297</v>
      </c>
      <c r="E18" s="90">
        <f t="shared" si="3"/>
        <v>1358.9601271396205</v>
      </c>
      <c r="F18" s="91">
        <v>0</v>
      </c>
      <c r="G18" s="91" t="e">
        <f>SUMIF('[8]AC Case'!$B$115:$B$214,B18,'[8]AC Case'!$G$115:$G$214)</f>
        <v>#VALUE!</v>
      </c>
      <c r="H18" s="92">
        <f t="shared" si="4"/>
        <v>0</v>
      </c>
      <c r="I18" s="90" t="e">
        <f t="shared" si="9"/>
        <v>#VALUE!</v>
      </c>
      <c r="J18" s="90">
        <f>'Signed QFs'!L20</f>
        <v>100</v>
      </c>
      <c r="K18" s="90">
        <f t="shared" si="6"/>
        <v>1458.9601271396205</v>
      </c>
      <c r="L18" s="92">
        <f t="shared" si="7"/>
        <v>0</v>
      </c>
      <c r="M18" s="90" t="e">
        <f t="shared" si="8"/>
        <v>#VALUE!</v>
      </c>
    </row>
    <row r="19" spans="2:13" x14ac:dyDescent="0.25">
      <c r="B19" s="89">
        <f t="shared" si="2"/>
        <v>2023</v>
      </c>
      <c r="C19" s="90">
        <f>VLOOKUP(DATE(B19,7,1),'Signed QFs'!$B$13:$C$38,2,FALSE)</f>
        <v>114.48320903575207</v>
      </c>
      <c r="D19" s="90">
        <f>VLOOKUP(DATE(B19,7,1),Potential!$F$356:$G$381,2,0)</f>
        <v>1236.1965868695347</v>
      </c>
      <c r="E19" s="90">
        <f t="shared" si="3"/>
        <v>1350.6797959052867</v>
      </c>
      <c r="F19" s="91">
        <v>0</v>
      </c>
      <c r="G19" s="91" t="e">
        <f>SUMIF('[8]AC Case'!$B$115:$B$214,B19,'[8]AC Case'!$G$115:$G$214)</f>
        <v>#VALUE!</v>
      </c>
      <c r="H19" s="92">
        <f t="shared" si="4"/>
        <v>0</v>
      </c>
      <c r="I19" s="90" t="e">
        <f t="shared" si="9"/>
        <v>#VALUE!</v>
      </c>
      <c r="J19" s="90">
        <f>'Signed QFs'!L21</f>
        <v>100</v>
      </c>
      <c r="K19" s="90">
        <f t="shared" si="6"/>
        <v>1450.6797959052867</v>
      </c>
      <c r="L19" s="92">
        <f t="shared" si="7"/>
        <v>0</v>
      </c>
      <c r="M19" s="90" t="e">
        <f t="shared" si="8"/>
        <v>#VALUE!</v>
      </c>
    </row>
    <row r="20" spans="2:13" x14ac:dyDescent="0.25">
      <c r="B20" s="89">
        <f t="shared" si="2"/>
        <v>2024</v>
      </c>
      <c r="C20" s="90">
        <f>VLOOKUP(DATE(B20,7,1),'Signed QFs'!$B$13:$C$38,2,FALSE)</f>
        <v>113.66932850057314</v>
      </c>
      <c r="D20" s="90">
        <f>VLOOKUP(DATE(B20,7,1),Potential!$F$356:$G$381,2,0)</f>
        <v>1228.7323549273062</v>
      </c>
      <c r="E20" s="90">
        <f t="shared" si="3"/>
        <v>1342.4016834278793</v>
      </c>
      <c r="F20" s="91">
        <v>0</v>
      </c>
      <c r="G20" s="91" t="e">
        <f>SUMIF('[8]AC Case'!$B$115:$B$214,B20,'[8]AC Case'!$G$115:$G$214)</f>
        <v>#VALUE!</v>
      </c>
      <c r="H20" s="92">
        <f t="shared" si="4"/>
        <v>0</v>
      </c>
      <c r="I20" s="90" t="e">
        <f t="shared" si="9"/>
        <v>#VALUE!</v>
      </c>
      <c r="J20" s="90">
        <f>'Signed QFs'!L22</f>
        <v>100</v>
      </c>
      <c r="K20" s="90">
        <f t="shared" si="6"/>
        <v>1442.4016834278793</v>
      </c>
      <c r="L20" s="92">
        <f t="shared" si="7"/>
        <v>0</v>
      </c>
      <c r="M20" s="90" t="e">
        <f t="shared" si="8"/>
        <v>#VALUE!</v>
      </c>
    </row>
    <row r="21" spans="2:13" x14ac:dyDescent="0.25">
      <c r="B21" s="89">
        <f t="shared" si="2"/>
        <v>2025</v>
      </c>
      <c r="C21" s="90">
        <f>VLOOKUP(DATE(B21,7,1),'Signed QFs'!$B$13:$C$38,2,FALSE)</f>
        <v>112.85602756358766</v>
      </c>
      <c r="D21" s="90">
        <f>VLOOKUP(DATE(B21,7,1),Potential!$F$356:$G$381,2,0)</f>
        <v>1221.269748450407</v>
      </c>
      <c r="E21" s="90">
        <f t="shared" si="3"/>
        <v>1334.1257760139947</v>
      </c>
      <c r="F21" s="91">
        <v>0</v>
      </c>
      <c r="G21" s="91" t="e">
        <f>SUMIF('[8]AC Case'!$B$115:$B$214,B21,'[8]AC Case'!$G$115:$G$214)</f>
        <v>#VALUE!</v>
      </c>
      <c r="H21" s="92">
        <f t="shared" si="4"/>
        <v>0</v>
      </c>
      <c r="I21" s="90" t="e">
        <f t="shared" si="9"/>
        <v>#VALUE!</v>
      </c>
      <c r="J21" s="90">
        <f>'Signed QFs'!L23</f>
        <v>100</v>
      </c>
      <c r="K21" s="90">
        <f t="shared" si="6"/>
        <v>1434.1257760139947</v>
      </c>
      <c r="L21" s="92">
        <f t="shared" si="7"/>
        <v>0</v>
      </c>
      <c r="M21" s="90" t="e">
        <f t="shared" si="8"/>
        <v>#VALUE!</v>
      </c>
    </row>
    <row r="22" spans="2:13" x14ac:dyDescent="0.25">
      <c r="B22" s="89">
        <f t="shared" si="2"/>
        <v>2026</v>
      </c>
      <c r="C22" s="90">
        <f>VLOOKUP(DATE(B22,7,1),'Signed QFs'!$B$13:$C$38,2,FALSE)</f>
        <v>112.04330283605883</v>
      </c>
      <c r="D22" s="90">
        <f>VLOOKUP(DATE(B22,7,1),Potential!$F$356:$G$381,2,0)</f>
        <v>1213.808757221268</v>
      </c>
      <c r="E22" s="90">
        <f t="shared" si="3"/>
        <v>1325.8520600573268</v>
      </c>
      <c r="F22" s="91">
        <v>0</v>
      </c>
      <c r="G22" s="91" t="e">
        <f>SUMIF('[8]AC Case'!$B$115:$B$214,B22,'[8]AC Case'!$G$115:$G$214)</f>
        <v>#VALUE!</v>
      </c>
      <c r="H22" s="92">
        <f t="shared" si="4"/>
        <v>0</v>
      </c>
      <c r="I22" s="90" t="e">
        <f t="shared" si="9"/>
        <v>#VALUE!</v>
      </c>
      <c r="J22" s="90">
        <f>'Signed QFs'!L24</f>
        <v>100</v>
      </c>
      <c r="K22" s="90">
        <f t="shared" si="6"/>
        <v>1425.8520600573268</v>
      </c>
      <c r="L22" s="92">
        <f t="shared" si="7"/>
        <v>0</v>
      </c>
      <c r="M22" s="90" t="e">
        <f t="shared" si="8"/>
        <v>#VALUE!</v>
      </c>
    </row>
    <row r="23" spans="2:13" x14ac:dyDescent="0.25">
      <c r="B23" s="89">
        <f t="shared" si="2"/>
        <v>2027</v>
      </c>
      <c r="C23" s="90">
        <f>VLOOKUP(DATE(B23,7,1),'Signed QFs'!$B$13:$C$38,2,FALSE)</f>
        <v>111.23115094906285</v>
      </c>
      <c r="D23" s="90">
        <f>VLOOKUP(DATE(B23,7,1),Potential!$F$356:$G$381,2,0)</f>
        <v>1206.3493710890316</v>
      </c>
      <c r="E23" s="90">
        <f t="shared" si="3"/>
        <v>1317.5805220380944</v>
      </c>
      <c r="F23" s="91">
        <v>0</v>
      </c>
      <c r="G23" s="91" t="e">
        <f>SUMIF('[8]AC Case'!$B$115:$B$214,B23,'[8]AC Case'!$G$115:$G$214)</f>
        <v>#VALUE!</v>
      </c>
      <c r="H23" s="92">
        <f t="shared" si="4"/>
        <v>0</v>
      </c>
      <c r="I23" s="90" t="e">
        <f t="shared" si="9"/>
        <v>#VALUE!</v>
      </c>
      <c r="J23" s="90">
        <f>'Signed QFs'!L25</f>
        <v>100</v>
      </c>
      <c r="K23" s="90">
        <f t="shared" si="6"/>
        <v>1417.5805220380944</v>
      </c>
      <c r="L23" s="92">
        <f t="shared" si="7"/>
        <v>0</v>
      </c>
      <c r="M23" s="90" t="e">
        <f t="shared" si="8"/>
        <v>#VALUE!</v>
      </c>
    </row>
    <row r="24" spans="2:13" x14ac:dyDescent="0.25">
      <c r="B24" s="89">
        <f t="shared" si="2"/>
        <v>2028</v>
      </c>
      <c r="C24" s="90">
        <f>VLOOKUP(DATE(B24,7,1),'Signed QFs'!$B$13:$C$38,2,FALSE)</f>
        <v>110.41956855337297</v>
      </c>
      <c r="D24" s="90">
        <f>VLOOKUP(DATE(B24,7,1),Potential!$F$356:$G$381,2,0)</f>
        <v>1198.8915799691108</v>
      </c>
      <c r="E24" s="90">
        <f t="shared" si="3"/>
        <v>1309.3111485224838</v>
      </c>
      <c r="F24" s="91">
        <v>423</v>
      </c>
      <c r="G24" s="91" t="e">
        <f>SUMIF('[8]AC Case'!$B$115:$B$214,B24,'[8]AC Case'!$G$115:$G$214)</f>
        <v>#VALUE!</v>
      </c>
      <c r="H24" s="92">
        <f t="shared" si="4"/>
        <v>423</v>
      </c>
      <c r="I24" s="90" t="e">
        <f t="shared" si="9"/>
        <v>#VALUE!</v>
      </c>
      <c r="J24" s="90">
        <f>'Signed QFs'!L26</f>
        <v>100</v>
      </c>
      <c r="K24" s="90">
        <f t="shared" si="6"/>
        <v>1409.3111485224838</v>
      </c>
      <c r="L24" s="92">
        <f t="shared" si="7"/>
        <v>423</v>
      </c>
      <c r="M24" s="90" t="e">
        <f t="shared" si="8"/>
        <v>#VALUE!</v>
      </c>
    </row>
    <row r="25" spans="2:13" x14ac:dyDescent="0.25">
      <c r="B25" s="89">
        <f t="shared" si="2"/>
        <v>2029</v>
      </c>
      <c r="C25" s="90">
        <f>VLOOKUP(DATE(B25,7,1),'Signed QFs'!$B$13:$C$38,2,FALSE)</f>
        <v>109.60855231934437</v>
      </c>
      <c r="D25" s="90">
        <f>VLOOKUP(DATE(B25,7,1),Potential!$F$356:$G$381,2,0)</f>
        <v>1191.435373842736</v>
      </c>
      <c r="E25" s="90">
        <f t="shared" si="3"/>
        <v>1301.0439261620804</v>
      </c>
      <c r="F25" s="91">
        <f>F24</f>
        <v>423</v>
      </c>
      <c r="G25" s="91" t="e">
        <f>SUMIF('[8]AC Case'!$B$115:$B$214,B25,'[8]AC Case'!$G$115:$G$214)</f>
        <v>#VALUE!</v>
      </c>
      <c r="H25" s="92">
        <f t="shared" si="4"/>
        <v>423</v>
      </c>
      <c r="I25" s="90" t="e">
        <f t="shared" si="9"/>
        <v>#VALUE!</v>
      </c>
      <c r="J25" s="90">
        <f>'Signed QFs'!L27</f>
        <v>100</v>
      </c>
      <c r="K25" s="90">
        <f t="shared" si="6"/>
        <v>1401.0439261620804</v>
      </c>
      <c r="L25" s="92">
        <f t="shared" si="7"/>
        <v>423</v>
      </c>
      <c r="M25" s="90" t="e">
        <f t="shared" si="8"/>
        <v>#VALUE!</v>
      </c>
    </row>
    <row r="26" spans="2:13" x14ac:dyDescent="0.25">
      <c r="B26" s="89">
        <f t="shared" si="2"/>
        <v>2030</v>
      </c>
      <c r="C26" s="90">
        <f>VLOOKUP(DATE(B26,7,1),'Signed QFs'!$B$13:$C$38,2,FALSE)</f>
        <v>108.79809893679966</v>
      </c>
      <c r="D26" s="90">
        <f>VLOOKUP(DATE(B26,7,1),Potential!$F$356:$G$381,2,0)</f>
        <v>1183.9807427565099</v>
      </c>
      <c r="E26" s="90">
        <f t="shared" si="3"/>
        <v>1292.7788416933097</v>
      </c>
      <c r="F26" s="91">
        <f>F25+423+423+313</f>
        <v>1582</v>
      </c>
      <c r="G26" s="91" t="e">
        <f>SUMIF('[8]AC Case'!$B$115:$B$214,B26,'[8]AC Case'!$G$115:$G$214)</f>
        <v>#VALUE!</v>
      </c>
      <c r="H26" s="92">
        <f>IF(H25&gt;=F25,MIN(F26,E26),H25)</f>
        <v>1292.7788416933097</v>
      </c>
      <c r="I26" s="90" t="e">
        <f t="shared" si="9"/>
        <v>#VALUE!</v>
      </c>
      <c r="J26" s="90">
        <f>'Signed QFs'!L28</f>
        <v>100</v>
      </c>
      <c r="K26" s="90">
        <f t="shared" si="6"/>
        <v>1392.7788416933097</v>
      </c>
      <c r="L26" s="92">
        <f t="shared" si="7"/>
        <v>1392.7788416933097</v>
      </c>
      <c r="M26" s="90" t="e">
        <f t="shared" si="8"/>
        <v>#VALUE!</v>
      </c>
    </row>
    <row r="27" spans="2:13" x14ac:dyDescent="0.25">
      <c r="B27" s="89">
        <f t="shared" si="2"/>
        <v>2031</v>
      </c>
      <c r="C27" s="90">
        <f>VLOOKUP(DATE(B27,7,1),'Signed QFs'!$B$13:$C$38,2,FALSE)</f>
        <v>107.98820511491508</v>
      </c>
      <c r="D27" s="90">
        <f>VLOOKUP(DATE(B27,7,1),Potential!$F$356:$G$381,2,0)</f>
        <v>1176.5276768219665</v>
      </c>
      <c r="E27" s="90">
        <f t="shared" si="3"/>
        <v>1284.5158819368814</v>
      </c>
      <c r="F27" s="91">
        <f>F26</f>
        <v>1582</v>
      </c>
      <c r="G27" s="91" t="e">
        <f>SUMIF('[8]AC Case'!$B$115:$B$214,B27,'[8]AC Case'!$G$115:$G$214)</f>
        <v>#VALUE!</v>
      </c>
      <c r="H27" s="92">
        <f>IF(H26&gt;=F26,MIN(F27,E27),H26)</f>
        <v>1292.7788416933097</v>
      </c>
      <c r="I27" s="90" t="e">
        <f t="shared" si="9"/>
        <v>#VALUE!</v>
      </c>
      <c r="J27" s="90">
        <f>'Signed QFs'!L29</f>
        <v>100</v>
      </c>
      <c r="K27" s="90">
        <f t="shared" si="6"/>
        <v>1384.5158819368814</v>
      </c>
      <c r="L27" s="92">
        <f t="shared" si="7"/>
        <v>1392.7788416933097</v>
      </c>
      <c r="M27" s="90" t="e">
        <f t="shared" si="8"/>
        <v>#VALUE!</v>
      </c>
    </row>
    <row r="28" spans="2:13" x14ac:dyDescent="0.25">
      <c r="B28" s="89">
        <f t="shared" si="2"/>
        <v>2032</v>
      </c>
      <c r="C28" s="90">
        <f>VLOOKUP(DATE(B28,7,1),'Signed QFs'!$B$13:$C$38,2,FALSE)</f>
        <v>107.17886758210732</v>
      </c>
      <c r="D28" s="90">
        <f>VLOOKUP(DATE(B28,7,1),Potential!$F$356:$G$381,2,0)</f>
        <v>1169.0761662151365</v>
      </c>
      <c r="E28" s="90">
        <f t="shared" si="3"/>
        <v>1276.2550337972439</v>
      </c>
      <c r="F28" s="91">
        <f>F27</f>
        <v>1582</v>
      </c>
      <c r="G28" s="91" t="e">
        <f>SUMIF('[8]AC Case'!$B$115:$B$214,B28,'[8]AC Case'!$G$115:$G$214)</f>
        <v>#VALUE!</v>
      </c>
      <c r="H28" s="92">
        <f t="shared" ref="H28:H36" si="10">IF(H27&gt;=F27,MIN(F28,E28),H27)</f>
        <v>1292.7788416933097</v>
      </c>
      <c r="I28" s="90" t="e">
        <f t="shared" si="9"/>
        <v>#VALUE!</v>
      </c>
      <c r="J28" s="90">
        <f>'Signed QFs'!L30</f>
        <v>100</v>
      </c>
      <c r="K28" s="90">
        <f t="shared" si="6"/>
        <v>1376.2550337972439</v>
      </c>
      <c r="L28" s="92">
        <f t="shared" si="7"/>
        <v>1392.7788416933097</v>
      </c>
      <c r="M28" s="90" t="e">
        <f t="shared" si="8"/>
        <v>#VALUE!</v>
      </c>
    </row>
    <row r="29" spans="2:13" x14ac:dyDescent="0.25">
      <c r="B29" s="89">
        <f t="shared" si="2"/>
        <v>2033</v>
      </c>
      <c r="C29" s="90">
        <f>VLOOKUP(DATE(B29,7,1),'Signed QFs'!$B$13:$C$38,2,FALSE)</f>
        <v>106.37008308592101</v>
      </c>
      <c r="D29" s="90">
        <f>VLOOKUP(DATE(B29,7,1),Potential!$F$356:$G$381,2,0)</f>
        <v>1161.6262011761064</v>
      </c>
      <c r="E29" s="90">
        <f t="shared" si="3"/>
        <v>1267.9962842620275</v>
      </c>
      <c r="F29" s="91">
        <f>F28+635</f>
        <v>2217</v>
      </c>
      <c r="G29" s="91" t="e">
        <f>SUMIF('[8]AC Case'!$B$115:$B$214,B29,'[8]AC Case'!$G$115:$G$214)</f>
        <v>#VALUE!</v>
      </c>
      <c r="H29" s="92">
        <f t="shared" si="10"/>
        <v>1292.7788416933097</v>
      </c>
      <c r="I29" s="90" t="e">
        <f t="shared" si="9"/>
        <v>#VALUE!</v>
      </c>
      <c r="J29" s="90">
        <f>'Signed QFs'!L31</f>
        <v>100</v>
      </c>
      <c r="K29" s="90">
        <f t="shared" si="6"/>
        <v>1367.9962842620275</v>
      </c>
      <c r="L29" s="92">
        <f t="shared" si="7"/>
        <v>1392.7788416933097</v>
      </c>
      <c r="M29" s="90" t="e">
        <f t="shared" si="8"/>
        <v>#VALUE!</v>
      </c>
    </row>
    <row r="30" spans="2:13" x14ac:dyDescent="0.25">
      <c r="B30" s="89">
        <f t="shared" si="2"/>
        <v>2034</v>
      </c>
      <c r="C30" s="90">
        <f>VLOOKUP(DATE(B30,7,1),'Signed QFs'!$B$13:$C$38,2,FALSE)</f>
        <v>105.56184839291696</v>
      </c>
      <c r="D30" s="90">
        <f>VLOOKUP(DATE(B30,7,1),Potential!$F$356:$G$381,2,0)</f>
        <v>1154.1777720085904</v>
      </c>
      <c r="E30" s="90">
        <f t="shared" si="3"/>
        <v>1259.7396204015074</v>
      </c>
      <c r="F30" s="91">
        <f>F29+635</f>
        <v>2852</v>
      </c>
      <c r="G30" s="91" t="e">
        <f>SUMIF('[8]AC Case'!$B$115:$B$214,B30,'[8]AC Case'!$G$115:$G$214)</f>
        <v>#VALUE!</v>
      </c>
      <c r="H30" s="92">
        <f t="shared" si="10"/>
        <v>1292.7788416933097</v>
      </c>
      <c r="I30" s="90" t="e">
        <f t="shared" si="9"/>
        <v>#VALUE!</v>
      </c>
      <c r="J30" s="90">
        <f>'Signed QFs'!L32</f>
        <v>100</v>
      </c>
      <c r="K30" s="90">
        <f t="shared" si="6"/>
        <v>1359.7396204015074</v>
      </c>
      <c r="L30" s="92">
        <f t="shared" si="7"/>
        <v>1392.7788416933097</v>
      </c>
      <c r="M30" s="90" t="e">
        <f t="shared" si="8"/>
        <v>#VALUE!</v>
      </c>
    </row>
    <row r="31" spans="2:13" x14ac:dyDescent="0.25">
      <c r="B31" s="89">
        <f t="shared" si="2"/>
        <v>2035</v>
      </c>
      <c r="C31" s="90">
        <f>VLOOKUP(DATE(B31,7,1),'Signed QFs'!$B$13:$C$38,2,FALSE)</f>
        <v>104.7541602885609</v>
      </c>
      <c r="D31" s="90">
        <f>VLOOKUP(DATE(B31,7,1),Potential!$F$356:$G$381,2,0)</f>
        <v>1146.7308690795028</v>
      </c>
      <c r="E31" s="90">
        <f t="shared" ref="E31:E36" si="11">C31+D31</f>
        <v>1251.4850293680636</v>
      </c>
      <c r="F31" s="91">
        <f>F30</f>
        <v>2852</v>
      </c>
      <c r="G31" s="91" t="e">
        <f>G30</f>
        <v>#VALUE!</v>
      </c>
      <c r="H31" s="92">
        <f t="shared" si="10"/>
        <v>1292.7788416933097</v>
      </c>
      <c r="I31" s="90" t="e">
        <f t="shared" si="9"/>
        <v>#VALUE!</v>
      </c>
      <c r="J31" s="90">
        <f>'Signed QFs'!L33</f>
        <v>100</v>
      </c>
      <c r="K31" s="90">
        <f t="shared" si="6"/>
        <v>1351.4850293680636</v>
      </c>
      <c r="L31" s="92">
        <f t="shared" si="7"/>
        <v>1392.7788416933097</v>
      </c>
      <c r="M31" s="90" t="e">
        <f t="shared" si="8"/>
        <v>#VALUE!</v>
      </c>
    </row>
    <row r="32" spans="2:13" x14ac:dyDescent="0.25">
      <c r="B32" s="89">
        <f t="shared" si="2"/>
        <v>2036</v>
      </c>
      <c r="C32" s="90">
        <f>VLOOKUP(DATE(B32,7,1),'Signed QFs'!$B$13:$C$38,2,FALSE)</f>
        <v>103.94701557711298</v>
      </c>
      <c r="D32" s="90">
        <f>VLOOKUP(DATE(B32,7,1),Potential!$F$356:$G$381,2,0)</f>
        <v>1139.2854828185252</v>
      </c>
      <c r="E32" s="90">
        <f t="shared" si="11"/>
        <v>1243.2324983956382</v>
      </c>
      <c r="F32" s="91">
        <f t="shared" ref="F32:G36" si="12">F31</f>
        <v>2852</v>
      </c>
      <c r="G32" s="91" t="e">
        <f t="shared" si="12"/>
        <v>#VALUE!</v>
      </c>
      <c r="H32" s="92">
        <f t="shared" si="10"/>
        <v>1292.7788416933097</v>
      </c>
      <c r="I32" s="90" t="e">
        <f t="shared" si="9"/>
        <v>#VALUE!</v>
      </c>
      <c r="J32" s="90">
        <f>'Signed QFs'!L34</f>
        <v>100</v>
      </c>
      <c r="K32" s="90">
        <f t="shared" si="6"/>
        <v>1343.2324983956382</v>
      </c>
      <c r="L32" s="92">
        <f t="shared" si="7"/>
        <v>1392.7788416933097</v>
      </c>
      <c r="M32" s="90" t="e">
        <f t="shared" si="8"/>
        <v>#VALUE!</v>
      </c>
    </row>
    <row r="33" spans="2:13" x14ac:dyDescent="0.25">
      <c r="B33" s="89">
        <f t="shared" si="2"/>
        <v>2037</v>
      </c>
      <c r="C33" s="90">
        <f>VLOOKUP(DATE(B33,7,1),'Signed QFs'!$B$13:$C$38,2,FALSE)</f>
        <v>103.14041108151788</v>
      </c>
      <c r="D33" s="90">
        <f>VLOOKUP(DATE(B33,7,1),Potential!$F$356:$G$381,2,0)</f>
        <v>1131.8416037176878</v>
      </c>
      <c r="E33" s="90">
        <f t="shared" si="11"/>
        <v>1234.9820147992057</v>
      </c>
      <c r="F33" s="91">
        <f t="shared" si="12"/>
        <v>2852</v>
      </c>
      <c r="G33" s="91" t="e">
        <f t="shared" si="12"/>
        <v>#VALUE!</v>
      </c>
      <c r="H33" s="92">
        <f t="shared" si="10"/>
        <v>1292.7788416933097</v>
      </c>
      <c r="I33" s="90" t="e">
        <f t="shared" si="9"/>
        <v>#VALUE!</v>
      </c>
      <c r="J33" s="90">
        <f>'Signed QFs'!L35</f>
        <v>100</v>
      </c>
      <c r="K33" s="90">
        <f t="shared" si="6"/>
        <v>1334.9820147992057</v>
      </c>
      <c r="L33" s="92">
        <f t="shared" si="7"/>
        <v>1392.7788416933097</v>
      </c>
      <c r="M33" s="90" t="e">
        <f t="shared" si="8"/>
        <v>#VALUE!</v>
      </c>
    </row>
    <row r="34" spans="2:13" x14ac:dyDescent="0.25">
      <c r="B34" s="89">
        <f t="shared" si="2"/>
        <v>2038</v>
      </c>
      <c r="C34" s="90">
        <f>VLOOKUP(DATE(B34,7,1),'Signed QFs'!$B$13:$C$38,2,FALSE)</f>
        <v>102.33434364329557</v>
      </c>
      <c r="D34" s="90">
        <f>VLOOKUP(DATE(B34,7,1),Potential!$F$356:$G$381,2,0)</f>
        <v>1124.3992223309508</v>
      </c>
      <c r="E34" s="90">
        <f t="shared" si="11"/>
        <v>1226.7335659742464</v>
      </c>
      <c r="F34" s="91">
        <f t="shared" si="12"/>
        <v>2852</v>
      </c>
      <c r="G34" s="91" t="e">
        <f t="shared" si="12"/>
        <v>#VALUE!</v>
      </c>
      <c r="H34" s="92">
        <f t="shared" si="10"/>
        <v>1292.7788416933097</v>
      </c>
      <c r="I34" s="90" t="e">
        <f t="shared" si="9"/>
        <v>#VALUE!</v>
      </c>
      <c r="J34" s="90">
        <f>'Signed QFs'!L36</f>
        <v>100</v>
      </c>
      <c r="K34" s="90">
        <f t="shared" si="6"/>
        <v>1326.7335659742464</v>
      </c>
      <c r="L34" s="92">
        <f t="shared" si="7"/>
        <v>1392.7788416933097</v>
      </c>
      <c r="M34" s="90" t="e">
        <f t="shared" si="8"/>
        <v>#VALUE!</v>
      </c>
    </row>
    <row r="35" spans="2:13" x14ac:dyDescent="0.25">
      <c r="B35" s="89">
        <f t="shared" si="2"/>
        <v>2039</v>
      </c>
      <c r="C35" s="90">
        <f>VLOOKUP(DATE(B35,7,1),'Signed QFs'!$B$13:$C$38,2,FALSE)</f>
        <v>101.52881012243272</v>
      </c>
      <c r="D35" s="90">
        <f>VLOOKUP(DATE(B35,7,1),Potential!$F$356:$G$381,2,0)</f>
        <v>1116.9583292737814</v>
      </c>
      <c r="E35" s="90">
        <f t="shared" si="11"/>
        <v>1218.4871393962142</v>
      </c>
      <c r="F35" s="91">
        <f t="shared" si="12"/>
        <v>2852</v>
      </c>
      <c r="G35" s="91" t="e">
        <f t="shared" si="12"/>
        <v>#VALUE!</v>
      </c>
      <c r="H35" s="92">
        <f t="shared" si="10"/>
        <v>1292.7788416933097</v>
      </c>
      <c r="I35" s="90" t="e">
        <f t="shared" si="9"/>
        <v>#VALUE!</v>
      </c>
      <c r="J35" s="90">
        <f>'Signed QFs'!L37</f>
        <v>100</v>
      </c>
      <c r="K35" s="90">
        <f t="shared" si="6"/>
        <v>1318.4871393962142</v>
      </c>
      <c r="L35" s="92">
        <f t="shared" si="7"/>
        <v>1392.7788416933097</v>
      </c>
      <c r="M35" s="90" t="e">
        <f t="shared" si="8"/>
        <v>#VALUE!</v>
      </c>
    </row>
    <row r="36" spans="2:13" x14ac:dyDescent="0.25">
      <c r="B36" s="93">
        <f t="shared" si="2"/>
        <v>2040</v>
      </c>
      <c r="C36" s="94">
        <f>VLOOKUP(DATE(B36,7,1),'Signed QFs'!$B$13:$C$38,2,FALSE)</f>
        <v>100.72380739727468</v>
      </c>
      <c r="D36" s="94">
        <f>VLOOKUP(DATE(B36,7,1),Potential!$F$356:$G$381,2,0)</f>
        <v>1109.5189152227438</v>
      </c>
      <c r="E36" s="94">
        <f t="shared" si="11"/>
        <v>1210.2427226200184</v>
      </c>
      <c r="F36" s="95">
        <f t="shared" si="12"/>
        <v>2852</v>
      </c>
      <c r="G36" s="95" t="e">
        <f t="shared" si="12"/>
        <v>#VALUE!</v>
      </c>
      <c r="H36" s="96">
        <f t="shared" si="10"/>
        <v>1292.7788416933097</v>
      </c>
      <c r="I36" s="94" t="e">
        <f t="shared" si="9"/>
        <v>#VALUE!</v>
      </c>
      <c r="J36" s="94">
        <f>'Signed QFs'!L38</f>
        <v>100</v>
      </c>
      <c r="K36" s="94">
        <f t="shared" si="6"/>
        <v>1310.2427226200184</v>
      </c>
      <c r="L36" s="96">
        <f t="shared" si="7"/>
        <v>1392.7788416933097</v>
      </c>
      <c r="M36" s="94" t="e">
        <f t="shared" si="8"/>
        <v>#VALUE!</v>
      </c>
    </row>
    <row r="37" spans="2:13" ht="15.75" thickBot="1" x14ac:dyDescent="0.3"/>
    <row r="38" spans="2:13" ht="15.75" thickBot="1" x14ac:dyDescent="0.3">
      <c r="B38" s="180" t="s">
        <v>197</v>
      </c>
      <c r="C38" s="181"/>
      <c r="D38" s="181"/>
      <c r="E38" s="182"/>
      <c r="F38" s="101" t="s">
        <v>120</v>
      </c>
      <c r="G38" s="102" t="s">
        <v>126</v>
      </c>
    </row>
    <row r="39" spans="2:13" x14ac:dyDescent="0.25">
      <c r="B39" s="177" t="s">
        <v>195</v>
      </c>
      <c r="C39" s="178"/>
      <c r="D39" s="178"/>
      <c r="E39" s="179"/>
      <c r="F39" s="97">
        <f>Base_Case</f>
        <v>1401.87</v>
      </c>
      <c r="G39" s="97">
        <f>AC_Case</f>
        <v>1501.87</v>
      </c>
    </row>
    <row r="40" spans="2:13" x14ac:dyDescent="0.25">
      <c r="B40" s="177" t="s">
        <v>196</v>
      </c>
      <c r="C40" s="178"/>
      <c r="D40" s="178"/>
      <c r="E40" s="179"/>
      <c r="F40" s="98">
        <f>ROUND(MAX(H11:H36),2)</f>
        <v>1292.78</v>
      </c>
      <c r="G40" s="98">
        <f>ROUND(MAX(L11:L36),2)</f>
        <v>1392.78</v>
      </c>
    </row>
  </sheetData>
  <mergeCells count="3">
    <mergeCell ref="B39:E39"/>
    <mergeCell ref="B40:E40"/>
    <mergeCell ref="B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T384"/>
  <sheetViews>
    <sheetView topLeftCell="E1" zoomScale="80" zoomScaleNormal="80" workbookViewId="0">
      <pane xSplit="12" ySplit="12" topLeftCell="CK13" activePane="bottomRight" state="frozen"/>
      <selection activeCell="E1" sqref="E1"/>
      <selection pane="topRight" activeCell="Q1" sqref="Q1"/>
      <selection pane="bottomLeft" activeCell="E13" sqref="E13"/>
      <selection pane="bottomRight" activeCell="CL6" sqref="CL6"/>
    </sheetView>
  </sheetViews>
  <sheetFormatPr defaultRowHeight="15" outlineLevelRow="1" x14ac:dyDescent="0.25"/>
  <cols>
    <col min="1" max="2" width="7" style="2" hidden="1" customWidth="1"/>
    <col min="3" max="4" width="8" style="2" hidden="1" customWidth="1"/>
    <col min="5" max="5" width="1.5703125" style="2" customWidth="1"/>
    <col min="6" max="6" width="23.42578125" style="2" customWidth="1"/>
    <col min="7" max="11" width="10.28515625" style="2" customWidth="1"/>
    <col min="12" max="12" width="12.42578125" style="2" customWidth="1"/>
    <col min="13" max="15" width="10.28515625" style="2" customWidth="1"/>
    <col min="16" max="16" width="4.140625" style="2" customWidth="1"/>
    <col min="17" max="97" width="14.42578125" style="2" customWidth="1"/>
    <col min="98" max="98" width="3" style="18" customWidth="1"/>
    <col min="99" max="16384" width="9.140625" style="2"/>
  </cols>
  <sheetData>
    <row r="1" spans="1:98" ht="18.75" x14ac:dyDescent="0.3">
      <c r="F1" s="13" t="s">
        <v>171</v>
      </c>
      <c r="G1" s="13"/>
      <c r="H1" s="13"/>
      <c r="I1" s="13"/>
      <c r="J1" s="13"/>
      <c r="K1" s="13"/>
      <c r="L1" s="13"/>
      <c r="M1" s="13"/>
      <c r="N1" s="13"/>
      <c r="O1" s="1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8" t="s">
        <v>64</v>
      </c>
    </row>
    <row r="2" spans="1:98" x14ac:dyDescent="0.25">
      <c r="A2" s="5" t="s">
        <v>104</v>
      </c>
      <c r="B2" s="5" t="s">
        <v>39</v>
      </c>
      <c r="C2" s="5" t="s">
        <v>40</v>
      </c>
      <c r="D2" s="5" t="s">
        <v>105</v>
      </c>
      <c r="F2" s="3"/>
      <c r="G2" s="8"/>
      <c r="H2" s="8"/>
      <c r="I2" s="8"/>
      <c r="J2" s="8"/>
      <c r="K2" s="8"/>
      <c r="L2" s="8"/>
      <c r="M2" s="8"/>
      <c r="N2" s="8"/>
      <c r="O2" s="8"/>
      <c r="P2" s="3"/>
      <c r="Q2" s="8"/>
      <c r="R2" s="3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</row>
    <row r="3" spans="1:98" ht="45" x14ac:dyDescent="0.25">
      <c r="F3" s="3" t="s">
        <v>2</v>
      </c>
      <c r="G3" s="10" t="s">
        <v>45</v>
      </c>
      <c r="H3" s="10" t="str">
        <f>"QF - "&amp;H5</f>
        <v>QF - BPA NITS</v>
      </c>
      <c r="I3" s="10" t="str">
        <f>"QF - "&amp;I5</f>
        <v>QF - Clover</v>
      </c>
      <c r="J3" s="10" t="str">
        <f>"QF - "&amp;J5</f>
        <v>QF - Central Oregon</v>
      </c>
      <c r="K3" s="10" t="str">
        <f>"QF - "&amp;K5</f>
        <v>QF - Goshen</v>
      </c>
      <c r="L3" s="10" t="str">
        <f t="shared" ref="L3:O3" si="0">"QF - "&amp;L5</f>
        <v>QF - Utah North</v>
      </c>
      <c r="M3" s="10" t="str">
        <f t="shared" si="0"/>
        <v>QF - Utah South</v>
      </c>
      <c r="N3" s="10" t="str">
        <f t="shared" ref="N3" si="1">"QF - "&amp;N5</f>
        <v>QF - West Main</v>
      </c>
      <c r="O3" s="10" t="str">
        <f t="shared" si="0"/>
        <v>QF - Wyoming Northeast</v>
      </c>
      <c r="P3" s="3"/>
      <c r="Q3" s="19" t="s">
        <v>6</v>
      </c>
      <c r="R3" s="32" t="s">
        <v>10</v>
      </c>
      <c r="S3" s="19" t="s">
        <v>11</v>
      </c>
      <c r="T3" s="19" t="s">
        <v>13</v>
      </c>
      <c r="U3" s="19" t="s">
        <v>14</v>
      </c>
      <c r="V3" s="19" t="s">
        <v>17</v>
      </c>
      <c r="W3" s="19" t="s">
        <v>18</v>
      </c>
      <c r="X3" s="19" t="s">
        <v>19</v>
      </c>
      <c r="Y3" s="19" t="s">
        <v>20</v>
      </c>
      <c r="Z3" s="19" t="s">
        <v>21</v>
      </c>
      <c r="AA3" s="19" t="s">
        <v>22</v>
      </c>
      <c r="AB3" s="19" t="s">
        <v>23</v>
      </c>
      <c r="AC3" s="19" t="s">
        <v>24</v>
      </c>
      <c r="AD3" s="19" t="s">
        <v>51</v>
      </c>
      <c r="AE3" s="19" t="s">
        <v>25</v>
      </c>
      <c r="AF3" s="19" t="s">
        <v>26</v>
      </c>
      <c r="AG3" s="19" t="s">
        <v>27</v>
      </c>
      <c r="AH3" s="19" t="s">
        <v>28</v>
      </c>
      <c r="AI3" s="19" t="s">
        <v>29</v>
      </c>
      <c r="AJ3" s="19" t="s">
        <v>30</v>
      </c>
      <c r="AK3" s="19" t="s">
        <v>31</v>
      </c>
      <c r="AL3" s="19" t="s">
        <v>32</v>
      </c>
      <c r="AM3" s="19" t="s">
        <v>33</v>
      </c>
      <c r="AN3" s="19" t="s">
        <v>52</v>
      </c>
      <c r="AO3" s="19" t="s">
        <v>53</v>
      </c>
      <c r="AP3" s="19" t="s">
        <v>34</v>
      </c>
      <c r="AQ3" s="19" t="s">
        <v>35</v>
      </c>
      <c r="AR3" s="19" t="s">
        <v>36</v>
      </c>
      <c r="AS3" s="19" t="s">
        <v>37</v>
      </c>
      <c r="AT3" s="19" t="s">
        <v>46</v>
      </c>
      <c r="AU3" s="19" t="s">
        <v>47</v>
      </c>
      <c r="AV3" s="19" t="s">
        <v>48</v>
      </c>
      <c r="AW3" s="19" t="s">
        <v>49</v>
      </c>
      <c r="AX3" s="19" t="s">
        <v>54</v>
      </c>
      <c r="AY3" s="19" t="s">
        <v>55</v>
      </c>
      <c r="AZ3" s="19" t="s">
        <v>61</v>
      </c>
      <c r="BA3" s="19" t="s">
        <v>62</v>
      </c>
      <c r="BB3" s="19" t="s">
        <v>56</v>
      </c>
      <c r="BC3" s="19" t="s">
        <v>57</v>
      </c>
      <c r="BD3" s="19" t="s">
        <v>63</v>
      </c>
      <c r="BE3" s="19" t="s">
        <v>58</v>
      </c>
      <c r="BF3" s="19" t="s">
        <v>59</v>
      </c>
      <c r="BG3" s="19" t="s">
        <v>60</v>
      </c>
      <c r="BH3" s="19" t="s">
        <v>66</v>
      </c>
      <c r="BI3" s="19" t="s">
        <v>67</v>
      </c>
      <c r="BJ3" s="19" t="s">
        <v>68</v>
      </c>
      <c r="BK3" s="19" t="s">
        <v>69</v>
      </c>
      <c r="BL3" s="19" t="s">
        <v>70</v>
      </c>
      <c r="BM3" s="19" t="s">
        <v>71</v>
      </c>
      <c r="BN3" s="19" t="s">
        <v>72</v>
      </c>
      <c r="BO3" s="19" t="s">
        <v>73</v>
      </c>
      <c r="BP3" s="19" t="s">
        <v>74</v>
      </c>
      <c r="BQ3" s="19" t="s">
        <v>75</v>
      </c>
      <c r="BR3" s="19" t="s">
        <v>76</v>
      </c>
      <c r="BS3" s="19" t="s">
        <v>77</v>
      </c>
      <c r="BT3" s="19" t="str">
        <f>REPLACE(BS3,6,3,MID(BS3,6,3)+1)</f>
        <v>QF - 205 - ID - Solar</v>
      </c>
      <c r="BU3" s="19" t="s">
        <v>78</v>
      </c>
      <c r="BV3" s="19" t="s">
        <v>79</v>
      </c>
      <c r="BW3" s="19" t="s">
        <v>80</v>
      </c>
      <c r="BX3" s="19" t="s">
        <v>81</v>
      </c>
      <c r="BY3" s="19" t="str">
        <f>REPLACE(BX3,6,3,MID(BX3,6,3)+1)</f>
        <v>QF - 210 - ID - Solar</v>
      </c>
      <c r="BZ3" s="19" t="s">
        <v>82</v>
      </c>
      <c r="CA3" s="19" t="str">
        <f>REPLACE(BZ3,6,3,MID(BZ3,6,3)+1)</f>
        <v>QF - 212 - ID - Solar</v>
      </c>
      <c r="CB3" s="19" t="str">
        <f>REPLACE(CA3,6,3,MID(CA3,6,3)+1)</f>
        <v>QF - 213 - ID - Solar</v>
      </c>
      <c r="CC3" s="19" t="s">
        <v>83</v>
      </c>
      <c r="CD3" s="19" t="str">
        <f>REPLACE(CC3,6,3,MID(CC3,6,3)+1)</f>
        <v>QF - 215 - ID - Solar</v>
      </c>
      <c r="CE3" s="19" t="str">
        <f>REPLACE(CD3,6,3,MID(CD3,6,3)+1)</f>
        <v>QF - 216 - ID - Solar</v>
      </c>
      <c r="CF3" s="19" t="s">
        <v>84</v>
      </c>
      <c r="CG3" s="19" t="s">
        <v>85</v>
      </c>
      <c r="CH3" s="19" t="s">
        <v>86</v>
      </c>
      <c r="CI3" s="19" t="s">
        <v>87</v>
      </c>
      <c r="CJ3" s="19" t="s">
        <v>88</v>
      </c>
      <c r="CK3" s="19" t="s">
        <v>89</v>
      </c>
      <c r="CL3" s="19" t="s">
        <v>94</v>
      </c>
      <c r="CM3" s="19" t="s">
        <v>99</v>
      </c>
      <c r="CN3" s="19" t="s">
        <v>99</v>
      </c>
      <c r="CO3" s="19" t="s">
        <v>99</v>
      </c>
      <c r="CP3" s="19" t="s">
        <v>96</v>
      </c>
      <c r="CQ3" s="19" t="s">
        <v>97</v>
      </c>
      <c r="CR3" s="19" t="s">
        <v>98</v>
      </c>
      <c r="CS3" s="19" t="s">
        <v>100</v>
      </c>
      <c r="CT3" s="18" t="s">
        <v>64</v>
      </c>
    </row>
    <row r="4" spans="1:98" x14ac:dyDescent="0.25">
      <c r="F4" s="20" t="s">
        <v>107</v>
      </c>
      <c r="G4" s="11"/>
      <c r="H4" s="11"/>
      <c r="I4" s="11"/>
      <c r="J4" s="11"/>
      <c r="K4" s="11"/>
      <c r="L4" s="11"/>
      <c r="M4" s="11"/>
      <c r="N4" s="11"/>
      <c r="O4" s="11"/>
      <c r="P4" s="3"/>
      <c r="Q4" s="11">
        <v>42278</v>
      </c>
      <c r="R4" s="33">
        <v>42248</v>
      </c>
      <c r="S4" s="11">
        <v>42309</v>
      </c>
      <c r="T4" s="11">
        <v>42370</v>
      </c>
      <c r="U4" s="11">
        <v>42370</v>
      </c>
      <c r="V4" s="11">
        <v>42736</v>
      </c>
      <c r="W4" s="11">
        <v>42370</v>
      </c>
      <c r="X4" s="11">
        <v>42644</v>
      </c>
      <c r="Y4" s="11">
        <v>42644</v>
      </c>
      <c r="Z4" s="11">
        <v>42675</v>
      </c>
      <c r="AA4" s="11">
        <v>42675</v>
      </c>
      <c r="AB4" s="11">
        <v>43101</v>
      </c>
      <c r="AC4" s="11">
        <v>43101</v>
      </c>
      <c r="AD4" s="11">
        <v>42370</v>
      </c>
      <c r="AE4" s="11">
        <v>42675</v>
      </c>
      <c r="AF4" s="11">
        <v>42675</v>
      </c>
      <c r="AG4" s="11">
        <v>42736</v>
      </c>
      <c r="AH4" s="11">
        <v>42736</v>
      </c>
      <c r="AI4" s="11">
        <v>43101</v>
      </c>
      <c r="AJ4" s="11">
        <v>43101</v>
      </c>
      <c r="AK4" s="11">
        <v>42370</v>
      </c>
      <c r="AL4" s="11">
        <v>42736</v>
      </c>
      <c r="AM4" s="11">
        <v>42736</v>
      </c>
      <c r="AN4" s="11">
        <v>42736</v>
      </c>
      <c r="AO4" s="11">
        <v>42736</v>
      </c>
      <c r="AP4" s="11">
        <v>42675</v>
      </c>
      <c r="AQ4" s="11">
        <v>42675</v>
      </c>
      <c r="AR4" s="11">
        <v>42736</v>
      </c>
      <c r="AS4" s="11">
        <v>42736</v>
      </c>
      <c r="AT4" s="11">
        <v>42736</v>
      </c>
      <c r="AU4" s="11">
        <v>42736</v>
      </c>
      <c r="AV4" s="11">
        <v>42736</v>
      </c>
      <c r="AW4" s="11">
        <v>42736</v>
      </c>
      <c r="AX4" s="11">
        <v>42736</v>
      </c>
      <c r="AY4" s="11">
        <v>42736</v>
      </c>
      <c r="AZ4" s="11">
        <v>42522</v>
      </c>
      <c r="BA4" s="11">
        <v>42522</v>
      </c>
      <c r="BB4" s="11">
        <v>42522</v>
      </c>
      <c r="BC4" s="11">
        <v>42522</v>
      </c>
      <c r="BD4" s="11">
        <v>42522</v>
      </c>
      <c r="BE4" s="11">
        <v>42522</v>
      </c>
      <c r="BF4" s="11">
        <v>42370</v>
      </c>
      <c r="BG4" s="11">
        <v>42370</v>
      </c>
      <c r="BH4" s="11">
        <v>42614</v>
      </c>
      <c r="BI4" s="11">
        <v>42736</v>
      </c>
      <c r="BJ4" s="11">
        <v>42736</v>
      </c>
      <c r="BK4" s="11">
        <v>42736</v>
      </c>
      <c r="BL4" s="11">
        <v>42736</v>
      </c>
      <c r="BM4" s="11">
        <v>42736</v>
      </c>
      <c r="BN4" s="11">
        <v>42736</v>
      </c>
      <c r="BO4" s="11">
        <v>42675</v>
      </c>
      <c r="BP4" s="11">
        <v>42736</v>
      </c>
      <c r="BQ4" s="11">
        <v>42583</v>
      </c>
      <c r="BR4" s="11">
        <v>42583</v>
      </c>
      <c r="BS4" s="11">
        <v>42583</v>
      </c>
      <c r="BT4" s="11">
        <v>42583</v>
      </c>
      <c r="BU4" s="11">
        <v>43070</v>
      </c>
      <c r="BV4" s="11">
        <v>43070</v>
      </c>
      <c r="BW4" s="11">
        <v>42583</v>
      </c>
      <c r="BX4" s="11">
        <v>42583</v>
      </c>
      <c r="BY4" s="11">
        <v>42583</v>
      </c>
      <c r="BZ4" s="11">
        <v>42583</v>
      </c>
      <c r="CA4" s="11">
        <v>42583</v>
      </c>
      <c r="CB4" s="11">
        <v>42583</v>
      </c>
      <c r="CC4" s="11">
        <v>42583</v>
      </c>
      <c r="CD4" s="11">
        <v>42583</v>
      </c>
      <c r="CE4" s="11">
        <v>42583</v>
      </c>
      <c r="CF4" s="11">
        <v>42705</v>
      </c>
      <c r="CG4" s="11">
        <v>42705</v>
      </c>
      <c r="CH4" s="11">
        <v>42705</v>
      </c>
      <c r="CI4" s="11">
        <v>42491</v>
      </c>
      <c r="CJ4" s="11">
        <v>42705</v>
      </c>
      <c r="CK4" s="11">
        <v>42705</v>
      </c>
      <c r="CL4" s="11">
        <v>43405</v>
      </c>
      <c r="CM4" s="11">
        <v>42705</v>
      </c>
      <c r="CN4" s="11">
        <v>42736</v>
      </c>
      <c r="CO4" s="11">
        <v>42736</v>
      </c>
      <c r="CP4" s="11">
        <v>42705</v>
      </c>
      <c r="CQ4" s="11">
        <v>42705</v>
      </c>
      <c r="CR4" s="11">
        <v>42705</v>
      </c>
      <c r="CS4" s="11">
        <v>42705</v>
      </c>
    </row>
    <row r="5" spans="1:98" x14ac:dyDescent="0.25">
      <c r="F5" s="3" t="s">
        <v>38</v>
      </c>
      <c r="G5" s="15"/>
      <c r="H5" s="15" t="s">
        <v>110</v>
      </c>
      <c r="I5" s="15" t="s">
        <v>42</v>
      </c>
      <c r="J5" s="15" t="s">
        <v>50</v>
      </c>
      <c r="K5" s="15" t="s">
        <v>44</v>
      </c>
      <c r="L5" s="15" t="s">
        <v>43</v>
      </c>
      <c r="M5" s="15" t="s">
        <v>16</v>
      </c>
      <c r="N5" s="15" t="s">
        <v>109</v>
      </c>
      <c r="O5" s="15" t="s">
        <v>15</v>
      </c>
      <c r="P5" s="3"/>
      <c r="Q5" s="15" t="s">
        <v>16</v>
      </c>
      <c r="R5" s="34" t="s">
        <v>43</v>
      </c>
      <c r="S5" s="15" t="s">
        <v>16</v>
      </c>
      <c r="T5" s="15" t="s">
        <v>16</v>
      </c>
      <c r="U5" s="15" t="s">
        <v>16</v>
      </c>
      <c r="V5" s="15" t="s">
        <v>16</v>
      </c>
      <c r="W5" s="15" t="s">
        <v>16</v>
      </c>
      <c r="X5" s="15" t="s">
        <v>16</v>
      </c>
      <c r="Y5" s="15" t="s">
        <v>16</v>
      </c>
      <c r="Z5" s="15" t="s">
        <v>16</v>
      </c>
      <c r="AA5" s="15" t="s">
        <v>16</v>
      </c>
      <c r="AB5" s="15" t="s">
        <v>16</v>
      </c>
      <c r="AC5" s="15" t="s">
        <v>16</v>
      </c>
      <c r="AD5" s="15" t="s">
        <v>42</v>
      </c>
      <c r="AE5" s="15" t="s">
        <v>16</v>
      </c>
      <c r="AF5" s="15" t="s">
        <v>16</v>
      </c>
      <c r="AG5" s="15" t="s">
        <v>43</v>
      </c>
      <c r="AH5" s="15" t="s">
        <v>43</v>
      </c>
      <c r="AI5" s="15" t="s">
        <v>16</v>
      </c>
      <c r="AJ5" s="15" t="s">
        <v>16</v>
      </c>
      <c r="AK5" s="15" t="s">
        <v>16</v>
      </c>
      <c r="AL5" s="15" t="s">
        <v>16</v>
      </c>
      <c r="AM5" s="15" t="s">
        <v>16</v>
      </c>
      <c r="AN5" s="15" t="s">
        <v>43</v>
      </c>
      <c r="AO5" s="15" t="s">
        <v>43</v>
      </c>
      <c r="AP5" s="15" t="s">
        <v>44</v>
      </c>
      <c r="AQ5" s="15" t="s">
        <v>44</v>
      </c>
      <c r="AR5" s="15" t="s">
        <v>15</v>
      </c>
      <c r="AS5" s="15" t="s">
        <v>16</v>
      </c>
      <c r="AT5" s="15" t="s">
        <v>43</v>
      </c>
      <c r="AU5" s="15" t="s">
        <v>15</v>
      </c>
      <c r="AV5" s="15" t="s">
        <v>44</v>
      </c>
      <c r="AW5" s="15" t="s">
        <v>50</v>
      </c>
      <c r="AX5" s="15" t="s">
        <v>50</v>
      </c>
      <c r="AY5" s="15" t="s">
        <v>50</v>
      </c>
      <c r="AZ5" s="15" t="s">
        <v>42</v>
      </c>
      <c r="BA5" s="15" t="s">
        <v>42</v>
      </c>
      <c r="BB5" s="15" t="s">
        <v>42</v>
      </c>
      <c r="BC5" s="15" t="s">
        <v>42</v>
      </c>
      <c r="BD5" s="15" t="s">
        <v>42</v>
      </c>
      <c r="BE5" s="15" t="s">
        <v>42</v>
      </c>
      <c r="BF5" s="15" t="s">
        <v>43</v>
      </c>
      <c r="BG5" s="15" t="s">
        <v>16</v>
      </c>
      <c r="BH5" s="15" t="s">
        <v>15</v>
      </c>
      <c r="BI5" s="15" t="s">
        <v>15</v>
      </c>
      <c r="BJ5" s="15" t="s">
        <v>15</v>
      </c>
      <c r="BK5" s="15" t="s">
        <v>44</v>
      </c>
      <c r="BL5" s="15" t="s">
        <v>44</v>
      </c>
      <c r="BM5" s="15" t="s">
        <v>44</v>
      </c>
      <c r="BN5" s="15" t="s">
        <v>44</v>
      </c>
      <c r="BO5" s="15" t="s">
        <v>50</v>
      </c>
      <c r="BP5" s="15" t="s">
        <v>16</v>
      </c>
      <c r="BQ5" s="15" t="s">
        <v>44</v>
      </c>
      <c r="BR5" s="15" t="s">
        <v>44</v>
      </c>
      <c r="BS5" s="15" t="s">
        <v>44</v>
      </c>
      <c r="BT5" s="15" t="s">
        <v>44</v>
      </c>
      <c r="BU5" s="15" t="s">
        <v>44</v>
      </c>
      <c r="BV5" s="15" t="s">
        <v>16</v>
      </c>
      <c r="BW5" s="15" t="s">
        <v>44</v>
      </c>
      <c r="BX5" s="15" t="s">
        <v>44</v>
      </c>
      <c r="BY5" s="15" t="s">
        <v>44</v>
      </c>
      <c r="BZ5" s="15" t="s">
        <v>44</v>
      </c>
      <c r="CA5" s="15" t="s">
        <v>44</v>
      </c>
      <c r="CB5" s="15" t="s">
        <v>44</v>
      </c>
      <c r="CC5" s="15" t="s">
        <v>43</v>
      </c>
      <c r="CD5" s="15" t="s">
        <v>43</v>
      </c>
      <c r="CE5" s="15" t="s">
        <v>43</v>
      </c>
      <c r="CF5" s="15" t="s">
        <v>15</v>
      </c>
      <c r="CG5" s="15" t="s">
        <v>15</v>
      </c>
      <c r="CH5" s="15" t="s">
        <v>15</v>
      </c>
      <c r="CI5" s="15" t="s">
        <v>43</v>
      </c>
      <c r="CJ5" s="15" t="s">
        <v>16</v>
      </c>
      <c r="CK5" s="15" t="s">
        <v>16</v>
      </c>
      <c r="CL5" s="15" t="s">
        <v>15</v>
      </c>
      <c r="CM5" s="15" t="s">
        <v>109</v>
      </c>
      <c r="CN5" s="15" t="s">
        <v>50</v>
      </c>
      <c r="CO5" s="15" t="s">
        <v>110</v>
      </c>
      <c r="CP5" s="15" t="s">
        <v>16</v>
      </c>
      <c r="CQ5" s="15" t="s">
        <v>16</v>
      </c>
      <c r="CR5" s="15" t="s">
        <v>16</v>
      </c>
      <c r="CS5" s="15" t="s">
        <v>16</v>
      </c>
    </row>
    <row r="6" spans="1:98" x14ac:dyDescent="0.25">
      <c r="F6" s="3" t="s">
        <v>91</v>
      </c>
      <c r="G6" s="12">
        <f>SUM(H6:O6)</f>
        <v>4123.2</v>
      </c>
      <c r="H6" s="12">
        <f t="shared" ref="H6:O6" si="2">SUMIF($Q$5:$CT$5,H$5,$Q6:$CT6)</f>
        <v>6</v>
      </c>
      <c r="I6" s="12">
        <f t="shared" si="2"/>
        <v>560</v>
      </c>
      <c r="J6" s="12">
        <f t="shared" si="2"/>
        <v>209.1</v>
      </c>
      <c r="K6" s="12">
        <f t="shared" si="2"/>
        <v>471</v>
      </c>
      <c r="L6" s="12">
        <f t="shared" si="2"/>
        <v>502</v>
      </c>
      <c r="M6" s="12">
        <f t="shared" si="2"/>
        <v>1554.6</v>
      </c>
      <c r="N6" s="12">
        <f t="shared" si="2"/>
        <v>107.9</v>
      </c>
      <c r="O6" s="12">
        <f t="shared" si="2"/>
        <v>712.6</v>
      </c>
      <c r="P6" s="3"/>
      <c r="Q6" s="12">
        <v>79.2</v>
      </c>
      <c r="R6" s="35">
        <v>50</v>
      </c>
      <c r="S6" s="12">
        <v>45</v>
      </c>
      <c r="T6" s="12">
        <v>80</v>
      </c>
      <c r="U6" s="12">
        <v>21.2</v>
      </c>
      <c r="V6" s="12">
        <v>20</v>
      </c>
      <c r="W6" s="12">
        <v>10</v>
      </c>
      <c r="X6" s="12">
        <v>20</v>
      </c>
      <c r="Y6" s="12">
        <v>80</v>
      </c>
      <c r="Z6" s="12">
        <v>80</v>
      </c>
      <c r="AA6" s="12">
        <v>80</v>
      </c>
      <c r="AB6" s="12">
        <v>80</v>
      </c>
      <c r="AC6" s="12">
        <v>80</v>
      </c>
      <c r="AD6" s="12">
        <v>80</v>
      </c>
      <c r="AE6" s="12">
        <v>80</v>
      </c>
      <c r="AF6" s="12">
        <v>80</v>
      </c>
      <c r="AG6" s="12">
        <v>50</v>
      </c>
      <c r="AH6" s="12">
        <v>80</v>
      </c>
      <c r="AI6" s="12">
        <v>80</v>
      </c>
      <c r="AJ6" s="12">
        <v>80</v>
      </c>
      <c r="AK6" s="12">
        <v>5</v>
      </c>
      <c r="AL6" s="12">
        <v>6</v>
      </c>
      <c r="AM6" s="12">
        <v>78.2</v>
      </c>
      <c r="AN6" s="12">
        <v>14.5</v>
      </c>
      <c r="AO6" s="12">
        <v>7.5</v>
      </c>
      <c r="AP6" s="12">
        <v>20</v>
      </c>
      <c r="AQ6" s="12">
        <v>20</v>
      </c>
      <c r="AR6" s="12">
        <v>80</v>
      </c>
      <c r="AS6" s="12">
        <v>69</v>
      </c>
      <c r="AT6" s="12">
        <v>80</v>
      </c>
      <c r="AU6" s="12">
        <v>80</v>
      </c>
      <c r="AV6" s="12">
        <v>21</v>
      </c>
      <c r="AW6" s="12">
        <v>44.2</v>
      </c>
      <c r="AX6" s="12">
        <v>45</v>
      </c>
      <c r="AY6" s="12">
        <v>20</v>
      </c>
      <c r="AZ6" s="12">
        <v>80</v>
      </c>
      <c r="BA6" s="12">
        <v>80</v>
      </c>
      <c r="BB6" s="12">
        <f>AZ6</f>
        <v>80</v>
      </c>
      <c r="BC6" s="12">
        <f t="shared" ref="BC6:BC8" si="3">BA6</f>
        <v>80</v>
      </c>
      <c r="BD6" s="12">
        <f t="shared" ref="BD6:BD8" si="4">BB6</f>
        <v>80</v>
      </c>
      <c r="BE6" s="12">
        <f t="shared" ref="BE6:BE8" si="5">BC6</f>
        <v>80</v>
      </c>
      <c r="BF6" s="12">
        <v>80</v>
      </c>
      <c r="BG6" s="12">
        <v>80</v>
      </c>
      <c r="BH6" s="12">
        <v>72.599999999999994</v>
      </c>
      <c r="BI6" s="12">
        <v>80</v>
      </c>
      <c r="BJ6" s="12">
        <v>80</v>
      </c>
      <c r="BK6" s="12">
        <v>20</v>
      </c>
      <c r="BL6" s="12">
        <f>$BK$6</f>
        <v>20</v>
      </c>
      <c r="BM6" s="12">
        <f t="shared" ref="BM6:BN6" si="6">$BK$6</f>
        <v>20</v>
      </c>
      <c r="BN6" s="12">
        <f t="shared" si="6"/>
        <v>20</v>
      </c>
      <c r="BO6" s="12">
        <v>80</v>
      </c>
      <c r="BP6" s="12">
        <v>15</v>
      </c>
      <c r="BQ6" s="12">
        <v>40</v>
      </c>
      <c r="BR6" s="12">
        <v>50</v>
      </c>
      <c r="BS6" s="12">
        <v>20</v>
      </c>
      <c r="BT6" s="12">
        <v>20</v>
      </c>
      <c r="BU6" s="12">
        <v>20</v>
      </c>
      <c r="BV6" s="12">
        <v>40</v>
      </c>
      <c r="BW6" s="12">
        <v>80</v>
      </c>
      <c r="BX6" s="12">
        <v>20</v>
      </c>
      <c r="BY6" s="12">
        <f>BX6</f>
        <v>20</v>
      </c>
      <c r="BZ6" s="12">
        <v>20</v>
      </c>
      <c r="CA6" s="12">
        <f t="shared" ref="CA6:CB8" si="7">BZ6</f>
        <v>20</v>
      </c>
      <c r="CB6" s="12">
        <f t="shared" si="7"/>
        <v>20</v>
      </c>
      <c r="CC6" s="12">
        <v>20</v>
      </c>
      <c r="CD6" s="12">
        <f t="shared" ref="CD6:CE8" si="8">CC6</f>
        <v>20</v>
      </c>
      <c r="CE6" s="12">
        <f t="shared" si="8"/>
        <v>20</v>
      </c>
      <c r="CF6" s="12">
        <v>80</v>
      </c>
      <c r="CG6" s="12">
        <v>80</v>
      </c>
      <c r="CH6" s="12">
        <v>80</v>
      </c>
      <c r="CI6" s="12">
        <v>80</v>
      </c>
      <c r="CJ6" s="12">
        <v>58</v>
      </c>
      <c r="CK6" s="12">
        <v>80</v>
      </c>
      <c r="CL6" s="12">
        <v>80</v>
      </c>
      <c r="CM6" s="12">
        <v>107.9</v>
      </c>
      <c r="CN6" s="12">
        <v>19.899999999999999</v>
      </c>
      <c r="CO6" s="12">
        <v>6</v>
      </c>
      <c r="CP6" s="12">
        <v>20</v>
      </c>
      <c r="CQ6" s="12">
        <v>20</v>
      </c>
      <c r="CR6" s="12">
        <v>80</v>
      </c>
      <c r="CS6" s="12">
        <v>8</v>
      </c>
    </row>
    <row r="7" spans="1:98" x14ac:dyDescent="0.25">
      <c r="F7" s="20" t="s">
        <v>1</v>
      </c>
      <c r="G7" s="9"/>
      <c r="H7" s="9"/>
      <c r="I7" s="9"/>
      <c r="J7" s="9"/>
      <c r="K7" s="9"/>
      <c r="L7" s="9"/>
      <c r="M7" s="9"/>
      <c r="N7" s="9"/>
      <c r="O7" s="9"/>
      <c r="P7" s="3"/>
      <c r="Q7" s="9">
        <v>0.33777837933367888</v>
      </c>
      <c r="R7" s="36">
        <v>0.20166051012552508</v>
      </c>
      <c r="S7" s="9">
        <v>0.28061179652029428</v>
      </c>
      <c r="T7" s="9">
        <v>0.32446203984303629</v>
      </c>
      <c r="U7" s="9">
        <v>0.32782784628349249</v>
      </c>
      <c r="V7" s="9">
        <v>0.29240398489579189</v>
      </c>
      <c r="W7" s="9">
        <v>0.25177705486257984</v>
      </c>
      <c r="X7" s="9">
        <v>0.30684018312899541</v>
      </c>
      <c r="Y7" s="9">
        <v>0.31348165773401743</v>
      </c>
      <c r="Z7" s="9">
        <v>0.30583221152968038</v>
      </c>
      <c r="AA7" s="9">
        <v>0.30097800707762562</v>
      </c>
      <c r="AB7" s="9">
        <v>0.31023959046803656</v>
      </c>
      <c r="AC7" s="9">
        <v>0.31023959046803656</v>
      </c>
      <c r="AD7" s="9">
        <v>0.26373416558076462</v>
      </c>
      <c r="AE7" s="9">
        <v>0.30097800707762562</v>
      </c>
      <c r="AF7" s="9">
        <v>0.30583190639269409</v>
      </c>
      <c r="AG7" s="9">
        <v>0.25183789954337898</v>
      </c>
      <c r="AH7" s="9">
        <v>0.25155393835616441</v>
      </c>
      <c r="AI7" s="9">
        <v>0.26393371302196889</v>
      </c>
      <c r="AJ7" s="9">
        <v>0.27501164642658693</v>
      </c>
      <c r="AK7" s="9">
        <v>0.29491575342465753</v>
      </c>
      <c r="AL7" s="9">
        <v>0.25019779375197798</v>
      </c>
      <c r="AM7" s="9">
        <v>0.22688261529680404</v>
      </c>
      <c r="AN7" s="9">
        <v>0.25265314954337859</v>
      </c>
      <c r="AO7" s="9">
        <v>0.25752965981735104</v>
      </c>
      <c r="AP7" s="9">
        <v>0.23190863631849318</v>
      </c>
      <c r="AQ7" s="9">
        <v>0.23402884763698634</v>
      </c>
      <c r="AR7" s="9">
        <v>0.40697404898871098</v>
      </c>
      <c r="AS7" s="9">
        <v>0.35934351461670527</v>
      </c>
      <c r="AT7" s="9">
        <v>0.27804651826484023</v>
      </c>
      <c r="AU7" s="9">
        <v>0.40697404898871098</v>
      </c>
      <c r="AV7" s="9">
        <v>0.26991411233286716</v>
      </c>
      <c r="AW7" s="9">
        <v>0.23964747091882113</v>
      </c>
      <c r="AX7" s="9">
        <v>0.2751581326991393</v>
      </c>
      <c r="AY7" s="9">
        <v>0.22477191200114155</v>
      </c>
      <c r="AZ7" s="9">
        <v>0.25808011834024841</v>
      </c>
      <c r="BA7" s="9">
        <v>0.24510283912414996</v>
      </c>
      <c r="BB7" s="9">
        <f t="shared" ref="BB7" si="9">AZ7</f>
        <v>0.25808011834024841</v>
      </c>
      <c r="BC7" s="9">
        <f t="shared" si="3"/>
        <v>0.24510283912414996</v>
      </c>
      <c r="BD7" s="9">
        <f t="shared" si="4"/>
        <v>0.25808011834024841</v>
      </c>
      <c r="BE7" s="9">
        <f t="shared" si="5"/>
        <v>0.24510283912414996</v>
      </c>
      <c r="BF7" s="9">
        <v>0.29607336168443615</v>
      </c>
      <c r="BG7" s="9">
        <v>0.31674674489289117</v>
      </c>
      <c r="BH7" s="9">
        <v>0.45174450696599261</v>
      </c>
      <c r="BI7" s="9">
        <v>0.40697404898871098</v>
      </c>
      <c r="BJ7" s="9">
        <v>0.40697404898871098</v>
      </c>
      <c r="BK7" s="9">
        <v>0.27080963696695209</v>
      </c>
      <c r="BL7" s="9">
        <f>$BK$7</f>
        <v>0.27080963696695209</v>
      </c>
      <c r="BM7" s="9">
        <f t="shared" ref="BM7:BN7" si="10">$BK$7</f>
        <v>0.27080963696695209</v>
      </c>
      <c r="BN7" s="9">
        <f t="shared" si="10"/>
        <v>0.27080963696695209</v>
      </c>
      <c r="BO7" s="9">
        <v>0.26551110175799075</v>
      </c>
      <c r="BP7" s="9">
        <v>0.25596775114155257</v>
      </c>
      <c r="BQ7" s="9">
        <v>0.25852624134696128</v>
      </c>
      <c r="BR7" s="9">
        <v>0.25850607099188511</v>
      </c>
      <c r="BS7" s="9">
        <v>0.25545077566518859</v>
      </c>
      <c r="BT7" s="9">
        <v>0.25545077566518859</v>
      </c>
      <c r="BU7" s="9">
        <v>0.31835673951364318</v>
      </c>
      <c r="BV7" s="9">
        <v>0.29945482219454822</v>
      </c>
      <c r="BW7" s="9">
        <v>0.23488174656535388</v>
      </c>
      <c r="BX7" s="9">
        <v>0.23795663166095893</v>
      </c>
      <c r="BY7" s="9">
        <f>BX7</f>
        <v>0.23795663166095893</v>
      </c>
      <c r="BZ7" s="9">
        <v>0.25030307496575344</v>
      </c>
      <c r="CA7" s="9">
        <f t="shared" si="7"/>
        <v>0.25030307496575344</v>
      </c>
      <c r="CB7" s="9">
        <f t="shared" si="7"/>
        <v>0.25030307496575344</v>
      </c>
      <c r="CC7" s="9">
        <v>0.25172482870433788</v>
      </c>
      <c r="CD7" s="9">
        <f t="shared" si="8"/>
        <v>0.25172482870433788</v>
      </c>
      <c r="CE7" s="9">
        <f t="shared" si="8"/>
        <v>0.25172482870433788</v>
      </c>
      <c r="CF7" s="9">
        <v>0.42296207765584903</v>
      </c>
      <c r="CG7" s="9">
        <v>0.3554743804302225</v>
      </c>
      <c r="CH7" s="9">
        <v>0.45526436222589328</v>
      </c>
      <c r="CI7" s="9">
        <v>0.18267807368436076</v>
      </c>
      <c r="CJ7" s="9">
        <v>0.32453233073488585</v>
      </c>
      <c r="CK7" s="9">
        <v>0.34379909972516731</v>
      </c>
      <c r="CL7" s="9">
        <v>0.2661933951784084</v>
      </c>
      <c r="CM7" s="9">
        <v>0.2661933951784084</v>
      </c>
      <c r="CN7" s="9">
        <v>0.2661933951784084</v>
      </c>
      <c r="CO7" s="9">
        <v>0.2661933951784084</v>
      </c>
      <c r="CP7" s="9">
        <v>0.3358508194777397</v>
      </c>
      <c r="CQ7" s="9">
        <v>0.33585419916381265</v>
      </c>
      <c r="CR7" s="9">
        <v>0.33586079557363008</v>
      </c>
      <c r="CS7" s="9">
        <v>0.34650101207334472</v>
      </c>
    </row>
    <row r="8" spans="1:98" x14ac:dyDescent="0.25">
      <c r="F8" s="20" t="s">
        <v>101</v>
      </c>
      <c r="G8" s="7"/>
      <c r="H8" s="7"/>
      <c r="I8" s="7"/>
      <c r="J8" s="7"/>
      <c r="K8" s="7"/>
      <c r="L8" s="7"/>
      <c r="M8" s="7"/>
      <c r="N8" s="7"/>
      <c r="O8" s="7"/>
      <c r="P8" s="3"/>
      <c r="Q8" s="43">
        <v>234347.93735467174</v>
      </c>
      <c r="R8" s="44">
        <v>88327.303434979985</v>
      </c>
      <c r="S8" s="43">
        <v>110617.17018829999</v>
      </c>
      <c r="T8" s="43">
        <v>227382.99752200002</v>
      </c>
      <c r="U8" s="43">
        <v>60881.564988999991</v>
      </c>
      <c r="V8" s="43">
        <v>51229.178153742745</v>
      </c>
      <c r="W8" s="43">
        <v>22055.670005961994</v>
      </c>
      <c r="X8" s="43">
        <v>53758.400084200017</v>
      </c>
      <c r="Y8" s="43">
        <v>219687.94574000002</v>
      </c>
      <c r="Z8" s="43">
        <v>214327.21384000001</v>
      </c>
      <c r="AA8" s="43">
        <v>210925.38735999999</v>
      </c>
      <c r="AB8" s="43">
        <v>217415.52831300005</v>
      </c>
      <c r="AC8" s="43">
        <v>217415.52831300005</v>
      </c>
      <c r="AD8" s="43">
        <v>184824.90323899998</v>
      </c>
      <c r="AE8" s="43">
        <v>210925.38735999999</v>
      </c>
      <c r="AF8" s="43">
        <v>214327.21384000001</v>
      </c>
      <c r="AG8" s="43">
        <v>110304.99999999999</v>
      </c>
      <c r="AH8" s="43">
        <v>176289.00000000003</v>
      </c>
      <c r="AI8" s="43">
        <v>184964.74608579578</v>
      </c>
      <c r="AJ8" s="43">
        <v>192728.1618157521</v>
      </c>
      <c r="AK8" s="43">
        <v>12917.310000000001</v>
      </c>
      <c r="AL8" s="43">
        <v>13150.396039603962</v>
      </c>
      <c r="AM8" s="43">
        <v>155421.85172199999</v>
      </c>
      <c r="AN8" s="43">
        <v>32092.003055000001</v>
      </c>
      <c r="AO8" s="43">
        <v>16919.698649999998</v>
      </c>
      <c r="AP8" s="43">
        <v>40630.39308300001</v>
      </c>
      <c r="AQ8" s="43">
        <v>41001.854106000006</v>
      </c>
      <c r="AR8" s="43">
        <v>285207.41353128868</v>
      </c>
      <c r="AS8" s="43">
        <v>217201.59397492133</v>
      </c>
      <c r="AT8" s="43">
        <v>194855.00000000003</v>
      </c>
      <c r="AU8" s="43">
        <v>285207.41353128868</v>
      </c>
      <c r="AV8" s="43">
        <v>49653.400104754248</v>
      </c>
      <c r="AW8" s="43">
        <v>92789.583560000014</v>
      </c>
      <c r="AX8" s="43">
        <v>108467.33591000002</v>
      </c>
      <c r="AY8" s="43">
        <v>39380.038982600003</v>
      </c>
      <c r="AZ8" s="43">
        <v>180862.54693284907</v>
      </c>
      <c r="BA8" s="43">
        <v>171768.0696582043</v>
      </c>
      <c r="BB8" s="43">
        <f>AZ8</f>
        <v>180862.54693284907</v>
      </c>
      <c r="BC8" s="43">
        <f t="shared" si="3"/>
        <v>171768.0696582043</v>
      </c>
      <c r="BD8" s="43">
        <f t="shared" si="4"/>
        <v>180862.54693284907</v>
      </c>
      <c r="BE8" s="43">
        <f t="shared" si="5"/>
        <v>171768.0696582043</v>
      </c>
      <c r="BF8" s="43">
        <v>207488.21186845287</v>
      </c>
      <c r="BG8" s="43">
        <v>221976.11882093814</v>
      </c>
      <c r="BH8" s="43">
        <v>287298.6645622041</v>
      </c>
      <c r="BI8" s="43">
        <v>285207.41353128868</v>
      </c>
      <c r="BJ8" s="43">
        <v>285207.41353128868</v>
      </c>
      <c r="BK8" s="43">
        <v>47445.84839661001</v>
      </c>
      <c r="BL8" s="43">
        <f>BK8</f>
        <v>47445.84839661001</v>
      </c>
      <c r="BM8" s="43">
        <f>BK8</f>
        <v>47445.84839661001</v>
      </c>
      <c r="BN8" s="43">
        <f>BK8</f>
        <v>47445.84839661001</v>
      </c>
      <c r="BO8" s="43">
        <v>186070.18011199991</v>
      </c>
      <c r="BP8" s="43">
        <v>33634.162562195845</v>
      </c>
      <c r="BQ8" s="43">
        <v>90587.594967975208</v>
      </c>
      <c r="BR8" s="43">
        <v>113225.65909444517</v>
      </c>
      <c r="BS8" s="43">
        <v>44754.975896541044</v>
      </c>
      <c r="BT8" s="43">
        <v>44754.975896541044</v>
      </c>
      <c r="BU8" s="43">
        <v>55776.10076279028</v>
      </c>
      <c r="BV8" s="43">
        <v>104928.96969696968</v>
      </c>
      <c r="BW8" s="43">
        <v>164605.127993</v>
      </c>
      <c r="BX8" s="43">
        <v>41690.001866999992</v>
      </c>
      <c r="BY8" s="43">
        <f>BX8</f>
        <v>41690.001866999992</v>
      </c>
      <c r="BZ8" s="43">
        <v>43853.098733999992</v>
      </c>
      <c r="CA8" s="43">
        <f t="shared" si="7"/>
        <v>43853.098733999992</v>
      </c>
      <c r="CB8" s="43">
        <f t="shared" si="7"/>
        <v>43853.098733999992</v>
      </c>
      <c r="CC8" s="43">
        <v>44102.189988999999</v>
      </c>
      <c r="CD8" s="43">
        <f t="shared" si="8"/>
        <v>44102.189988999999</v>
      </c>
      <c r="CE8" s="43">
        <f t="shared" si="8"/>
        <v>44102.189988999999</v>
      </c>
      <c r="CF8" s="43">
        <v>296411.82402121898</v>
      </c>
      <c r="CG8" s="43">
        <v>249116.44580549994</v>
      </c>
      <c r="CH8" s="43">
        <v>319049.26504790602</v>
      </c>
      <c r="CI8" s="43">
        <v>128020.79403800002</v>
      </c>
      <c r="CJ8" s="43">
        <v>164888.38659978085</v>
      </c>
      <c r="CK8" s="43">
        <v>240934.40908739725</v>
      </c>
      <c r="CL8" s="43">
        <v>186548.33134102859</v>
      </c>
      <c r="CM8" s="43">
        <v>251044.73145833818</v>
      </c>
      <c r="CN8" s="43">
        <v>43562.431978641194</v>
      </c>
      <c r="CO8" s="43">
        <v>11723.994638455248</v>
      </c>
      <c r="CP8" s="43">
        <v>58841.063572499996</v>
      </c>
      <c r="CQ8" s="43">
        <v>58841.65569349999</v>
      </c>
      <c r="CR8" s="43">
        <v>235371.24553799993</v>
      </c>
      <c r="CS8" s="43">
        <v>24282.79092610001</v>
      </c>
    </row>
    <row r="9" spans="1:98" x14ac:dyDescent="0.25">
      <c r="F9" s="20" t="s">
        <v>3</v>
      </c>
      <c r="G9" s="7"/>
      <c r="H9" s="7"/>
      <c r="I9" s="7"/>
      <c r="J9" s="7"/>
      <c r="K9" s="7"/>
      <c r="L9" s="7"/>
      <c r="M9" s="7"/>
      <c r="N9" s="7"/>
      <c r="O9" s="7"/>
      <c r="P9" s="3"/>
      <c r="Q9" s="9">
        <f>INDEX([1]Queue!$G$29:$G$124,MATCH(Q3,[1]Queue!$J$29:$J$124,0))</f>
        <v>0.14499999999999999</v>
      </c>
      <c r="R9" s="9">
        <f>INDEX([1]Queue!$G$29:$G$124,MATCH(R3,[1]Queue!$J$29:$J$124,0))</f>
        <v>0.34100000000000003</v>
      </c>
      <c r="S9" s="9">
        <f>INDEX([1]Queue!$G$29:$G$124,MATCH(S3,[1]Queue!$J$29:$J$124,0))</f>
        <v>0.14499999999999999</v>
      </c>
      <c r="T9" s="9">
        <f>INDEX([1]Queue!$G$29:$G$124,MATCH(T3,[1]Queue!$J$29:$J$124,0))</f>
        <v>0.39100000000000001</v>
      </c>
      <c r="U9" s="9">
        <f>INDEX([1]Queue!$G$29:$G$124,MATCH(U3,[1]Queue!$J$29:$J$124,0))</f>
        <v>0.39100000000000001</v>
      </c>
      <c r="V9" s="9">
        <f>INDEX([1]Queue!$G$29:$G$124,MATCH(V3,[1]Queue!$J$29:$J$124,0))</f>
        <v>0.39100000000000001</v>
      </c>
      <c r="W9" s="9">
        <f>INDEX([1]Queue!$G$29:$G$124,MATCH(W3,[1]Queue!$J$29:$J$124,0))</f>
        <v>0.34100000000000003</v>
      </c>
      <c r="X9" s="9">
        <f>INDEX([1]Queue!$G$29:$G$124,MATCH(X3,[1]Queue!$J$29:$J$124,0))</f>
        <v>0.39100000000000001</v>
      </c>
      <c r="Y9" s="9">
        <f>INDEX([1]Queue!$G$29:$G$124,MATCH(Y3,[1]Queue!$J$29:$J$124,0))</f>
        <v>0.39100000000000001</v>
      </c>
      <c r="Z9" s="9">
        <f>INDEX([1]Queue!$G$29:$G$124,MATCH(Z3,[1]Queue!$J$29:$J$124,0))</f>
        <v>0.39100000000000001</v>
      </c>
      <c r="AA9" s="9">
        <f>INDEX([1]Queue!$G$29:$G$124,MATCH(AA3,[1]Queue!$J$29:$J$124,0))</f>
        <v>0.39100000000000001</v>
      </c>
      <c r="AB9" s="9">
        <f>INDEX([1]Queue!$G$29:$G$124,MATCH(AB3,[1]Queue!$J$29:$J$124,0))</f>
        <v>0.39100000000000001</v>
      </c>
      <c r="AC9" s="9">
        <f>INDEX([1]Queue!$G$29:$G$124,MATCH(AC3,[1]Queue!$J$29:$J$124,0))</f>
        <v>0.39100000000000001</v>
      </c>
      <c r="AD9" s="9">
        <f>INDEX([1]Queue!$G$29:$G$124,MATCH(AD3,[1]Queue!$J$29:$J$124,0))</f>
        <v>0.34100000000000003</v>
      </c>
      <c r="AE9" s="9">
        <f>INDEX([1]Queue!$G$29:$G$124,MATCH(AE3,[1]Queue!$J$29:$J$124,0))</f>
        <v>0.39100000000000001</v>
      </c>
      <c r="AF9" s="9">
        <f>INDEX([1]Queue!$G$29:$G$124,MATCH(AF3,[1]Queue!$J$29:$J$124,0))</f>
        <v>0.39100000000000001</v>
      </c>
      <c r="AG9" s="9">
        <f>INDEX([1]Queue!$G$29:$G$124,MATCH(AG3,[1]Queue!$J$29:$J$124,0))</f>
        <v>0.34100000000000003</v>
      </c>
      <c r="AH9" s="9">
        <f>INDEX([1]Queue!$G$29:$G$124,MATCH(AH3,[1]Queue!$J$29:$J$124,0))</f>
        <v>0.34100000000000003</v>
      </c>
      <c r="AI9" s="9">
        <f>INDEX([1]Queue!$G$29:$G$124,MATCH(AI3,[1]Queue!$J$29:$J$124,0))</f>
        <v>0.14499999999999999</v>
      </c>
      <c r="AJ9" s="9">
        <f>INDEX([1]Queue!$G$29:$G$124,MATCH(AJ3,[1]Queue!$J$29:$J$124,0))</f>
        <v>0.14499999999999999</v>
      </c>
      <c r="AK9" s="9">
        <f>INDEX([1]Queue!$G$29:$G$124,MATCH(AK3,[1]Queue!$J$29:$J$124,0))</f>
        <v>0.39200000000000002</v>
      </c>
      <c r="AL9" s="9">
        <f>INDEX([1]Queue!$G$29:$G$124,MATCH(AL3,[1]Queue!$J$29:$J$124,0))</f>
        <v>0.34200000000000003</v>
      </c>
      <c r="AM9" s="9">
        <f>INDEX([1]Queue!$G$29:$G$124,MATCH(AM3,[1]Queue!$J$29:$J$124,0))</f>
        <v>0.39100000000000001</v>
      </c>
      <c r="AN9" s="9">
        <f>INDEX([1]Queue!$G$29:$G$124,MATCH(AN3,[1]Queue!$J$29:$J$124,0))</f>
        <v>0.39100000000000001</v>
      </c>
      <c r="AO9" s="9">
        <f>INDEX([1]Queue!$G$29:$G$124,MATCH(AO3,[1]Queue!$J$29:$J$124,0))</f>
        <v>0.39100000000000001</v>
      </c>
      <c r="AP9" s="9">
        <f>INDEX([1]Queue!$G$29:$G$124,MATCH(AP3,[1]Queue!$J$29:$J$124,0))</f>
        <v>0.39100000000000001</v>
      </c>
      <c r="AQ9" s="9">
        <f>INDEX([1]Queue!$G$29:$G$124,MATCH(AQ3,[1]Queue!$J$29:$J$124,0))</f>
        <v>0.39100000000000001</v>
      </c>
      <c r="AR9" s="9">
        <f>INDEX([1]Queue!$G$29:$G$124,MATCH(AR3,[1]Queue!$J$29:$J$124,0))</f>
        <v>0.14499999999999999</v>
      </c>
      <c r="AS9" s="9">
        <f>INDEX([1]Queue!$G$29:$G$124,MATCH(AS3,[1]Queue!$J$29:$J$124,0))</f>
        <v>0.14499999999999999</v>
      </c>
      <c r="AT9" s="9">
        <f>INDEX([1]Queue!$G$29:$G$124,MATCH(AT3,[1]Queue!$J$29:$J$124,0))</f>
        <v>0.34100000000000003</v>
      </c>
      <c r="AU9" s="9">
        <f>INDEX([1]Queue!$G$29:$G$124,MATCH(AU3,[1]Queue!$J$29:$J$124,0))</f>
        <v>0.14499999999999999</v>
      </c>
      <c r="AV9" s="9">
        <f>INDEX([1]Queue!$G$29:$G$124,MATCH(AV3,[1]Queue!$J$29:$J$124,0))</f>
        <v>0.34100000000000003</v>
      </c>
      <c r="AW9" s="9">
        <f>INDEX([1]Queue!$G$29:$G$124,MATCH(AW3,[1]Queue!$J$29:$J$124,0))</f>
        <v>0.36699999999999999</v>
      </c>
      <c r="AX9" s="9">
        <f>INDEX([1]Queue!$G$29:$G$124,MATCH(AX3,[1]Queue!$J$29:$J$124,0))</f>
        <v>0.36699999999999999</v>
      </c>
      <c r="AY9" s="9">
        <f>INDEX([1]Queue!$G$29:$G$124,MATCH(AY3,[1]Queue!$J$29:$J$124,0))</f>
        <v>0.36699999999999999</v>
      </c>
      <c r="AZ9" s="9">
        <f>INDEX([1]Queue!$G$29:$G$124,MATCH(AZ3,[1]Queue!$J$29:$J$124,0))</f>
        <v>0.34100000000000003</v>
      </c>
      <c r="BA9" s="9">
        <f>INDEX([1]Queue!$G$29:$G$124,MATCH(BA3,[1]Queue!$J$29:$J$124,0))</f>
        <v>0.34100000000000003</v>
      </c>
      <c r="BB9" s="9">
        <f>INDEX([1]Queue!$G$29:$G$124,MATCH(BB3,[1]Queue!$J$29:$J$124,0))</f>
        <v>0.34100000000000003</v>
      </c>
      <c r="BC9" s="9">
        <f>INDEX([1]Queue!$G$29:$G$124,MATCH(BC3,[1]Queue!$J$29:$J$124,0))</f>
        <v>0.34100000000000003</v>
      </c>
      <c r="BD9" s="9">
        <f>INDEX([1]Queue!$G$29:$G$124,MATCH(BD3,[1]Queue!$J$29:$J$124,0))</f>
        <v>0.34100000000000003</v>
      </c>
      <c r="BE9" s="9">
        <f>INDEX([1]Queue!$G$29:$G$124,MATCH(BE3,[1]Queue!$J$29:$J$124,0))</f>
        <v>0.34100000000000003</v>
      </c>
      <c r="BF9" s="9">
        <f>INDEX([1]Queue!$G$29:$G$124,MATCH(BF3,[1]Queue!$J$29:$J$124,0))</f>
        <v>0.34100000000000003</v>
      </c>
      <c r="BG9" s="9">
        <f>INDEX([1]Queue!$G$29:$G$124,MATCH(BG3,[1]Queue!$J$29:$J$124,0))</f>
        <v>0.34100000000000003</v>
      </c>
      <c r="BH9" s="9">
        <f>INDEX([1]Queue!$G$29:$G$124,MATCH(BH3,[1]Queue!$J$29:$J$124,0))</f>
        <v>0.14499999999999999</v>
      </c>
      <c r="BI9" s="9">
        <f>INDEX([1]Queue!$G$29:$G$124,MATCH(BI3,[1]Queue!$J$29:$J$124,0))</f>
        <v>0.14499999999999999</v>
      </c>
      <c r="BJ9" s="9">
        <f>INDEX([1]Queue!$G$29:$G$124,MATCH(BJ3,[1]Queue!$J$29:$J$124,0))</f>
        <v>0.14499999999999999</v>
      </c>
      <c r="BK9" s="9">
        <f>INDEX([1]Queue!$G$29:$G$124,MATCH(BK3,[1]Queue!$J$29:$J$124,0))</f>
        <v>0.39100000000000001</v>
      </c>
      <c r="BL9" s="9">
        <f>INDEX([1]Queue!$G$29:$G$124,MATCH(BL3,[1]Queue!$J$29:$J$124,0))</f>
        <v>0.39100000000000001</v>
      </c>
      <c r="BM9" s="9">
        <f>INDEX([1]Queue!$G$29:$G$124,MATCH(BM3,[1]Queue!$J$29:$J$124,0))</f>
        <v>0.39100000000000001</v>
      </c>
      <c r="BN9" s="9">
        <f>INDEX([1]Queue!$G$29:$G$124,MATCH(BN3,[1]Queue!$J$29:$J$124,0))</f>
        <v>0.39100000000000001</v>
      </c>
      <c r="BO9" s="9">
        <f>INDEX([1]Queue!$G$29:$G$124,MATCH(BO3,[1]Queue!$J$29:$J$124,0))</f>
        <v>0.36699999999999999</v>
      </c>
      <c r="BP9" s="9">
        <f>INDEX([1]Queue!$G$29:$G$124,MATCH(BP3,[1]Queue!$J$29:$J$124,0))</f>
        <v>0.39100000000000001</v>
      </c>
      <c r="BQ9" s="9">
        <f>INDEX([1]Queue!$G$29:$G$124,MATCH(BQ3,[1]Queue!$J$29:$J$124,0))</f>
        <v>0.34100000000000003</v>
      </c>
      <c r="BR9" s="9">
        <f>INDEX([1]Queue!$G$29:$G$124,MATCH(BR3,[1]Queue!$J$29:$J$124,0))</f>
        <v>0.34100000000000003</v>
      </c>
      <c r="BS9" s="9">
        <f>INDEX([1]Queue!$G$29:$G$124,MATCH(BS3,[1]Queue!$J$29:$J$124,0))</f>
        <v>0.34100000000000003</v>
      </c>
      <c r="BT9" s="9">
        <f>INDEX([1]Queue!$G$29:$G$124,MATCH(BT3,[1]Queue!$J$29:$J$124,0))</f>
        <v>0.34100000000000003</v>
      </c>
      <c r="BU9" s="9">
        <f>INDEX([1]Queue!$G$29:$G$124,MATCH(BU3,[1]Queue!$J$29:$J$124,0))</f>
        <v>0.14499999999999999</v>
      </c>
      <c r="BV9" s="9">
        <f>INDEX([1]Queue!$G$29:$G$124,MATCH(BV3,[1]Queue!$J$29:$J$124,0))</f>
        <v>0.39100000000000001</v>
      </c>
      <c r="BW9" s="9">
        <f>INDEX([1]Queue!$G$29:$G$124,MATCH(BW3,[1]Queue!$J$29:$J$124,0))</f>
        <v>0.34100000000000003</v>
      </c>
      <c r="BX9" s="9">
        <f>INDEX([1]Queue!$G$29:$G$124,MATCH(BX3,[1]Queue!$J$29:$J$124,0))</f>
        <v>0.34100000000000003</v>
      </c>
      <c r="BY9" s="9">
        <f>INDEX([1]Queue!$G$29:$G$124,MATCH(BY3,[1]Queue!$J$29:$J$124,0))</f>
        <v>0.34100000000000003</v>
      </c>
      <c r="BZ9" s="9">
        <f>INDEX([1]Queue!$G$29:$G$124,MATCH(BZ3,[1]Queue!$J$29:$J$124,0))</f>
        <v>0.34100000000000003</v>
      </c>
      <c r="CA9" s="9">
        <f>INDEX([1]Queue!$G$29:$G$124,MATCH(CA3,[1]Queue!$J$29:$J$124,0))</f>
        <v>0.34100000000000003</v>
      </c>
      <c r="CB9" s="9">
        <f>INDEX([1]Queue!$G$29:$G$124,MATCH(CB3,[1]Queue!$J$29:$J$124,0))</f>
        <v>0.34100000000000003</v>
      </c>
      <c r="CC9" s="9">
        <f>INDEX([1]Queue!$G$29:$G$124,MATCH(CC3,[1]Queue!$J$29:$J$124,0))</f>
        <v>0.34100000000000003</v>
      </c>
      <c r="CD9" s="9">
        <f>INDEX([1]Queue!$G$29:$G$124,MATCH(CD3,[1]Queue!$J$29:$J$124,0))</f>
        <v>0.34100000000000003</v>
      </c>
      <c r="CE9" s="9">
        <f>INDEX([1]Queue!$G$29:$G$124,MATCH(CE3,[1]Queue!$J$29:$J$124,0))</f>
        <v>0.34100000000000003</v>
      </c>
      <c r="CF9" s="9">
        <f>INDEX([1]Queue!$G$29:$G$124,MATCH(CF3,[1]Queue!$J$29:$J$124,0))</f>
        <v>0.14499999999999999</v>
      </c>
      <c r="CG9" s="9">
        <f>INDEX([1]Queue!$G$29:$G$124,MATCH(CG3,[1]Queue!$J$29:$J$124,0))</f>
        <v>0.14499999999999999</v>
      </c>
      <c r="CH9" s="9">
        <f>INDEX([1]Queue!$G$29:$G$124,MATCH(CH3,[1]Queue!$J$29:$J$124,0))</f>
        <v>0.14499999999999999</v>
      </c>
      <c r="CI9" s="9">
        <f>INDEX([1]Queue!$G$29:$G$124,MATCH(CI3,[1]Queue!$J$29:$J$124,0))</f>
        <v>0.34100000000000003</v>
      </c>
      <c r="CJ9" s="9">
        <f>INDEX([1]Queue!$G$29:$G$124,MATCH(CJ3,[1]Queue!$J$29:$J$124,0))</f>
        <v>0.39100000000000001</v>
      </c>
      <c r="CK9" s="9">
        <f>INDEX([1]Queue!$G$29:$G$124,MATCH(CK3,[1]Queue!$J$29:$J$124,0))</f>
        <v>0.39100000000000001</v>
      </c>
      <c r="CL9" s="9">
        <f>INDEX([1]Queue!$G$29:$G$124,MATCH(CL3,[1]Queue!$J$29:$J$124,0))</f>
        <v>0.39100000000000001</v>
      </c>
      <c r="CM9" s="9">
        <f>INDEX([1]Queue!$G$29:$G$124,MATCH(CM3,[1]Queue!$J$29:$J$124,0))</f>
        <v>0.35829596412556047</v>
      </c>
      <c r="CN9" s="9">
        <f>CM9</f>
        <v>0.35829596412556047</v>
      </c>
      <c r="CO9" s="9">
        <f>CM9</f>
        <v>0.35829596412556047</v>
      </c>
      <c r="CP9" s="9">
        <f>INDEX([1]Queue!$G$29:$G$124,MATCH(CP3,[1]Queue!$J$29:$J$124,0))</f>
        <v>0.39100000000000001</v>
      </c>
      <c r="CQ9" s="9">
        <f>INDEX([1]Queue!$G$29:$G$124,MATCH(CQ3,[1]Queue!$J$29:$J$124,0))</f>
        <v>0.39100000000000001</v>
      </c>
      <c r="CR9" s="9">
        <f>INDEX([1]Queue!$G$29:$G$124,MATCH(CR3,[1]Queue!$J$29:$J$124,0))</f>
        <v>0.39100000000000001</v>
      </c>
      <c r="CS9" s="9">
        <f>INDEX([1]Queue!$G$29:$G$124,MATCH(CS3,[1]Queue!$J$29:$J$124,0))</f>
        <v>0.39100000000000001</v>
      </c>
    </row>
    <row r="10" spans="1:98" x14ac:dyDescent="0.25">
      <c r="F10" s="20" t="s">
        <v>102</v>
      </c>
      <c r="G10" s="7"/>
      <c r="H10" s="7"/>
      <c r="I10" s="7"/>
      <c r="J10" s="7"/>
      <c r="K10" s="7"/>
      <c r="L10" s="7"/>
      <c r="M10" s="7"/>
      <c r="N10" s="7"/>
      <c r="O10" s="7"/>
      <c r="P10" s="3"/>
      <c r="Q10" s="37">
        <v>0</v>
      </c>
      <c r="R10" s="37">
        <v>5.0000000000000001E-3</v>
      </c>
      <c r="S10" s="37">
        <v>0</v>
      </c>
      <c r="T10" s="37">
        <v>5.0000000000000001E-3</v>
      </c>
      <c r="U10" s="37">
        <v>5.0000000000000001E-3</v>
      </c>
      <c r="V10" s="37">
        <v>5.0000000000000001E-3</v>
      </c>
      <c r="W10" s="37">
        <v>5.0000000000000001E-3</v>
      </c>
      <c r="X10" s="37">
        <v>5.0000000000000001E-3</v>
      </c>
      <c r="Y10" s="37">
        <v>5.0000000000000001E-3</v>
      </c>
      <c r="Z10" s="37">
        <v>5.0000000000000001E-3</v>
      </c>
      <c r="AA10" s="37">
        <v>5.0000000000000001E-3</v>
      </c>
      <c r="AB10" s="37">
        <v>5.0000000000000001E-3</v>
      </c>
      <c r="AC10" s="37">
        <v>5.0000000000000001E-3</v>
      </c>
      <c r="AD10" s="37">
        <v>5.0000000000000001E-3</v>
      </c>
      <c r="AE10" s="37">
        <v>5.0000000000000001E-3</v>
      </c>
      <c r="AF10" s="37">
        <v>5.0000000000000001E-3</v>
      </c>
      <c r="AG10" s="37">
        <v>5.0000000000000001E-3</v>
      </c>
      <c r="AH10" s="37">
        <v>5.0000000000000001E-3</v>
      </c>
      <c r="AI10" s="37">
        <v>0</v>
      </c>
      <c r="AJ10" s="37">
        <v>0</v>
      </c>
      <c r="AK10" s="37">
        <v>5.0000000000000001E-3</v>
      </c>
      <c r="AL10" s="37">
        <v>5.0000000000000001E-3</v>
      </c>
      <c r="AM10" s="37">
        <v>5.0000000000000001E-3</v>
      </c>
      <c r="AN10" s="37">
        <v>8.0000000000000002E-3</v>
      </c>
      <c r="AO10" s="37">
        <v>8.0000000000000002E-3</v>
      </c>
      <c r="AP10" s="37">
        <v>8.0000000000000002E-3</v>
      </c>
      <c r="AQ10" s="37">
        <v>8.0000000000000002E-3</v>
      </c>
      <c r="AR10" s="37">
        <v>0</v>
      </c>
      <c r="AS10" s="37">
        <v>0</v>
      </c>
      <c r="AT10" s="37">
        <v>8.0000000000000002E-3</v>
      </c>
      <c r="AU10" s="37">
        <v>0</v>
      </c>
      <c r="AV10" s="37">
        <v>8.0000000000000002E-3</v>
      </c>
      <c r="AW10" s="37">
        <v>8.0000000000000002E-3</v>
      </c>
      <c r="AX10" s="37">
        <v>8.0000000000000002E-3</v>
      </c>
      <c r="AY10" s="37">
        <v>8.0000000000000002E-3</v>
      </c>
      <c r="AZ10" s="37">
        <v>8.0000000000000002E-3</v>
      </c>
      <c r="BA10" s="37">
        <v>8.0000000000000002E-3</v>
      </c>
      <c r="BB10" s="37">
        <v>8.0000000000000002E-3</v>
      </c>
      <c r="BC10" s="37">
        <v>8.0000000000000002E-3</v>
      </c>
      <c r="BD10" s="37">
        <v>8.0000000000000002E-3</v>
      </c>
      <c r="BE10" s="37">
        <v>8.0000000000000002E-3</v>
      </c>
      <c r="BF10" s="37">
        <v>8.0000000000000002E-3</v>
      </c>
      <c r="BG10" s="37">
        <v>8.0000000000000002E-3</v>
      </c>
      <c r="BH10" s="37">
        <v>0</v>
      </c>
      <c r="BI10" s="37">
        <v>0</v>
      </c>
      <c r="BJ10" s="37">
        <v>0</v>
      </c>
      <c r="BK10" s="37">
        <v>8.0000000000000002E-3</v>
      </c>
      <c r="BL10" s="37">
        <v>8.0000000000000002E-3</v>
      </c>
      <c r="BM10" s="37">
        <v>8.0000000000000002E-3</v>
      </c>
      <c r="BN10" s="37">
        <v>8.0000000000000002E-3</v>
      </c>
      <c r="BO10" s="37">
        <v>8.0000000000000002E-3</v>
      </c>
      <c r="BP10" s="37">
        <v>8.0000000000000002E-3</v>
      </c>
      <c r="BQ10" s="37">
        <v>8.0000000000000002E-3</v>
      </c>
      <c r="BR10" s="37">
        <v>8.0000000000000002E-3</v>
      </c>
      <c r="BS10" s="37">
        <v>8.0000000000000002E-3</v>
      </c>
      <c r="BT10" s="37">
        <v>8.0000000000000002E-3</v>
      </c>
      <c r="BU10" s="37">
        <v>0</v>
      </c>
      <c r="BV10" s="37">
        <v>8.0000000000000002E-3</v>
      </c>
      <c r="BW10" s="37">
        <v>8.0000000000000002E-3</v>
      </c>
      <c r="BX10" s="37">
        <v>8.0000000000000002E-3</v>
      </c>
      <c r="BY10" s="37">
        <v>8.0000000000000002E-3</v>
      </c>
      <c r="BZ10" s="37">
        <v>8.0000000000000002E-3</v>
      </c>
      <c r="CA10" s="37">
        <v>8.0000000000000002E-3</v>
      </c>
      <c r="CB10" s="37">
        <v>8.0000000000000002E-3</v>
      </c>
      <c r="CC10" s="37">
        <v>8.0000000000000002E-3</v>
      </c>
      <c r="CD10" s="37">
        <v>8.0000000000000002E-3</v>
      </c>
      <c r="CE10" s="37">
        <v>8.0000000000000002E-3</v>
      </c>
      <c r="CF10" s="37">
        <v>0</v>
      </c>
      <c r="CG10" s="37">
        <v>0</v>
      </c>
      <c r="CH10" s="37">
        <v>0</v>
      </c>
      <c r="CI10" s="37">
        <v>8.0000000000000002E-3</v>
      </c>
      <c r="CJ10" s="37">
        <v>5.0000000000000001E-3</v>
      </c>
      <c r="CK10" s="37">
        <v>5.0000000000000001E-3</v>
      </c>
      <c r="CL10" s="37">
        <v>8.0000000000000002E-3</v>
      </c>
      <c r="CM10" s="37">
        <v>5.4843049327354398E-3</v>
      </c>
      <c r="CN10" s="37">
        <v>5.4843049327354398E-3</v>
      </c>
      <c r="CO10" s="37">
        <v>5.4843049327354398E-3</v>
      </c>
      <c r="CP10" s="37">
        <v>5.0000000000000001E-3</v>
      </c>
      <c r="CQ10" s="37">
        <v>5.0000000000000001E-3</v>
      </c>
      <c r="CR10" s="37">
        <v>5.0000000000000001E-3</v>
      </c>
      <c r="CS10" s="37">
        <v>5.0000000000000001E-3</v>
      </c>
      <c r="CT10" s="18" t="s">
        <v>64</v>
      </c>
    </row>
    <row r="11" spans="1:98" x14ac:dyDescent="0.25">
      <c r="A11" s="4" t="s">
        <v>41</v>
      </c>
      <c r="B11" s="4"/>
      <c r="C11" s="29"/>
      <c r="D11" s="30"/>
      <c r="F11" s="20" t="s">
        <v>103</v>
      </c>
      <c r="G11" s="14"/>
      <c r="H11" s="14"/>
      <c r="I11" s="14"/>
      <c r="J11" s="14"/>
      <c r="K11" s="14"/>
      <c r="L11" s="14"/>
      <c r="M11" s="14"/>
      <c r="N11" s="14"/>
      <c r="O11" s="14"/>
      <c r="Q11" s="38" t="s">
        <v>189</v>
      </c>
      <c r="R11" s="38" t="s">
        <v>189</v>
      </c>
      <c r="S11" s="38" t="s">
        <v>189</v>
      </c>
      <c r="T11" s="38" t="s">
        <v>189</v>
      </c>
      <c r="U11" s="38" t="s">
        <v>189</v>
      </c>
      <c r="V11" s="38" t="s">
        <v>189</v>
      </c>
      <c r="W11" s="38" t="s">
        <v>189</v>
      </c>
      <c r="X11" s="38" t="s">
        <v>189</v>
      </c>
      <c r="Y11" s="38" t="s">
        <v>189</v>
      </c>
      <c r="Z11" s="38" t="s">
        <v>189</v>
      </c>
      <c r="AA11" s="38" t="s">
        <v>189</v>
      </c>
      <c r="AB11" s="38" t="s">
        <v>189</v>
      </c>
      <c r="AC11" s="38" t="s">
        <v>189</v>
      </c>
      <c r="AD11" s="38" t="s">
        <v>189</v>
      </c>
      <c r="AE11" s="38" t="s">
        <v>189</v>
      </c>
      <c r="AF11" s="38" t="s">
        <v>189</v>
      </c>
      <c r="AG11" s="38" t="s">
        <v>189</v>
      </c>
      <c r="AH11" s="38" t="s">
        <v>189</v>
      </c>
      <c r="AI11" s="38" t="s">
        <v>189</v>
      </c>
      <c r="AJ11" s="38" t="s">
        <v>189</v>
      </c>
      <c r="AK11" s="38" t="s">
        <v>189</v>
      </c>
      <c r="AL11" s="38" t="s">
        <v>189</v>
      </c>
      <c r="AM11" s="38" t="s">
        <v>189</v>
      </c>
      <c r="AN11" s="38" t="s">
        <v>190</v>
      </c>
      <c r="AO11" s="38" t="s">
        <v>190</v>
      </c>
      <c r="AP11" s="38" t="s">
        <v>190</v>
      </c>
      <c r="AQ11" s="38" t="s">
        <v>190</v>
      </c>
      <c r="AR11" s="38" t="s">
        <v>189</v>
      </c>
      <c r="AS11" s="38" t="s">
        <v>189</v>
      </c>
      <c r="AT11" s="38" t="s">
        <v>190</v>
      </c>
      <c r="AU11" s="38" t="s">
        <v>189</v>
      </c>
      <c r="AV11" s="38" t="s">
        <v>190</v>
      </c>
      <c r="AW11" s="38" t="s">
        <v>190</v>
      </c>
      <c r="AX11" s="38" t="s">
        <v>190</v>
      </c>
      <c r="AY11" s="38" t="s">
        <v>190</v>
      </c>
      <c r="AZ11" s="38" t="s">
        <v>190</v>
      </c>
      <c r="BA11" s="38" t="s">
        <v>190</v>
      </c>
      <c r="BB11" s="38" t="s">
        <v>190</v>
      </c>
      <c r="BC11" s="38" t="s">
        <v>190</v>
      </c>
      <c r="BD11" s="38" t="s">
        <v>190</v>
      </c>
      <c r="BE11" s="38" t="s">
        <v>190</v>
      </c>
      <c r="BF11" s="38" t="s">
        <v>190</v>
      </c>
      <c r="BG11" s="38" t="s">
        <v>190</v>
      </c>
      <c r="BH11" s="38" t="s">
        <v>189</v>
      </c>
      <c r="BI11" s="38" t="s">
        <v>189</v>
      </c>
      <c r="BJ11" s="38" t="s">
        <v>189</v>
      </c>
      <c r="BK11" s="38" t="s">
        <v>190</v>
      </c>
      <c r="BL11" s="38" t="s">
        <v>190</v>
      </c>
      <c r="BM11" s="38" t="s">
        <v>190</v>
      </c>
      <c r="BN11" s="38" t="s">
        <v>190</v>
      </c>
      <c r="BO11" s="38" t="s">
        <v>190</v>
      </c>
      <c r="BP11" s="38" t="s">
        <v>190</v>
      </c>
      <c r="BQ11" s="38" t="s">
        <v>190</v>
      </c>
      <c r="BR11" s="38" t="s">
        <v>190</v>
      </c>
      <c r="BS11" s="38" t="s">
        <v>190</v>
      </c>
      <c r="BT11" s="38" t="s">
        <v>190</v>
      </c>
      <c r="BU11" s="38" t="s">
        <v>189</v>
      </c>
      <c r="BV11" s="38" t="s">
        <v>190</v>
      </c>
      <c r="BW11" s="38" t="s">
        <v>190</v>
      </c>
      <c r="BX11" s="38" t="s">
        <v>190</v>
      </c>
      <c r="BY11" s="38" t="s">
        <v>190</v>
      </c>
      <c r="BZ11" s="38" t="s">
        <v>190</v>
      </c>
      <c r="CA11" s="38" t="s">
        <v>190</v>
      </c>
      <c r="CB11" s="38" t="s">
        <v>190</v>
      </c>
      <c r="CC11" s="38" t="s">
        <v>190</v>
      </c>
      <c r="CD11" s="38" t="s">
        <v>190</v>
      </c>
      <c r="CE11" s="38" t="s">
        <v>190</v>
      </c>
      <c r="CF11" s="38" t="s">
        <v>189</v>
      </c>
      <c r="CG11" s="38" t="s">
        <v>189</v>
      </c>
      <c r="CH11" s="38" t="s">
        <v>189</v>
      </c>
      <c r="CI11" s="38" t="s">
        <v>190</v>
      </c>
      <c r="CJ11" s="38" t="s">
        <v>189</v>
      </c>
      <c r="CK11" s="38" t="s">
        <v>189</v>
      </c>
      <c r="CL11" s="38" t="s">
        <v>190</v>
      </c>
      <c r="CM11" s="38" t="s">
        <v>190</v>
      </c>
      <c r="CN11" s="38" t="s">
        <v>190</v>
      </c>
      <c r="CO11" s="38" t="s">
        <v>190</v>
      </c>
      <c r="CP11" s="38" t="s">
        <v>190</v>
      </c>
      <c r="CQ11" s="38" t="s">
        <v>190</v>
      </c>
      <c r="CR11" s="38" t="s">
        <v>190</v>
      </c>
      <c r="CS11" s="38" t="s">
        <v>190</v>
      </c>
    </row>
    <row r="12" spans="1:98" x14ac:dyDescent="0.25">
      <c r="A12" s="21"/>
      <c r="B12" s="21"/>
      <c r="C12" s="21"/>
      <c r="D12" s="21"/>
    </row>
    <row r="13" spans="1:98" x14ac:dyDescent="0.25">
      <c r="B13" s="2" t="s">
        <v>108</v>
      </c>
      <c r="F13" s="22" t="s">
        <v>132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</row>
    <row r="14" spans="1:98" x14ac:dyDescent="0.25">
      <c r="B14" s="2">
        <f>F15-F14</f>
        <v>31</v>
      </c>
      <c r="F14" s="24">
        <v>42005</v>
      </c>
      <c r="G14" s="25">
        <f t="shared" ref="G14:G25" si="11">SUMPRODUCT($Q$6:$CT$6,Q14:CT14)/$H$6</f>
        <v>0</v>
      </c>
      <c r="H14" s="25"/>
      <c r="I14" s="25"/>
      <c r="J14" s="25"/>
      <c r="K14" s="25"/>
      <c r="L14" s="25"/>
      <c r="M14" s="25"/>
      <c r="N14" s="25"/>
      <c r="O14" s="25"/>
      <c r="P14" s="23"/>
      <c r="Q14" s="25">
        <f>IF($F14=Q$4,1,0)</f>
        <v>0</v>
      </c>
      <c r="R14" s="25">
        <f t="shared" ref="R14:CC14" si="12">IF($F14=R$4,1,0)</f>
        <v>0</v>
      </c>
      <c r="S14" s="25">
        <f t="shared" si="12"/>
        <v>0</v>
      </c>
      <c r="T14" s="25">
        <f t="shared" si="12"/>
        <v>0</v>
      </c>
      <c r="U14" s="25">
        <f t="shared" si="12"/>
        <v>0</v>
      </c>
      <c r="V14" s="25">
        <f t="shared" si="12"/>
        <v>0</v>
      </c>
      <c r="W14" s="25">
        <f t="shared" si="12"/>
        <v>0</v>
      </c>
      <c r="X14" s="25">
        <f t="shared" si="12"/>
        <v>0</v>
      </c>
      <c r="Y14" s="25">
        <f t="shared" si="12"/>
        <v>0</v>
      </c>
      <c r="Z14" s="25">
        <f t="shared" si="12"/>
        <v>0</v>
      </c>
      <c r="AA14" s="25">
        <f t="shared" si="12"/>
        <v>0</v>
      </c>
      <c r="AB14" s="25">
        <f t="shared" si="12"/>
        <v>0</v>
      </c>
      <c r="AC14" s="25">
        <f t="shared" si="12"/>
        <v>0</v>
      </c>
      <c r="AD14" s="25">
        <f t="shared" si="12"/>
        <v>0</v>
      </c>
      <c r="AE14" s="25">
        <f t="shared" si="12"/>
        <v>0</v>
      </c>
      <c r="AF14" s="25">
        <f t="shared" si="12"/>
        <v>0</v>
      </c>
      <c r="AG14" s="25">
        <f t="shared" si="12"/>
        <v>0</v>
      </c>
      <c r="AH14" s="25">
        <f t="shared" si="12"/>
        <v>0</v>
      </c>
      <c r="AI14" s="25">
        <f t="shared" si="12"/>
        <v>0</v>
      </c>
      <c r="AJ14" s="25">
        <f t="shared" si="12"/>
        <v>0</v>
      </c>
      <c r="AK14" s="25">
        <f t="shared" si="12"/>
        <v>0</v>
      </c>
      <c r="AL14" s="25">
        <f t="shared" si="12"/>
        <v>0</v>
      </c>
      <c r="AM14" s="25">
        <f t="shared" si="12"/>
        <v>0</v>
      </c>
      <c r="AN14" s="25">
        <f t="shared" si="12"/>
        <v>0</v>
      </c>
      <c r="AO14" s="25">
        <f t="shared" si="12"/>
        <v>0</v>
      </c>
      <c r="AP14" s="25">
        <f t="shared" si="12"/>
        <v>0</v>
      </c>
      <c r="AQ14" s="25">
        <f t="shared" si="12"/>
        <v>0</v>
      </c>
      <c r="AR14" s="25">
        <f t="shared" si="12"/>
        <v>0</v>
      </c>
      <c r="AS14" s="25">
        <f t="shared" si="12"/>
        <v>0</v>
      </c>
      <c r="AT14" s="25">
        <f t="shared" si="12"/>
        <v>0</v>
      </c>
      <c r="AU14" s="25">
        <f t="shared" si="12"/>
        <v>0</v>
      </c>
      <c r="AV14" s="25">
        <f t="shared" si="12"/>
        <v>0</v>
      </c>
      <c r="AW14" s="25">
        <f t="shared" si="12"/>
        <v>0</v>
      </c>
      <c r="AX14" s="25">
        <f t="shared" si="12"/>
        <v>0</v>
      </c>
      <c r="AY14" s="25">
        <f t="shared" si="12"/>
        <v>0</v>
      </c>
      <c r="AZ14" s="25">
        <f t="shared" si="12"/>
        <v>0</v>
      </c>
      <c r="BA14" s="25">
        <f t="shared" si="12"/>
        <v>0</v>
      </c>
      <c r="BB14" s="25">
        <f t="shared" si="12"/>
        <v>0</v>
      </c>
      <c r="BC14" s="25">
        <f t="shared" si="12"/>
        <v>0</v>
      </c>
      <c r="BD14" s="25">
        <f t="shared" si="12"/>
        <v>0</v>
      </c>
      <c r="BE14" s="25">
        <f t="shared" si="12"/>
        <v>0</v>
      </c>
      <c r="BF14" s="25">
        <f t="shared" si="12"/>
        <v>0</v>
      </c>
      <c r="BG14" s="25">
        <f t="shared" si="12"/>
        <v>0</v>
      </c>
      <c r="BH14" s="25">
        <f t="shared" si="12"/>
        <v>0</v>
      </c>
      <c r="BI14" s="25">
        <f t="shared" si="12"/>
        <v>0</v>
      </c>
      <c r="BJ14" s="25">
        <f t="shared" si="12"/>
        <v>0</v>
      </c>
      <c r="BK14" s="25">
        <f t="shared" si="12"/>
        <v>0</v>
      </c>
      <c r="BL14" s="25">
        <f t="shared" si="12"/>
        <v>0</v>
      </c>
      <c r="BM14" s="25">
        <f t="shared" si="12"/>
        <v>0</v>
      </c>
      <c r="BN14" s="25">
        <f t="shared" si="12"/>
        <v>0</v>
      </c>
      <c r="BO14" s="25">
        <f t="shared" si="12"/>
        <v>0</v>
      </c>
      <c r="BP14" s="25">
        <f t="shared" si="12"/>
        <v>0</v>
      </c>
      <c r="BQ14" s="25">
        <f t="shared" si="12"/>
        <v>0</v>
      </c>
      <c r="BR14" s="25">
        <f t="shared" si="12"/>
        <v>0</v>
      </c>
      <c r="BS14" s="25">
        <f t="shared" si="12"/>
        <v>0</v>
      </c>
      <c r="BT14" s="25">
        <f t="shared" si="12"/>
        <v>0</v>
      </c>
      <c r="BU14" s="25">
        <f t="shared" si="12"/>
        <v>0</v>
      </c>
      <c r="BV14" s="25">
        <f t="shared" si="12"/>
        <v>0</v>
      </c>
      <c r="BW14" s="25">
        <f t="shared" si="12"/>
        <v>0</v>
      </c>
      <c r="BX14" s="25">
        <f t="shared" si="12"/>
        <v>0</v>
      </c>
      <c r="BY14" s="25">
        <f t="shared" si="12"/>
        <v>0</v>
      </c>
      <c r="BZ14" s="25">
        <f t="shared" si="12"/>
        <v>0</v>
      </c>
      <c r="CA14" s="25">
        <f t="shared" si="12"/>
        <v>0</v>
      </c>
      <c r="CB14" s="25">
        <f t="shared" si="12"/>
        <v>0</v>
      </c>
      <c r="CC14" s="25">
        <f t="shared" si="12"/>
        <v>0</v>
      </c>
      <c r="CD14" s="25">
        <f t="shared" ref="CD14:CS14" si="13">IF($F14=CD$4,1,0)</f>
        <v>0</v>
      </c>
      <c r="CE14" s="25">
        <f t="shared" si="13"/>
        <v>0</v>
      </c>
      <c r="CF14" s="25">
        <f t="shared" si="13"/>
        <v>0</v>
      </c>
      <c r="CG14" s="25">
        <f t="shared" si="13"/>
        <v>0</v>
      </c>
      <c r="CH14" s="25">
        <f t="shared" si="13"/>
        <v>0</v>
      </c>
      <c r="CI14" s="25">
        <f t="shared" si="13"/>
        <v>0</v>
      </c>
      <c r="CJ14" s="25">
        <f t="shared" si="13"/>
        <v>0</v>
      </c>
      <c r="CK14" s="25">
        <f t="shared" si="13"/>
        <v>0</v>
      </c>
      <c r="CL14" s="25">
        <f t="shared" si="13"/>
        <v>0</v>
      </c>
      <c r="CM14" s="25"/>
      <c r="CN14" s="25"/>
      <c r="CO14" s="25"/>
      <c r="CP14" s="25">
        <f t="shared" si="13"/>
        <v>0</v>
      </c>
      <c r="CQ14" s="25">
        <f t="shared" si="13"/>
        <v>0</v>
      </c>
      <c r="CR14" s="25">
        <f t="shared" si="13"/>
        <v>0</v>
      </c>
      <c r="CS14" s="25">
        <f t="shared" si="13"/>
        <v>0</v>
      </c>
    </row>
    <row r="15" spans="1:98" hidden="1" outlineLevel="1" x14ac:dyDescent="0.25">
      <c r="B15" s="2">
        <f t="shared" ref="B15:B78" si="14">F16-F15</f>
        <v>28</v>
      </c>
      <c r="F15" s="24">
        <f>EDATE(F14,1)</f>
        <v>42036</v>
      </c>
      <c r="G15" s="25">
        <f t="shared" si="11"/>
        <v>0</v>
      </c>
      <c r="H15" s="25"/>
      <c r="I15" s="25"/>
      <c r="J15" s="25"/>
      <c r="K15" s="25"/>
      <c r="L15" s="25"/>
      <c r="M15" s="25"/>
      <c r="N15" s="25"/>
      <c r="O15" s="25"/>
      <c r="P15" s="23"/>
      <c r="Q15" s="25">
        <f>IF($F15=Q$4,1,Q14)</f>
        <v>0</v>
      </c>
      <c r="R15" s="25">
        <f t="shared" ref="R15:CC18" si="15">IF($F15=R$4,1,R14)</f>
        <v>0</v>
      </c>
      <c r="S15" s="25">
        <f t="shared" si="15"/>
        <v>0</v>
      </c>
      <c r="T15" s="25">
        <f t="shared" si="15"/>
        <v>0</v>
      </c>
      <c r="U15" s="25">
        <f t="shared" si="15"/>
        <v>0</v>
      </c>
      <c r="V15" s="25">
        <f t="shared" si="15"/>
        <v>0</v>
      </c>
      <c r="W15" s="25">
        <f t="shared" si="15"/>
        <v>0</v>
      </c>
      <c r="X15" s="25">
        <f t="shared" si="15"/>
        <v>0</v>
      </c>
      <c r="Y15" s="25">
        <f t="shared" si="15"/>
        <v>0</v>
      </c>
      <c r="Z15" s="25">
        <f t="shared" si="15"/>
        <v>0</v>
      </c>
      <c r="AA15" s="25">
        <f t="shared" si="15"/>
        <v>0</v>
      </c>
      <c r="AB15" s="25">
        <f t="shared" si="15"/>
        <v>0</v>
      </c>
      <c r="AC15" s="25">
        <f t="shared" si="15"/>
        <v>0</v>
      </c>
      <c r="AD15" s="25">
        <f t="shared" si="15"/>
        <v>0</v>
      </c>
      <c r="AE15" s="25">
        <f t="shared" si="15"/>
        <v>0</v>
      </c>
      <c r="AF15" s="25">
        <f t="shared" si="15"/>
        <v>0</v>
      </c>
      <c r="AG15" s="25">
        <f t="shared" si="15"/>
        <v>0</v>
      </c>
      <c r="AH15" s="25">
        <f t="shared" si="15"/>
        <v>0</v>
      </c>
      <c r="AI15" s="25">
        <f t="shared" si="15"/>
        <v>0</v>
      </c>
      <c r="AJ15" s="25">
        <f t="shared" si="15"/>
        <v>0</v>
      </c>
      <c r="AK15" s="25">
        <f t="shared" si="15"/>
        <v>0</v>
      </c>
      <c r="AL15" s="25">
        <f t="shared" si="15"/>
        <v>0</v>
      </c>
      <c r="AM15" s="25">
        <f t="shared" si="15"/>
        <v>0</v>
      </c>
      <c r="AN15" s="25">
        <f t="shared" si="15"/>
        <v>0</v>
      </c>
      <c r="AO15" s="25">
        <f t="shared" si="15"/>
        <v>0</v>
      </c>
      <c r="AP15" s="25">
        <f t="shared" si="15"/>
        <v>0</v>
      </c>
      <c r="AQ15" s="25">
        <f t="shared" si="15"/>
        <v>0</v>
      </c>
      <c r="AR15" s="25">
        <f t="shared" si="15"/>
        <v>0</v>
      </c>
      <c r="AS15" s="25">
        <f t="shared" si="15"/>
        <v>0</v>
      </c>
      <c r="AT15" s="25">
        <f t="shared" si="15"/>
        <v>0</v>
      </c>
      <c r="AU15" s="25">
        <f t="shared" si="15"/>
        <v>0</v>
      </c>
      <c r="AV15" s="25">
        <f t="shared" si="15"/>
        <v>0</v>
      </c>
      <c r="AW15" s="25">
        <f t="shared" si="15"/>
        <v>0</v>
      </c>
      <c r="AX15" s="25">
        <f t="shared" si="15"/>
        <v>0</v>
      </c>
      <c r="AY15" s="25">
        <f t="shared" si="15"/>
        <v>0</v>
      </c>
      <c r="AZ15" s="25">
        <f t="shared" si="15"/>
        <v>0</v>
      </c>
      <c r="BA15" s="25">
        <f t="shared" si="15"/>
        <v>0</v>
      </c>
      <c r="BB15" s="25">
        <f t="shared" si="15"/>
        <v>0</v>
      </c>
      <c r="BC15" s="25">
        <f t="shared" si="15"/>
        <v>0</v>
      </c>
      <c r="BD15" s="25">
        <f t="shared" si="15"/>
        <v>0</v>
      </c>
      <c r="BE15" s="25">
        <f t="shared" si="15"/>
        <v>0</v>
      </c>
      <c r="BF15" s="25">
        <f t="shared" si="15"/>
        <v>0</v>
      </c>
      <c r="BG15" s="25">
        <f t="shared" si="15"/>
        <v>0</v>
      </c>
      <c r="BH15" s="25">
        <f t="shared" si="15"/>
        <v>0</v>
      </c>
      <c r="BI15" s="25">
        <f t="shared" si="15"/>
        <v>0</v>
      </c>
      <c r="BJ15" s="25">
        <f t="shared" si="15"/>
        <v>0</v>
      </c>
      <c r="BK15" s="25">
        <f t="shared" si="15"/>
        <v>0</v>
      </c>
      <c r="BL15" s="25">
        <f t="shared" si="15"/>
        <v>0</v>
      </c>
      <c r="BM15" s="25">
        <f t="shared" si="15"/>
        <v>0</v>
      </c>
      <c r="BN15" s="25">
        <f t="shared" si="15"/>
        <v>0</v>
      </c>
      <c r="BO15" s="25">
        <f t="shared" si="15"/>
        <v>0</v>
      </c>
      <c r="BP15" s="25">
        <f t="shared" si="15"/>
        <v>0</v>
      </c>
      <c r="BQ15" s="25">
        <f t="shared" si="15"/>
        <v>0</v>
      </c>
      <c r="BR15" s="25">
        <f t="shared" si="15"/>
        <v>0</v>
      </c>
      <c r="BS15" s="25">
        <f t="shared" si="15"/>
        <v>0</v>
      </c>
      <c r="BT15" s="25">
        <f t="shared" si="15"/>
        <v>0</v>
      </c>
      <c r="BU15" s="25">
        <f t="shared" si="15"/>
        <v>0</v>
      </c>
      <c r="BV15" s="25">
        <f t="shared" si="15"/>
        <v>0</v>
      </c>
      <c r="BW15" s="25">
        <f t="shared" si="15"/>
        <v>0</v>
      </c>
      <c r="BX15" s="25">
        <f t="shared" si="15"/>
        <v>0</v>
      </c>
      <c r="BY15" s="25">
        <f t="shared" si="15"/>
        <v>0</v>
      </c>
      <c r="BZ15" s="25">
        <f t="shared" si="15"/>
        <v>0</v>
      </c>
      <c r="CA15" s="25">
        <f t="shared" si="15"/>
        <v>0</v>
      </c>
      <c r="CB15" s="25">
        <f t="shared" si="15"/>
        <v>0</v>
      </c>
      <c r="CC15" s="25">
        <f t="shared" si="15"/>
        <v>0</v>
      </c>
      <c r="CD15" s="25">
        <f t="shared" ref="CD15:CS25" si="16">IF($F15=CD$4,1,CD14)</f>
        <v>0</v>
      </c>
      <c r="CE15" s="25">
        <f t="shared" si="16"/>
        <v>0</v>
      </c>
      <c r="CF15" s="25">
        <f t="shared" si="16"/>
        <v>0</v>
      </c>
      <c r="CG15" s="25">
        <f t="shared" si="16"/>
        <v>0</v>
      </c>
      <c r="CH15" s="25">
        <f t="shared" si="16"/>
        <v>0</v>
      </c>
      <c r="CI15" s="25">
        <f t="shared" si="16"/>
        <v>0</v>
      </c>
      <c r="CJ15" s="25">
        <f t="shared" si="16"/>
        <v>0</v>
      </c>
      <c r="CK15" s="25">
        <f t="shared" si="16"/>
        <v>0</v>
      </c>
      <c r="CL15" s="25">
        <f t="shared" si="16"/>
        <v>0</v>
      </c>
      <c r="CM15" s="25"/>
      <c r="CN15" s="25"/>
      <c r="CO15" s="25"/>
      <c r="CP15" s="25">
        <f t="shared" si="16"/>
        <v>0</v>
      </c>
      <c r="CQ15" s="25">
        <f t="shared" si="16"/>
        <v>0</v>
      </c>
      <c r="CR15" s="25">
        <f t="shared" si="16"/>
        <v>0</v>
      </c>
      <c r="CS15" s="25">
        <f t="shared" si="16"/>
        <v>0</v>
      </c>
    </row>
    <row r="16" spans="1:98" hidden="1" outlineLevel="1" x14ac:dyDescent="0.25">
      <c r="B16" s="2">
        <f t="shared" si="14"/>
        <v>31</v>
      </c>
      <c r="F16" s="24">
        <f t="shared" ref="F16:F79" si="17">EDATE(F15,1)</f>
        <v>42064</v>
      </c>
      <c r="G16" s="25">
        <f t="shared" si="11"/>
        <v>0</v>
      </c>
      <c r="H16" s="25"/>
      <c r="I16" s="25"/>
      <c r="J16" s="25"/>
      <c r="K16" s="25"/>
      <c r="L16" s="25"/>
      <c r="M16" s="25"/>
      <c r="N16" s="25"/>
      <c r="O16" s="25"/>
      <c r="P16" s="23"/>
      <c r="Q16" s="25">
        <f t="shared" ref="Q16:Q25" si="18">IF($F16=Q$4,1,Q15)</f>
        <v>0</v>
      </c>
      <c r="R16" s="25">
        <f t="shared" si="15"/>
        <v>0</v>
      </c>
      <c r="S16" s="25">
        <f t="shared" si="15"/>
        <v>0</v>
      </c>
      <c r="T16" s="25">
        <f t="shared" si="15"/>
        <v>0</v>
      </c>
      <c r="U16" s="25">
        <f t="shared" si="15"/>
        <v>0</v>
      </c>
      <c r="V16" s="25">
        <f t="shared" si="15"/>
        <v>0</v>
      </c>
      <c r="W16" s="25">
        <f t="shared" si="15"/>
        <v>0</v>
      </c>
      <c r="X16" s="25">
        <f t="shared" si="15"/>
        <v>0</v>
      </c>
      <c r="Y16" s="25">
        <f t="shared" si="15"/>
        <v>0</v>
      </c>
      <c r="Z16" s="25">
        <f t="shared" si="15"/>
        <v>0</v>
      </c>
      <c r="AA16" s="25">
        <f t="shared" si="15"/>
        <v>0</v>
      </c>
      <c r="AB16" s="25">
        <f t="shared" si="15"/>
        <v>0</v>
      </c>
      <c r="AC16" s="25">
        <f t="shared" si="15"/>
        <v>0</v>
      </c>
      <c r="AD16" s="25">
        <f t="shared" si="15"/>
        <v>0</v>
      </c>
      <c r="AE16" s="25">
        <f t="shared" si="15"/>
        <v>0</v>
      </c>
      <c r="AF16" s="25">
        <f t="shared" si="15"/>
        <v>0</v>
      </c>
      <c r="AG16" s="25">
        <f t="shared" si="15"/>
        <v>0</v>
      </c>
      <c r="AH16" s="25">
        <f t="shared" si="15"/>
        <v>0</v>
      </c>
      <c r="AI16" s="25">
        <f t="shared" si="15"/>
        <v>0</v>
      </c>
      <c r="AJ16" s="25">
        <f t="shared" si="15"/>
        <v>0</v>
      </c>
      <c r="AK16" s="25">
        <f t="shared" si="15"/>
        <v>0</v>
      </c>
      <c r="AL16" s="25">
        <f t="shared" si="15"/>
        <v>0</v>
      </c>
      <c r="AM16" s="25">
        <f t="shared" si="15"/>
        <v>0</v>
      </c>
      <c r="AN16" s="25">
        <f t="shared" si="15"/>
        <v>0</v>
      </c>
      <c r="AO16" s="25">
        <f t="shared" si="15"/>
        <v>0</v>
      </c>
      <c r="AP16" s="25">
        <f t="shared" si="15"/>
        <v>0</v>
      </c>
      <c r="AQ16" s="25">
        <f t="shared" si="15"/>
        <v>0</v>
      </c>
      <c r="AR16" s="25">
        <f t="shared" si="15"/>
        <v>0</v>
      </c>
      <c r="AS16" s="25">
        <f t="shared" si="15"/>
        <v>0</v>
      </c>
      <c r="AT16" s="25">
        <f t="shared" si="15"/>
        <v>0</v>
      </c>
      <c r="AU16" s="25">
        <f t="shared" si="15"/>
        <v>0</v>
      </c>
      <c r="AV16" s="25">
        <f t="shared" si="15"/>
        <v>0</v>
      </c>
      <c r="AW16" s="25">
        <f t="shared" si="15"/>
        <v>0</v>
      </c>
      <c r="AX16" s="25">
        <f t="shared" si="15"/>
        <v>0</v>
      </c>
      <c r="AY16" s="25">
        <f t="shared" si="15"/>
        <v>0</v>
      </c>
      <c r="AZ16" s="25">
        <f t="shared" si="15"/>
        <v>0</v>
      </c>
      <c r="BA16" s="25">
        <f t="shared" si="15"/>
        <v>0</v>
      </c>
      <c r="BB16" s="25">
        <f t="shared" si="15"/>
        <v>0</v>
      </c>
      <c r="BC16" s="25">
        <f t="shared" si="15"/>
        <v>0</v>
      </c>
      <c r="BD16" s="25">
        <f t="shared" si="15"/>
        <v>0</v>
      </c>
      <c r="BE16" s="25">
        <f t="shared" si="15"/>
        <v>0</v>
      </c>
      <c r="BF16" s="25">
        <f t="shared" si="15"/>
        <v>0</v>
      </c>
      <c r="BG16" s="25">
        <f t="shared" si="15"/>
        <v>0</v>
      </c>
      <c r="BH16" s="25">
        <f t="shared" si="15"/>
        <v>0</v>
      </c>
      <c r="BI16" s="25">
        <f t="shared" si="15"/>
        <v>0</v>
      </c>
      <c r="BJ16" s="25">
        <f t="shared" si="15"/>
        <v>0</v>
      </c>
      <c r="BK16" s="25">
        <f t="shared" si="15"/>
        <v>0</v>
      </c>
      <c r="BL16" s="25">
        <f t="shared" si="15"/>
        <v>0</v>
      </c>
      <c r="BM16" s="25">
        <f t="shared" si="15"/>
        <v>0</v>
      </c>
      <c r="BN16" s="25">
        <f t="shared" si="15"/>
        <v>0</v>
      </c>
      <c r="BO16" s="25">
        <f t="shared" si="15"/>
        <v>0</v>
      </c>
      <c r="BP16" s="25">
        <f t="shared" si="15"/>
        <v>0</v>
      </c>
      <c r="BQ16" s="25">
        <f t="shared" si="15"/>
        <v>0</v>
      </c>
      <c r="BR16" s="25">
        <f t="shared" si="15"/>
        <v>0</v>
      </c>
      <c r="BS16" s="25">
        <f t="shared" si="15"/>
        <v>0</v>
      </c>
      <c r="BT16" s="25">
        <f t="shared" si="15"/>
        <v>0</v>
      </c>
      <c r="BU16" s="25">
        <f t="shared" si="15"/>
        <v>0</v>
      </c>
      <c r="BV16" s="25">
        <f t="shared" si="15"/>
        <v>0</v>
      </c>
      <c r="BW16" s="25">
        <f t="shared" si="15"/>
        <v>0</v>
      </c>
      <c r="BX16" s="25">
        <f t="shared" si="15"/>
        <v>0</v>
      </c>
      <c r="BY16" s="25">
        <f t="shared" si="15"/>
        <v>0</v>
      </c>
      <c r="BZ16" s="25">
        <f t="shared" si="15"/>
        <v>0</v>
      </c>
      <c r="CA16" s="25">
        <f t="shared" si="15"/>
        <v>0</v>
      </c>
      <c r="CB16" s="25">
        <f t="shared" si="15"/>
        <v>0</v>
      </c>
      <c r="CC16" s="25">
        <f t="shared" si="15"/>
        <v>0</v>
      </c>
      <c r="CD16" s="25">
        <f t="shared" si="16"/>
        <v>0</v>
      </c>
      <c r="CE16" s="25">
        <f t="shared" si="16"/>
        <v>0</v>
      </c>
      <c r="CF16" s="25">
        <f t="shared" si="16"/>
        <v>0</v>
      </c>
      <c r="CG16" s="25">
        <f t="shared" si="16"/>
        <v>0</v>
      </c>
      <c r="CH16" s="25">
        <f t="shared" si="16"/>
        <v>0</v>
      </c>
      <c r="CI16" s="25">
        <f t="shared" si="16"/>
        <v>0</v>
      </c>
      <c r="CJ16" s="25">
        <f t="shared" si="16"/>
        <v>0</v>
      </c>
      <c r="CK16" s="25">
        <f t="shared" si="16"/>
        <v>0</v>
      </c>
      <c r="CL16" s="25">
        <f t="shared" si="16"/>
        <v>0</v>
      </c>
      <c r="CM16" s="25"/>
      <c r="CN16" s="25"/>
      <c r="CO16" s="25"/>
      <c r="CP16" s="25">
        <f t="shared" si="16"/>
        <v>0</v>
      </c>
      <c r="CQ16" s="25">
        <f t="shared" si="16"/>
        <v>0</v>
      </c>
      <c r="CR16" s="25">
        <f t="shared" si="16"/>
        <v>0</v>
      </c>
      <c r="CS16" s="25">
        <f t="shared" si="16"/>
        <v>0</v>
      </c>
    </row>
    <row r="17" spans="2:97" hidden="1" outlineLevel="1" x14ac:dyDescent="0.25">
      <c r="B17" s="2">
        <f t="shared" si="14"/>
        <v>30</v>
      </c>
      <c r="F17" s="24">
        <f t="shared" si="17"/>
        <v>42095</v>
      </c>
      <c r="G17" s="25">
        <f t="shared" si="11"/>
        <v>0</v>
      </c>
      <c r="H17" s="25"/>
      <c r="I17" s="25"/>
      <c r="J17" s="25"/>
      <c r="K17" s="25"/>
      <c r="L17" s="25"/>
      <c r="M17" s="25"/>
      <c r="N17" s="25"/>
      <c r="O17" s="25"/>
      <c r="P17" s="23"/>
      <c r="Q17" s="25">
        <f t="shared" si="18"/>
        <v>0</v>
      </c>
      <c r="R17" s="25">
        <f t="shared" si="15"/>
        <v>0</v>
      </c>
      <c r="S17" s="25">
        <f t="shared" si="15"/>
        <v>0</v>
      </c>
      <c r="T17" s="25">
        <f t="shared" si="15"/>
        <v>0</v>
      </c>
      <c r="U17" s="25">
        <f t="shared" si="15"/>
        <v>0</v>
      </c>
      <c r="V17" s="25">
        <f t="shared" si="15"/>
        <v>0</v>
      </c>
      <c r="W17" s="25">
        <f t="shared" si="15"/>
        <v>0</v>
      </c>
      <c r="X17" s="25">
        <f t="shared" si="15"/>
        <v>0</v>
      </c>
      <c r="Y17" s="25">
        <f t="shared" si="15"/>
        <v>0</v>
      </c>
      <c r="Z17" s="25">
        <f t="shared" si="15"/>
        <v>0</v>
      </c>
      <c r="AA17" s="25">
        <f t="shared" si="15"/>
        <v>0</v>
      </c>
      <c r="AB17" s="25">
        <f t="shared" si="15"/>
        <v>0</v>
      </c>
      <c r="AC17" s="25">
        <f t="shared" si="15"/>
        <v>0</v>
      </c>
      <c r="AD17" s="25">
        <f t="shared" si="15"/>
        <v>0</v>
      </c>
      <c r="AE17" s="25">
        <f t="shared" si="15"/>
        <v>0</v>
      </c>
      <c r="AF17" s="25">
        <f t="shared" si="15"/>
        <v>0</v>
      </c>
      <c r="AG17" s="25">
        <f t="shared" si="15"/>
        <v>0</v>
      </c>
      <c r="AH17" s="25">
        <f t="shared" si="15"/>
        <v>0</v>
      </c>
      <c r="AI17" s="25">
        <f t="shared" si="15"/>
        <v>0</v>
      </c>
      <c r="AJ17" s="25">
        <f t="shared" si="15"/>
        <v>0</v>
      </c>
      <c r="AK17" s="25">
        <f t="shared" si="15"/>
        <v>0</v>
      </c>
      <c r="AL17" s="25">
        <f t="shared" si="15"/>
        <v>0</v>
      </c>
      <c r="AM17" s="25">
        <f t="shared" si="15"/>
        <v>0</v>
      </c>
      <c r="AN17" s="25">
        <f t="shared" si="15"/>
        <v>0</v>
      </c>
      <c r="AO17" s="25">
        <f t="shared" si="15"/>
        <v>0</v>
      </c>
      <c r="AP17" s="25">
        <f t="shared" si="15"/>
        <v>0</v>
      </c>
      <c r="AQ17" s="25">
        <f t="shared" si="15"/>
        <v>0</v>
      </c>
      <c r="AR17" s="25">
        <f t="shared" si="15"/>
        <v>0</v>
      </c>
      <c r="AS17" s="25">
        <f t="shared" si="15"/>
        <v>0</v>
      </c>
      <c r="AT17" s="25">
        <f t="shared" si="15"/>
        <v>0</v>
      </c>
      <c r="AU17" s="25">
        <f t="shared" si="15"/>
        <v>0</v>
      </c>
      <c r="AV17" s="25">
        <f t="shared" si="15"/>
        <v>0</v>
      </c>
      <c r="AW17" s="25">
        <f t="shared" si="15"/>
        <v>0</v>
      </c>
      <c r="AX17" s="25">
        <f t="shared" si="15"/>
        <v>0</v>
      </c>
      <c r="AY17" s="25">
        <f t="shared" si="15"/>
        <v>0</v>
      </c>
      <c r="AZ17" s="25">
        <f t="shared" si="15"/>
        <v>0</v>
      </c>
      <c r="BA17" s="25">
        <f t="shared" si="15"/>
        <v>0</v>
      </c>
      <c r="BB17" s="25">
        <f t="shared" si="15"/>
        <v>0</v>
      </c>
      <c r="BC17" s="25">
        <f t="shared" si="15"/>
        <v>0</v>
      </c>
      <c r="BD17" s="25">
        <f t="shared" si="15"/>
        <v>0</v>
      </c>
      <c r="BE17" s="25">
        <f t="shared" si="15"/>
        <v>0</v>
      </c>
      <c r="BF17" s="25">
        <f t="shared" si="15"/>
        <v>0</v>
      </c>
      <c r="BG17" s="25">
        <f t="shared" si="15"/>
        <v>0</v>
      </c>
      <c r="BH17" s="25">
        <f t="shared" si="15"/>
        <v>0</v>
      </c>
      <c r="BI17" s="25">
        <f t="shared" si="15"/>
        <v>0</v>
      </c>
      <c r="BJ17" s="25">
        <f t="shared" si="15"/>
        <v>0</v>
      </c>
      <c r="BK17" s="25">
        <f t="shared" si="15"/>
        <v>0</v>
      </c>
      <c r="BL17" s="25">
        <f t="shared" si="15"/>
        <v>0</v>
      </c>
      <c r="BM17" s="25">
        <f t="shared" si="15"/>
        <v>0</v>
      </c>
      <c r="BN17" s="25">
        <f t="shared" si="15"/>
        <v>0</v>
      </c>
      <c r="BO17" s="25">
        <f t="shared" si="15"/>
        <v>0</v>
      </c>
      <c r="BP17" s="25">
        <f t="shared" si="15"/>
        <v>0</v>
      </c>
      <c r="BQ17" s="25">
        <f t="shared" si="15"/>
        <v>0</v>
      </c>
      <c r="BR17" s="25">
        <f t="shared" si="15"/>
        <v>0</v>
      </c>
      <c r="BS17" s="25">
        <f t="shared" si="15"/>
        <v>0</v>
      </c>
      <c r="BT17" s="25">
        <f t="shared" si="15"/>
        <v>0</v>
      </c>
      <c r="BU17" s="25">
        <f t="shared" si="15"/>
        <v>0</v>
      </c>
      <c r="BV17" s="25">
        <f t="shared" si="15"/>
        <v>0</v>
      </c>
      <c r="BW17" s="25">
        <f t="shared" si="15"/>
        <v>0</v>
      </c>
      <c r="BX17" s="25">
        <f t="shared" si="15"/>
        <v>0</v>
      </c>
      <c r="BY17" s="25">
        <f t="shared" si="15"/>
        <v>0</v>
      </c>
      <c r="BZ17" s="25">
        <f t="shared" si="15"/>
        <v>0</v>
      </c>
      <c r="CA17" s="25">
        <f t="shared" si="15"/>
        <v>0</v>
      </c>
      <c r="CB17" s="25">
        <f t="shared" si="15"/>
        <v>0</v>
      </c>
      <c r="CC17" s="25">
        <f t="shared" si="15"/>
        <v>0</v>
      </c>
      <c r="CD17" s="25">
        <f t="shared" si="16"/>
        <v>0</v>
      </c>
      <c r="CE17" s="25">
        <f t="shared" si="16"/>
        <v>0</v>
      </c>
      <c r="CF17" s="25">
        <f t="shared" si="16"/>
        <v>0</v>
      </c>
      <c r="CG17" s="25">
        <f t="shared" si="16"/>
        <v>0</v>
      </c>
      <c r="CH17" s="25">
        <f t="shared" si="16"/>
        <v>0</v>
      </c>
      <c r="CI17" s="25">
        <f t="shared" si="16"/>
        <v>0</v>
      </c>
      <c r="CJ17" s="25">
        <f t="shared" si="16"/>
        <v>0</v>
      </c>
      <c r="CK17" s="25">
        <f t="shared" si="16"/>
        <v>0</v>
      </c>
      <c r="CL17" s="25">
        <f t="shared" si="16"/>
        <v>0</v>
      </c>
      <c r="CM17" s="25"/>
      <c r="CN17" s="25"/>
      <c r="CO17" s="25"/>
      <c r="CP17" s="25">
        <f t="shared" si="16"/>
        <v>0</v>
      </c>
      <c r="CQ17" s="25">
        <f t="shared" si="16"/>
        <v>0</v>
      </c>
      <c r="CR17" s="25">
        <f t="shared" si="16"/>
        <v>0</v>
      </c>
      <c r="CS17" s="25">
        <f t="shared" si="16"/>
        <v>0</v>
      </c>
    </row>
    <row r="18" spans="2:97" hidden="1" outlineLevel="1" x14ac:dyDescent="0.25">
      <c r="B18" s="2">
        <f t="shared" si="14"/>
        <v>31</v>
      </c>
      <c r="F18" s="24">
        <f t="shared" si="17"/>
        <v>42125</v>
      </c>
      <c r="G18" s="25">
        <f t="shared" si="11"/>
        <v>0</v>
      </c>
      <c r="H18" s="25"/>
      <c r="I18" s="25"/>
      <c r="J18" s="25"/>
      <c r="K18" s="25"/>
      <c r="L18" s="25"/>
      <c r="M18" s="25"/>
      <c r="N18" s="25"/>
      <c r="O18" s="25"/>
      <c r="P18" s="23"/>
      <c r="Q18" s="25">
        <f t="shared" si="18"/>
        <v>0</v>
      </c>
      <c r="R18" s="25">
        <f t="shared" si="15"/>
        <v>0</v>
      </c>
      <c r="S18" s="25">
        <f t="shared" si="15"/>
        <v>0</v>
      </c>
      <c r="T18" s="25">
        <f t="shared" si="15"/>
        <v>0</v>
      </c>
      <c r="U18" s="25">
        <f t="shared" si="15"/>
        <v>0</v>
      </c>
      <c r="V18" s="25">
        <f t="shared" si="15"/>
        <v>0</v>
      </c>
      <c r="W18" s="25">
        <f t="shared" si="15"/>
        <v>0</v>
      </c>
      <c r="X18" s="25">
        <f t="shared" si="15"/>
        <v>0</v>
      </c>
      <c r="Y18" s="25">
        <f t="shared" si="15"/>
        <v>0</v>
      </c>
      <c r="Z18" s="25">
        <f t="shared" si="15"/>
        <v>0</v>
      </c>
      <c r="AA18" s="25">
        <f t="shared" si="15"/>
        <v>0</v>
      </c>
      <c r="AB18" s="25">
        <f t="shared" si="15"/>
        <v>0</v>
      </c>
      <c r="AC18" s="25">
        <f t="shared" si="15"/>
        <v>0</v>
      </c>
      <c r="AD18" s="25">
        <f t="shared" si="15"/>
        <v>0</v>
      </c>
      <c r="AE18" s="25">
        <f t="shared" si="15"/>
        <v>0</v>
      </c>
      <c r="AF18" s="25">
        <f t="shared" si="15"/>
        <v>0</v>
      </c>
      <c r="AG18" s="25">
        <f t="shared" si="15"/>
        <v>0</v>
      </c>
      <c r="AH18" s="25">
        <f t="shared" si="15"/>
        <v>0</v>
      </c>
      <c r="AI18" s="25">
        <f t="shared" si="15"/>
        <v>0</v>
      </c>
      <c r="AJ18" s="25">
        <f t="shared" si="15"/>
        <v>0</v>
      </c>
      <c r="AK18" s="25">
        <f t="shared" si="15"/>
        <v>0</v>
      </c>
      <c r="AL18" s="25">
        <f t="shared" si="15"/>
        <v>0</v>
      </c>
      <c r="AM18" s="25">
        <f t="shared" si="15"/>
        <v>0</v>
      </c>
      <c r="AN18" s="25">
        <f t="shared" si="15"/>
        <v>0</v>
      </c>
      <c r="AO18" s="25">
        <f t="shared" si="15"/>
        <v>0</v>
      </c>
      <c r="AP18" s="25">
        <f t="shared" si="15"/>
        <v>0</v>
      </c>
      <c r="AQ18" s="25">
        <f t="shared" si="15"/>
        <v>0</v>
      </c>
      <c r="AR18" s="25">
        <f t="shared" si="15"/>
        <v>0</v>
      </c>
      <c r="AS18" s="25">
        <f t="shared" si="15"/>
        <v>0</v>
      </c>
      <c r="AT18" s="25">
        <f t="shared" si="15"/>
        <v>0</v>
      </c>
      <c r="AU18" s="25">
        <f t="shared" si="15"/>
        <v>0</v>
      </c>
      <c r="AV18" s="25">
        <f t="shared" si="15"/>
        <v>0</v>
      </c>
      <c r="AW18" s="25">
        <f t="shared" si="15"/>
        <v>0</v>
      </c>
      <c r="AX18" s="25">
        <f t="shared" si="15"/>
        <v>0</v>
      </c>
      <c r="AY18" s="25">
        <f t="shared" si="15"/>
        <v>0</v>
      </c>
      <c r="AZ18" s="25">
        <f t="shared" si="15"/>
        <v>0</v>
      </c>
      <c r="BA18" s="25">
        <f t="shared" si="15"/>
        <v>0</v>
      </c>
      <c r="BB18" s="25">
        <f t="shared" si="15"/>
        <v>0</v>
      </c>
      <c r="BC18" s="25">
        <f t="shared" si="15"/>
        <v>0</v>
      </c>
      <c r="BD18" s="25">
        <f t="shared" si="15"/>
        <v>0</v>
      </c>
      <c r="BE18" s="25">
        <f t="shared" si="15"/>
        <v>0</v>
      </c>
      <c r="BF18" s="25">
        <f t="shared" si="15"/>
        <v>0</v>
      </c>
      <c r="BG18" s="25">
        <f t="shared" si="15"/>
        <v>0</v>
      </c>
      <c r="BH18" s="25">
        <f t="shared" si="15"/>
        <v>0</v>
      </c>
      <c r="BI18" s="25">
        <f t="shared" si="15"/>
        <v>0</v>
      </c>
      <c r="BJ18" s="25">
        <f t="shared" si="15"/>
        <v>0</v>
      </c>
      <c r="BK18" s="25">
        <f t="shared" si="15"/>
        <v>0</v>
      </c>
      <c r="BL18" s="25">
        <f t="shared" si="15"/>
        <v>0</v>
      </c>
      <c r="BM18" s="25">
        <f t="shared" si="15"/>
        <v>0</v>
      </c>
      <c r="BN18" s="25">
        <f t="shared" si="15"/>
        <v>0</v>
      </c>
      <c r="BO18" s="25">
        <f t="shared" si="15"/>
        <v>0</v>
      </c>
      <c r="BP18" s="25">
        <f t="shared" si="15"/>
        <v>0</v>
      </c>
      <c r="BQ18" s="25">
        <f t="shared" si="15"/>
        <v>0</v>
      </c>
      <c r="BR18" s="25">
        <f t="shared" si="15"/>
        <v>0</v>
      </c>
      <c r="BS18" s="25">
        <f t="shared" si="15"/>
        <v>0</v>
      </c>
      <c r="BT18" s="25">
        <f t="shared" si="15"/>
        <v>0</v>
      </c>
      <c r="BU18" s="25">
        <f t="shared" si="15"/>
        <v>0</v>
      </c>
      <c r="BV18" s="25">
        <f t="shared" si="15"/>
        <v>0</v>
      </c>
      <c r="BW18" s="25">
        <f t="shared" si="15"/>
        <v>0</v>
      </c>
      <c r="BX18" s="25">
        <f t="shared" si="15"/>
        <v>0</v>
      </c>
      <c r="BY18" s="25">
        <f t="shared" si="15"/>
        <v>0</v>
      </c>
      <c r="BZ18" s="25">
        <f t="shared" si="15"/>
        <v>0</v>
      </c>
      <c r="CA18" s="25">
        <f t="shared" si="15"/>
        <v>0</v>
      </c>
      <c r="CB18" s="25">
        <f t="shared" si="15"/>
        <v>0</v>
      </c>
      <c r="CC18" s="25">
        <f t="shared" ref="CC18:CC25" si="19">IF($F18=CC$4,1,CC17)</f>
        <v>0</v>
      </c>
      <c r="CD18" s="25">
        <f t="shared" si="16"/>
        <v>0</v>
      </c>
      <c r="CE18" s="25">
        <f t="shared" si="16"/>
        <v>0</v>
      </c>
      <c r="CF18" s="25">
        <f t="shared" si="16"/>
        <v>0</v>
      </c>
      <c r="CG18" s="25">
        <f t="shared" si="16"/>
        <v>0</v>
      </c>
      <c r="CH18" s="25">
        <f t="shared" si="16"/>
        <v>0</v>
      </c>
      <c r="CI18" s="25">
        <f t="shared" si="16"/>
        <v>0</v>
      </c>
      <c r="CJ18" s="25">
        <f t="shared" si="16"/>
        <v>0</v>
      </c>
      <c r="CK18" s="25">
        <f t="shared" si="16"/>
        <v>0</v>
      </c>
      <c r="CL18" s="25">
        <f t="shared" si="16"/>
        <v>0</v>
      </c>
      <c r="CM18" s="25"/>
      <c r="CN18" s="25"/>
      <c r="CO18" s="25"/>
      <c r="CP18" s="25">
        <f t="shared" si="16"/>
        <v>0</v>
      </c>
      <c r="CQ18" s="25">
        <f t="shared" si="16"/>
        <v>0</v>
      </c>
      <c r="CR18" s="25">
        <f t="shared" si="16"/>
        <v>0</v>
      </c>
      <c r="CS18" s="25">
        <f t="shared" si="16"/>
        <v>0</v>
      </c>
    </row>
    <row r="19" spans="2:97" hidden="1" outlineLevel="1" x14ac:dyDescent="0.25">
      <c r="B19" s="2">
        <f t="shared" si="14"/>
        <v>30</v>
      </c>
      <c r="F19" s="24">
        <f t="shared" si="17"/>
        <v>42156</v>
      </c>
      <c r="G19" s="25">
        <f t="shared" si="11"/>
        <v>0</v>
      </c>
      <c r="H19" s="25"/>
      <c r="I19" s="25"/>
      <c r="J19" s="25"/>
      <c r="K19" s="25"/>
      <c r="L19" s="25"/>
      <c r="M19" s="25"/>
      <c r="N19" s="25"/>
      <c r="O19" s="25"/>
      <c r="P19" s="23"/>
      <c r="Q19" s="25">
        <f t="shared" si="18"/>
        <v>0</v>
      </c>
      <c r="R19" s="25">
        <f t="shared" ref="R19:R25" si="20">IF($F19=R$4,1,R18)</f>
        <v>0</v>
      </c>
      <c r="S19" s="25">
        <f t="shared" ref="S19:S25" si="21">IF($F19=S$4,1,S18)</f>
        <v>0</v>
      </c>
      <c r="T19" s="25">
        <f t="shared" ref="T19:T25" si="22">IF($F19=T$4,1,T18)</f>
        <v>0</v>
      </c>
      <c r="U19" s="25">
        <f t="shared" ref="U19:U25" si="23">IF($F19=U$4,1,U18)</f>
        <v>0</v>
      </c>
      <c r="V19" s="25">
        <f t="shared" ref="V19:V25" si="24">IF($F19=V$4,1,V18)</f>
        <v>0</v>
      </c>
      <c r="W19" s="25">
        <f t="shared" ref="W19:W25" si="25">IF($F19=W$4,1,W18)</f>
        <v>0</v>
      </c>
      <c r="X19" s="25">
        <f t="shared" ref="X19:X25" si="26">IF($F19=X$4,1,X18)</f>
        <v>0</v>
      </c>
      <c r="Y19" s="25">
        <f t="shared" ref="Y19:Y25" si="27">IF($F19=Y$4,1,Y18)</f>
        <v>0</v>
      </c>
      <c r="Z19" s="25">
        <f t="shared" ref="Z19:Z25" si="28">IF($F19=Z$4,1,Z18)</f>
        <v>0</v>
      </c>
      <c r="AA19" s="25">
        <f t="shared" ref="AA19:AA25" si="29">IF($F19=AA$4,1,AA18)</f>
        <v>0</v>
      </c>
      <c r="AB19" s="25">
        <f t="shared" ref="AB19:AB25" si="30">IF($F19=AB$4,1,AB18)</f>
        <v>0</v>
      </c>
      <c r="AC19" s="25">
        <f t="shared" ref="AC19:AC25" si="31">IF($F19=AC$4,1,AC18)</f>
        <v>0</v>
      </c>
      <c r="AD19" s="25">
        <f t="shared" ref="AD19:AD25" si="32">IF($F19=AD$4,1,AD18)</f>
        <v>0</v>
      </c>
      <c r="AE19" s="25">
        <f t="shared" ref="AE19:AE25" si="33">IF($F19=AE$4,1,AE18)</f>
        <v>0</v>
      </c>
      <c r="AF19" s="25">
        <f t="shared" ref="AF19:AF25" si="34">IF($F19=AF$4,1,AF18)</f>
        <v>0</v>
      </c>
      <c r="AG19" s="25">
        <f t="shared" ref="AG19:AG25" si="35">IF($F19=AG$4,1,AG18)</f>
        <v>0</v>
      </c>
      <c r="AH19" s="25">
        <f t="shared" ref="AH19:AH25" si="36">IF($F19=AH$4,1,AH18)</f>
        <v>0</v>
      </c>
      <c r="AI19" s="25">
        <f t="shared" ref="AI19:AI25" si="37">IF($F19=AI$4,1,AI18)</f>
        <v>0</v>
      </c>
      <c r="AJ19" s="25">
        <f t="shared" ref="AJ19:AJ25" si="38">IF($F19=AJ$4,1,AJ18)</f>
        <v>0</v>
      </c>
      <c r="AK19" s="25">
        <f t="shared" ref="AK19:AK25" si="39">IF($F19=AK$4,1,AK18)</f>
        <v>0</v>
      </c>
      <c r="AL19" s="25">
        <f t="shared" ref="AL19:AL25" si="40">IF($F19=AL$4,1,AL18)</f>
        <v>0</v>
      </c>
      <c r="AM19" s="25">
        <f t="shared" ref="AM19:AM25" si="41">IF($F19=AM$4,1,AM18)</f>
        <v>0</v>
      </c>
      <c r="AN19" s="25">
        <f t="shared" ref="AN19:AN25" si="42">IF($F19=AN$4,1,AN18)</f>
        <v>0</v>
      </c>
      <c r="AO19" s="25">
        <f t="shared" ref="AO19:AO25" si="43">IF($F19=AO$4,1,AO18)</f>
        <v>0</v>
      </c>
      <c r="AP19" s="25">
        <f t="shared" ref="AP19:AP25" si="44">IF($F19=AP$4,1,AP18)</f>
        <v>0</v>
      </c>
      <c r="AQ19" s="25">
        <f t="shared" ref="AQ19:AQ25" si="45">IF($F19=AQ$4,1,AQ18)</f>
        <v>0</v>
      </c>
      <c r="AR19" s="25">
        <f t="shared" ref="AR19:AR25" si="46">IF($F19=AR$4,1,AR18)</f>
        <v>0</v>
      </c>
      <c r="AS19" s="25">
        <f t="shared" ref="AS19:AS25" si="47">IF($F19=AS$4,1,AS18)</f>
        <v>0</v>
      </c>
      <c r="AT19" s="25">
        <f t="shared" ref="AT19:AT25" si="48">IF($F19=AT$4,1,AT18)</f>
        <v>0</v>
      </c>
      <c r="AU19" s="25">
        <f t="shared" ref="AU19:AU25" si="49">IF($F19=AU$4,1,AU18)</f>
        <v>0</v>
      </c>
      <c r="AV19" s="25">
        <f t="shared" ref="AV19:AV25" si="50">IF($F19=AV$4,1,AV18)</f>
        <v>0</v>
      </c>
      <c r="AW19" s="25">
        <f t="shared" ref="AW19:AW25" si="51">IF($F19=AW$4,1,AW18)</f>
        <v>0</v>
      </c>
      <c r="AX19" s="25">
        <f t="shared" ref="AX19:AX25" si="52">IF($F19=AX$4,1,AX18)</f>
        <v>0</v>
      </c>
      <c r="AY19" s="25">
        <f t="shared" ref="AY19:AY25" si="53">IF($F19=AY$4,1,AY18)</f>
        <v>0</v>
      </c>
      <c r="AZ19" s="25">
        <f t="shared" ref="AZ19:AZ25" si="54">IF($F19=AZ$4,1,AZ18)</f>
        <v>0</v>
      </c>
      <c r="BA19" s="25">
        <f t="shared" ref="BA19:BA25" si="55">IF($F19=BA$4,1,BA18)</f>
        <v>0</v>
      </c>
      <c r="BB19" s="25">
        <f t="shared" ref="BB19:BB25" si="56">IF($F19=BB$4,1,BB18)</f>
        <v>0</v>
      </c>
      <c r="BC19" s="25">
        <f t="shared" ref="BC19:BC25" si="57">IF($F19=BC$4,1,BC18)</f>
        <v>0</v>
      </c>
      <c r="BD19" s="25">
        <f t="shared" ref="BD19:BD25" si="58">IF($F19=BD$4,1,BD18)</f>
        <v>0</v>
      </c>
      <c r="BE19" s="25">
        <f t="shared" ref="BE19:BE25" si="59">IF($F19=BE$4,1,BE18)</f>
        <v>0</v>
      </c>
      <c r="BF19" s="25">
        <f t="shared" ref="BF19:BF25" si="60">IF($F19=BF$4,1,BF18)</f>
        <v>0</v>
      </c>
      <c r="BG19" s="25">
        <f t="shared" ref="BG19:BG25" si="61">IF($F19=BG$4,1,BG18)</f>
        <v>0</v>
      </c>
      <c r="BH19" s="25">
        <f t="shared" ref="BH19:BH25" si="62">IF($F19=BH$4,1,BH18)</f>
        <v>0</v>
      </c>
      <c r="BI19" s="25">
        <f t="shared" ref="BI19:BI25" si="63">IF($F19=BI$4,1,BI18)</f>
        <v>0</v>
      </c>
      <c r="BJ19" s="25">
        <f t="shared" ref="BJ19:BJ25" si="64">IF($F19=BJ$4,1,BJ18)</f>
        <v>0</v>
      </c>
      <c r="BK19" s="25">
        <f t="shared" ref="BK19:BK25" si="65">IF($F19=BK$4,1,BK18)</f>
        <v>0</v>
      </c>
      <c r="BL19" s="25">
        <f t="shared" ref="BL19:BL25" si="66">IF($F19=BL$4,1,BL18)</f>
        <v>0</v>
      </c>
      <c r="BM19" s="25">
        <f t="shared" ref="BM19:BM25" si="67">IF($F19=BM$4,1,BM18)</f>
        <v>0</v>
      </c>
      <c r="BN19" s="25">
        <f t="shared" ref="BN19:BN25" si="68">IF($F19=BN$4,1,BN18)</f>
        <v>0</v>
      </c>
      <c r="BO19" s="25">
        <f t="shared" ref="BO19:BO25" si="69">IF($F19=BO$4,1,BO18)</f>
        <v>0</v>
      </c>
      <c r="BP19" s="25">
        <f t="shared" ref="BP19:BP25" si="70">IF($F19=BP$4,1,BP18)</f>
        <v>0</v>
      </c>
      <c r="BQ19" s="25">
        <f t="shared" ref="BQ19:BQ25" si="71">IF($F19=BQ$4,1,BQ18)</f>
        <v>0</v>
      </c>
      <c r="BR19" s="25">
        <f t="shared" ref="BR19:BR25" si="72">IF($F19=BR$4,1,BR18)</f>
        <v>0</v>
      </c>
      <c r="BS19" s="25">
        <f t="shared" ref="BS19:BS25" si="73">IF($F19=BS$4,1,BS18)</f>
        <v>0</v>
      </c>
      <c r="BT19" s="25">
        <f t="shared" ref="BT19:BT25" si="74">IF($F19=BT$4,1,BT18)</f>
        <v>0</v>
      </c>
      <c r="BU19" s="25">
        <f t="shared" ref="BU19:BU25" si="75">IF($F19=BU$4,1,BU18)</f>
        <v>0</v>
      </c>
      <c r="BV19" s="25">
        <f t="shared" ref="BV19:BV25" si="76">IF($F19=BV$4,1,BV18)</f>
        <v>0</v>
      </c>
      <c r="BW19" s="25">
        <f t="shared" ref="BW19:BW25" si="77">IF($F19=BW$4,1,BW18)</f>
        <v>0</v>
      </c>
      <c r="BX19" s="25">
        <f t="shared" ref="BX19:BX25" si="78">IF($F19=BX$4,1,BX18)</f>
        <v>0</v>
      </c>
      <c r="BY19" s="25">
        <f t="shared" ref="BY19:BY25" si="79">IF($F19=BY$4,1,BY18)</f>
        <v>0</v>
      </c>
      <c r="BZ19" s="25">
        <f t="shared" ref="BZ19:BZ25" si="80">IF($F19=BZ$4,1,BZ18)</f>
        <v>0</v>
      </c>
      <c r="CA19" s="25">
        <f t="shared" ref="CA19:CA25" si="81">IF($F19=CA$4,1,CA18)</f>
        <v>0</v>
      </c>
      <c r="CB19" s="25">
        <f t="shared" ref="CB19:CB25" si="82">IF($F19=CB$4,1,CB18)</f>
        <v>0</v>
      </c>
      <c r="CC19" s="25">
        <f t="shared" si="19"/>
        <v>0</v>
      </c>
      <c r="CD19" s="25">
        <f t="shared" si="16"/>
        <v>0</v>
      </c>
      <c r="CE19" s="25">
        <f t="shared" si="16"/>
        <v>0</v>
      </c>
      <c r="CF19" s="25">
        <f t="shared" si="16"/>
        <v>0</v>
      </c>
      <c r="CG19" s="25">
        <f t="shared" si="16"/>
        <v>0</v>
      </c>
      <c r="CH19" s="25">
        <f t="shared" si="16"/>
        <v>0</v>
      </c>
      <c r="CI19" s="25">
        <f t="shared" si="16"/>
        <v>0</v>
      </c>
      <c r="CJ19" s="25">
        <f t="shared" si="16"/>
        <v>0</v>
      </c>
      <c r="CK19" s="25">
        <f t="shared" si="16"/>
        <v>0</v>
      </c>
      <c r="CL19" s="25">
        <f t="shared" si="16"/>
        <v>0</v>
      </c>
      <c r="CM19" s="25"/>
      <c r="CN19" s="25"/>
      <c r="CO19" s="25"/>
      <c r="CP19" s="25">
        <f t="shared" si="16"/>
        <v>0</v>
      </c>
      <c r="CQ19" s="25">
        <f t="shared" si="16"/>
        <v>0</v>
      </c>
      <c r="CR19" s="25">
        <f t="shared" si="16"/>
        <v>0</v>
      </c>
      <c r="CS19" s="25">
        <f t="shared" si="16"/>
        <v>0</v>
      </c>
    </row>
    <row r="20" spans="2:97" hidden="1" outlineLevel="1" x14ac:dyDescent="0.25">
      <c r="B20" s="2">
        <f t="shared" si="14"/>
        <v>31</v>
      </c>
      <c r="F20" s="24">
        <f t="shared" si="17"/>
        <v>42186</v>
      </c>
      <c r="G20" s="25">
        <f t="shared" si="11"/>
        <v>0</v>
      </c>
      <c r="H20" s="25"/>
      <c r="I20" s="25"/>
      <c r="J20" s="25"/>
      <c r="K20" s="25"/>
      <c r="L20" s="25"/>
      <c r="M20" s="25"/>
      <c r="N20" s="25"/>
      <c r="O20" s="25"/>
      <c r="P20" s="23"/>
      <c r="Q20" s="25">
        <f t="shared" si="18"/>
        <v>0</v>
      </c>
      <c r="R20" s="25">
        <f t="shared" si="20"/>
        <v>0</v>
      </c>
      <c r="S20" s="25">
        <f t="shared" si="21"/>
        <v>0</v>
      </c>
      <c r="T20" s="25">
        <f t="shared" si="22"/>
        <v>0</v>
      </c>
      <c r="U20" s="25">
        <f t="shared" si="23"/>
        <v>0</v>
      </c>
      <c r="V20" s="25">
        <f t="shared" si="24"/>
        <v>0</v>
      </c>
      <c r="W20" s="25">
        <f t="shared" si="25"/>
        <v>0</v>
      </c>
      <c r="X20" s="25">
        <f t="shared" si="26"/>
        <v>0</v>
      </c>
      <c r="Y20" s="25">
        <f t="shared" si="27"/>
        <v>0</v>
      </c>
      <c r="Z20" s="25">
        <f t="shared" si="28"/>
        <v>0</v>
      </c>
      <c r="AA20" s="25">
        <f t="shared" si="29"/>
        <v>0</v>
      </c>
      <c r="AB20" s="25">
        <f t="shared" si="30"/>
        <v>0</v>
      </c>
      <c r="AC20" s="25">
        <f t="shared" si="31"/>
        <v>0</v>
      </c>
      <c r="AD20" s="25">
        <f t="shared" si="32"/>
        <v>0</v>
      </c>
      <c r="AE20" s="25">
        <f t="shared" si="33"/>
        <v>0</v>
      </c>
      <c r="AF20" s="25">
        <f t="shared" si="34"/>
        <v>0</v>
      </c>
      <c r="AG20" s="25">
        <f t="shared" si="35"/>
        <v>0</v>
      </c>
      <c r="AH20" s="25">
        <f t="shared" si="36"/>
        <v>0</v>
      </c>
      <c r="AI20" s="25">
        <f t="shared" si="37"/>
        <v>0</v>
      </c>
      <c r="AJ20" s="25">
        <f t="shared" si="38"/>
        <v>0</v>
      </c>
      <c r="AK20" s="25">
        <f t="shared" si="39"/>
        <v>0</v>
      </c>
      <c r="AL20" s="25">
        <f t="shared" si="40"/>
        <v>0</v>
      </c>
      <c r="AM20" s="25">
        <f t="shared" si="41"/>
        <v>0</v>
      </c>
      <c r="AN20" s="25">
        <f t="shared" si="42"/>
        <v>0</v>
      </c>
      <c r="AO20" s="25">
        <f t="shared" si="43"/>
        <v>0</v>
      </c>
      <c r="AP20" s="25">
        <f t="shared" si="44"/>
        <v>0</v>
      </c>
      <c r="AQ20" s="25">
        <f t="shared" si="45"/>
        <v>0</v>
      </c>
      <c r="AR20" s="25">
        <f t="shared" si="46"/>
        <v>0</v>
      </c>
      <c r="AS20" s="25">
        <f t="shared" si="47"/>
        <v>0</v>
      </c>
      <c r="AT20" s="25">
        <f t="shared" si="48"/>
        <v>0</v>
      </c>
      <c r="AU20" s="25">
        <f t="shared" si="49"/>
        <v>0</v>
      </c>
      <c r="AV20" s="25">
        <f t="shared" si="50"/>
        <v>0</v>
      </c>
      <c r="AW20" s="25">
        <f t="shared" si="51"/>
        <v>0</v>
      </c>
      <c r="AX20" s="25">
        <f t="shared" si="52"/>
        <v>0</v>
      </c>
      <c r="AY20" s="25">
        <f t="shared" si="53"/>
        <v>0</v>
      </c>
      <c r="AZ20" s="25">
        <f t="shared" si="54"/>
        <v>0</v>
      </c>
      <c r="BA20" s="25">
        <f t="shared" si="55"/>
        <v>0</v>
      </c>
      <c r="BB20" s="25">
        <f t="shared" si="56"/>
        <v>0</v>
      </c>
      <c r="BC20" s="25">
        <f t="shared" si="57"/>
        <v>0</v>
      </c>
      <c r="BD20" s="25">
        <f t="shared" si="58"/>
        <v>0</v>
      </c>
      <c r="BE20" s="25">
        <f t="shared" si="59"/>
        <v>0</v>
      </c>
      <c r="BF20" s="25">
        <f t="shared" si="60"/>
        <v>0</v>
      </c>
      <c r="BG20" s="25">
        <f t="shared" si="61"/>
        <v>0</v>
      </c>
      <c r="BH20" s="25">
        <f t="shared" si="62"/>
        <v>0</v>
      </c>
      <c r="BI20" s="25">
        <f t="shared" si="63"/>
        <v>0</v>
      </c>
      <c r="BJ20" s="25">
        <f t="shared" si="64"/>
        <v>0</v>
      </c>
      <c r="BK20" s="25">
        <f t="shared" si="65"/>
        <v>0</v>
      </c>
      <c r="BL20" s="25">
        <f t="shared" si="66"/>
        <v>0</v>
      </c>
      <c r="BM20" s="25">
        <f t="shared" si="67"/>
        <v>0</v>
      </c>
      <c r="BN20" s="25">
        <f t="shared" si="68"/>
        <v>0</v>
      </c>
      <c r="BO20" s="25">
        <f t="shared" si="69"/>
        <v>0</v>
      </c>
      <c r="BP20" s="25">
        <f t="shared" si="70"/>
        <v>0</v>
      </c>
      <c r="BQ20" s="25">
        <f t="shared" si="71"/>
        <v>0</v>
      </c>
      <c r="BR20" s="25">
        <f t="shared" si="72"/>
        <v>0</v>
      </c>
      <c r="BS20" s="25">
        <f t="shared" si="73"/>
        <v>0</v>
      </c>
      <c r="BT20" s="25">
        <f t="shared" si="74"/>
        <v>0</v>
      </c>
      <c r="BU20" s="25">
        <f t="shared" si="75"/>
        <v>0</v>
      </c>
      <c r="BV20" s="25">
        <f t="shared" si="76"/>
        <v>0</v>
      </c>
      <c r="BW20" s="25">
        <f t="shared" si="77"/>
        <v>0</v>
      </c>
      <c r="BX20" s="25">
        <f t="shared" si="78"/>
        <v>0</v>
      </c>
      <c r="BY20" s="25">
        <f t="shared" si="79"/>
        <v>0</v>
      </c>
      <c r="BZ20" s="25">
        <f t="shared" si="80"/>
        <v>0</v>
      </c>
      <c r="CA20" s="25">
        <f t="shared" si="81"/>
        <v>0</v>
      </c>
      <c r="CB20" s="25">
        <f t="shared" si="82"/>
        <v>0</v>
      </c>
      <c r="CC20" s="25">
        <f t="shared" si="19"/>
        <v>0</v>
      </c>
      <c r="CD20" s="25">
        <f t="shared" si="16"/>
        <v>0</v>
      </c>
      <c r="CE20" s="25">
        <f t="shared" si="16"/>
        <v>0</v>
      </c>
      <c r="CF20" s="25">
        <f t="shared" si="16"/>
        <v>0</v>
      </c>
      <c r="CG20" s="25">
        <f t="shared" si="16"/>
        <v>0</v>
      </c>
      <c r="CH20" s="25">
        <f t="shared" si="16"/>
        <v>0</v>
      </c>
      <c r="CI20" s="25">
        <f t="shared" si="16"/>
        <v>0</v>
      </c>
      <c r="CJ20" s="25">
        <f t="shared" si="16"/>
        <v>0</v>
      </c>
      <c r="CK20" s="25">
        <f t="shared" si="16"/>
        <v>0</v>
      </c>
      <c r="CL20" s="25">
        <f t="shared" si="16"/>
        <v>0</v>
      </c>
      <c r="CM20" s="25"/>
      <c r="CN20" s="25"/>
      <c r="CO20" s="25"/>
      <c r="CP20" s="25">
        <f t="shared" si="16"/>
        <v>0</v>
      </c>
      <c r="CQ20" s="25">
        <f t="shared" si="16"/>
        <v>0</v>
      </c>
      <c r="CR20" s="25">
        <f t="shared" si="16"/>
        <v>0</v>
      </c>
      <c r="CS20" s="25">
        <f t="shared" si="16"/>
        <v>0</v>
      </c>
    </row>
    <row r="21" spans="2:97" hidden="1" outlineLevel="1" x14ac:dyDescent="0.25">
      <c r="B21" s="2">
        <f t="shared" si="14"/>
        <v>31</v>
      </c>
      <c r="F21" s="24">
        <f t="shared" si="17"/>
        <v>42217</v>
      </c>
      <c r="G21" s="25">
        <f t="shared" si="11"/>
        <v>0</v>
      </c>
      <c r="H21" s="25"/>
      <c r="I21" s="25"/>
      <c r="J21" s="25"/>
      <c r="K21" s="25"/>
      <c r="L21" s="25"/>
      <c r="M21" s="25"/>
      <c r="N21" s="25"/>
      <c r="O21" s="25"/>
      <c r="P21" s="23"/>
      <c r="Q21" s="25">
        <f t="shared" si="18"/>
        <v>0</v>
      </c>
      <c r="R21" s="25">
        <f t="shared" si="20"/>
        <v>0</v>
      </c>
      <c r="S21" s="25">
        <f t="shared" si="21"/>
        <v>0</v>
      </c>
      <c r="T21" s="25">
        <f t="shared" si="22"/>
        <v>0</v>
      </c>
      <c r="U21" s="25">
        <f t="shared" si="23"/>
        <v>0</v>
      </c>
      <c r="V21" s="25">
        <f t="shared" si="24"/>
        <v>0</v>
      </c>
      <c r="W21" s="25">
        <f t="shared" si="25"/>
        <v>0</v>
      </c>
      <c r="X21" s="25">
        <f t="shared" si="26"/>
        <v>0</v>
      </c>
      <c r="Y21" s="25">
        <f t="shared" si="27"/>
        <v>0</v>
      </c>
      <c r="Z21" s="25">
        <f t="shared" si="28"/>
        <v>0</v>
      </c>
      <c r="AA21" s="25">
        <f t="shared" si="29"/>
        <v>0</v>
      </c>
      <c r="AB21" s="25">
        <f t="shared" si="30"/>
        <v>0</v>
      </c>
      <c r="AC21" s="25">
        <f t="shared" si="31"/>
        <v>0</v>
      </c>
      <c r="AD21" s="25">
        <f t="shared" si="32"/>
        <v>0</v>
      </c>
      <c r="AE21" s="25">
        <f t="shared" si="33"/>
        <v>0</v>
      </c>
      <c r="AF21" s="25">
        <f t="shared" si="34"/>
        <v>0</v>
      </c>
      <c r="AG21" s="25">
        <f t="shared" si="35"/>
        <v>0</v>
      </c>
      <c r="AH21" s="25">
        <f t="shared" si="36"/>
        <v>0</v>
      </c>
      <c r="AI21" s="25">
        <f t="shared" si="37"/>
        <v>0</v>
      </c>
      <c r="AJ21" s="25">
        <f t="shared" si="38"/>
        <v>0</v>
      </c>
      <c r="AK21" s="25">
        <f t="shared" si="39"/>
        <v>0</v>
      </c>
      <c r="AL21" s="25">
        <f t="shared" si="40"/>
        <v>0</v>
      </c>
      <c r="AM21" s="25">
        <f t="shared" si="41"/>
        <v>0</v>
      </c>
      <c r="AN21" s="25">
        <f t="shared" si="42"/>
        <v>0</v>
      </c>
      <c r="AO21" s="25">
        <f t="shared" si="43"/>
        <v>0</v>
      </c>
      <c r="AP21" s="25">
        <f t="shared" si="44"/>
        <v>0</v>
      </c>
      <c r="AQ21" s="25">
        <f t="shared" si="45"/>
        <v>0</v>
      </c>
      <c r="AR21" s="25">
        <f t="shared" si="46"/>
        <v>0</v>
      </c>
      <c r="AS21" s="25">
        <f t="shared" si="47"/>
        <v>0</v>
      </c>
      <c r="AT21" s="25">
        <f t="shared" si="48"/>
        <v>0</v>
      </c>
      <c r="AU21" s="25">
        <f t="shared" si="49"/>
        <v>0</v>
      </c>
      <c r="AV21" s="25">
        <f t="shared" si="50"/>
        <v>0</v>
      </c>
      <c r="AW21" s="25">
        <f t="shared" si="51"/>
        <v>0</v>
      </c>
      <c r="AX21" s="25">
        <f t="shared" si="52"/>
        <v>0</v>
      </c>
      <c r="AY21" s="25">
        <f t="shared" si="53"/>
        <v>0</v>
      </c>
      <c r="AZ21" s="25">
        <f t="shared" si="54"/>
        <v>0</v>
      </c>
      <c r="BA21" s="25">
        <f t="shared" si="55"/>
        <v>0</v>
      </c>
      <c r="BB21" s="25">
        <f t="shared" si="56"/>
        <v>0</v>
      </c>
      <c r="BC21" s="25">
        <f t="shared" si="57"/>
        <v>0</v>
      </c>
      <c r="BD21" s="25">
        <f t="shared" si="58"/>
        <v>0</v>
      </c>
      <c r="BE21" s="25">
        <f t="shared" si="59"/>
        <v>0</v>
      </c>
      <c r="BF21" s="25">
        <f t="shared" si="60"/>
        <v>0</v>
      </c>
      <c r="BG21" s="25">
        <f t="shared" si="61"/>
        <v>0</v>
      </c>
      <c r="BH21" s="25">
        <f t="shared" si="62"/>
        <v>0</v>
      </c>
      <c r="BI21" s="25">
        <f t="shared" si="63"/>
        <v>0</v>
      </c>
      <c r="BJ21" s="25">
        <f t="shared" si="64"/>
        <v>0</v>
      </c>
      <c r="BK21" s="25">
        <f t="shared" si="65"/>
        <v>0</v>
      </c>
      <c r="BL21" s="25">
        <f t="shared" si="66"/>
        <v>0</v>
      </c>
      <c r="BM21" s="25">
        <f t="shared" si="67"/>
        <v>0</v>
      </c>
      <c r="BN21" s="25">
        <f t="shared" si="68"/>
        <v>0</v>
      </c>
      <c r="BO21" s="25">
        <f t="shared" si="69"/>
        <v>0</v>
      </c>
      <c r="BP21" s="25">
        <f t="shared" si="70"/>
        <v>0</v>
      </c>
      <c r="BQ21" s="25">
        <f t="shared" si="71"/>
        <v>0</v>
      </c>
      <c r="BR21" s="25">
        <f t="shared" si="72"/>
        <v>0</v>
      </c>
      <c r="BS21" s="25">
        <f t="shared" si="73"/>
        <v>0</v>
      </c>
      <c r="BT21" s="25">
        <f t="shared" si="74"/>
        <v>0</v>
      </c>
      <c r="BU21" s="25">
        <f t="shared" si="75"/>
        <v>0</v>
      </c>
      <c r="BV21" s="25">
        <f t="shared" si="76"/>
        <v>0</v>
      </c>
      <c r="BW21" s="25">
        <f t="shared" si="77"/>
        <v>0</v>
      </c>
      <c r="BX21" s="25">
        <f t="shared" si="78"/>
        <v>0</v>
      </c>
      <c r="BY21" s="25">
        <f t="shared" si="79"/>
        <v>0</v>
      </c>
      <c r="BZ21" s="25">
        <f t="shared" si="80"/>
        <v>0</v>
      </c>
      <c r="CA21" s="25">
        <f t="shared" si="81"/>
        <v>0</v>
      </c>
      <c r="CB21" s="25">
        <f t="shared" si="82"/>
        <v>0</v>
      </c>
      <c r="CC21" s="25">
        <f t="shared" si="19"/>
        <v>0</v>
      </c>
      <c r="CD21" s="25">
        <f t="shared" si="16"/>
        <v>0</v>
      </c>
      <c r="CE21" s="25">
        <f t="shared" si="16"/>
        <v>0</v>
      </c>
      <c r="CF21" s="25">
        <f t="shared" si="16"/>
        <v>0</v>
      </c>
      <c r="CG21" s="25">
        <f t="shared" si="16"/>
        <v>0</v>
      </c>
      <c r="CH21" s="25">
        <f t="shared" si="16"/>
        <v>0</v>
      </c>
      <c r="CI21" s="25">
        <f t="shared" si="16"/>
        <v>0</v>
      </c>
      <c r="CJ21" s="25">
        <f t="shared" si="16"/>
        <v>0</v>
      </c>
      <c r="CK21" s="25">
        <f t="shared" si="16"/>
        <v>0</v>
      </c>
      <c r="CL21" s="25">
        <f t="shared" si="16"/>
        <v>0</v>
      </c>
      <c r="CM21" s="25"/>
      <c r="CN21" s="25"/>
      <c r="CO21" s="25"/>
      <c r="CP21" s="25">
        <f t="shared" si="16"/>
        <v>0</v>
      </c>
      <c r="CQ21" s="25">
        <f t="shared" si="16"/>
        <v>0</v>
      </c>
      <c r="CR21" s="25">
        <f t="shared" si="16"/>
        <v>0</v>
      </c>
      <c r="CS21" s="25">
        <f t="shared" si="16"/>
        <v>0</v>
      </c>
    </row>
    <row r="22" spans="2:97" hidden="1" outlineLevel="1" x14ac:dyDescent="0.25">
      <c r="B22" s="2">
        <f t="shared" si="14"/>
        <v>30</v>
      </c>
      <c r="F22" s="24">
        <f t="shared" si="17"/>
        <v>42248</v>
      </c>
      <c r="G22" s="25">
        <f t="shared" si="11"/>
        <v>8.3333333333333339</v>
      </c>
      <c r="H22" s="25"/>
      <c r="I22" s="25"/>
      <c r="J22" s="25"/>
      <c r="K22" s="25"/>
      <c r="L22" s="25"/>
      <c r="M22" s="25"/>
      <c r="N22" s="25"/>
      <c r="O22" s="25"/>
      <c r="P22" s="23"/>
      <c r="Q22" s="25">
        <f t="shared" si="18"/>
        <v>0</v>
      </c>
      <c r="R22" s="25">
        <f t="shared" si="20"/>
        <v>1</v>
      </c>
      <c r="S22" s="25">
        <f t="shared" si="21"/>
        <v>0</v>
      </c>
      <c r="T22" s="25">
        <f t="shared" si="22"/>
        <v>0</v>
      </c>
      <c r="U22" s="25">
        <f t="shared" si="23"/>
        <v>0</v>
      </c>
      <c r="V22" s="25">
        <f t="shared" si="24"/>
        <v>0</v>
      </c>
      <c r="W22" s="25">
        <f t="shared" si="25"/>
        <v>0</v>
      </c>
      <c r="X22" s="25">
        <f t="shared" si="26"/>
        <v>0</v>
      </c>
      <c r="Y22" s="25">
        <f t="shared" si="27"/>
        <v>0</v>
      </c>
      <c r="Z22" s="25">
        <f t="shared" si="28"/>
        <v>0</v>
      </c>
      <c r="AA22" s="25">
        <f t="shared" si="29"/>
        <v>0</v>
      </c>
      <c r="AB22" s="25">
        <f t="shared" si="30"/>
        <v>0</v>
      </c>
      <c r="AC22" s="25">
        <f t="shared" si="31"/>
        <v>0</v>
      </c>
      <c r="AD22" s="25">
        <f t="shared" si="32"/>
        <v>0</v>
      </c>
      <c r="AE22" s="25">
        <f t="shared" si="33"/>
        <v>0</v>
      </c>
      <c r="AF22" s="25">
        <f t="shared" si="34"/>
        <v>0</v>
      </c>
      <c r="AG22" s="25">
        <f t="shared" si="35"/>
        <v>0</v>
      </c>
      <c r="AH22" s="25">
        <f t="shared" si="36"/>
        <v>0</v>
      </c>
      <c r="AI22" s="25">
        <f t="shared" si="37"/>
        <v>0</v>
      </c>
      <c r="AJ22" s="25">
        <f t="shared" si="38"/>
        <v>0</v>
      </c>
      <c r="AK22" s="25">
        <f t="shared" si="39"/>
        <v>0</v>
      </c>
      <c r="AL22" s="25">
        <f t="shared" si="40"/>
        <v>0</v>
      </c>
      <c r="AM22" s="25">
        <f t="shared" si="41"/>
        <v>0</v>
      </c>
      <c r="AN22" s="25">
        <f t="shared" si="42"/>
        <v>0</v>
      </c>
      <c r="AO22" s="25">
        <f t="shared" si="43"/>
        <v>0</v>
      </c>
      <c r="AP22" s="25">
        <f t="shared" si="44"/>
        <v>0</v>
      </c>
      <c r="AQ22" s="25">
        <f t="shared" si="45"/>
        <v>0</v>
      </c>
      <c r="AR22" s="25">
        <f t="shared" si="46"/>
        <v>0</v>
      </c>
      <c r="AS22" s="25">
        <f t="shared" si="47"/>
        <v>0</v>
      </c>
      <c r="AT22" s="25">
        <f t="shared" si="48"/>
        <v>0</v>
      </c>
      <c r="AU22" s="25">
        <f t="shared" si="49"/>
        <v>0</v>
      </c>
      <c r="AV22" s="25">
        <f t="shared" si="50"/>
        <v>0</v>
      </c>
      <c r="AW22" s="25">
        <f t="shared" si="51"/>
        <v>0</v>
      </c>
      <c r="AX22" s="25">
        <f t="shared" si="52"/>
        <v>0</v>
      </c>
      <c r="AY22" s="25">
        <f t="shared" si="53"/>
        <v>0</v>
      </c>
      <c r="AZ22" s="25">
        <f t="shared" si="54"/>
        <v>0</v>
      </c>
      <c r="BA22" s="25">
        <f t="shared" si="55"/>
        <v>0</v>
      </c>
      <c r="BB22" s="25">
        <f t="shared" si="56"/>
        <v>0</v>
      </c>
      <c r="BC22" s="25">
        <f t="shared" si="57"/>
        <v>0</v>
      </c>
      <c r="BD22" s="25">
        <f t="shared" si="58"/>
        <v>0</v>
      </c>
      <c r="BE22" s="25">
        <f t="shared" si="59"/>
        <v>0</v>
      </c>
      <c r="BF22" s="25">
        <f t="shared" si="60"/>
        <v>0</v>
      </c>
      <c r="BG22" s="25">
        <f t="shared" si="61"/>
        <v>0</v>
      </c>
      <c r="BH22" s="25">
        <f t="shared" si="62"/>
        <v>0</v>
      </c>
      <c r="BI22" s="25">
        <f t="shared" si="63"/>
        <v>0</v>
      </c>
      <c r="BJ22" s="25">
        <f t="shared" si="64"/>
        <v>0</v>
      </c>
      <c r="BK22" s="25">
        <f t="shared" si="65"/>
        <v>0</v>
      </c>
      <c r="BL22" s="25">
        <f t="shared" si="66"/>
        <v>0</v>
      </c>
      <c r="BM22" s="25">
        <f t="shared" si="67"/>
        <v>0</v>
      </c>
      <c r="BN22" s="25">
        <f t="shared" si="68"/>
        <v>0</v>
      </c>
      <c r="BO22" s="25">
        <f t="shared" si="69"/>
        <v>0</v>
      </c>
      <c r="BP22" s="25">
        <f t="shared" si="70"/>
        <v>0</v>
      </c>
      <c r="BQ22" s="25">
        <f t="shared" si="71"/>
        <v>0</v>
      </c>
      <c r="BR22" s="25">
        <f t="shared" si="72"/>
        <v>0</v>
      </c>
      <c r="BS22" s="25">
        <f t="shared" si="73"/>
        <v>0</v>
      </c>
      <c r="BT22" s="25">
        <f t="shared" si="74"/>
        <v>0</v>
      </c>
      <c r="BU22" s="25">
        <f t="shared" si="75"/>
        <v>0</v>
      </c>
      <c r="BV22" s="25">
        <f t="shared" si="76"/>
        <v>0</v>
      </c>
      <c r="BW22" s="25">
        <f t="shared" si="77"/>
        <v>0</v>
      </c>
      <c r="BX22" s="25">
        <f t="shared" si="78"/>
        <v>0</v>
      </c>
      <c r="BY22" s="25">
        <f t="shared" si="79"/>
        <v>0</v>
      </c>
      <c r="BZ22" s="25">
        <f t="shared" si="80"/>
        <v>0</v>
      </c>
      <c r="CA22" s="25">
        <f t="shared" si="81"/>
        <v>0</v>
      </c>
      <c r="CB22" s="25">
        <f t="shared" si="82"/>
        <v>0</v>
      </c>
      <c r="CC22" s="25">
        <f t="shared" si="19"/>
        <v>0</v>
      </c>
      <c r="CD22" s="25">
        <f t="shared" si="16"/>
        <v>0</v>
      </c>
      <c r="CE22" s="25">
        <f t="shared" si="16"/>
        <v>0</v>
      </c>
      <c r="CF22" s="25">
        <f t="shared" si="16"/>
        <v>0</v>
      </c>
      <c r="CG22" s="25">
        <f t="shared" si="16"/>
        <v>0</v>
      </c>
      <c r="CH22" s="25">
        <f t="shared" si="16"/>
        <v>0</v>
      </c>
      <c r="CI22" s="25">
        <f t="shared" si="16"/>
        <v>0</v>
      </c>
      <c r="CJ22" s="25">
        <f t="shared" si="16"/>
        <v>0</v>
      </c>
      <c r="CK22" s="25">
        <f t="shared" si="16"/>
        <v>0</v>
      </c>
      <c r="CL22" s="25">
        <f t="shared" si="16"/>
        <v>0</v>
      </c>
      <c r="CM22" s="25"/>
      <c r="CN22" s="25"/>
      <c r="CO22" s="25"/>
      <c r="CP22" s="25">
        <f t="shared" si="16"/>
        <v>0</v>
      </c>
      <c r="CQ22" s="25">
        <f t="shared" si="16"/>
        <v>0</v>
      </c>
      <c r="CR22" s="25">
        <f t="shared" si="16"/>
        <v>0</v>
      </c>
      <c r="CS22" s="25">
        <f t="shared" si="16"/>
        <v>0</v>
      </c>
    </row>
    <row r="23" spans="2:97" hidden="1" outlineLevel="1" x14ac:dyDescent="0.25">
      <c r="B23" s="2">
        <f t="shared" si="14"/>
        <v>31</v>
      </c>
      <c r="F23" s="24">
        <f t="shared" si="17"/>
        <v>42278</v>
      </c>
      <c r="G23" s="25">
        <f t="shared" si="11"/>
        <v>21.533333333333331</v>
      </c>
      <c r="H23" s="25"/>
      <c r="I23" s="25"/>
      <c r="J23" s="25"/>
      <c r="K23" s="25"/>
      <c r="L23" s="25"/>
      <c r="M23" s="25"/>
      <c r="N23" s="25"/>
      <c r="O23" s="25"/>
      <c r="P23" s="23"/>
      <c r="Q23" s="25">
        <f t="shared" si="18"/>
        <v>1</v>
      </c>
      <c r="R23" s="25">
        <f t="shared" si="20"/>
        <v>1</v>
      </c>
      <c r="S23" s="25">
        <f t="shared" si="21"/>
        <v>0</v>
      </c>
      <c r="T23" s="25">
        <f t="shared" si="22"/>
        <v>0</v>
      </c>
      <c r="U23" s="25">
        <f t="shared" si="23"/>
        <v>0</v>
      </c>
      <c r="V23" s="25">
        <f t="shared" si="24"/>
        <v>0</v>
      </c>
      <c r="W23" s="25">
        <f t="shared" si="25"/>
        <v>0</v>
      </c>
      <c r="X23" s="25">
        <f t="shared" si="26"/>
        <v>0</v>
      </c>
      <c r="Y23" s="25">
        <f t="shared" si="27"/>
        <v>0</v>
      </c>
      <c r="Z23" s="25">
        <f t="shared" si="28"/>
        <v>0</v>
      </c>
      <c r="AA23" s="25">
        <f t="shared" si="29"/>
        <v>0</v>
      </c>
      <c r="AB23" s="25">
        <f t="shared" si="30"/>
        <v>0</v>
      </c>
      <c r="AC23" s="25">
        <f t="shared" si="31"/>
        <v>0</v>
      </c>
      <c r="AD23" s="25">
        <f t="shared" si="32"/>
        <v>0</v>
      </c>
      <c r="AE23" s="25">
        <f t="shared" si="33"/>
        <v>0</v>
      </c>
      <c r="AF23" s="25">
        <f t="shared" si="34"/>
        <v>0</v>
      </c>
      <c r="AG23" s="25">
        <f t="shared" si="35"/>
        <v>0</v>
      </c>
      <c r="AH23" s="25">
        <f t="shared" si="36"/>
        <v>0</v>
      </c>
      <c r="AI23" s="25">
        <f t="shared" si="37"/>
        <v>0</v>
      </c>
      <c r="AJ23" s="25">
        <f t="shared" si="38"/>
        <v>0</v>
      </c>
      <c r="AK23" s="25">
        <f t="shared" si="39"/>
        <v>0</v>
      </c>
      <c r="AL23" s="25">
        <f t="shared" si="40"/>
        <v>0</v>
      </c>
      <c r="AM23" s="25">
        <f t="shared" si="41"/>
        <v>0</v>
      </c>
      <c r="AN23" s="25">
        <f t="shared" si="42"/>
        <v>0</v>
      </c>
      <c r="AO23" s="25">
        <f t="shared" si="43"/>
        <v>0</v>
      </c>
      <c r="AP23" s="25">
        <f t="shared" si="44"/>
        <v>0</v>
      </c>
      <c r="AQ23" s="25">
        <f t="shared" si="45"/>
        <v>0</v>
      </c>
      <c r="AR23" s="25">
        <f t="shared" si="46"/>
        <v>0</v>
      </c>
      <c r="AS23" s="25">
        <f t="shared" si="47"/>
        <v>0</v>
      </c>
      <c r="AT23" s="25">
        <f t="shared" si="48"/>
        <v>0</v>
      </c>
      <c r="AU23" s="25">
        <f t="shared" si="49"/>
        <v>0</v>
      </c>
      <c r="AV23" s="25">
        <f t="shared" si="50"/>
        <v>0</v>
      </c>
      <c r="AW23" s="25">
        <f t="shared" si="51"/>
        <v>0</v>
      </c>
      <c r="AX23" s="25">
        <f t="shared" si="52"/>
        <v>0</v>
      </c>
      <c r="AY23" s="25">
        <f t="shared" si="53"/>
        <v>0</v>
      </c>
      <c r="AZ23" s="25">
        <f t="shared" si="54"/>
        <v>0</v>
      </c>
      <c r="BA23" s="25">
        <f t="shared" si="55"/>
        <v>0</v>
      </c>
      <c r="BB23" s="25">
        <f t="shared" si="56"/>
        <v>0</v>
      </c>
      <c r="BC23" s="25">
        <f t="shared" si="57"/>
        <v>0</v>
      </c>
      <c r="BD23" s="25">
        <f t="shared" si="58"/>
        <v>0</v>
      </c>
      <c r="BE23" s="25">
        <f t="shared" si="59"/>
        <v>0</v>
      </c>
      <c r="BF23" s="25">
        <f t="shared" si="60"/>
        <v>0</v>
      </c>
      <c r="BG23" s="25">
        <f t="shared" si="61"/>
        <v>0</v>
      </c>
      <c r="BH23" s="25">
        <f t="shared" si="62"/>
        <v>0</v>
      </c>
      <c r="BI23" s="25">
        <f t="shared" si="63"/>
        <v>0</v>
      </c>
      <c r="BJ23" s="25">
        <f t="shared" si="64"/>
        <v>0</v>
      </c>
      <c r="BK23" s="25">
        <f t="shared" si="65"/>
        <v>0</v>
      </c>
      <c r="BL23" s="25">
        <f t="shared" si="66"/>
        <v>0</v>
      </c>
      <c r="BM23" s="25">
        <f t="shared" si="67"/>
        <v>0</v>
      </c>
      <c r="BN23" s="25">
        <f t="shared" si="68"/>
        <v>0</v>
      </c>
      <c r="BO23" s="25">
        <f t="shared" si="69"/>
        <v>0</v>
      </c>
      <c r="BP23" s="25">
        <f t="shared" si="70"/>
        <v>0</v>
      </c>
      <c r="BQ23" s="25">
        <f t="shared" si="71"/>
        <v>0</v>
      </c>
      <c r="BR23" s="25">
        <f t="shared" si="72"/>
        <v>0</v>
      </c>
      <c r="BS23" s="25">
        <f t="shared" si="73"/>
        <v>0</v>
      </c>
      <c r="BT23" s="25">
        <f t="shared" si="74"/>
        <v>0</v>
      </c>
      <c r="BU23" s="25">
        <f t="shared" si="75"/>
        <v>0</v>
      </c>
      <c r="BV23" s="25">
        <f t="shared" si="76"/>
        <v>0</v>
      </c>
      <c r="BW23" s="25">
        <f t="shared" si="77"/>
        <v>0</v>
      </c>
      <c r="BX23" s="25">
        <f t="shared" si="78"/>
        <v>0</v>
      </c>
      <c r="BY23" s="25">
        <f t="shared" si="79"/>
        <v>0</v>
      </c>
      <c r="BZ23" s="25">
        <f t="shared" si="80"/>
        <v>0</v>
      </c>
      <c r="CA23" s="25">
        <f t="shared" si="81"/>
        <v>0</v>
      </c>
      <c r="CB23" s="25">
        <f t="shared" si="82"/>
        <v>0</v>
      </c>
      <c r="CC23" s="25">
        <f t="shared" si="19"/>
        <v>0</v>
      </c>
      <c r="CD23" s="25">
        <f t="shared" si="16"/>
        <v>0</v>
      </c>
      <c r="CE23" s="25">
        <f t="shared" si="16"/>
        <v>0</v>
      </c>
      <c r="CF23" s="25">
        <f t="shared" si="16"/>
        <v>0</v>
      </c>
      <c r="CG23" s="25">
        <f t="shared" si="16"/>
        <v>0</v>
      </c>
      <c r="CH23" s="25">
        <f t="shared" si="16"/>
        <v>0</v>
      </c>
      <c r="CI23" s="25">
        <f t="shared" si="16"/>
        <v>0</v>
      </c>
      <c r="CJ23" s="25">
        <f t="shared" si="16"/>
        <v>0</v>
      </c>
      <c r="CK23" s="25">
        <f t="shared" si="16"/>
        <v>0</v>
      </c>
      <c r="CL23" s="25">
        <f t="shared" si="16"/>
        <v>0</v>
      </c>
      <c r="CM23" s="25"/>
      <c r="CN23" s="25"/>
      <c r="CO23" s="25"/>
      <c r="CP23" s="25">
        <f t="shared" si="16"/>
        <v>0</v>
      </c>
      <c r="CQ23" s="25">
        <f t="shared" si="16"/>
        <v>0</v>
      </c>
      <c r="CR23" s="25">
        <f t="shared" si="16"/>
        <v>0</v>
      </c>
      <c r="CS23" s="25">
        <f t="shared" si="16"/>
        <v>0</v>
      </c>
    </row>
    <row r="24" spans="2:97" hidden="1" outlineLevel="1" x14ac:dyDescent="0.25">
      <c r="B24" s="2">
        <f t="shared" si="14"/>
        <v>30</v>
      </c>
      <c r="F24" s="24">
        <f t="shared" si="17"/>
        <v>42309</v>
      </c>
      <c r="G24" s="25">
        <f t="shared" si="11"/>
        <v>29.033333333333331</v>
      </c>
      <c r="H24" s="25"/>
      <c r="I24" s="25"/>
      <c r="J24" s="25"/>
      <c r="K24" s="25"/>
      <c r="L24" s="25"/>
      <c r="M24" s="25"/>
      <c r="N24" s="25"/>
      <c r="O24" s="25"/>
      <c r="P24" s="23"/>
      <c r="Q24" s="25">
        <f t="shared" si="18"/>
        <v>1</v>
      </c>
      <c r="R24" s="25">
        <f t="shared" si="20"/>
        <v>1</v>
      </c>
      <c r="S24" s="25">
        <f t="shared" si="21"/>
        <v>1</v>
      </c>
      <c r="T24" s="25">
        <f t="shared" si="22"/>
        <v>0</v>
      </c>
      <c r="U24" s="25">
        <f t="shared" si="23"/>
        <v>0</v>
      </c>
      <c r="V24" s="25">
        <f t="shared" si="24"/>
        <v>0</v>
      </c>
      <c r="W24" s="25">
        <f t="shared" si="25"/>
        <v>0</v>
      </c>
      <c r="X24" s="25">
        <f t="shared" si="26"/>
        <v>0</v>
      </c>
      <c r="Y24" s="25">
        <f t="shared" si="27"/>
        <v>0</v>
      </c>
      <c r="Z24" s="25">
        <f t="shared" si="28"/>
        <v>0</v>
      </c>
      <c r="AA24" s="25">
        <f t="shared" si="29"/>
        <v>0</v>
      </c>
      <c r="AB24" s="25">
        <f t="shared" si="30"/>
        <v>0</v>
      </c>
      <c r="AC24" s="25">
        <f t="shared" si="31"/>
        <v>0</v>
      </c>
      <c r="AD24" s="25">
        <f t="shared" si="32"/>
        <v>0</v>
      </c>
      <c r="AE24" s="25">
        <f t="shared" si="33"/>
        <v>0</v>
      </c>
      <c r="AF24" s="25">
        <f t="shared" si="34"/>
        <v>0</v>
      </c>
      <c r="AG24" s="25">
        <f t="shared" si="35"/>
        <v>0</v>
      </c>
      <c r="AH24" s="25">
        <f t="shared" si="36"/>
        <v>0</v>
      </c>
      <c r="AI24" s="25">
        <f t="shared" si="37"/>
        <v>0</v>
      </c>
      <c r="AJ24" s="25">
        <f t="shared" si="38"/>
        <v>0</v>
      </c>
      <c r="AK24" s="25">
        <f t="shared" si="39"/>
        <v>0</v>
      </c>
      <c r="AL24" s="25">
        <f t="shared" si="40"/>
        <v>0</v>
      </c>
      <c r="AM24" s="25">
        <f t="shared" si="41"/>
        <v>0</v>
      </c>
      <c r="AN24" s="25">
        <f t="shared" si="42"/>
        <v>0</v>
      </c>
      <c r="AO24" s="25">
        <f t="shared" si="43"/>
        <v>0</v>
      </c>
      <c r="AP24" s="25">
        <f t="shared" si="44"/>
        <v>0</v>
      </c>
      <c r="AQ24" s="25">
        <f t="shared" si="45"/>
        <v>0</v>
      </c>
      <c r="AR24" s="25">
        <f t="shared" si="46"/>
        <v>0</v>
      </c>
      <c r="AS24" s="25">
        <f t="shared" si="47"/>
        <v>0</v>
      </c>
      <c r="AT24" s="25">
        <f t="shared" si="48"/>
        <v>0</v>
      </c>
      <c r="AU24" s="25">
        <f t="shared" si="49"/>
        <v>0</v>
      </c>
      <c r="AV24" s="25">
        <f t="shared" si="50"/>
        <v>0</v>
      </c>
      <c r="AW24" s="25">
        <f t="shared" si="51"/>
        <v>0</v>
      </c>
      <c r="AX24" s="25">
        <f t="shared" si="52"/>
        <v>0</v>
      </c>
      <c r="AY24" s="25">
        <f t="shared" si="53"/>
        <v>0</v>
      </c>
      <c r="AZ24" s="25">
        <f t="shared" si="54"/>
        <v>0</v>
      </c>
      <c r="BA24" s="25">
        <f t="shared" si="55"/>
        <v>0</v>
      </c>
      <c r="BB24" s="25">
        <f t="shared" si="56"/>
        <v>0</v>
      </c>
      <c r="BC24" s="25">
        <f t="shared" si="57"/>
        <v>0</v>
      </c>
      <c r="BD24" s="25">
        <f t="shared" si="58"/>
        <v>0</v>
      </c>
      <c r="BE24" s="25">
        <f t="shared" si="59"/>
        <v>0</v>
      </c>
      <c r="BF24" s="25">
        <f t="shared" si="60"/>
        <v>0</v>
      </c>
      <c r="BG24" s="25">
        <f t="shared" si="61"/>
        <v>0</v>
      </c>
      <c r="BH24" s="25">
        <f t="shared" si="62"/>
        <v>0</v>
      </c>
      <c r="BI24" s="25">
        <f t="shared" si="63"/>
        <v>0</v>
      </c>
      <c r="BJ24" s="25">
        <f t="shared" si="64"/>
        <v>0</v>
      </c>
      <c r="BK24" s="25">
        <f t="shared" si="65"/>
        <v>0</v>
      </c>
      <c r="BL24" s="25">
        <f t="shared" si="66"/>
        <v>0</v>
      </c>
      <c r="BM24" s="25">
        <f t="shared" si="67"/>
        <v>0</v>
      </c>
      <c r="BN24" s="25">
        <f t="shared" si="68"/>
        <v>0</v>
      </c>
      <c r="BO24" s="25">
        <f t="shared" si="69"/>
        <v>0</v>
      </c>
      <c r="BP24" s="25">
        <f t="shared" si="70"/>
        <v>0</v>
      </c>
      <c r="BQ24" s="25">
        <f t="shared" si="71"/>
        <v>0</v>
      </c>
      <c r="BR24" s="25">
        <f t="shared" si="72"/>
        <v>0</v>
      </c>
      <c r="BS24" s="25">
        <f t="shared" si="73"/>
        <v>0</v>
      </c>
      <c r="BT24" s="25">
        <f t="shared" si="74"/>
        <v>0</v>
      </c>
      <c r="BU24" s="25">
        <f t="shared" si="75"/>
        <v>0</v>
      </c>
      <c r="BV24" s="25">
        <f t="shared" si="76"/>
        <v>0</v>
      </c>
      <c r="BW24" s="25">
        <f t="shared" si="77"/>
        <v>0</v>
      </c>
      <c r="BX24" s="25">
        <f t="shared" si="78"/>
        <v>0</v>
      </c>
      <c r="BY24" s="25">
        <f t="shared" si="79"/>
        <v>0</v>
      </c>
      <c r="BZ24" s="25">
        <f t="shared" si="80"/>
        <v>0</v>
      </c>
      <c r="CA24" s="25">
        <f t="shared" si="81"/>
        <v>0</v>
      </c>
      <c r="CB24" s="25">
        <f t="shared" si="82"/>
        <v>0</v>
      </c>
      <c r="CC24" s="25">
        <f t="shared" si="19"/>
        <v>0</v>
      </c>
      <c r="CD24" s="25">
        <f t="shared" si="16"/>
        <v>0</v>
      </c>
      <c r="CE24" s="25">
        <f t="shared" si="16"/>
        <v>0</v>
      </c>
      <c r="CF24" s="25">
        <f t="shared" si="16"/>
        <v>0</v>
      </c>
      <c r="CG24" s="25">
        <f t="shared" si="16"/>
        <v>0</v>
      </c>
      <c r="CH24" s="25">
        <f t="shared" si="16"/>
        <v>0</v>
      </c>
      <c r="CI24" s="25">
        <f t="shared" si="16"/>
        <v>0</v>
      </c>
      <c r="CJ24" s="25">
        <f t="shared" si="16"/>
        <v>0</v>
      </c>
      <c r="CK24" s="25">
        <f t="shared" si="16"/>
        <v>0</v>
      </c>
      <c r="CL24" s="25">
        <f t="shared" si="16"/>
        <v>0</v>
      </c>
      <c r="CM24" s="25"/>
      <c r="CN24" s="25"/>
      <c r="CO24" s="25"/>
      <c r="CP24" s="25">
        <f t="shared" si="16"/>
        <v>0</v>
      </c>
      <c r="CQ24" s="25">
        <f t="shared" si="16"/>
        <v>0</v>
      </c>
      <c r="CR24" s="25">
        <f t="shared" si="16"/>
        <v>0</v>
      </c>
      <c r="CS24" s="25">
        <f t="shared" si="16"/>
        <v>0</v>
      </c>
    </row>
    <row r="25" spans="2:97" hidden="1" outlineLevel="1" x14ac:dyDescent="0.25">
      <c r="B25" s="2">
        <f t="shared" si="14"/>
        <v>31</v>
      </c>
      <c r="F25" s="26">
        <f t="shared" si="17"/>
        <v>42339</v>
      </c>
      <c r="G25" s="27">
        <f t="shared" si="11"/>
        <v>29.033333333333331</v>
      </c>
      <c r="H25" s="27"/>
      <c r="I25" s="27"/>
      <c r="J25" s="27"/>
      <c r="K25" s="27"/>
      <c r="L25" s="27"/>
      <c r="M25" s="27"/>
      <c r="N25" s="27"/>
      <c r="O25" s="27"/>
      <c r="P25" s="28"/>
      <c r="Q25" s="27">
        <f t="shared" si="18"/>
        <v>1</v>
      </c>
      <c r="R25" s="27">
        <f t="shared" si="20"/>
        <v>1</v>
      </c>
      <c r="S25" s="27">
        <f t="shared" si="21"/>
        <v>1</v>
      </c>
      <c r="T25" s="27">
        <f t="shared" si="22"/>
        <v>0</v>
      </c>
      <c r="U25" s="27">
        <f t="shared" si="23"/>
        <v>0</v>
      </c>
      <c r="V25" s="27">
        <f t="shared" si="24"/>
        <v>0</v>
      </c>
      <c r="W25" s="27">
        <f t="shared" si="25"/>
        <v>0</v>
      </c>
      <c r="X25" s="27">
        <f t="shared" si="26"/>
        <v>0</v>
      </c>
      <c r="Y25" s="27">
        <f t="shared" si="27"/>
        <v>0</v>
      </c>
      <c r="Z25" s="27">
        <f t="shared" si="28"/>
        <v>0</v>
      </c>
      <c r="AA25" s="27">
        <f t="shared" si="29"/>
        <v>0</v>
      </c>
      <c r="AB25" s="27">
        <f t="shared" si="30"/>
        <v>0</v>
      </c>
      <c r="AC25" s="27">
        <f t="shared" si="31"/>
        <v>0</v>
      </c>
      <c r="AD25" s="27">
        <f t="shared" si="32"/>
        <v>0</v>
      </c>
      <c r="AE25" s="27">
        <f t="shared" si="33"/>
        <v>0</v>
      </c>
      <c r="AF25" s="27">
        <f t="shared" si="34"/>
        <v>0</v>
      </c>
      <c r="AG25" s="27">
        <f t="shared" si="35"/>
        <v>0</v>
      </c>
      <c r="AH25" s="27">
        <f t="shared" si="36"/>
        <v>0</v>
      </c>
      <c r="AI25" s="27">
        <f t="shared" si="37"/>
        <v>0</v>
      </c>
      <c r="AJ25" s="27">
        <f t="shared" si="38"/>
        <v>0</v>
      </c>
      <c r="AK25" s="27">
        <f t="shared" si="39"/>
        <v>0</v>
      </c>
      <c r="AL25" s="27">
        <f t="shared" si="40"/>
        <v>0</v>
      </c>
      <c r="AM25" s="27">
        <f t="shared" si="41"/>
        <v>0</v>
      </c>
      <c r="AN25" s="27">
        <f t="shared" si="42"/>
        <v>0</v>
      </c>
      <c r="AO25" s="27">
        <f t="shared" si="43"/>
        <v>0</v>
      </c>
      <c r="AP25" s="27">
        <f t="shared" si="44"/>
        <v>0</v>
      </c>
      <c r="AQ25" s="27">
        <f t="shared" si="45"/>
        <v>0</v>
      </c>
      <c r="AR25" s="27">
        <f t="shared" si="46"/>
        <v>0</v>
      </c>
      <c r="AS25" s="27">
        <f t="shared" si="47"/>
        <v>0</v>
      </c>
      <c r="AT25" s="27">
        <f t="shared" si="48"/>
        <v>0</v>
      </c>
      <c r="AU25" s="27">
        <f t="shared" si="49"/>
        <v>0</v>
      </c>
      <c r="AV25" s="27">
        <f t="shared" si="50"/>
        <v>0</v>
      </c>
      <c r="AW25" s="27">
        <f t="shared" si="51"/>
        <v>0</v>
      </c>
      <c r="AX25" s="27">
        <f t="shared" si="52"/>
        <v>0</v>
      </c>
      <c r="AY25" s="27">
        <f t="shared" si="53"/>
        <v>0</v>
      </c>
      <c r="AZ25" s="27">
        <f t="shared" si="54"/>
        <v>0</v>
      </c>
      <c r="BA25" s="27">
        <f t="shared" si="55"/>
        <v>0</v>
      </c>
      <c r="BB25" s="27">
        <f t="shared" si="56"/>
        <v>0</v>
      </c>
      <c r="BC25" s="27">
        <f t="shared" si="57"/>
        <v>0</v>
      </c>
      <c r="BD25" s="27">
        <f t="shared" si="58"/>
        <v>0</v>
      </c>
      <c r="BE25" s="27">
        <f t="shared" si="59"/>
        <v>0</v>
      </c>
      <c r="BF25" s="27">
        <f t="shared" si="60"/>
        <v>0</v>
      </c>
      <c r="BG25" s="27">
        <f t="shared" si="61"/>
        <v>0</v>
      </c>
      <c r="BH25" s="27">
        <f t="shared" si="62"/>
        <v>0</v>
      </c>
      <c r="BI25" s="27">
        <f t="shared" si="63"/>
        <v>0</v>
      </c>
      <c r="BJ25" s="27">
        <f t="shared" si="64"/>
        <v>0</v>
      </c>
      <c r="BK25" s="27">
        <f t="shared" si="65"/>
        <v>0</v>
      </c>
      <c r="BL25" s="27">
        <f t="shared" si="66"/>
        <v>0</v>
      </c>
      <c r="BM25" s="27">
        <f t="shared" si="67"/>
        <v>0</v>
      </c>
      <c r="BN25" s="27">
        <f t="shared" si="68"/>
        <v>0</v>
      </c>
      <c r="BO25" s="27">
        <f t="shared" si="69"/>
        <v>0</v>
      </c>
      <c r="BP25" s="27">
        <f t="shared" si="70"/>
        <v>0</v>
      </c>
      <c r="BQ25" s="27">
        <f t="shared" si="71"/>
        <v>0</v>
      </c>
      <c r="BR25" s="27">
        <f t="shared" si="72"/>
        <v>0</v>
      </c>
      <c r="BS25" s="27">
        <f t="shared" si="73"/>
        <v>0</v>
      </c>
      <c r="BT25" s="27">
        <f t="shared" si="74"/>
        <v>0</v>
      </c>
      <c r="BU25" s="27">
        <f t="shared" si="75"/>
        <v>0</v>
      </c>
      <c r="BV25" s="27">
        <f t="shared" si="76"/>
        <v>0</v>
      </c>
      <c r="BW25" s="27">
        <f t="shared" si="77"/>
        <v>0</v>
      </c>
      <c r="BX25" s="27">
        <f t="shared" si="78"/>
        <v>0</v>
      </c>
      <c r="BY25" s="27">
        <f t="shared" si="79"/>
        <v>0</v>
      </c>
      <c r="BZ25" s="27">
        <f t="shared" si="80"/>
        <v>0</v>
      </c>
      <c r="CA25" s="27">
        <f t="shared" si="81"/>
        <v>0</v>
      </c>
      <c r="CB25" s="27">
        <f t="shared" si="82"/>
        <v>0</v>
      </c>
      <c r="CC25" s="27">
        <f t="shared" si="19"/>
        <v>0</v>
      </c>
      <c r="CD25" s="27">
        <f t="shared" si="16"/>
        <v>0</v>
      </c>
      <c r="CE25" s="27">
        <f t="shared" si="16"/>
        <v>0</v>
      </c>
      <c r="CF25" s="27">
        <f t="shared" si="16"/>
        <v>0</v>
      </c>
      <c r="CG25" s="27">
        <f t="shared" si="16"/>
        <v>0</v>
      </c>
      <c r="CH25" s="27">
        <f t="shared" si="16"/>
        <v>0</v>
      </c>
      <c r="CI25" s="27">
        <f t="shared" si="16"/>
        <v>0</v>
      </c>
      <c r="CJ25" s="27">
        <f t="shared" si="16"/>
        <v>0</v>
      </c>
      <c r="CK25" s="27">
        <f t="shared" si="16"/>
        <v>0</v>
      </c>
      <c r="CL25" s="27">
        <f t="shared" si="16"/>
        <v>0</v>
      </c>
      <c r="CM25" s="27"/>
      <c r="CN25" s="27"/>
      <c r="CO25" s="27"/>
      <c r="CP25" s="27">
        <f t="shared" si="16"/>
        <v>0</v>
      </c>
      <c r="CQ25" s="27">
        <f t="shared" si="16"/>
        <v>0</v>
      </c>
      <c r="CR25" s="27">
        <f t="shared" si="16"/>
        <v>0</v>
      </c>
      <c r="CS25" s="27">
        <f t="shared" si="16"/>
        <v>0</v>
      </c>
    </row>
    <row r="26" spans="2:97" collapsed="1" x14ac:dyDescent="0.25">
      <c r="B26" s="2">
        <f t="shared" si="14"/>
        <v>31</v>
      </c>
      <c r="F26" s="24">
        <f t="shared" si="17"/>
        <v>42370</v>
      </c>
      <c r="G26" s="25">
        <f t="shared" ref="G26:G89" si="83">SUMPRODUCT($Q$6:$CT$6,Q26:CT26)/$G$6</f>
        <v>0.12863795110593715</v>
      </c>
      <c r="H26" s="25"/>
      <c r="I26" s="25"/>
      <c r="J26" s="25"/>
      <c r="K26" s="25"/>
      <c r="L26" s="25"/>
      <c r="M26" s="25"/>
      <c r="N26" s="25"/>
      <c r="O26" s="25"/>
      <c r="P26" s="23"/>
      <c r="Q26" s="25">
        <f t="shared" ref="Q26:Q89" si="84">IF($F26=Q$4,1,IF($F26&gt;=EDATE(Q$4,12),IF(Q$11="Prior Year",Q14*(1-Q$10),Q14-Q$10),IF(Q25&gt;0,Q25,0)))</f>
        <v>1</v>
      </c>
      <c r="R26" s="25">
        <f t="shared" ref="R26:CC26" si="85">IF($F26=R$4,1,IF($F26&gt;=EDATE(R$4,12),IF(R$11="Prior Year",R14*(1-R$10),R14-R$10),IF(R25&gt;0,R25,0)))</f>
        <v>1</v>
      </c>
      <c r="S26" s="25">
        <f t="shared" si="85"/>
        <v>1</v>
      </c>
      <c r="T26" s="25">
        <f t="shared" si="85"/>
        <v>1</v>
      </c>
      <c r="U26" s="25">
        <f t="shared" si="85"/>
        <v>1</v>
      </c>
      <c r="V26" s="25">
        <f t="shared" si="85"/>
        <v>0</v>
      </c>
      <c r="W26" s="25">
        <f t="shared" si="85"/>
        <v>1</v>
      </c>
      <c r="X26" s="25">
        <f t="shared" si="85"/>
        <v>0</v>
      </c>
      <c r="Y26" s="25">
        <f t="shared" si="85"/>
        <v>0</v>
      </c>
      <c r="Z26" s="25">
        <f t="shared" si="85"/>
        <v>0</v>
      </c>
      <c r="AA26" s="25">
        <f t="shared" si="85"/>
        <v>0</v>
      </c>
      <c r="AB26" s="25">
        <f t="shared" si="85"/>
        <v>0</v>
      </c>
      <c r="AC26" s="25">
        <f t="shared" si="85"/>
        <v>0</v>
      </c>
      <c r="AD26" s="25">
        <f t="shared" si="85"/>
        <v>1</v>
      </c>
      <c r="AE26" s="25">
        <f t="shared" si="85"/>
        <v>0</v>
      </c>
      <c r="AF26" s="25">
        <f t="shared" si="85"/>
        <v>0</v>
      </c>
      <c r="AG26" s="25">
        <f t="shared" si="85"/>
        <v>0</v>
      </c>
      <c r="AH26" s="25">
        <f t="shared" si="85"/>
        <v>0</v>
      </c>
      <c r="AI26" s="25">
        <f t="shared" si="85"/>
        <v>0</v>
      </c>
      <c r="AJ26" s="25">
        <f t="shared" si="85"/>
        <v>0</v>
      </c>
      <c r="AK26" s="25">
        <f t="shared" si="85"/>
        <v>1</v>
      </c>
      <c r="AL26" s="25">
        <f t="shared" si="85"/>
        <v>0</v>
      </c>
      <c r="AM26" s="25">
        <f t="shared" si="85"/>
        <v>0</v>
      </c>
      <c r="AN26" s="25">
        <f t="shared" si="85"/>
        <v>0</v>
      </c>
      <c r="AO26" s="25">
        <f t="shared" si="85"/>
        <v>0</v>
      </c>
      <c r="AP26" s="25">
        <f t="shared" si="85"/>
        <v>0</v>
      </c>
      <c r="AQ26" s="25">
        <f t="shared" si="85"/>
        <v>0</v>
      </c>
      <c r="AR26" s="25">
        <f t="shared" si="85"/>
        <v>0</v>
      </c>
      <c r="AS26" s="25">
        <f t="shared" si="85"/>
        <v>0</v>
      </c>
      <c r="AT26" s="25">
        <f t="shared" si="85"/>
        <v>0</v>
      </c>
      <c r="AU26" s="25">
        <f t="shared" si="85"/>
        <v>0</v>
      </c>
      <c r="AV26" s="25">
        <f t="shared" si="85"/>
        <v>0</v>
      </c>
      <c r="AW26" s="25">
        <f t="shared" si="85"/>
        <v>0</v>
      </c>
      <c r="AX26" s="25">
        <f t="shared" si="85"/>
        <v>0</v>
      </c>
      <c r="AY26" s="25">
        <f t="shared" si="85"/>
        <v>0</v>
      </c>
      <c r="AZ26" s="25">
        <f t="shared" si="85"/>
        <v>0</v>
      </c>
      <c r="BA26" s="25">
        <f t="shared" si="85"/>
        <v>0</v>
      </c>
      <c r="BB26" s="25">
        <f t="shared" si="85"/>
        <v>0</v>
      </c>
      <c r="BC26" s="25">
        <f t="shared" si="85"/>
        <v>0</v>
      </c>
      <c r="BD26" s="25">
        <f t="shared" si="85"/>
        <v>0</v>
      </c>
      <c r="BE26" s="25">
        <f t="shared" si="85"/>
        <v>0</v>
      </c>
      <c r="BF26" s="25">
        <f t="shared" si="85"/>
        <v>1</v>
      </c>
      <c r="BG26" s="25">
        <f t="shared" si="85"/>
        <v>1</v>
      </c>
      <c r="BH26" s="25">
        <f t="shared" si="85"/>
        <v>0</v>
      </c>
      <c r="BI26" s="25">
        <f t="shared" si="85"/>
        <v>0</v>
      </c>
      <c r="BJ26" s="25">
        <f t="shared" si="85"/>
        <v>0</v>
      </c>
      <c r="BK26" s="25">
        <f t="shared" si="85"/>
        <v>0</v>
      </c>
      <c r="BL26" s="25">
        <f t="shared" si="85"/>
        <v>0</v>
      </c>
      <c r="BM26" s="25">
        <f t="shared" si="85"/>
        <v>0</v>
      </c>
      <c r="BN26" s="25">
        <f t="shared" si="85"/>
        <v>0</v>
      </c>
      <c r="BO26" s="25">
        <f t="shared" si="85"/>
        <v>0</v>
      </c>
      <c r="BP26" s="25">
        <f t="shared" si="85"/>
        <v>0</v>
      </c>
      <c r="BQ26" s="25">
        <f t="shared" si="85"/>
        <v>0</v>
      </c>
      <c r="BR26" s="25">
        <f t="shared" si="85"/>
        <v>0</v>
      </c>
      <c r="BS26" s="25">
        <f t="shared" si="85"/>
        <v>0</v>
      </c>
      <c r="BT26" s="25">
        <f t="shared" si="85"/>
        <v>0</v>
      </c>
      <c r="BU26" s="25">
        <f t="shared" si="85"/>
        <v>0</v>
      </c>
      <c r="BV26" s="25">
        <f t="shared" si="85"/>
        <v>0</v>
      </c>
      <c r="BW26" s="25">
        <f t="shared" si="85"/>
        <v>0</v>
      </c>
      <c r="BX26" s="25">
        <f t="shared" si="85"/>
        <v>0</v>
      </c>
      <c r="BY26" s="25">
        <f t="shared" si="85"/>
        <v>0</v>
      </c>
      <c r="BZ26" s="25">
        <f t="shared" si="85"/>
        <v>0</v>
      </c>
      <c r="CA26" s="25">
        <f t="shared" si="85"/>
        <v>0</v>
      </c>
      <c r="CB26" s="25">
        <f t="shared" si="85"/>
        <v>0</v>
      </c>
      <c r="CC26" s="25">
        <f t="shared" si="85"/>
        <v>0</v>
      </c>
      <c r="CD26" s="25">
        <f t="shared" ref="CD26:CS26" si="86">IF($F26=CD$4,1,IF($F26&gt;=EDATE(CD$4,12),IF(CD$11="Prior Year",CD14*(1-CD$10),CD14-CD$10),IF(CD25&gt;0,CD25,0)))</f>
        <v>0</v>
      </c>
      <c r="CE26" s="25">
        <f t="shared" si="86"/>
        <v>0</v>
      </c>
      <c r="CF26" s="25">
        <f t="shared" si="86"/>
        <v>0</v>
      </c>
      <c r="CG26" s="25">
        <f t="shared" si="86"/>
        <v>0</v>
      </c>
      <c r="CH26" s="25">
        <f t="shared" si="86"/>
        <v>0</v>
      </c>
      <c r="CI26" s="25">
        <f t="shared" si="86"/>
        <v>0</v>
      </c>
      <c r="CJ26" s="25">
        <f t="shared" si="86"/>
        <v>0</v>
      </c>
      <c r="CK26" s="25">
        <f t="shared" si="86"/>
        <v>0</v>
      </c>
      <c r="CL26" s="25">
        <f t="shared" si="86"/>
        <v>0</v>
      </c>
      <c r="CM26" s="25">
        <v>0</v>
      </c>
      <c r="CN26" s="25">
        <v>0</v>
      </c>
      <c r="CO26" s="25">
        <v>0</v>
      </c>
      <c r="CP26" s="25">
        <f t="shared" si="86"/>
        <v>0</v>
      </c>
      <c r="CQ26" s="25">
        <f t="shared" si="86"/>
        <v>0</v>
      </c>
      <c r="CR26" s="25">
        <f t="shared" si="86"/>
        <v>0</v>
      </c>
      <c r="CS26" s="25">
        <f t="shared" si="86"/>
        <v>0</v>
      </c>
    </row>
    <row r="27" spans="2:97" hidden="1" outlineLevel="1" x14ac:dyDescent="0.25">
      <c r="B27" s="2">
        <f t="shared" si="14"/>
        <v>29</v>
      </c>
      <c r="F27" s="24">
        <f t="shared" si="17"/>
        <v>42401</v>
      </c>
      <c r="G27" s="25">
        <f t="shared" si="83"/>
        <v>0.12863795110593715</v>
      </c>
      <c r="H27" s="25"/>
      <c r="I27" s="25"/>
      <c r="J27" s="25"/>
      <c r="K27" s="25"/>
      <c r="L27" s="25"/>
      <c r="M27" s="25"/>
      <c r="N27" s="25"/>
      <c r="O27" s="25"/>
      <c r="P27" s="23"/>
      <c r="Q27" s="25">
        <f t="shared" si="84"/>
        <v>1</v>
      </c>
      <c r="R27" s="25">
        <f t="shared" ref="R27:CC27" si="87">IF($F27=R$4,1,IF($F27&gt;=EDATE(R$4,12),IF(R$11="Prior Year",R15*(1-R$10),R15-R$10),IF(R26&gt;0,R26,0)))</f>
        <v>1</v>
      </c>
      <c r="S27" s="25">
        <f t="shared" si="87"/>
        <v>1</v>
      </c>
      <c r="T27" s="25">
        <f t="shared" si="87"/>
        <v>1</v>
      </c>
      <c r="U27" s="25">
        <f t="shared" si="87"/>
        <v>1</v>
      </c>
      <c r="V27" s="25">
        <f t="shared" si="87"/>
        <v>0</v>
      </c>
      <c r="W27" s="25">
        <f t="shared" si="87"/>
        <v>1</v>
      </c>
      <c r="X27" s="25">
        <f t="shared" si="87"/>
        <v>0</v>
      </c>
      <c r="Y27" s="25">
        <f t="shared" si="87"/>
        <v>0</v>
      </c>
      <c r="Z27" s="25">
        <f t="shared" si="87"/>
        <v>0</v>
      </c>
      <c r="AA27" s="25">
        <f t="shared" si="87"/>
        <v>0</v>
      </c>
      <c r="AB27" s="25">
        <f t="shared" si="87"/>
        <v>0</v>
      </c>
      <c r="AC27" s="25">
        <f t="shared" si="87"/>
        <v>0</v>
      </c>
      <c r="AD27" s="25">
        <f t="shared" si="87"/>
        <v>1</v>
      </c>
      <c r="AE27" s="25">
        <f t="shared" si="87"/>
        <v>0</v>
      </c>
      <c r="AF27" s="25">
        <f t="shared" si="87"/>
        <v>0</v>
      </c>
      <c r="AG27" s="25">
        <f t="shared" si="87"/>
        <v>0</v>
      </c>
      <c r="AH27" s="25">
        <f t="shared" si="87"/>
        <v>0</v>
      </c>
      <c r="AI27" s="25">
        <f t="shared" si="87"/>
        <v>0</v>
      </c>
      <c r="AJ27" s="25">
        <f t="shared" si="87"/>
        <v>0</v>
      </c>
      <c r="AK27" s="25">
        <f t="shared" si="87"/>
        <v>1</v>
      </c>
      <c r="AL27" s="25">
        <f t="shared" si="87"/>
        <v>0</v>
      </c>
      <c r="AM27" s="25">
        <f t="shared" si="87"/>
        <v>0</v>
      </c>
      <c r="AN27" s="25">
        <f t="shared" si="87"/>
        <v>0</v>
      </c>
      <c r="AO27" s="25">
        <f t="shared" si="87"/>
        <v>0</v>
      </c>
      <c r="AP27" s="25">
        <f t="shared" si="87"/>
        <v>0</v>
      </c>
      <c r="AQ27" s="25">
        <f t="shared" si="87"/>
        <v>0</v>
      </c>
      <c r="AR27" s="25">
        <f t="shared" si="87"/>
        <v>0</v>
      </c>
      <c r="AS27" s="25">
        <f t="shared" si="87"/>
        <v>0</v>
      </c>
      <c r="AT27" s="25">
        <f t="shared" si="87"/>
        <v>0</v>
      </c>
      <c r="AU27" s="25">
        <f t="shared" si="87"/>
        <v>0</v>
      </c>
      <c r="AV27" s="25">
        <f t="shared" si="87"/>
        <v>0</v>
      </c>
      <c r="AW27" s="25">
        <f t="shared" si="87"/>
        <v>0</v>
      </c>
      <c r="AX27" s="25">
        <f t="shared" si="87"/>
        <v>0</v>
      </c>
      <c r="AY27" s="25">
        <f t="shared" si="87"/>
        <v>0</v>
      </c>
      <c r="AZ27" s="25">
        <f t="shared" si="87"/>
        <v>0</v>
      </c>
      <c r="BA27" s="25">
        <f t="shared" si="87"/>
        <v>0</v>
      </c>
      <c r="BB27" s="25">
        <f t="shared" si="87"/>
        <v>0</v>
      </c>
      <c r="BC27" s="25">
        <f t="shared" si="87"/>
        <v>0</v>
      </c>
      <c r="BD27" s="25">
        <f t="shared" si="87"/>
        <v>0</v>
      </c>
      <c r="BE27" s="25">
        <f t="shared" si="87"/>
        <v>0</v>
      </c>
      <c r="BF27" s="25">
        <f t="shared" si="87"/>
        <v>1</v>
      </c>
      <c r="BG27" s="25">
        <f t="shared" si="87"/>
        <v>1</v>
      </c>
      <c r="BH27" s="25">
        <f t="shared" si="87"/>
        <v>0</v>
      </c>
      <c r="BI27" s="25">
        <f t="shared" si="87"/>
        <v>0</v>
      </c>
      <c r="BJ27" s="25">
        <f t="shared" si="87"/>
        <v>0</v>
      </c>
      <c r="BK27" s="25">
        <f t="shared" si="87"/>
        <v>0</v>
      </c>
      <c r="BL27" s="25">
        <f t="shared" si="87"/>
        <v>0</v>
      </c>
      <c r="BM27" s="25">
        <f t="shared" si="87"/>
        <v>0</v>
      </c>
      <c r="BN27" s="25">
        <f t="shared" si="87"/>
        <v>0</v>
      </c>
      <c r="BO27" s="25">
        <f t="shared" si="87"/>
        <v>0</v>
      </c>
      <c r="BP27" s="25">
        <f t="shared" si="87"/>
        <v>0</v>
      </c>
      <c r="BQ27" s="25">
        <f t="shared" si="87"/>
        <v>0</v>
      </c>
      <c r="BR27" s="25">
        <f t="shared" si="87"/>
        <v>0</v>
      </c>
      <c r="BS27" s="25">
        <f t="shared" si="87"/>
        <v>0</v>
      </c>
      <c r="BT27" s="25">
        <f t="shared" si="87"/>
        <v>0</v>
      </c>
      <c r="BU27" s="25">
        <f t="shared" si="87"/>
        <v>0</v>
      </c>
      <c r="BV27" s="25">
        <f t="shared" si="87"/>
        <v>0</v>
      </c>
      <c r="BW27" s="25">
        <f t="shared" si="87"/>
        <v>0</v>
      </c>
      <c r="BX27" s="25">
        <f t="shared" si="87"/>
        <v>0</v>
      </c>
      <c r="BY27" s="25">
        <f t="shared" si="87"/>
        <v>0</v>
      </c>
      <c r="BZ27" s="25">
        <f t="shared" si="87"/>
        <v>0</v>
      </c>
      <c r="CA27" s="25">
        <f t="shared" si="87"/>
        <v>0</v>
      </c>
      <c r="CB27" s="25">
        <f t="shared" si="87"/>
        <v>0</v>
      </c>
      <c r="CC27" s="25">
        <f t="shared" si="87"/>
        <v>0</v>
      </c>
      <c r="CD27" s="25">
        <f t="shared" ref="CD27:CS27" si="88">IF($F27=CD$4,1,IF($F27&gt;=EDATE(CD$4,12),IF(CD$11="Prior Year",CD15*(1-CD$10),CD15-CD$10),IF(CD26&gt;0,CD26,0)))</f>
        <v>0</v>
      </c>
      <c r="CE27" s="25">
        <f t="shared" si="88"/>
        <v>0</v>
      </c>
      <c r="CF27" s="25">
        <f t="shared" si="88"/>
        <v>0</v>
      </c>
      <c r="CG27" s="25">
        <f t="shared" si="88"/>
        <v>0</v>
      </c>
      <c r="CH27" s="25">
        <f t="shared" si="88"/>
        <v>0</v>
      </c>
      <c r="CI27" s="25">
        <f t="shared" si="88"/>
        <v>0</v>
      </c>
      <c r="CJ27" s="25">
        <f t="shared" si="88"/>
        <v>0</v>
      </c>
      <c r="CK27" s="25">
        <f t="shared" si="88"/>
        <v>0</v>
      </c>
      <c r="CL27" s="25">
        <f t="shared" si="88"/>
        <v>0</v>
      </c>
      <c r="CM27" s="25">
        <v>0</v>
      </c>
      <c r="CN27" s="25">
        <v>0</v>
      </c>
      <c r="CO27" s="25">
        <v>0</v>
      </c>
      <c r="CP27" s="25">
        <f t="shared" si="88"/>
        <v>0</v>
      </c>
      <c r="CQ27" s="25">
        <f t="shared" si="88"/>
        <v>0</v>
      </c>
      <c r="CR27" s="25">
        <f t="shared" si="88"/>
        <v>0</v>
      </c>
      <c r="CS27" s="25">
        <f t="shared" si="88"/>
        <v>0</v>
      </c>
    </row>
    <row r="28" spans="2:97" hidden="1" outlineLevel="1" x14ac:dyDescent="0.25">
      <c r="B28" s="2">
        <f t="shared" si="14"/>
        <v>31</v>
      </c>
      <c r="F28" s="24">
        <f t="shared" si="17"/>
        <v>42430</v>
      </c>
      <c r="G28" s="25">
        <f t="shared" si="83"/>
        <v>0.12863795110593715</v>
      </c>
      <c r="H28" s="25"/>
      <c r="I28" s="25"/>
      <c r="J28" s="25"/>
      <c r="K28" s="25"/>
      <c r="L28" s="25"/>
      <c r="M28" s="25"/>
      <c r="N28" s="25"/>
      <c r="O28" s="25"/>
      <c r="P28" s="23"/>
      <c r="Q28" s="25">
        <f t="shared" si="84"/>
        <v>1</v>
      </c>
      <c r="R28" s="25">
        <f t="shared" ref="R28:CC28" si="89">IF($F28=R$4,1,IF($F28&gt;=EDATE(R$4,12),IF(R$11="Prior Year",R16*(1-R$10),R16-R$10),IF(R27&gt;0,R27,0)))</f>
        <v>1</v>
      </c>
      <c r="S28" s="25">
        <f t="shared" si="89"/>
        <v>1</v>
      </c>
      <c r="T28" s="25">
        <f t="shared" si="89"/>
        <v>1</v>
      </c>
      <c r="U28" s="25">
        <f t="shared" si="89"/>
        <v>1</v>
      </c>
      <c r="V28" s="25">
        <f t="shared" si="89"/>
        <v>0</v>
      </c>
      <c r="W28" s="25">
        <f t="shared" si="89"/>
        <v>1</v>
      </c>
      <c r="X28" s="25">
        <f t="shared" si="89"/>
        <v>0</v>
      </c>
      <c r="Y28" s="25">
        <f t="shared" si="89"/>
        <v>0</v>
      </c>
      <c r="Z28" s="25">
        <f t="shared" si="89"/>
        <v>0</v>
      </c>
      <c r="AA28" s="25">
        <f t="shared" si="89"/>
        <v>0</v>
      </c>
      <c r="AB28" s="25">
        <f t="shared" si="89"/>
        <v>0</v>
      </c>
      <c r="AC28" s="25">
        <f t="shared" si="89"/>
        <v>0</v>
      </c>
      <c r="AD28" s="25">
        <f t="shared" si="89"/>
        <v>1</v>
      </c>
      <c r="AE28" s="25">
        <f t="shared" si="89"/>
        <v>0</v>
      </c>
      <c r="AF28" s="25">
        <f t="shared" si="89"/>
        <v>0</v>
      </c>
      <c r="AG28" s="25">
        <f t="shared" si="89"/>
        <v>0</v>
      </c>
      <c r="AH28" s="25">
        <f t="shared" si="89"/>
        <v>0</v>
      </c>
      <c r="AI28" s="25">
        <f t="shared" si="89"/>
        <v>0</v>
      </c>
      <c r="AJ28" s="25">
        <f t="shared" si="89"/>
        <v>0</v>
      </c>
      <c r="AK28" s="25">
        <f t="shared" si="89"/>
        <v>1</v>
      </c>
      <c r="AL28" s="25">
        <f t="shared" si="89"/>
        <v>0</v>
      </c>
      <c r="AM28" s="25">
        <f t="shared" si="89"/>
        <v>0</v>
      </c>
      <c r="AN28" s="25">
        <f t="shared" si="89"/>
        <v>0</v>
      </c>
      <c r="AO28" s="25">
        <f t="shared" si="89"/>
        <v>0</v>
      </c>
      <c r="AP28" s="25">
        <f t="shared" si="89"/>
        <v>0</v>
      </c>
      <c r="AQ28" s="25">
        <f t="shared" si="89"/>
        <v>0</v>
      </c>
      <c r="AR28" s="25">
        <f t="shared" si="89"/>
        <v>0</v>
      </c>
      <c r="AS28" s="25">
        <f t="shared" si="89"/>
        <v>0</v>
      </c>
      <c r="AT28" s="25">
        <f t="shared" si="89"/>
        <v>0</v>
      </c>
      <c r="AU28" s="25">
        <f t="shared" si="89"/>
        <v>0</v>
      </c>
      <c r="AV28" s="25">
        <f t="shared" si="89"/>
        <v>0</v>
      </c>
      <c r="AW28" s="25">
        <f t="shared" si="89"/>
        <v>0</v>
      </c>
      <c r="AX28" s="25">
        <f t="shared" si="89"/>
        <v>0</v>
      </c>
      <c r="AY28" s="25">
        <f t="shared" si="89"/>
        <v>0</v>
      </c>
      <c r="AZ28" s="25">
        <f t="shared" si="89"/>
        <v>0</v>
      </c>
      <c r="BA28" s="25">
        <f t="shared" si="89"/>
        <v>0</v>
      </c>
      <c r="BB28" s="25">
        <f t="shared" si="89"/>
        <v>0</v>
      </c>
      <c r="BC28" s="25">
        <f t="shared" si="89"/>
        <v>0</v>
      </c>
      <c r="BD28" s="25">
        <f t="shared" si="89"/>
        <v>0</v>
      </c>
      <c r="BE28" s="25">
        <f t="shared" si="89"/>
        <v>0</v>
      </c>
      <c r="BF28" s="25">
        <f t="shared" si="89"/>
        <v>1</v>
      </c>
      <c r="BG28" s="25">
        <f t="shared" si="89"/>
        <v>1</v>
      </c>
      <c r="BH28" s="25">
        <f t="shared" si="89"/>
        <v>0</v>
      </c>
      <c r="BI28" s="25">
        <f t="shared" si="89"/>
        <v>0</v>
      </c>
      <c r="BJ28" s="25">
        <f t="shared" si="89"/>
        <v>0</v>
      </c>
      <c r="BK28" s="25">
        <f t="shared" si="89"/>
        <v>0</v>
      </c>
      <c r="BL28" s="25">
        <f t="shared" si="89"/>
        <v>0</v>
      </c>
      <c r="BM28" s="25">
        <f t="shared" si="89"/>
        <v>0</v>
      </c>
      <c r="BN28" s="25">
        <f t="shared" si="89"/>
        <v>0</v>
      </c>
      <c r="BO28" s="25">
        <f t="shared" si="89"/>
        <v>0</v>
      </c>
      <c r="BP28" s="25">
        <f t="shared" si="89"/>
        <v>0</v>
      </c>
      <c r="BQ28" s="25">
        <f t="shared" si="89"/>
        <v>0</v>
      </c>
      <c r="BR28" s="25">
        <f t="shared" si="89"/>
        <v>0</v>
      </c>
      <c r="BS28" s="25">
        <f t="shared" si="89"/>
        <v>0</v>
      </c>
      <c r="BT28" s="25">
        <f t="shared" si="89"/>
        <v>0</v>
      </c>
      <c r="BU28" s="25">
        <f t="shared" si="89"/>
        <v>0</v>
      </c>
      <c r="BV28" s="25">
        <f t="shared" si="89"/>
        <v>0</v>
      </c>
      <c r="BW28" s="25">
        <f t="shared" si="89"/>
        <v>0</v>
      </c>
      <c r="BX28" s="25">
        <f t="shared" si="89"/>
        <v>0</v>
      </c>
      <c r="BY28" s="25">
        <f t="shared" si="89"/>
        <v>0</v>
      </c>
      <c r="BZ28" s="25">
        <f t="shared" si="89"/>
        <v>0</v>
      </c>
      <c r="CA28" s="25">
        <f t="shared" si="89"/>
        <v>0</v>
      </c>
      <c r="CB28" s="25">
        <f t="shared" si="89"/>
        <v>0</v>
      </c>
      <c r="CC28" s="25">
        <f t="shared" si="89"/>
        <v>0</v>
      </c>
      <c r="CD28" s="25">
        <f t="shared" ref="CD28:CS28" si="90">IF($F28=CD$4,1,IF($F28&gt;=EDATE(CD$4,12),IF(CD$11="Prior Year",CD16*(1-CD$10),CD16-CD$10),IF(CD27&gt;0,CD27,0)))</f>
        <v>0</v>
      </c>
      <c r="CE28" s="25">
        <f t="shared" si="90"/>
        <v>0</v>
      </c>
      <c r="CF28" s="25">
        <f t="shared" si="90"/>
        <v>0</v>
      </c>
      <c r="CG28" s="25">
        <f t="shared" si="90"/>
        <v>0</v>
      </c>
      <c r="CH28" s="25">
        <f t="shared" si="90"/>
        <v>0</v>
      </c>
      <c r="CI28" s="25">
        <f t="shared" si="90"/>
        <v>0</v>
      </c>
      <c r="CJ28" s="25">
        <f t="shared" si="90"/>
        <v>0</v>
      </c>
      <c r="CK28" s="25">
        <f t="shared" si="90"/>
        <v>0</v>
      </c>
      <c r="CL28" s="25">
        <f t="shared" si="90"/>
        <v>0</v>
      </c>
      <c r="CM28" s="25">
        <v>0</v>
      </c>
      <c r="CN28" s="25">
        <v>0</v>
      </c>
      <c r="CO28" s="25">
        <v>0</v>
      </c>
      <c r="CP28" s="25">
        <f t="shared" si="90"/>
        <v>0</v>
      </c>
      <c r="CQ28" s="25">
        <f t="shared" si="90"/>
        <v>0</v>
      </c>
      <c r="CR28" s="25">
        <f t="shared" si="90"/>
        <v>0</v>
      </c>
      <c r="CS28" s="25">
        <f t="shared" si="90"/>
        <v>0</v>
      </c>
    </row>
    <row r="29" spans="2:97" hidden="1" outlineLevel="1" x14ac:dyDescent="0.25">
      <c r="B29" s="2">
        <f t="shared" si="14"/>
        <v>30</v>
      </c>
      <c r="F29" s="24">
        <f t="shared" si="17"/>
        <v>42461</v>
      </c>
      <c r="G29" s="25">
        <f t="shared" si="83"/>
        <v>0.12863795110593715</v>
      </c>
      <c r="H29" s="25"/>
      <c r="I29" s="25"/>
      <c r="J29" s="25"/>
      <c r="K29" s="25"/>
      <c r="L29" s="25"/>
      <c r="M29" s="25"/>
      <c r="N29" s="25"/>
      <c r="O29" s="25"/>
      <c r="P29" s="23"/>
      <c r="Q29" s="25">
        <f t="shared" si="84"/>
        <v>1</v>
      </c>
      <c r="R29" s="25">
        <f t="shared" ref="R29:CC29" si="91">IF($F29=R$4,1,IF($F29&gt;=EDATE(R$4,12),IF(R$11="Prior Year",R17*(1-R$10),R17-R$10),IF(R28&gt;0,R28,0)))</f>
        <v>1</v>
      </c>
      <c r="S29" s="25">
        <f t="shared" si="91"/>
        <v>1</v>
      </c>
      <c r="T29" s="25">
        <f t="shared" si="91"/>
        <v>1</v>
      </c>
      <c r="U29" s="25">
        <f t="shared" si="91"/>
        <v>1</v>
      </c>
      <c r="V29" s="25">
        <f t="shared" si="91"/>
        <v>0</v>
      </c>
      <c r="W29" s="25">
        <f t="shared" si="91"/>
        <v>1</v>
      </c>
      <c r="X29" s="25">
        <f t="shared" si="91"/>
        <v>0</v>
      </c>
      <c r="Y29" s="25">
        <f t="shared" si="91"/>
        <v>0</v>
      </c>
      <c r="Z29" s="25">
        <f t="shared" si="91"/>
        <v>0</v>
      </c>
      <c r="AA29" s="25">
        <f t="shared" si="91"/>
        <v>0</v>
      </c>
      <c r="AB29" s="25">
        <f t="shared" si="91"/>
        <v>0</v>
      </c>
      <c r="AC29" s="25">
        <f t="shared" si="91"/>
        <v>0</v>
      </c>
      <c r="AD29" s="25">
        <f t="shared" si="91"/>
        <v>1</v>
      </c>
      <c r="AE29" s="25">
        <f t="shared" si="91"/>
        <v>0</v>
      </c>
      <c r="AF29" s="25">
        <f t="shared" si="91"/>
        <v>0</v>
      </c>
      <c r="AG29" s="25">
        <f t="shared" si="91"/>
        <v>0</v>
      </c>
      <c r="AH29" s="25">
        <f t="shared" si="91"/>
        <v>0</v>
      </c>
      <c r="AI29" s="25">
        <f t="shared" si="91"/>
        <v>0</v>
      </c>
      <c r="AJ29" s="25">
        <f t="shared" si="91"/>
        <v>0</v>
      </c>
      <c r="AK29" s="25">
        <f t="shared" si="91"/>
        <v>1</v>
      </c>
      <c r="AL29" s="25">
        <f t="shared" si="91"/>
        <v>0</v>
      </c>
      <c r="AM29" s="25">
        <f t="shared" si="91"/>
        <v>0</v>
      </c>
      <c r="AN29" s="25">
        <f t="shared" si="91"/>
        <v>0</v>
      </c>
      <c r="AO29" s="25">
        <f t="shared" si="91"/>
        <v>0</v>
      </c>
      <c r="AP29" s="25">
        <f t="shared" si="91"/>
        <v>0</v>
      </c>
      <c r="AQ29" s="25">
        <f t="shared" si="91"/>
        <v>0</v>
      </c>
      <c r="AR29" s="25">
        <f t="shared" si="91"/>
        <v>0</v>
      </c>
      <c r="AS29" s="25">
        <f t="shared" si="91"/>
        <v>0</v>
      </c>
      <c r="AT29" s="25">
        <f t="shared" si="91"/>
        <v>0</v>
      </c>
      <c r="AU29" s="25">
        <f t="shared" si="91"/>
        <v>0</v>
      </c>
      <c r="AV29" s="25">
        <f t="shared" si="91"/>
        <v>0</v>
      </c>
      <c r="AW29" s="25">
        <f t="shared" si="91"/>
        <v>0</v>
      </c>
      <c r="AX29" s="25">
        <f t="shared" si="91"/>
        <v>0</v>
      </c>
      <c r="AY29" s="25">
        <f t="shared" si="91"/>
        <v>0</v>
      </c>
      <c r="AZ29" s="25">
        <f t="shared" si="91"/>
        <v>0</v>
      </c>
      <c r="BA29" s="25">
        <f t="shared" si="91"/>
        <v>0</v>
      </c>
      <c r="BB29" s="25">
        <f t="shared" si="91"/>
        <v>0</v>
      </c>
      <c r="BC29" s="25">
        <f t="shared" si="91"/>
        <v>0</v>
      </c>
      <c r="BD29" s="25">
        <f t="shared" si="91"/>
        <v>0</v>
      </c>
      <c r="BE29" s="25">
        <f t="shared" si="91"/>
        <v>0</v>
      </c>
      <c r="BF29" s="25">
        <f t="shared" si="91"/>
        <v>1</v>
      </c>
      <c r="BG29" s="25">
        <f t="shared" si="91"/>
        <v>1</v>
      </c>
      <c r="BH29" s="25">
        <f t="shared" si="91"/>
        <v>0</v>
      </c>
      <c r="BI29" s="25">
        <f t="shared" si="91"/>
        <v>0</v>
      </c>
      <c r="BJ29" s="25">
        <f t="shared" si="91"/>
        <v>0</v>
      </c>
      <c r="BK29" s="25">
        <f t="shared" si="91"/>
        <v>0</v>
      </c>
      <c r="BL29" s="25">
        <f t="shared" si="91"/>
        <v>0</v>
      </c>
      <c r="BM29" s="25">
        <f t="shared" si="91"/>
        <v>0</v>
      </c>
      <c r="BN29" s="25">
        <f t="shared" si="91"/>
        <v>0</v>
      </c>
      <c r="BO29" s="25">
        <f t="shared" si="91"/>
        <v>0</v>
      </c>
      <c r="BP29" s="25">
        <f t="shared" si="91"/>
        <v>0</v>
      </c>
      <c r="BQ29" s="25">
        <f t="shared" si="91"/>
        <v>0</v>
      </c>
      <c r="BR29" s="25">
        <f t="shared" si="91"/>
        <v>0</v>
      </c>
      <c r="BS29" s="25">
        <f t="shared" si="91"/>
        <v>0</v>
      </c>
      <c r="BT29" s="25">
        <f t="shared" si="91"/>
        <v>0</v>
      </c>
      <c r="BU29" s="25">
        <f t="shared" si="91"/>
        <v>0</v>
      </c>
      <c r="BV29" s="25">
        <f t="shared" si="91"/>
        <v>0</v>
      </c>
      <c r="BW29" s="25">
        <f t="shared" si="91"/>
        <v>0</v>
      </c>
      <c r="BX29" s="25">
        <f t="shared" si="91"/>
        <v>0</v>
      </c>
      <c r="BY29" s="25">
        <f t="shared" si="91"/>
        <v>0</v>
      </c>
      <c r="BZ29" s="25">
        <f t="shared" si="91"/>
        <v>0</v>
      </c>
      <c r="CA29" s="25">
        <f t="shared" si="91"/>
        <v>0</v>
      </c>
      <c r="CB29" s="25">
        <f t="shared" si="91"/>
        <v>0</v>
      </c>
      <c r="CC29" s="25">
        <f t="shared" si="91"/>
        <v>0</v>
      </c>
      <c r="CD29" s="25">
        <f t="shared" ref="CD29:CS29" si="92">IF($F29=CD$4,1,IF($F29&gt;=EDATE(CD$4,12),IF(CD$11="Prior Year",CD17*(1-CD$10),CD17-CD$10),IF(CD28&gt;0,CD28,0)))</f>
        <v>0</v>
      </c>
      <c r="CE29" s="25">
        <f t="shared" si="92"/>
        <v>0</v>
      </c>
      <c r="CF29" s="25">
        <f t="shared" si="92"/>
        <v>0</v>
      </c>
      <c r="CG29" s="25">
        <f t="shared" si="92"/>
        <v>0</v>
      </c>
      <c r="CH29" s="25">
        <f t="shared" si="92"/>
        <v>0</v>
      </c>
      <c r="CI29" s="25">
        <f t="shared" si="92"/>
        <v>0</v>
      </c>
      <c r="CJ29" s="25">
        <f t="shared" si="92"/>
        <v>0</v>
      </c>
      <c r="CK29" s="25">
        <f t="shared" si="92"/>
        <v>0</v>
      </c>
      <c r="CL29" s="25">
        <f t="shared" si="92"/>
        <v>0</v>
      </c>
      <c r="CM29" s="25">
        <v>0</v>
      </c>
      <c r="CN29" s="25">
        <v>0</v>
      </c>
      <c r="CO29" s="25">
        <v>0</v>
      </c>
      <c r="CP29" s="25">
        <f t="shared" si="92"/>
        <v>0</v>
      </c>
      <c r="CQ29" s="25">
        <f t="shared" si="92"/>
        <v>0</v>
      </c>
      <c r="CR29" s="25">
        <f t="shared" si="92"/>
        <v>0</v>
      </c>
      <c r="CS29" s="25">
        <f t="shared" si="92"/>
        <v>0</v>
      </c>
    </row>
    <row r="30" spans="2:97" hidden="1" outlineLevel="1" x14ac:dyDescent="0.25">
      <c r="B30" s="2">
        <f t="shared" si="14"/>
        <v>31</v>
      </c>
      <c r="F30" s="24">
        <f t="shared" si="17"/>
        <v>42491</v>
      </c>
      <c r="G30" s="25">
        <f t="shared" si="83"/>
        <v>0.14804035700426854</v>
      </c>
      <c r="H30" s="25"/>
      <c r="I30" s="25"/>
      <c r="J30" s="25"/>
      <c r="K30" s="25"/>
      <c r="L30" s="25"/>
      <c r="M30" s="25"/>
      <c r="N30" s="25"/>
      <c r="O30" s="25"/>
      <c r="P30" s="23"/>
      <c r="Q30" s="25">
        <f t="shared" si="84"/>
        <v>1</v>
      </c>
      <c r="R30" s="25">
        <f t="shared" ref="R30:CC30" si="93">IF($F30=R$4,1,IF($F30&gt;=EDATE(R$4,12),IF(R$11="Prior Year",R18*(1-R$10),R18-R$10),IF(R29&gt;0,R29,0)))</f>
        <v>1</v>
      </c>
      <c r="S30" s="25">
        <f t="shared" si="93"/>
        <v>1</v>
      </c>
      <c r="T30" s="25">
        <f t="shared" si="93"/>
        <v>1</v>
      </c>
      <c r="U30" s="25">
        <f t="shared" si="93"/>
        <v>1</v>
      </c>
      <c r="V30" s="25">
        <f t="shared" si="93"/>
        <v>0</v>
      </c>
      <c r="W30" s="25">
        <f t="shared" si="93"/>
        <v>1</v>
      </c>
      <c r="X30" s="25">
        <f t="shared" si="93"/>
        <v>0</v>
      </c>
      <c r="Y30" s="25">
        <f t="shared" si="93"/>
        <v>0</v>
      </c>
      <c r="Z30" s="25">
        <f t="shared" si="93"/>
        <v>0</v>
      </c>
      <c r="AA30" s="25">
        <f t="shared" si="93"/>
        <v>0</v>
      </c>
      <c r="AB30" s="25">
        <f t="shared" si="93"/>
        <v>0</v>
      </c>
      <c r="AC30" s="25">
        <f t="shared" si="93"/>
        <v>0</v>
      </c>
      <c r="AD30" s="25">
        <f t="shared" si="93"/>
        <v>1</v>
      </c>
      <c r="AE30" s="25">
        <f t="shared" si="93"/>
        <v>0</v>
      </c>
      <c r="AF30" s="25">
        <f t="shared" si="93"/>
        <v>0</v>
      </c>
      <c r="AG30" s="25">
        <f t="shared" si="93"/>
        <v>0</v>
      </c>
      <c r="AH30" s="25">
        <f t="shared" si="93"/>
        <v>0</v>
      </c>
      <c r="AI30" s="25">
        <f t="shared" si="93"/>
        <v>0</v>
      </c>
      <c r="AJ30" s="25">
        <f t="shared" si="93"/>
        <v>0</v>
      </c>
      <c r="AK30" s="25">
        <f t="shared" si="93"/>
        <v>1</v>
      </c>
      <c r="AL30" s="25">
        <f t="shared" si="93"/>
        <v>0</v>
      </c>
      <c r="AM30" s="25">
        <f t="shared" si="93"/>
        <v>0</v>
      </c>
      <c r="AN30" s="25">
        <f t="shared" si="93"/>
        <v>0</v>
      </c>
      <c r="AO30" s="25">
        <f t="shared" si="93"/>
        <v>0</v>
      </c>
      <c r="AP30" s="25">
        <f t="shared" si="93"/>
        <v>0</v>
      </c>
      <c r="AQ30" s="25">
        <f t="shared" si="93"/>
        <v>0</v>
      </c>
      <c r="AR30" s="25">
        <f t="shared" si="93"/>
        <v>0</v>
      </c>
      <c r="AS30" s="25">
        <f t="shared" si="93"/>
        <v>0</v>
      </c>
      <c r="AT30" s="25">
        <f t="shared" si="93"/>
        <v>0</v>
      </c>
      <c r="AU30" s="25">
        <f t="shared" si="93"/>
        <v>0</v>
      </c>
      <c r="AV30" s="25">
        <f t="shared" si="93"/>
        <v>0</v>
      </c>
      <c r="AW30" s="25">
        <f t="shared" si="93"/>
        <v>0</v>
      </c>
      <c r="AX30" s="25">
        <f t="shared" si="93"/>
        <v>0</v>
      </c>
      <c r="AY30" s="25">
        <f t="shared" si="93"/>
        <v>0</v>
      </c>
      <c r="AZ30" s="25">
        <f t="shared" si="93"/>
        <v>0</v>
      </c>
      <c r="BA30" s="25">
        <f t="shared" si="93"/>
        <v>0</v>
      </c>
      <c r="BB30" s="25">
        <f t="shared" si="93"/>
        <v>0</v>
      </c>
      <c r="BC30" s="25">
        <f t="shared" si="93"/>
        <v>0</v>
      </c>
      <c r="BD30" s="25">
        <f t="shared" si="93"/>
        <v>0</v>
      </c>
      <c r="BE30" s="25">
        <f t="shared" si="93"/>
        <v>0</v>
      </c>
      <c r="BF30" s="25">
        <f t="shared" si="93"/>
        <v>1</v>
      </c>
      <c r="BG30" s="25">
        <f t="shared" si="93"/>
        <v>1</v>
      </c>
      <c r="BH30" s="25">
        <f t="shared" si="93"/>
        <v>0</v>
      </c>
      <c r="BI30" s="25">
        <f t="shared" si="93"/>
        <v>0</v>
      </c>
      <c r="BJ30" s="25">
        <f t="shared" si="93"/>
        <v>0</v>
      </c>
      <c r="BK30" s="25">
        <f t="shared" si="93"/>
        <v>0</v>
      </c>
      <c r="BL30" s="25">
        <f t="shared" si="93"/>
        <v>0</v>
      </c>
      <c r="BM30" s="25">
        <f t="shared" si="93"/>
        <v>0</v>
      </c>
      <c r="BN30" s="25">
        <f t="shared" si="93"/>
        <v>0</v>
      </c>
      <c r="BO30" s="25">
        <f t="shared" si="93"/>
        <v>0</v>
      </c>
      <c r="BP30" s="25">
        <f t="shared" si="93"/>
        <v>0</v>
      </c>
      <c r="BQ30" s="25">
        <f t="shared" si="93"/>
        <v>0</v>
      </c>
      <c r="BR30" s="25">
        <f t="shared" si="93"/>
        <v>0</v>
      </c>
      <c r="BS30" s="25">
        <f t="shared" si="93"/>
        <v>0</v>
      </c>
      <c r="BT30" s="25">
        <f t="shared" si="93"/>
        <v>0</v>
      </c>
      <c r="BU30" s="25">
        <f t="shared" si="93"/>
        <v>0</v>
      </c>
      <c r="BV30" s="25">
        <f t="shared" si="93"/>
        <v>0</v>
      </c>
      <c r="BW30" s="25">
        <f t="shared" si="93"/>
        <v>0</v>
      </c>
      <c r="BX30" s="25">
        <f t="shared" si="93"/>
        <v>0</v>
      </c>
      <c r="BY30" s="25">
        <f t="shared" si="93"/>
        <v>0</v>
      </c>
      <c r="BZ30" s="25">
        <f t="shared" si="93"/>
        <v>0</v>
      </c>
      <c r="CA30" s="25">
        <f t="shared" si="93"/>
        <v>0</v>
      </c>
      <c r="CB30" s="25">
        <f t="shared" si="93"/>
        <v>0</v>
      </c>
      <c r="CC30" s="25">
        <f t="shared" si="93"/>
        <v>0</v>
      </c>
      <c r="CD30" s="25">
        <f t="shared" ref="CD30:CS30" si="94">IF($F30=CD$4,1,IF($F30&gt;=EDATE(CD$4,12),IF(CD$11="Prior Year",CD18*(1-CD$10),CD18-CD$10),IF(CD29&gt;0,CD29,0)))</f>
        <v>0</v>
      </c>
      <c r="CE30" s="25">
        <f t="shared" si="94"/>
        <v>0</v>
      </c>
      <c r="CF30" s="25">
        <f t="shared" si="94"/>
        <v>0</v>
      </c>
      <c r="CG30" s="25">
        <f t="shared" si="94"/>
        <v>0</v>
      </c>
      <c r="CH30" s="25">
        <f t="shared" si="94"/>
        <v>0</v>
      </c>
      <c r="CI30" s="25">
        <f t="shared" si="94"/>
        <v>1</v>
      </c>
      <c r="CJ30" s="25">
        <f t="shared" si="94"/>
        <v>0</v>
      </c>
      <c r="CK30" s="25">
        <f t="shared" si="94"/>
        <v>0</v>
      </c>
      <c r="CL30" s="25">
        <f t="shared" si="94"/>
        <v>0</v>
      </c>
      <c r="CM30" s="25">
        <v>0</v>
      </c>
      <c r="CN30" s="25">
        <v>0</v>
      </c>
      <c r="CO30" s="25">
        <v>0</v>
      </c>
      <c r="CP30" s="25">
        <f t="shared" si="94"/>
        <v>0</v>
      </c>
      <c r="CQ30" s="25">
        <f t="shared" si="94"/>
        <v>0</v>
      </c>
      <c r="CR30" s="25">
        <f t="shared" si="94"/>
        <v>0</v>
      </c>
      <c r="CS30" s="25">
        <f t="shared" si="94"/>
        <v>0</v>
      </c>
    </row>
    <row r="31" spans="2:97" hidden="1" outlineLevel="1" x14ac:dyDescent="0.25">
      <c r="B31" s="2">
        <f t="shared" si="14"/>
        <v>30</v>
      </c>
      <c r="F31" s="24">
        <f t="shared" si="17"/>
        <v>42522</v>
      </c>
      <c r="G31" s="25">
        <f t="shared" si="83"/>
        <v>0.2644547923942569</v>
      </c>
      <c r="H31" s="25"/>
      <c r="I31" s="25"/>
      <c r="J31" s="25"/>
      <c r="K31" s="25"/>
      <c r="L31" s="25"/>
      <c r="M31" s="25"/>
      <c r="N31" s="25"/>
      <c r="O31" s="25"/>
      <c r="P31" s="23"/>
      <c r="Q31" s="25">
        <f t="shared" si="84"/>
        <v>1</v>
      </c>
      <c r="R31" s="25">
        <f t="shared" ref="R31:CC31" si="95">IF($F31=R$4,1,IF($F31&gt;=EDATE(R$4,12),IF(R$11="Prior Year",R19*(1-R$10),R19-R$10),IF(R30&gt;0,R30,0)))</f>
        <v>1</v>
      </c>
      <c r="S31" s="25">
        <f t="shared" si="95"/>
        <v>1</v>
      </c>
      <c r="T31" s="25">
        <f t="shared" si="95"/>
        <v>1</v>
      </c>
      <c r="U31" s="25">
        <f t="shared" si="95"/>
        <v>1</v>
      </c>
      <c r="V31" s="25">
        <f t="shared" si="95"/>
        <v>0</v>
      </c>
      <c r="W31" s="25">
        <f t="shared" si="95"/>
        <v>1</v>
      </c>
      <c r="X31" s="25">
        <f t="shared" si="95"/>
        <v>0</v>
      </c>
      <c r="Y31" s="25">
        <f t="shared" si="95"/>
        <v>0</v>
      </c>
      <c r="Z31" s="25">
        <f t="shared" si="95"/>
        <v>0</v>
      </c>
      <c r="AA31" s="25">
        <f t="shared" si="95"/>
        <v>0</v>
      </c>
      <c r="AB31" s="25">
        <f t="shared" si="95"/>
        <v>0</v>
      </c>
      <c r="AC31" s="25">
        <f t="shared" si="95"/>
        <v>0</v>
      </c>
      <c r="AD31" s="25">
        <f t="shared" si="95"/>
        <v>1</v>
      </c>
      <c r="AE31" s="25">
        <f t="shared" si="95"/>
        <v>0</v>
      </c>
      <c r="AF31" s="25">
        <f t="shared" si="95"/>
        <v>0</v>
      </c>
      <c r="AG31" s="25">
        <f t="shared" si="95"/>
        <v>0</v>
      </c>
      <c r="AH31" s="25">
        <f t="shared" si="95"/>
        <v>0</v>
      </c>
      <c r="AI31" s="25">
        <f t="shared" si="95"/>
        <v>0</v>
      </c>
      <c r="AJ31" s="25">
        <f t="shared" si="95"/>
        <v>0</v>
      </c>
      <c r="AK31" s="25">
        <f t="shared" si="95"/>
        <v>1</v>
      </c>
      <c r="AL31" s="25">
        <f t="shared" si="95"/>
        <v>0</v>
      </c>
      <c r="AM31" s="25">
        <f t="shared" si="95"/>
        <v>0</v>
      </c>
      <c r="AN31" s="25">
        <f t="shared" si="95"/>
        <v>0</v>
      </c>
      <c r="AO31" s="25">
        <f t="shared" si="95"/>
        <v>0</v>
      </c>
      <c r="AP31" s="25">
        <f t="shared" si="95"/>
        <v>0</v>
      </c>
      <c r="AQ31" s="25">
        <f t="shared" si="95"/>
        <v>0</v>
      </c>
      <c r="AR31" s="25">
        <f t="shared" si="95"/>
        <v>0</v>
      </c>
      <c r="AS31" s="25">
        <f t="shared" si="95"/>
        <v>0</v>
      </c>
      <c r="AT31" s="25">
        <f t="shared" si="95"/>
        <v>0</v>
      </c>
      <c r="AU31" s="25">
        <f t="shared" si="95"/>
        <v>0</v>
      </c>
      <c r="AV31" s="25">
        <f t="shared" si="95"/>
        <v>0</v>
      </c>
      <c r="AW31" s="25">
        <f t="shared" si="95"/>
        <v>0</v>
      </c>
      <c r="AX31" s="25">
        <f t="shared" si="95"/>
        <v>0</v>
      </c>
      <c r="AY31" s="25">
        <f t="shared" si="95"/>
        <v>0</v>
      </c>
      <c r="AZ31" s="25">
        <f t="shared" si="95"/>
        <v>1</v>
      </c>
      <c r="BA31" s="25">
        <f t="shared" si="95"/>
        <v>1</v>
      </c>
      <c r="BB31" s="25">
        <f t="shared" si="95"/>
        <v>1</v>
      </c>
      <c r="BC31" s="25">
        <f t="shared" si="95"/>
        <v>1</v>
      </c>
      <c r="BD31" s="25">
        <f t="shared" si="95"/>
        <v>1</v>
      </c>
      <c r="BE31" s="25">
        <f t="shared" si="95"/>
        <v>1</v>
      </c>
      <c r="BF31" s="25">
        <f t="shared" si="95"/>
        <v>1</v>
      </c>
      <c r="BG31" s="25">
        <f t="shared" si="95"/>
        <v>1</v>
      </c>
      <c r="BH31" s="25">
        <f t="shared" si="95"/>
        <v>0</v>
      </c>
      <c r="BI31" s="25">
        <f t="shared" si="95"/>
        <v>0</v>
      </c>
      <c r="BJ31" s="25">
        <f t="shared" si="95"/>
        <v>0</v>
      </c>
      <c r="BK31" s="25">
        <f t="shared" si="95"/>
        <v>0</v>
      </c>
      <c r="BL31" s="25">
        <f t="shared" si="95"/>
        <v>0</v>
      </c>
      <c r="BM31" s="25">
        <f t="shared" si="95"/>
        <v>0</v>
      </c>
      <c r="BN31" s="25">
        <f t="shared" si="95"/>
        <v>0</v>
      </c>
      <c r="BO31" s="25">
        <f t="shared" si="95"/>
        <v>0</v>
      </c>
      <c r="BP31" s="25">
        <f t="shared" si="95"/>
        <v>0</v>
      </c>
      <c r="BQ31" s="25">
        <f t="shared" si="95"/>
        <v>0</v>
      </c>
      <c r="BR31" s="25">
        <f t="shared" si="95"/>
        <v>0</v>
      </c>
      <c r="BS31" s="25">
        <f t="shared" si="95"/>
        <v>0</v>
      </c>
      <c r="BT31" s="25">
        <f t="shared" si="95"/>
        <v>0</v>
      </c>
      <c r="BU31" s="25">
        <f t="shared" si="95"/>
        <v>0</v>
      </c>
      <c r="BV31" s="25">
        <f t="shared" si="95"/>
        <v>0</v>
      </c>
      <c r="BW31" s="25">
        <f t="shared" si="95"/>
        <v>0</v>
      </c>
      <c r="BX31" s="25">
        <f t="shared" si="95"/>
        <v>0</v>
      </c>
      <c r="BY31" s="25">
        <f t="shared" si="95"/>
        <v>0</v>
      </c>
      <c r="BZ31" s="25">
        <f t="shared" si="95"/>
        <v>0</v>
      </c>
      <c r="CA31" s="25">
        <f t="shared" si="95"/>
        <v>0</v>
      </c>
      <c r="CB31" s="25">
        <f t="shared" si="95"/>
        <v>0</v>
      </c>
      <c r="CC31" s="25">
        <f t="shared" si="95"/>
        <v>0</v>
      </c>
      <c r="CD31" s="25">
        <f t="shared" ref="CD31:CS31" si="96">IF($F31=CD$4,1,IF($F31&gt;=EDATE(CD$4,12),IF(CD$11="Prior Year",CD19*(1-CD$10),CD19-CD$10),IF(CD30&gt;0,CD30,0)))</f>
        <v>0</v>
      </c>
      <c r="CE31" s="25">
        <f t="shared" si="96"/>
        <v>0</v>
      </c>
      <c r="CF31" s="25">
        <f t="shared" si="96"/>
        <v>0</v>
      </c>
      <c r="CG31" s="25">
        <f t="shared" si="96"/>
        <v>0</v>
      </c>
      <c r="CH31" s="25">
        <f t="shared" si="96"/>
        <v>0</v>
      </c>
      <c r="CI31" s="25">
        <f t="shared" si="96"/>
        <v>1</v>
      </c>
      <c r="CJ31" s="25">
        <f t="shared" si="96"/>
        <v>0</v>
      </c>
      <c r="CK31" s="25">
        <f t="shared" si="96"/>
        <v>0</v>
      </c>
      <c r="CL31" s="25">
        <f t="shared" si="96"/>
        <v>0</v>
      </c>
      <c r="CM31" s="25">
        <v>0</v>
      </c>
      <c r="CN31" s="25">
        <v>0</v>
      </c>
      <c r="CO31" s="25">
        <v>0</v>
      </c>
      <c r="CP31" s="25">
        <f t="shared" si="96"/>
        <v>0</v>
      </c>
      <c r="CQ31" s="25">
        <f t="shared" si="96"/>
        <v>0</v>
      </c>
      <c r="CR31" s="25">
        <f t="shared" si="96"/>
        <v>0</v>
      </c>
      <c r="CS31" s="25">
        <f t="shared" si="96"/>
        <v>0</v>
      </c>
    </row>
    <row r="32" spans="2:97" hidden="1" outlineLevel="1" x14ac:dyDescent="0.25">
      <c r="B32" s="2">
        <f t="shared" si="14"/>
        <v>31</v>
      </c>
      <c r="F32" s="24">
        <f t="shared" si="17"/>
        <v>42552</v>
      </c>
      <c r="G32" s="25">
        <f t="shared" si="83"/>
        <v>0.2644547923942569</v>
      </c>
      <c r="H32" s="25"/>
      <c r="I32" s="25"/>
      <c r="J32" s="25"/>
      <c r="K32" s="25"/>
      <c r="L32" s="25"/>
      <c r="M32" s="25"/>
      <c r="N32" s="25"/>
      <c r="O32" s="25"/>
      <c r="P32" s="23"/>
      <c r="Q32" s="25">
        <f t="shared" si="84"/>
        <v>1</v>
      </c>
      <c r="R32" s="25">
        <f t="shared" ref="R32:CC32" si="97">IF($F32=R$4,1,IF($F32&gt;=EDATE(R$4,12),IF(R$11="Prior Year",R20*(1-R$10),R20-R$10),IF(R31&gt;0,R31,0)))</f>
        <v>1</v>
      </c>
      <c r="S32" s="25">
        <f t="shared" si="97"/>
        <v>1</v>
      </c>
      <c r="T32" s="25">
        <f t="shared" si="97"/>
        <v>1</v>
      </c>
      <c r="U32" s="25">
        <f t="shared" si="97"/>
        <v>1</v>
      </c>
      <c r="V32" s="25">
        <f t="shared" si="97"/>
        <v>0</v>
      </c>
      <c r="W32" s="25">
        <f t="shared" si="97"/>
        <v>1</v>
      </c>
      <c r="X32" s="25">
        <f t="shared" si="97"/>
        <v>0</v>
      </c>
      <c r="Y32" s="25">
        <f t="shared" si="97"/>
        <v>0</v>
      </c>
      <c r="Z32" s="25">
        <f t="shared" si="97"/>
        <v>0</v>
      </c>
      <c r="AA32" s="25">
        <f t="shared" si="97"/>
        <v>0</v>
      </c>
      <c r="AB32" s="25">
        <f t="shared" si="97"/>
        <v>0</v>
      </c>
      <c r="AC32" s="25">
        <f t="shared" si="97"/>
        <v>0</v>
      </c>
      <c r="AD32" s="25">
        <f t="shared" si="97"/>
        <v>1</v>
      </c>
      <c r="AE32" s="25">
        <f t="shared" si="97"/>
        <v>0</v>
      </c>
      <c r="AF32" s="25">
        <f t="shared" si="97"/>
        <v>0</v>
      </c>
      <c r="AG32" s="25">
        <f t="shared" si="97"/>
        <v>0</v>
      </c>
      <c r="AH32" s="25">
        <f t="shared" si="97"/>
        <v>0</v>
      </c>
      <c r="AI32" s="25">
        <f t="shared" si="97"/>
        <v>0</v>
      </c>
      <c r="AJ32" s="25">
        <f t="shared" si="97"/>
        <v>0</v>
      </c>
      <c r="AK32" s="25">
        <f t="shared" si="97"/>
        <v>1</v>
      </c>
      <c r="AL32" s="25">
        <f t="shared" si="97"/>
        <v>0</v>
      </c>
      <c r="AM32" s="25">
        <f t="shared" si="97"/>
        <v>0</v>
      </c>
      <c r="AN32" s="25">
        <f t="shared" si="97"/>
        <v>0</v>
      </c>
      <c r="AO32" s="25">
        <f t="shared" si="97"/>
        <v>0</v>
      </c>
      <c r="AP32" s="25">
        <f t="shared" si="97"/>
        <v>0</v>
      </c>
      <c r="AQ32" s="25">
        <f t="shared" si="97"/>
        <v>0</v>
      </c>
      <c r="AR32" s="25">
        <f t="shared" si="97"/>
        <v>0</v>
      </c>
      <c r="AS32" s="25">
        <f t="shared" si="97"/>
        <v>0</v>
      </c>
      <c r="AT32" s="25">
        <f t="shared" si="97"/>
        <v>0</v>
      </c>
      <c r="AU32" s="25">
        <f t="shared" si="97"/>
        <v>0</v>
      </c>
      <c r="AV32" s="25">
        <f t="shared" si="97"/>
        <v>0</v>
      </c>
      <c r="AW32" s="25">
        <f t="shared" si="97"/>
        <v>0</v>
      </c>
      <c r="AX32" s="25">
        <f t="shared" si="97"/>
        <v>0</v>
      </c>
      <c r="AY32" s="25">
        <f t="shared" si="97"/>
        <v>0</v>
      </c>
      <c r="AZ32" s="25">
        <f t="shared" si="97"/>
        <v>1</v>
      </c>
      <c r="BA32" s="25">
        <f t="shared" si="97"/>
        <v>1</v>
      </c>
      <c r="BB32" s="25">
        <f t="shared" si="97"/>
        <v>1</v>
      </c>
      <c r="BC32" s="25">
        <f t="shared" si="97"/>
        <v>1</v>
      </c>
      <c r="BD32" s="25">
        <f t="shared" si="97"/>
        <v>1</v>
      </c>
      <c r="BE32" s="25">
        <f t="shared" si="97"/>
        <v>1</v>
      </c>
      <c r="BF32" s="25">
        <f t="shared" si="97"/>
        <v>1</v>
      </c>
      <c r="BG32" s="25">
        <f t="shared" si="97"/>
        <v>1</v>
      </c>
      <c r="BH32" s="25">
        <f t="shared" si="97"/>
        <v>0</v>
      </c>
      <c r="BI32" s="25">
        <f t="shared" si="97"/>
        <v>0</v>
      </c>
      <c r="BJ32" s="25">
        <f t="shared" si="97"/>
        <v>0</v>
      </c>
      <c r="BK32" s="25">
        <f t="shared" si="97"/>
        <v>0</v>
      </c>
      <c r="BL32" s="25">
        <f t="shared" si="97"/>
        <v>0</v>
      </c>
      <c r="BM32" s="25">
        <f t="shared" si="97"/>
        <v>0</v>
      </c>
      <c r="BN32" s="25">
        <f t="shared" si="97"/>
        <v>0</v>
      </c>
      <c r="BO32" s="25">
        <f t="shared" si="97"/>
        <v>0</v>
      </c>
      <c r="BP32" s="25">
        <f t="shared" si="97"/>
        <v>0</v>
      </c>
      <c r="BQ32" s="25">
        <f t="shared" si="97"/>
        <v>0</v>
      </c>
      <c r="BR32" s="25">
        <f t="shared" si="97"/>
        <v>0</v>
      </c>
      <c r="BS32" s="25">
        <f t="shared" si="97"/>
        <v>0</v>
      </c>
      <c r="BT32" s="25">
        <f t="shared" si="97"/>
        <v>0</v>
      </c>
      <c r="BU32" s="25">
        <f t="shared" si="97"/>
        <v>0</v>
      </c>
      <c r="BV32" s="25">
        <f t="shared" si="97"/>
        <v>0</v>
      </c>
      <c r="BW32" s="25">
        <f t="shared" si="97"/>
        <v>0</v>
      </c>
      <c r="BX32" s="25">
        <f t="shared" si="97"/>
        <v>0</v>
      </c>
      <c r="BY32" s="25">
        <f t="shared" si="97"/>
        <v>0</v>
      </c>
      <c r="BZ32" s="25">
        <f t="shared" si="97"/>
        <v>0</v>
      </c>
      <c r="CA32" s="25">
        <f t="shared" si="97"/>
        <v>0</v>
      </c>
      <c r="CB32" s="25">
        <f t="shared" si="97"/>
        <v>0</v>
      </c>
      <c r="CC32" s="25">
        <f t="shared" si="97"/>
        <v>0</v>
      </c>
      <c r="CD32" s="25">
        <f t="shared" ref="CD32:CS32" si="98">IF($F32=CD$4,1,IF($F32&gt;=EDATE(CD$4,12),IF(CD$11="Prior Year",CD20*(1-CD$10),CD20-CD$10),IF(CD31&gt;0,CD31,0)))</f>
        <v>0</v>
      </c>
      <c r="CE32" s="25">
        <f t="shared" si="98"/>
        <v>0</v>
      </c>
      <c r="CF32" s="25">
        <f t="shared" si="98"/>
        <v>0</v>
      </c>
      <c r="CG32" s="25">
        <f t="shared" si="98"/>
        <v>0</v>
      </c>
      <c r="CH32" s="25">
        <f t="shared" si="98"/>
        <v>0</v>
      </c>
      <c r="CI32" s="25">
        <f t="shared" si="98"/>
        <v>1</v>
      </c>
      <c r="CJ32" s="25">
        <f t="shared" si="98"/>
        <v>0</v>
      </c>
      <c r="CK32" s="25">
        <f t="shared" si="98"/>
        <v>0</v>
      </c>
      <c r="CL32" s="25">
        <f t="shared" si="98"/>
        <v>0</v>
      </c>
      <c r="CM32" s="25">
        <v>0</v>
      </c>
      <c r="CN32" s="25">
        <v>0</v>
      </c>
      <c r="CO32" s="25">
        <v>0</v>
      </c>
      <c r="CP32" s="25">
        <f t="shared" si="98"/>
        <v>0</v>
      </c>
      <c r="CQ32" s="25">
        <f t="shared" si="98"/>
        <v>0</v>
      </c>
      <c r="CR32" s="25">
        <f t="shared" si="98"/>
        <v>0</v>
      </c>
      <c r="CS32" s="25">
        <f t="shared" si="98"/>
        <v>0</v>
      </c>
    </row>
    <row r="33" spans="2:97" hidden="1" outlineLevel="1" x14ac:dyDescent="0.25">
      <c r="B33" s="2">
        <f t="shared" si="14"/>
        <v>31</v>
      </c>
      <c r="F33" s="24">
        <f t="shared" si="17"/>
        <v>42583</v>
      </c>
      <c r="G33" s="25">
        <f t="shared" si="83"/>
        <v>0.35419091967403959</v>
      </c>
      <c r="H33" s="25"/>
      <c r="I33" s="25"/>
      <c r="J33" s="25"/>
      <c r="K33" s="25"/>
      <c r="L33" s="25"/>
      <c r="M33" s="25"/>
      <c r="N33" s="25"/>
      <c r="O33" s="25"/>
      <c r="P33" s="23"/>
      <c r="Q33" s="25">
        <f t="shared" si="84"/>
        <v>1</v>
      </c>
      <c r="R33" s="25">
        <f t="shared" ref="R33:CC33" si="99">IF($F33=R$4,1,IF($F33&gt;=EDATE(R$4,12),IF(R$11="Prior Year",R21*(1-R$10),R21-R$10),IF(R32&gt;0,R32,0)))</f>
        <v>1</v>
      </c>
      <c r="S33" s="25">
        <f t="shared" si="99"/>
        <v>1</v>
      </c>
      <c r="T33" s="25">
        <f t="shared" si="99"/>
        <v>1</v>
      </c>
      <c r="U33" s="25">
        <f t="shared" si="99"/>
        <v>1</v>
      </c>
      <c r="V33" s="25">
        <f t="shared" si="99"/>
        <v>0</v>
      </c>
      <c r="W33" s="25">
        <f t="shared" si="99"/>
        <v>1</v>
      </c>
      <c r="X33" s="25">
        <f t="shared" si="99"/>
        <v>0</v>
      </c>
      <c r="Y33" s="25">
        <f t="shared" si="99"/>
        <v>0</v>
      </c>
      <c r="Z33" s="25">
        <f t="shared" si="99"/>
        <v>0</v>
      </c>
      <c r="AA33" s="25">
        <f t="shared" si="99"/>
        <v>0</v>
      </c>
      <c r="AB33" s="25">
        <f t="shared" si="99"/>
        <v>0</v>
      </c>
      <c r="AC33" s="25">
        <f t="shared" si="99"/>
        <v>0</v>
      </c>
      <c r="AD33" s="25">
        <f t="shared" si="99"/>
        <v>1</v>
      </c>
      <c r="AE33" s="25">
        <f t="shared" si="99"/>
        <v>0</v>
      </c>
      <c r="AF33" s="25">
        <f t="shared" si="99"/>
        <v>0</v>
      </c>
      <c r="AG33" s="25">
        <f t="shared" si="99"/>
        <v>0</v>
      </c>
      <c r="AH33" s="25">
        <f t="shared" si="99"/>
        <v>0</v>
      </c>
      <c r="AI33" s="25">
        <f t="shared" si="99"/>
        <v>0</v>
      </c>
      <c r="AJ33" s="25">
        <f t="shared" si="99"/>
        <v>0</v>
      </c>
      <c r="AK33" s="25">
        <f t="shared" si="99"/>
        <v>1</v>
      </c>
      <c r="AL33" s="25">
        <f t="shared" si="99"/>
        <v>0</v>
      </c>
      <c r="AM33" s="25">
        <f t="shared" si="99"/>
        <v>0</v>
      </c>
      <c r="AN33" s="25">
        <f t="shared" si="99"/>
        <v>0</v>
      </c>
      <c r="AO33" s="25">
        <f t="shared" si="99"/>
        <v>0</v>
      </c>
      <c r="AP33" s="25">
        <f t="shared" si="99"/>
        <v>0</v>
      </c>
      <c r="AQ33" s="25">
        <f t="shared" si="99"/>
        <v>0</v>
      </c>
      <c r="AR33" s="25">
        <f t="shared" si="99"/>
        <v>0</v>
      </c>
      <c r="AS33" s="25">
        <f t="shared" si="99"/>
        <v>0</v>
      </c>
      <c r="AT33" s="25">
        <f t="shared" si="99"/>
        <v>0</v>
      </c>
      <c r="AU33" s="25">
        <f t="shared" si="99"/>
        <v>0</v>
      </c>
      <c r="AV33" s="25">
        <f t="shared" si="99"/>
        <v>0</v>
      </c>
      <c r="AW33" s="25">
        <f t="shared" si="99"/>
        <v>0</v>
      </c>
      <c r="AX33" s="25">
        <f t="shared" si="99"/>
        <v>0</v>
      </c>
      <c r="AY33" s="25">
        <f t="shared" si="99"/>
        <v>0</v>
      </c>
      <c r="AZ33" s="25">
        <f t="shared" si="99"/>
        <v>1</v>
      </c>
      <c r="BA33" s="25">
        <f t="shared" si="99"/>
        <v>1</v>
      </c>
      <c r="BB33" s="25">
        <f t="shared" si="99"/>
        <v>1</v>
      </c>
      <c r="BC33" s="25">
        <f t="shared" si="99"/>
        <v>1</v>
      </c>
      <c r="BD33" s="25">
        <f t="shared" si="99"/>
        <v>1</v>
      </c>
      <c r="BE33" s="25">
        <f t="shared" si="99"/>
        <v>1</v>
      </c>
      <c r="BF33" s="25">
        <f t="shared" si="99"/>
        <v>1</v>
      </c>
      <c r="BG33" s="25">
        <f t="shared" si="99"/>
        <v>1</v>
      </c>
      <c r="BH33" s="25">
        <f t="shared" si="99"/>
        <v>0</v>
      </c>
      <c r="BI33" s="25">
        <f t="shared" si="99"/>
        <v>0</v>
      </c>
      <c r="BJ33" s="25">
        <f t="shared" si="99"/>
        <v>0</v>
      </c>
      <c r="BK33" s="25">
        <f t="shared" si="99"/>
        <v>0</v>
      </c>
      <c r="BL33" s="25">
        <f t="shared" si="99"/>
        <v>0</v>
      </c>
      <c r="BM33" s="25">
        <f t="shared" si="99"/>
        <v>0</v>
      </c>
      <c r="BN33" s="25">
        <f t="shared" si="99"/>
        <v>0</v>
      </c>
      <c r="BO33" s="25">
        <f t="shared" si="99"/>
        <v>0</v>
      </c>
      <c r="BP33" s="25">
        <f t="shared" si="99"/>
        <v>0</v>
      </c>
      <c r="BQ33" s="25">
        <f t="shared" si="99"/>
        <v>1</v>
      </c>
      <c r="BR33" s="25">
        <f t="shared" si="99"/>
        <v>1</v>
      </c>
      <c r="BS33" s="25">
        <f t="shared" si="99"/>
        <v>1</v>
      </c>
      <c r="BT33" s="25">
        <f t="shared" si="99"/>
        <v>1</v>
      </c>
      <c r="BU33" s="25">
        <f t="shared" si="99"/>
        <v>0</v>
      </c>
      <c r="BV33" s="25">
        <f t="shared" si="99"/>
        <v>0</v>
      </c>
      <c r="BW33" s="25">
        <f t="shared" si="99"/>
        <v>1</v>
      </c>
      <c r="BX33" s="25">
        <f t="shared" si="99"/>
        <v>1</v>
      </c>
      <c r="BY33" s="25">
        <f t="shared" si="99"/>
        <v>1</v>
      </c>
      <c r="BZ33" s="25">
        <f t="shared" si="99"/>
        <v>1</v>
      </c>
      <c r="CA33" s="25">
        <f t="shared" si="99"/>
        <v>1</v>
      </c>
      <c r="CB33" s="25">
        <f t="shared" si="99"/>
        <v>1</v>
      </c>
      <c r="CC33" s="25">
        <f t="shared" si="99"/>
        <v>1</v>
      </c>
      <c r="CD33" s="25">
        <f t="shared" ref="CD33:CS33" si="100">IF($F33=CD$4,1,IF($F33&gt;=EDATE(CD$4,12),IF(CD$11="Prior Year",CD21*(1-CD$10),CD21-CD$10),IF(CD32&gt;0,CD32,0)))</f>
        <v>1</v>
      </c>
      <c r="CE33" s="25">
        <f t="shared" si="100"/>
        <v>1</v>
      </c>
      <c r="CF33" s="25">
        <f t="shared" si="100"/>
        <v>0</v>
      </c>
      <c r="CG33" s="25">
        <f t="shared" si="100"/>
        <v>0</v>
      </c>
      <c r="CH33" s="25">
        <f t="shared" si="100"/>
        <v>0</v>
      </c>
      <c r="CI33" s="25">
        <f t="shared" si="100"/>
        <v>1</v>
      </c>
      <c r="CJ33" s="25">
        <f t="shared" si="100"/>
        <v>0</v>
      </c>
      <c r="CK33" s="25">
        <f t="shared" si="100"/>
        <v>0</v>
      </c>
      <c r="CL33" s="25">
        <f t="shared" si="100"/>
        <v>0</v>
      </c>
      <c r="CM33" s="25">
        <v>0</v>
      </c>
      <c r="CN33" s="25">
        <v>0</v>
      </c>
      <c r="CO33" s="25">
        <v>0</v>
      </c>
      <c r="CP33" s="25">
        <f t="shared" si="100"/>
        <v>0</v>
      </c>
      <c r="CQ33" s="25">
        <f t="shared" si="100"/>
        <v>0</v>
      </c>
      <c r="CR33" s="25">
        <f t="shared" si="100"/>
        <v>0</v>
      </c>
      <c r="CS33" s="25">
        <f t="shared" si="100"/>
        <v>0</v>
      </c>
    </row>
    <row r="34" spans="2:97" hidden="1" outlineLevel="1" x14ac:dyDescent="0.25">
      <c r="B34" s="2">
        <f t="shared" si="14"/>
        <v>30</v>
      </c>
      <c r="F34" s="24">
        <f t="shared" si="17"/>
        <v>42614</v>
      </c>
      <c r="G34" s="25">
        <f t="shared" si="83"/>
        <v>0.37173797050834306</v>
      </c>
      <c r="H34" s="25"/>
      <c r="I34" s="25"/>
      <c r="J34" s="25"/>
      <c r="K34" s="25"/>
      <c r="L34" s="25"/>
      <c r="M34" s="25"/>
      <c r="N34" s="25"/>
      <c r="O34" s="25"/>
      <c r="P34" s="23"/>
      <c r="Q34" s="25">
        <f t="shared" si="84"/>
        <v>1</v>
      </c>
      <c r="R34" s="25">
        <f t="shared" ref="R34:CC34" si="101">IF($F34=R$4,1,IF($F34&gt;=EDATE(R$4,12),IF(R$11="Prior Year",R22*(1-R$10),R22-R$10),IF(R33&gt;0,R33,0)))</f>
        <v>0.995</v>
      </c>
      <c r="S34" s="25">
        <f t="shared" si="101"/>
        <v>1</v>
      </c>
      <c r="T34" s="25">
        <f t="shared" si="101"/>
        <v>1</v>
      </c>
      <c r="U34" s="25">
        <f t="shared" si="101"/>
        <v>1</v>
      </c>
      <c r="V34" s="25">
        <f t="shared" si="101"/>
        <v>0</v>
      </c>
      <c r="W34" s="25">
        <f t="shared" si="101"/>
        <v>1</v>
      </c>
      <c r="X34" s="25">
        <f t="shared" si="101"/>
        <v>0</v>
      </c>
      <c r="Y34" s="25">
        <f t="shared" si="101"/>
        <v>0</v>
      </c>
      <c r="Z34" s="25">
        <f t="shared" si="101"/>
        <v>0</v>
      </c>
      <c r="AA34" s="25">
        <f t="shared" si="101"/>
        <v>0</v>
      </c>
      <c r="AB34" s="25">
        <f t="shared" si="101"/>
        <v>0</v>
      </c>
      <c r="AC34" s="25">
        <f t="shared" si="101"/>
        <v>0</v>
      </c>
      <c r="AD34" s="25">
        <f t="shared" si="101"/>
        <v>1</v>
      </c>
      <c r="AE34" s="25">
        <f t="shared" si="101"/>
        <v>0</v>
      </c>
      <c r="AF34" s="25">
        <f t="shared" si="101"/>
        <v>0</v>
      </c>
      <c r="AG34" s="25">
        <f t="shared" si="101"/>
        <v>0</v>
      </c>
      <c r="AH34" s="25">
        <f t="shared" si="101"/>
        <v>0</v>
      </c>
      <c r="AI34" s="25">
        <f t="shared" si="101"/>
        <v>0</v>
      </c>
      <c r="AJ34" s="25">
        <f t="shared" si="101"/>
        <v>0</v>
      </c>
      <c r="AK34" s="25">
        <f t="shared" si="101"/>
        <v>1</v>
      </c>
      <c r="AL34" s="25">
        <f t="shared" si="101"/>
        <v>0</v>
      </c>
      <c r="AM34" s="25">
        <f t="shared" si="101"/>
        <v>0</v>
      </c>
      <c r="AN34" s="25">
        <f t="shared" si="101"/>
        <v>0</v>
      </c>
      <c r="AO34" s="25">
        <f t="shared" si="101"/>
        <v>0</v>
      </c>
      <c r="AP34" s="25">
        <f t="shared" si="101"/>
        <v>0</v>
      </c>
      <c r="AQ34" s="25">
        <f t="shared" si="101"/>
        <v>0</v>
      </c>
      <c r="AR34" s="25">
        <f t="shared" si="101"/>
        <v>0</v>
      </c>
      <c r="AS34" s="25">
        <f t="shared" si="101"/>
        <v>0</v>
      </c>
      <c r="AT34" s="25">
        <f t="shared" si="101"/>
        <v>0</v>
      </c>
      <c r="AU34" s="25">
        <f t="shared" si="101"/>
        <v>0</v>
      </c>
      <c r="AV34" s="25">
        <f t="shared" si="101"/>
        <v>0</v>
      </c>
      <c r="AW34" s="25">
        <f t="shared" si="101"/>
        <v>0</v>
      </c>
      <c r="AX34" s="25">
        <f t="shared" si="101"/>
        <v>0</v>
      </c>
      <c r="AY34" s="25">
        <f t="shared" si="101"/>
        <v>0</v>
      </c>
      <c r="AZ34" s="25">
        <f t="shared" si="101"/>
        <v>1</v>
      </c>
      <c r="BA34" s="25">
        <f t="shared" si="101"/>
        <v>1</v>
      </c>
      <c r="BB34" s="25">
        <f t="shared" si="101"/>
        <v>1</v>
      </c>
      <c r="BC34" s="25">
        <f t="shared" si="101"/>
        <v>1</v>
      </c>
      <c r="BD34" s="25">
        <f t="shared" si="101"/>
        <v>1</v>
      </c>
      <c r="BE34" s="25">
        <f t="shared" si="101"/>
        <v>1</v>
      </c>
      <c r="BF34" s="25">
        <f t="shared" si="101"/>
        <v>1</v>
      </c>
      <c r="BG34" s="25">
        <f t="shared" si="101"/>
        <v>1</v>
      </c>
      <c r="BH34" s="25">
        <f t="shared" si="101"/>
        <v>1</v>
      </c>
      <c r="BI34" s="25">
        <f t="shared" si="101"/>
        <v>0</v>
      </c>
      <c r="BJ34" s="25">
        <f t="shared" si="101"/>
        <v>0</v>
      </c>
      <c r="BK34" s="25">
        <f t="shared" si="101"/>
        <v>0</v>
      </c>
      <c r="BL34" s="25">
        <f t="shared" si="101"/>
        <v>0</v>
      </c>
      <c r="BM34" s="25">
        <f t="shared" si="101"/>
        <v>0</v>
      </c>
      <c r="BN34" s="25">
        <f t="shared" si="101"/>
        <v>0</v>
      </c>
      <c r="BO34" s="25">
        <f t="shared" si="101"/>
        <v>0</v>
      </c>
      <c r="BP34" s="25">
        <f t="shared" si="101"/>
        <v>0</v>
      </c>
      <c r="BQ34" s="25">
        <f t="shared" si="101"/>
        <v>1</v>
      </c>
      <c r="BR34" s="25">
        <f t="shared" si="101"/>
        <v>1</v>
      </c>
      <c r="BS34" s="25">
        <f t="shared" si="101"/>
        <v>1</v>
      </c>
      <c r="BT34" s="25">
        <f t="shared" si="101"/>
        <v>1</v>
      </c>
      <c r="BU34" s="25">
        <f t="shared" si="101"/>
        <v>0</v>
      </c>
      <c r="BV34" s="25">
        <f t="shared" si="101"/>
        <v>0</v>
      </c>
      <c r="BW34" s="25">
        <f t="shared" si="101"/>
        <v>1</v>
      </c>
      <c r="BX34" s="25">
        <f t="shared" si="101"/>
        <v>1</v>
      </c>
      <c r="BY34" s="25">
        <f t="shared" si="101"/>
        <v>1</v>
      </c>
      <c r="BZ34" s="25">
        <f t="shared" si="101"/>
        <v>1</v>
      </c>
      <c r="CA34" s="25">
        <f t="shared" si="101"/>
        <v>1</v>
      </c>
      <c r="CB34" s="25">
        <f t="shared" si="101"/>
        <v>1</v>
      </c>
      <c r="CC34" s="25">
        <f t="shared" si="101"/>
        <v>1</v>
      </c>
      <c r="CD34" s="25">
        <f t="shared" ref="CD34:CS34" si="102">IF($F34=CD$4,1,IF($F34&gt;=EDATE(CD$4,12),IF(CD$11="Prior Year",CD22*(1-CD$10),CD22-CD$10),IF(CD33&gt;0,CD33,0)))</f>
        <v>1</v>
      </c>
      <c r="CE34" s="25">
        <f t="shared" si="102"/>
        <v>1</v>
      </c>
      <c r="CF34" s="25">
        <f t="shared" si="102"/>
        <v>0</v>
      </c>
      <c r="CG34" s="25">
        <f t="shared" si="102"/>
        <v>0</v>
      </c>
      <c r="CH34" s="25">
        <f t="shared" si="102"/>
        <v>0</v>
      </c>
      <c r="CI34" s="25">
        <f t="shared" si="102"/>
        <v>1</v>
      </c>
      <c r="CJ34" s="25">
        <f t="shared" si="102"/>
        <v>0</v>
      </c>
      <c r="CK34" s="25">
        <f t="shared" si="102"/>
        <v>0</v>
      </c>
      <c r="CL34" s="25">
        <f t="shared" si="102"/>
        <v>0</v>
      </c>
      <c r="CM34" s="25">
        <v>0</v>
      </c>
      <c r="CN34" s="25">
        <v>0</v>
      </c>
      <c r="CO34" s="25">
        <v>0</v>
      </c>
      <c r="CP34" s="25">
        <f t="shared" si="102"/>
        <v>0</v>
      </c>
      <c r="CQ34" s="25">
        <f t="shared" si="102"/>
        <v>0</v>
      </c>
      <c r="CR34" s="25">
        <f t="shared" si="102"/>
        <v>0</v>
      </c>
      <c r="CS34" s="25">
        <f t="shared" si="102"/>
        <v>0</v>
      </c>
    </row>
    <row r="35" spans="2:97" hidden="1" outlineLevel="1" x14ac:dyDescent="0.25">
      <c r="B35" s="2">
        <f t="shared" si="14"/>
        <v>31</v>
      </c>
      <c r="F35" s="24">
        <f t="shared" si="17"/>
        <v>42644</v>
      </c>
      <c r="G35" s="25">
        <f t="shared" si="83"/>
        <v>0.39599097788125731</v>
      </c>
      <c r="H35" s="25"/>
      <c r="I35" s="25"/>
      <c r="J35" s="25"/>
      <c r="K35" s="25"/>
      <c r="L35" s="25"/>
      <c r="M35" s="25"/>
      <c r="N35" s="25"/>
      <c r="O35" s="25"/>
      <c r="P35" s="23"/>
      <c r="Q35" s="25">
        <f t="shared" si="84"/>
        <v>1</v>
      </c>
      <c r="R35" s="25">
        <f t="shared" ref="R35:CC35" si="103">IF($F35=R$4,1,IF($F35&gt;=EDATE(R$4,12),IF(R$11="Prior Year",R23*(1-R$10),R23-R$10),IF(R34&gt;0,R34,0)))</f>
        <v>0.995</v>
      </c>
      <c r="S35" s="25">
        <f t="shared" si="103"/>
        <v>1</v>
      </c>
      <c r="T35" s="25">
        <f t="shared" si="103"/>
        <v>1</v>
      </c>
      <c r="U35" s="25">
        <f t="shared" si="103"/>
        <v>1</v>
      </c>
      <c r="V35" s="25">
        <f t="shared" si="103"/>
        <v>0</v>
      </c>
      <c r="W35" s="25">
        <f t="shared" si="103"/>
        <v>1</v>
      </c>
      <c r="X35" s="25">
        <f t="shared" si="103"/>
        <v>1</v>
      </c>
      <c r="Y35" s="25">
        <f t="shared" si="103"/>
        <v>1</v>
      </c>
      <c r="Z35" s="25">
        <f t="shared" si="103"/>
        <v>0</v>
      </c>
      <c r="AA35" s="25">
        <f t="shared" si="103"/>
        <v>0</v>
      </c>
      <c r="AB35" s="25">
        <f t="shared" si="103"/>
        <v>0</v>
      </c>
      <c r="AC35" s="25">
        <f t="shared" si="103"/>
        <v>0</v>
      </c>
      <c r="AD35" s="25">
        <f t="shared" si="103"/>
        <v>1</v>
      </c>
      <c r="AE35" s="25">
        <f t="shared" si="103"/>
        <v>0</v>
      </c>
      <c r="AF35" s="25">
        <f t="shared" si="103"/>
        <v>0</v>
      </c>
      <c r="AG35" s="25">
        <f t="shared" si="103"/>
        <v>0</v>
      </c>
      <c r="AH35" s="25">
        <f t="shared" si="103"/>
        <v>0</v>
      </c>
      <c r="AI35" s="25">
        <f t="shared" si="103"/>
        <v>0</v>
      </c>
      <c r="AJ35" s="25">
        <f t="shared" si="103"/>
        <v>0</v>
      </c>
      <c r="AK35" s="25">
        <f t="shared" si="103"/>
        <v>1</v>
      </c>
      <c r="AL35" s="25">
        <f t="shared" si="103"/>
        <v>0</v>
      </c>
      <c r="AM35" s="25">
        <f t="shared" si="103"/>
        <v>0</v>
      </c>
      <c r="AN35" s="25">
        <f t="shared" si="103"/>
        <v>0</v>
      </c>
      <c r="AO35" s="25">
        <f t="shared" si="103"/>
        <v>0</v>
      </c>
      <c r="AP35" s="25">
        <f t="shared" si="103"/>
        <v>0</v>
      </c>
      <c r="AQ35" s="25">
        <f t="shared" si="103"/>
        <v>0</v>
      </c>
      <c r="AR35" s="25">
        <f t="shared" si="103"/>
        <v>0</v>
      </c>
      <c r="AS35" s="25">
        <f t="shared" si="103"/>
        <v>0</v>
      </c>
      <c r="AT35" s="25">
        <f t="shared" si="103"/>
        <v>0</v>
      </c>
      <c r="AU35" s="25">
        <f t="shared" si="103"/>
        <v>0</v>
      </c>
      <c r="AV35" s="25">
        <f t="shared" si="103"/>
        <v>0</v>
      </c>
      <c r="AW35" s="25">
        <f t="shared" si="103"/>
        <v>0</v>
      </c>
      <c r="AX35" s="25">
        <f t="shared" si="103"/>
        <v>0</v>
      </c>
      <c r="AY35" s="25">
        <f t="shared" si="103"/>
        <v>0</v>
      </c>
      <c r="AZ35" s="25">
        <f t="shared" si="103"/>
        <v>1</v>
      </c>
      <c r="BA35" s="25">
        <f t="shared" si="103"/>
        <v>1</v>
      </c>
      <c r="BB35" s="25">
        <f t="shared" si="103"/>
        <v>1</v>
      </c>
      <c r="BC35" s="25">
        <f t="shared" si="103"/>
        <v>1</v>
      </c>
      <c r="BD35" s="25">
        <f t="shared" si="103"/>
        <v>1</v>
      </c>
      <c r="BE35" s="25">
        <f t="shared" si="103"/>
        <v>1</v>
      </c>
      <c r="BF35" s="25">
        <f t="shared" si="103"/>
        <v>1</v>
      </c>
      <c r="BG35" s="25">
        <f t="shared" si="103"/>
        <v>1</v>
      </c>
      <c r="BH35" s="25">
        <f t="shared" si="103"/>
        <v>1</v>
      </c>
      <c r="BI35" s="25">
        <f t="shared" si="103"/>
        <v>0</v>
      </c>
      <c r="BJ35" s="25">
        <f t="shared" si="103"/>
        <v>0</v>
      </c>
      <c r="BK35" s="25">
        <f t="shared" si="103"/>
        <v>0</v>
      </c>
      <c r="BL35" s="25">
        <f t="shared" si="103"/>
        <v>0</v>
      </c>
      <c r="BM35" s="25">
        <f t="shared" si="103"/>
        <v>0</v>
      </c>
      <c r="BN35" s="25">
        <f t="shared" si="103"/>
        <v>0</v>
      </c>
      <c r="BO35" s="25">
        <f t="shared" si="103"/>
        <v>0</v>
      </c>
      <c r="BP35" s="25">
        <f t="shared" si="103"/>
        <v>0</v>
      </c>
      <c r="BQ35" s="25">
        <f t="shared" si="103"/>
        <v>1</v>
      </c>
      <c r="BR35" s="25">
        <f t="shared" si="103"/>
        <v>1</v>
      </c>
      <c r="BS35" s="25">
        <f t="shared" si="103"/>
        <v>1</v>
      </c>
      <c r="BT35" s="25">
        <f t="shared" si="103"/>
        <v>1</v>
      </c>
      <c r="BU35" s="25">
        <f t="shared" si="103"/>
        <v>0</v>
      </c>
      <c r="BV35" s="25">
        <f t="shared" si="103"/>
        <v>0</v>
      </c>
      <c r="BW35" s="25">
        <f t="shared" si="103"/>
        <v>1</v>
      </c>
      <c r="BX35" s="25">
        <f t="shared" si="103"/>
        <v>1</v>
      </c>
      <c r="BY35" s="25">
        <f t="shared" si="103"/>
        <v>1</v>
      </c>
      <c r="BZ35" s="25">
        <f t="shared" si="103"/>
        <v>1</v>
      </c>
      <c r="CA35" s="25">
        <f t="shared" si="103"/>
        <v>1</v>
      </c>
      <c r="CB35" s="25">
        <f t="shared" si="103"/>
        <v>1</v>
      </c>
      <c r="CC35" s="25">
        <f t="shared" si="103"/>
        <v>1</v>
      </c>
      <c r="CD35" s="25">
        <f t="shared" ref="CD35:CS35" si="104">IF($F35=CD$4,1,IF($F35&gt;=EDATE(CD$4,12),IF(CD$11="Prior Year",CD23*(1-CD$10),CD23-CD$10),IF(CD34&gt;0,CD34,0)))</f>
        <v>1</v>
      </c>
      <c r="CE35" s="25">
        <f t="shared" si="104"/>
        <v>1</v>
      </c>
      <c r="CF35" s="25">
        <f t="shared" si="104"/>
        <v>0</v>
      </c>
      <c r="CG35" s="25">
        <f t="shared" si="104"/>
        <v>0</v>
      </c>
      <c r="CH35" s="25">
        <f t="shared" si="104"/>
        <v>0</v>
      </c>
      <c r="CI35" s="25">
        <f t="shared" si="104"/>
        <v>1</v>
      </c>
      <c r="CJ35" s="25">
        <f t="shared" si="104"/>
        <v>0</v>
      </c>
      <c r="CK35" s="25">
        <f t="shared" si="104"/>
        <v>0</v>
      </c>
      <c r="CL35" s="25">
        <f t="shared" si="104"/>
        <v>0</v>
      </c>
      <c r="CM35" s="25">
        <v>0</v>
      </c>
      <c r="CN35" s="25">
        <v>0</v>
      </c>
      <c r="CO35" s="25">
        <v>0</v>
      </c>
      <c r="CP35" s="25">
        <f t="shared" si="104"/>
        <v>0</v>
      </c>
      <c r="CQ35" s="25">
        <f t="shared" si="104"/>
        <v>0</v>
      </c>
      <c r="CR35" s="25">
        <f t="shared" si="104"/>
        <v>0</v>
      </c>
      <c r="CS35" s="25">
        <f t="shared" si="104"/>
        <v>0</v>
      </c>
    </row>
    <row r="36" spans="2:97" hidden="1" outlineLevel="1" x14ac:dyDescent="0.25">
      <c r="B36" s="2">
        <f t="shared" si="14"/>
        <v>30</v>
      </c>
      <c r="F36" s="24">
        <f t="shared" si="17"/>
        <v>42675</v>
      </c>
      <c r="G36" s="25">
        <f t="shared" si="83"/>
        <v>0.50270421032208001</v>
      </c>
      <c r="H36" s="25"/>
      <c r="I36" s="25"/>
      <c r="J36" s="25"/>
      <c r="K36" s="25"/>
      <c r="L36" s="25"/>
      <c r="M36" s="25"/>
      <c r="N36" s="25"/>
      <c r="O36" s="25"/>
      <c r="P36" s="23"/>
      <c r="Q36" s="25">
        <f t="shared" si="84"/>
        <v>1</v>
      </c>
      <c r="R36" s="25">
        <f t="shared" ref="R36:CC36" si="105">IF($F36=R$4,1,IF($F36&gt;=EDATE(R$4,12),IF(R$11="Prior Year",R24*(1-R$10),R24-R$10),IF(R35&gt;0,R35,0)))</f>
        <v>0.995</v>
      </c>
      <c r="S36" s="25">
        <f t="shared" si="105"/>
        <v>1</v>
      </c>
      <c r="T36" s="25">
        <f t="shared" si="105"/>
        <v>1</v>
      </c>
      <c r="U36" s="25">
        <f t="shared" si="105"/>
        <v>1</v>
      </c>
      <c r="V36" s="25">
        <f t="shared" si="105"/>
        <v>0</v>
      </c>
      <c r="W36" s="25">
        <f t="shared" si="105"/>
        <v>1</v>
      </c>
      <c r="X36" s="25">
        <f t="shared" si="105"/>
        <v>1</v>
      </c>
      <c r="Y36" s="25">
        <f t="shared" si="105"/>
        <v>1</v>
      </c>
      <c r="Z36" s="25">
        <f t="shared" si="105"/>
        <v>1</v>
      </c>
      <c r="AA36" s="25">
        <f t="shared" si="105"/>
        <v>1</v>
      </c>
      <c r="AB36" s="25">
        <f t="shared" si="105"/>
        <v>0</v>
      </c>
      <c r="AC36" s="25">
        <f t="shared" si="105"/>
        <v>0</v>
      </c>
      <c r="AD36" s="25">
        <f t="shared" si="105"/>
        <v>1</v>
      </c>
      <c r="AE36" s="25">
        <f t="shared" si="105"/>
        <v>1</v>
      </c>
      <c r="AF36" s="25">
        <f t="shared" si="105"/>
        <v>1</v>
      </c>
      <c r="AG36" s="25">
        <f t="shared" si="105"/>
        <v>0</v>
      </c>
      <c r="AH36" s="25">
        <f t="shared" si="105"/>
        <v>0</v>
      </c>
      <c r="AI36" s="25">
        <f t="shared" si="105"/>
        <v>0</v>
      </c>
      <c r="AJ36" s="25">
        <f t="shared" si="105"/>
        <v>0</v>
      </c>
      <c r="AK36" s="25">
        <f t="shared" si="105"/>
        <v>1</v>
      </c>
      <c r="AL36" s="25">
        <f t="shared" si="105"/>
        <v>0</v>
      </c>
      <c r="AM36" s="25">
        <f t="shared" si="105"/>
        <v>0</v>
      </c>
      <c r="AN36" s="25">
        <f t="shared" si="105"/>
        <v>0</v>
      </c>
      <c r="AO36" s="25">
        <f t="shared" si="105"/>
        <v>0</v>
      </c>
      <c r="AP36" s="25">
        <f t="shared" si="105"/>
        <v>1</v>
      </c>
      <c r="AQ36" s="25">
        <f t="shared" si="105"/>
        <v>1</v>
      </c>
      <c r="AR36" s="25">
        <f t="shared" si="105"/>
        <v>0</v>
      </c>
      <c r="AS36" s="25">
        <f t="shared" si="105"/>
        <v>0</v>
      </c>
      <c r="AT36" s="25">
        <f t="shared" si="105"/>
        <v>0</v>
      </c>
      <c r="AU36" s="25">
        <f t="shared" si="105"/>
        <v>0</v>
      </c>
      <c r="AV36" s="25">
        <f t="shared" si="105"/>
        <v>0</v>
      </c>
      <c r="AW36" s="25">
        <f t="shared" si="105"/>
        <v>0</v>
      </c>
      <c r="AX36" s="25">
        <f t="shared" si="105"/>
        <v>0</v>
      </c>
      <c r="AY36" s="25">
        <f t="shared" si="105"/>
        <v>0</v>
      </c>
      <c r="AZ36" s="25">
        <f t="shared" si="105"/>
        <v>1</v>
      </c>
      <c r="BA36" s="25">
        <f t="shared" si="105"/>
        <v>1</v>
      </c>
      <c r="BB36" s="25">
        <f t="shared" si="105"/>
        <v>1</v>
      </c>
      <c r="BC36" s="25">
        <f t="shared" si="105"/>
        <v>1</v>
      </c>
      <c r="BD36" s="25">
        <f t="shared" si="105"/>
        <v>1</v>
      </c>
      <c r="BE36" s="25">
        <f t="shared" si="105"/>
        <v>1</v>
      </c>
      <c r="BF36" s="25">
        <f t="shared" si="105"/>
        <v>1</v>
      </c>
      <c r="BG36" s="25">
        <f t="shared" si="105"/>
        <v>1</v>
      </c>
      <c r="BH36" s="25">
        <f t="shared" si="105"/>
        <v>1</v>
      </c>
      <c r="BI36" s="25">
        <f t="shared" si="105"/>
        <v>0</v>
      </c>
      <c r="BJ36" s="25">
        <f t="shared" si="105"/>
        <v>0</v>
      </c>
      <c r="BK36" s="25">
        <f t="shared" si="105"/>
        <v>0</v>
      </c>
      <c r="BL36" s="25">
        <f t="shared" si="105"/>
        <v>0</v>
      </c>
      <c r="BM36" s="25">
        <f t="shared" si="105"/>
        <v>0</v>
      </c>
      <c r="BN36" s="25">
        <f t="shared" si="105"/>
        <v>0</v>
      </c>
      <c r="BO36" s="25">
        <f t="shared" si="105"/>
        <v>1</v>
      </c>
      <c r="BP36" s="25">
        <f t="shared" si="105"/>
        <v>0</v>
      </c>
      <c r="BQ36" s="25">
        <f t="shared" si="105"/>
        <v>1</v>
      </c>
      <c r="BR36" s="25">
        <f t="shared" si="105"/>
        <v>1</v>
      </c>
      <c r="BS36" s="25">
        <f t="shared" si="105"/>
        <v>1</v>
      </c>
      <c r="BT36" s="25">
        <f t="shared" si="105"/>
        <v>1</v>
      </c>
      <c r="BU36" s="25">
        <f t="shared" si="105"/>
        <v>0</v>
      </c>
      <c r="BV36" s="25">
        <f t="shared" si="105"/>
        <v>0</v>
      </c>
      <c r="BW36" s="25">
        <f t="shared" si="105"/>
        <v>1</v>
      </c>
      <c r="BX36" s="25">
        <f t="shared" si="105"/>
        <v>1</v>
      </c>
      <c r="BY36" s="25">
        <f t="shared" si="105"/>
        <v>1</v>
      </c>
      <c r="BZ36" s="25">
        <f t="shared" si="105"/>
        <v>1</v>
      </c>
      <c r="CA36" s="25">
        <f t="shared" si="105"/>
        <v>1</v>
      </c>
      <c r="CB36" s="25">
        <f t="shared" si="105"/>
        <v>1</v>
      </c>
      <c r="CC36" s="25">
        <f t="shared" si="105"/>
        <v>1</v>
      </c>
      <c r="CD36" s="25">
        <f t="shared" ref="CD36:CS36" si="106">IF($F36=CD$4,1,IF($F36&gt;=EDATE(CD$4,12),IF(CD$11="Prior Year",CD24*(1-CD$10),CD24-CD$10),IF(CD35&gt;0,CD35,0)))</f>
        <v>1</v>
      </c>
      <c r="CE36" s="25">
        <f t="shared" si="106"/>
        <v>1</v>
      </c>
      <c r="CF36" s="25">
        <f t="shared" si="106"/>
        <v>0</v>
      </c>
      <c r="CG36" s="25">
        <f t="shared" si="106"/>
        <v>0</v>
      </c>
      <c r="CH36" s="25">
        <f t="shared" si="106"/>
        <v>0</v>
      </c>
      <c r="CI36" s="25">
        <f t="shared" si="106"/>
        <v>1</v>
      </c>
      <c r="CJ36" s="25">
        <f t="shared" si="106"/>
        <v>0</v>
      </c>
      <c r="CK36" s="25">
        <f t="shared" si="106"/>
        <v>0</v>
      </c>
      <c r="CL36" s="25">
        <f t="shared" si="106"/>
        <v>0</v>
      </c>
      <c r="CM36" s="25">
        <v>0</v>
      </c>
      <c r="CN36" s="25">
        <v>0</v>
      </c>
      <c r="CO36" s="25">
        <v>0</v>
      </c>
      <c r="CP36" s="25">
        <f t="shared" si="106"/>
        <v>0</v>
      </c>
      <c r="CQ36" s="25">
        <f t="shared" si="106"/>
        <v>0</v>
      </c>
      <c r="CR36" s="25">
        <f t="shared" si="106"/>
        <v>0</v>
      </c>
      <c r="CS36" s="25">
        <f t="shared" si="106"/>
        <v>0</v>
      </c>
    </row>
    <row r="37" spans="2:97" hidden="1" outlineLevel="1" x14ac:dyDescent="0.25">
      <c r="B37" s="2">
        <f t="shared" si="14"/>
        <v>31</v>
      </c>
      <c r="F37" s="26">
        <f t="shared" si="17"/>
        <v>42705</v>
      </c>
      <c r="G37" s="27">
        <f t="shared" si="83"/>
        <v>0.64434177337989917</v>
      </c>
      <c r="H37" s="27"/>
      <c r="I37" s="27"/>
      <c r="J37" s="27"/>
      <c r="K37" s="27"/>
      <c r="L37" s="27"/>
      <c r="M37" s="27"/>
      <c r="N37" s="27"/>
      <c r="O37" s="27"/>
      <c r="P37" s="28"/>
      <c r="Q37" s="27">
        <f t="shared" si="84"/>
        <v>1</v>
      </c>
      <c r="R37" s="27">
        <f t="shared" ref="R37:CC37" si="107">IF($F37=R$4,1,IF($F37&gt;=EDATE(R$4,12),IF(R$11="Prior Year",R25*(1-R$10),R25-R$10),IF(R36&gt;0,R36,0)))</f>
        <v>0.995</v>
      </c>
      <c r="S37" s="27">
        <f t="shared" si="107"/>
        <v>1</v>
      </c>
      <c r="T37" s="27">
        <f t="shared" si="107"/>
        <v>1</v>
      </c>
      <c r="U37" s="27">
        <f t="shared" si="107"/>
        <v>1</v>
      </c>
      <c r="V37" s="27">
        <f t="shared" si="107"/>
        <v>0</v>
      </c>
      <c r="W37" s="27">
        <f t="shared" si="107"/>
        <v>1</v>
      </c>
      <c r="X37" s="27">
        <f t="shared" si="107"/>
        <v>1</v>
      </c>
      <c r="Y37" s="27">
        <f t="shared" si="107"/>
        <v>1</v>
      </c>
      <c r="Z37" s="27">
        <f t="shared" si="107"/>
        <v>1</v>
      </c>
      <c r="AA37" s="27">
        <f t="shared" si="107"/>
        <v>1</v>
      </c>
      <c r="AB37" s="27">
        <f t="shared" si="107"/>
        <v>0</v>
      </c>
      <c r="AC37" s="27">
        <f t="shared" si="107"/>
        <v>0</v>
      </c>
      <c r="AD37" s="27">
        <f t="shared" si="107"/>
        <v>1</v>
      </c>
      <c r="AE37" s="27">
        <f t="shared" si="107"/>
        <v>1</v>
      </c>
      <c r="AF37" s="27">
        <f t="shared" si="107"/>
        <v>1</v>
      </c>
      <c r="AG37" s="27">
        <f t="shared" si="107"/>
        <v>0</v>
      </c>
      <c r="AH37" s="27">
        <f t="shared" si="107"/>
        <v>0</v>
      </c>
      <c r="AI37" s="27">
        <f t="shared" si="107"/>
        <v>0</v>
      </c>
      <c r="AJ37" s="27">
        <f t="shared" si="107"/>
        <v>0</v>
      </c>
      <c r="AK37" s="27">
        <f t="shared" si="107"/>
        <v>1</v>
      </c>
      <c r="AL37" s="27">
        <f t="shared" si="107"/>
        <v>0</v>
      </c>
      <c r="AM37" s="27">
        <f t="shared" si="107"/>
        <v>0</v>
      </c>
      <c r="AN37" s="27">
        <f t="shared" si="107"/>
        <v>0</v>
      </c>
      <c r="AO37" s="27">
        <f t="shared" si="107"/>
        <v>0</v>
      </c>
      <c r="AP37" s="27">
        <f t="shared" si="107"/>
        <v>1</v>
      </c>
      <c r="AQ37" s="27">
        <f t="shared" si="107"/>
        <v>1</v>
      </c>
      <c r="AR37" s="27">
        <f t="shared" si="107"/>
        <v>0</v>
      </c>
      <c r="AS37" s="27">
        <f t="shared" si="107"/>
        <v>0</v>
      </c>
      <c r="AT37" s="27">
        <f t="shared" si="107"/>
        <v>0</v>
      </c>
      <c r="AU37" s="27">
        <f t="shared" si="107"/>
        <v>0</v>
      </c>
      <c r="AV37" s="27">
        <f t="shared" si="107"/>
        <v>0</v>
      </c>
      <c r="AW37" s="27">
        <f t="shared" si="107"/>
        <v>0</v>
      </c>
      <c r="AX37" s="27">
        <f t="shared" si="107"/>
        <v>0</v>
      </c>
      <c r="AY37" s="27">
        <f t="shared" si="107"/>
        <v>0</v>
      </c>
      <c r="AZ37" s="27">
        <f t="shared" si="107"/>
        <v>1</v>
      </c>
      <c r="BA37" s="27">
        <f t="shared" si="107"/>
        <v>1</v>
      </c>
      <c r="BB37" s="27">
        <f t="shared" si="107"/>
        <v>1</v>
      </c>
      <c r="BC37" s="27">
        <f t="shared" si="107"/>
        <v>1</v>
      </c>
      <c r="BD37" s="27">
        <f t="shared" si="107"/>
        <v>1</v>
      </c>
      <c r="BE37" s="27">
        <f t="shared" si="107"/>
        <v>1</v>
      </c>
      <c r="BF37" s="27">
        <f t="shared" si="107"/>
        <v>1</v>
      </c>
      <c r="BG37" s="27">
        <f t="shared" si="107"/>
        <v>1</v>
      </c>
      <c r="BH37" s="27">
        <f t="shared" si="107"/>
        <v>1</v>
      </c>
      <c r="BI37" s="27">
        <f t="shared" si="107"/>
        <v>0</v>
      </c>
      <c r="BJ37" s="27">
        <f t="shared" si="107"/>
        <v>0</v>
      </c>
      <c r="BK37" s="27">
        <f t="shared" si="107"/>
        <v>0</v>
      </c>
      <c r="BL37" s="27">
        <f t="shared" si="107"/>
        <v>0</v>
      </c>
      <c r="BM37" s="27">
        <f t="shared" si="107"/>
        <v>0</v>
      </c>
      <c r="BN37" s="27">
        <f t="shared" si="107"/>
        <v>0</v>
      </c>
      <c r="BO37" s="27">
        <f t="shared" si="107"/>
        <v>1</v>
      </c>
      <c r="BP37" s="27">
        <f t="shared" si="107"/>
        <v>0</v>
      </c>
      <c r="BQ37" s="27">
        <f t="shared" si="107"/>
        <v>1</v>
      </c>
      <c r="BR37" s="27">
        <f t="shared" si="107"/>
        <v>1</v>
      </c>
      <c r="BS37" s="27">
        <f t="shared" si="107"/>
        <v>1</v>
      </c>
      <c r="BT37" s="27">
        <f t="shared" si="107"/>
        <v>1</v>
      </c>
      <c r="BU37" s="27">
        <f t="shared" si="107"/>
        <v>0</v>
      </c>
      <c r="BV37" s="27">
        <f t="shared" si="107"/>
        <v>0</v>
      </c>
      <c r="BW37" s="27">
        <f t="shared" si="107"/>
        <v>1</v>
      </c>
      <c r="BX37" s="27">
        <f t="shared" si="107"/>
        <v>1</v>
      </c>
      <c r="BY37" s="27">
        <f t="shared" si="107"/>
        <v>1</v>
      </c>
      <c r="BZ37" s="27">
        <f t="shared" si="107"/>
        <v>1</v>
      </c>
      <c r="CA37" s="27">
        <f t="shared" si="107"/>
        <v>1</v>
      </c>
      <c r="CB37" s="27">
        <f t="shared" si="107"/>
        <v>1</v>
      </c>
      <c r="CC37" s="27">
        <f t="shared" si="107"/>
        <v>1</v>
      </c>
      <c r="CD37" s="27">
        <f t="shared" ref="CD37:CS37" si="108">IF($F37=CD$4,1,IF($F37&gt;=EDATE(CD$4,12),IF(CD$11="Prior Year",CD25*(1-CD$10),CD25-CD$10),IF(CD36&gt;0,CD36,0)))</f>
        <v>1</v>
      </c>
      <c r="CE37" s="27">
        <f t="shared" si="108"/>
        <v>1</v>
      </c>
      <c r="CF37" s="27">
        <f t="shared" si="108"/>
        <v>1</v>
      </c>
      <c r="CG37" s="27">
        <f t="shared" si="108"/>
        <v>1</v>
      </c>
      <c r="CH37" s="27">
        <f t="shared" si="108"/>
        <v>1</v>
      </c>
      <c r="CI37" s="27">
        <f t="shared" si="108"/>
        <v>1</v>
      </c>
      <c r="CJ37" s="27">
        <f t="shared" si="108"/>
        <v>1</v>
      </c>
      <c r="CK37" s="27">
        <f t="shared" si="108"/>
        <v>1</v>
      </c>
      <c r="CL37" s="27">
        <f t="shared" si="108"/>
        <v>0</v>
      </c>
      <c r="CM37" s="27">
        <v>0.58295964125560529</v>
      </c>
      <c r="CN37" s="27">
        <v>0.58295964125560529</v>
      </c>
      <c r="CO37" s="27">
        <v>0.58295964125560529</v>
      </c>
      <c r="CP37" s="27">
        <f t="shared" si="108"/>
        <v>1</v>
      </c>
      <c r="CQ37" s="27">
        <f t="shared" si="108"/>
        <v>1</v>
      </c>
      <c r="CR37" s="27">
        <f t="shared" si="108"/>
        <v>1</v>
      </c>
      <c r="CS37" s="27">
        <f t="shared" si="108"/>
        <v>1</v>
      </c>
    </row>
    <row r="38" spans="2:97" collapsed="1" x14ac:dyDescent="0.25">
      <c r="B38" s="2">
        <f t="shared" si="14"/>
        <v>31</v>
      </c>
      <c r="F38" s="24">
        <f t="shared" si="17"/>
        <v>42736</v>
      </c>
      <c r="G38" s="25">
        <f t="shared" si="83"/>
        <v>0.88782717306946068</v>
      </c>
      <c r="H38" s="25"/>
      <c r="I38" s="25"/>
      <c r="J38" s="25"/>
      <c r="K38" s="25"/>
      <c r="L38" s="25"/>
      <c r="M38" s="25"/>
      <c r="N38" s="25"/>
      <c r="O38" s="25"/>
      <c r="P38" s="23"/>
      <c r="Q38" s="25">
        <f t="shared" si="84"/>
        <v>1</v>
      </c>
      <c r="R38" s="25">
        <f t="shared" ref="R38:CC38" si="109">IF($F38=R$4,1,IF($F38&gt;=EDATE(R$4,12),IF(R$11="Prior Year",R26*(1-R$10),R26-R$10),IF(R37&gt;0,R37,0)))</f>
        <v>0.995</v>
      </c>
      <c r="S38" s="25">
        <f t="shared" si="109"/>
        <v>1</v>
      </c>
      <c r="T38" s="25">
        <f t="shared" si="109"/>
        <v>0.995</v>
      </c>
      <c r="U38" s="25">
        <f t="shared" si="109"/>
        <v>0.995</v>
      </c>
      <c r="V38" s="25">
        <f t="shared" si="109"/>
        <v>1</v>
      </c>
      <c r="W38" s="25">
        <f t="shared" si="109"/>
        <v>0.995</v>
      </c>
      <c r="X38" s="25">
        <f t="shared" si="109"/>
        <v>1</v>
      </c>
      <c r="Y38" s="25">
        <f t="shared" si="109"/>
        <v>1</v>
      </c>
      <c r="Z38" s="25">
        <f t="shared" si="109"/>
        <v>1</v>
      </c>
      <c r="AA38" s="25">
        <f t="shared" si="109"/>
        <v>1</v>
      </c>
      <c r="AB38" s="25">
        <f t="shared" si="109"/>
        <v>0</v>
      </c>
      <c r="AC38" s="25">
        <f t="shared" si="109"/>
        <v>0</v>
      </c>
      <c r="AD38" s="25">
        <f t="shared" si="109"/>
        <v>0.995</v>
      </c>
      <c r="AE38" s="25">
        <f t="shared" si="109"/>
        <v>1</v>
      </c>
      <c r="AF38" s="25">
        <f t="shared" si="109"/>
        <v>1</v>
      </c>
      <c r="AG38" s="25">
        <f t="shared" si="109"/>
        <v>1</v>
      </c>
      <c r="AH38" s="25">
        <f t="shared" si="109"/>
        <v>1</v>
      </c>
      <c r="AI38" s="25">
        <f t="shared" si="109"/>
        <v>0</v>
      </c>
      <c r="AJ38" s="25">
        <f t="shared" si="109"/>
        <v>0</v>
      </c>
      <c r="AK38" s="25">
        <f t="shared" si="109"/>
        <v>0.995</v>
      </c>
      <c r="AL38" s="25">
        <f t="shared" si="109"/>
        <v>1</v>
      </c>
      <c r="AM38" s="25">
        <f t="shared" si="109"/>
        <v>1</v>
      </c>
      <c r="AN38" s="25">
        <f t="shared" si="109"/>
        <v>1</v>
      </c>
      <c r="AO38" s="25">
        <f t="shared" si="109"/>
        <v>1</v>
      </c>
      <c r="AP38" s="25">
        <f t="shared" si="109"/>
        <v>1</v>
      </c>
      <c r="AQ38" s="25">
        <f t="shared" si="109"/>
        <v>1</v>
      </c>
      <c r="AR38" s="25">
        <f t="shared" si="109"/>
        <v>1</v>
      </c>
      <c r="AS38" s="25">
        <f t="shared" si="109"/>
        <v>1</v>
      </c>
      <c r="AT38" s="25">
        <f t="shared" si="109"/>
        <v>1</v>
      </c>
      <c r="AU38" s="25">
        <f t="shared" si="109"/>
        <v>1</v>
      </c>
      <c r="AV38" s="25">
        <f t="shared" si="109"/>
        <v>1</v>
      </c>
      <c r="AW38" s="25">
        <f t="shared" si="109"/>
        <v>1</v>
      </c>
      <c r="AX38" s="25">
        <f t="shared" si="109"/>
        <v>1</v>
      </c>
      <c r="AY38" s="25">
        <f t="shared" si="109"/>
        <v>1</v>
      </c>
      <c r="AZ38" s="25">
        <f t="shared" si="109"/>
        <v>1</v>
      </c>
      <c r="BA38" s="25">
        <f t="shared" si="109"/>
        <v>1</v>
      </c>
      <c r="BB38" s="25">
        <f t="shared" si="109"/>
        <v>1</v>
      </c>
      <c r="BC38" s="25">
        <f t="shared" si="109"/>
        <v>1</v>
      </c>
      <c r="BD38" s="25">
        <f t="shared" si="109"/>
        <v>1</v>
      </c>
      <c r="BE38" s="25">
        <f t="shared" si="109"/>
        <v>1</v>
      </c>
      <c r="BF38" s="25">
        <f t="shared" si="109"/>
        <v>0.99199999999999999</v>
      </c>
      <c r="BG38" s="25">
        <f t="shared" si="109"/>
        <v>0.99199999999999999</v>
      </c>
      <c r="BH38" s="25">
        <f t="shared" si="109"/>
        <v>1</v>
      </c>
      <c r="BI38" s="25">
        <f t="shared" si="109"/>
        <v>1</v>
      </c>
      <c r="BJ38" s="25">
        <f t="shared" si="109"/>
        <v>1</v>
      </c>
      <c r="BK38" s="25">
        <f t="shared" si="109"/>
        <v>1</v>
      </c>
      <c r="BL38" s="25">
        <f t="shared" si="109"/>
        <v>1</v>
      </c>
      <c r="BM38" s="25">
        <f t="shared" si="109"/>
        <v>1</v>
      </c>
      <c r="BN38" s="25">
        <f t="shared" si="109"/>
        <v>1</v>
      </c>
      <c r="BO38" s="25">
        <f t="shared" si="109"/>
        <v>1</v>
      </c>
      <c r="BP38" s="25">
        <f t="shared" si="109"/>
        <v>1</v>
      </c>
      <c r="BQ38" s="25">
        <f t="shared" si="109"/>
        <v>1</v>
      </c>
      <c r="BR38" s="25">
        <f t="shared" si="109"/>
        <v>1</v>
      </c>
      <c r="BS38" s="25">
        <f t="shared" si="109"/>
        <v>1</v>
      </c>
      <c r="BT38" s="25">
        <f t="shared" si="109"/>
        <v>1</v>
      </c>
      <c r="BU38" s="25">
        <f t="shared" si="109"/>
        <v>0</v>
      </c>
      <c r="BV38" s="25">
        <f t="shared" si="109"/>
        <v>0</v>
      </c>
      <c r="BW38" s="25">
        <f t="shared" si="109"/>
        <v>1</v>
      </c>
      <c r="BX38" s="25">
        <f t="shared" si="109"/>
        <v>1</v>
      </c>
      <c r="BY38" s="25">
        <f t="shared" si="109"/>
        <v>1</v>
      </c>
      <c r="BZ38" s="25">
        <f t="shared" si="109"/>
        <v>1</v>
      </c>
      <c r="CA38" s="25">
        <f t="shared" si="109"/>
        <v>1</v>
      </c>
      <c r="CB38" s="25">
        <f t="shared" si="109"/>
        <v>1</v>
      </c>
      <c r="CC38" s="25">
        <f t="shared" si="109"/>
        <v>1</v>
      </c>
      <c r="CD38" s="25">
        <f t="shared" ref="CD38:CS38" si="110">IF($F38=CD$4,1,IF($F38&gt;=EDATE(CD$4,12),IF(CD$11="Prior Year",CD26*(1-CD$10),CD26-CD$10),IF(CD37&gt;0,CD37,0)))</f>
        <v>1</v>
      </c>
      <c r="CE38" s="25">
        <f t="shared" si="110"/>
        <v>1</v>
      </c>
      <c r="CF38" s="25">
        <f t="shared" si="110"/>
        <v>1</v>
      </c>
      <c r="CG38" s="25">
        <f t="shared" si="110"/>
        <v>1</v>
      </c>
      <c r="CH38" s="25">
        <f t="shared" si="110"/>
        <v>1</v>
      </c>
      <c r="CI38" s="25">
        <f t="shared" si="110"/>
        <v>1</v>
      </c>
      <c r="CJ38" s="25">
        <f t="shared" si="110"/>
        <v>1</v>
      </c>
      <c r="CK38" s="25">
        <f t="shared" si="110"/>
        <v>1</v>
      </c>
      <c r="CL38" s="25">
        <f t="shared" si="110"/>
        <v>0</v>
      </c>
      <c r="CM38" s="25">
        <v>1</v>
      </c>
      <c r="CN38" s="25">
        <v>1</v>
      </c>
      <c r="CO38" s="25">
        <v>1</v>
      </c>
      <c r="CP38" s="25">
        <f t="shared" si="110"/>
        <v>1</v>
      </c>
      <c r="CQ38" s="25">
        <f t="shared" si="110"/>
        <v>1</v>
      </c>
      <c r="CR38" s="25">
        <f t="shared" si="110"/>
        <v>1</v>
      </c>
      <c r="CS38" s="25">
        <f t="shared" si="110"/>
        <v>1</v>
      </c>
    </row>
    <row r="39" spans="2:97" hidden="1" outlineLevel="1" x14ac:dyDescent="0.25">
      <c r="B39" s="2">
        <f t="shared" si="14"/>
        <v>28</v>
      </c>
      <c r="F39" s="24">
        <f t="shared" si="17"/>
        <v>42767</v>
      </c>
      <c r="G39" s="25">
        <f t="shared" si="83"/>
        <v>0.88782717306946068</v>
      </c>
      <c r="H39" s="25"/>
      <c r="I39" s="25"/>
      <c r="J39" s="25"/>
      <c r="K39" s="25"/>
      <c r="L39" s="25"/>
      <c r="M39" s="25"/>
      <c r="N39" s="25"/>
      <c r="O39" s="25"/>
      <c r="P39" s="23"/>
      <c r="Q39" s="25">
        <f t="shared" si="84"/>
        <v>1</v>
      </c>
      <c r="R39" s="25">
        <f t="shared" ref="R39:CC39" si="111">IF($F39=R$4,1,IF($F39&gt;=EDATE(R$4,12),IF(R$11="Prior Year",R27*(1-R$10),R27-R$10),IF(R38&gt;0,R38,0)))</f>
        <v>0.995</v>
      </c>
      <c r="S39" s="25">
        <f t="shared" si="111"/>
        <v>1</v>
      </c>
      <c r="T39" s="25">
        <f t="shared" si="111"/>
        <v>0.995</v>
      </c>
      <c r="U39" s="25">
        <f t="shared" si="111"/>
        <v>0.995</v>
      </c>
      <c r="V39" s="25">
        <f t="shared" si="111"/>
        <v>1</v>
      </c>
      <c r="W39" s="25">
        <f t="shared" si="111"/>
        <v>0.995</v>
      </c>
      <c r="X39" s="25">
        <f t="shared" si="111"/>
        <v>1</v>
      </c>
      <c r="Y39" s="25">
        <f t="shared" si="111"/>
        <v>1</v>
      </c>
      <c r="Z39" s="25">
        <f t="shared" si="111"/>
        <v>1</v>
      </c>
      <c r="AA39" s="25">
        <f t="shared" si="111"/>
        <v>1</v>
      </c>
      <c r="AB39" s="25">
        <f t="shared" si="111"/>
        <v>0</v>
      </c>
      <c r="AC39" s="25">
        <f t="shared" si="111"/>
        <v>0</v>
      </c>
      <c r="AD39" s="25">
        <f t="shared" si="111"/>
        <v>0.995</v>
      </c>
      <c r="AE39" s="25">
        <f t="shared" si="111"/>
        <v>1</v>
      </c>
      <c r="AF39" s="25">
        <f t="shared" si="111"/>
        <v>1</v>
      </c>
      <c r="AG39" s="25">
        <f t="shared" si="111"/>
        <v>1</v>
      </c>
      <c r="AH39" s="25">
        <f t="shared" si="111"/>
        <v>1</v>
      </c>
      <c r="AI39" s="25">
        <f t="shared" si="111"/>
        <v>0</v>
      </c>
      <c r="AJ39" s="25">
        <f t="shared" si="111"/>
        <v>0</v>
      </c>
      <c r="AK39" s="25">
        <f t="shared" si="111"/>
        <v>0.995</v>
      </c>
      <c r="AL39" s="25">
        <f t="shared" si="111"/>
        <v>1</v>
      </c>
      <c r="AM39" s="25">
        <f t="shared" si="111"/>
        <v>1</v>
      </c>
      <c r="AN39" s="25">
        <f t="shared" si="111"/>
        <v>1</v>
      </c>
      <c r="AO39" s="25">
        <f t="shared" si="111"/>
        <v>1</v>
      </c>
      <c r="AP39" s="25">
        <f t="shared" si="111"/>
        <v>1</v>
      </c>
      <c r="AQ39" s="25">
        <f t="shared" si="111"/>
        <v>1</v>
      </c>
      <c r="AR39" s="25">
        <f t="shared" si="111"/>
        <v>1</v>
      </c>
      <c r="AS39" s="25">
        <f t="shared" si="111"/>
        <v>1</v>
      </c>
      <c r="AT39" s="25">
        <f t="shared" si="111"/>
        <v>1</v>
      </c>
      <c r="AU39" s="25">
        <f t="shared" si="111"/>
        <v>1</v>
      </c>
      <c r="AV39" s="25">
        <f t="shared" si="111"/>
        <v>1</v>
      </c>
      <c r="AW39" s="25">
        <f t="shared" si="111"/>
        <v>1</v>
      </c>
      <c r="AX39" s="25">
        <f t="shared" si="111"/>
        <v>1</v>
      </c>
      <c r="AY39" s="25">
        <f t="shared" si="111"/>
        <v>1</v>
      </c>
      <c r="AZ39" s="25">
        <f t="shared" si="111"/>
        <v>1</v>
      </c>
      <c r="BA39" s="25">
        <f t="shared" si="111"/>
        <v>1</v>
      </c>
      <c r="BB39" s="25">
        <f t="shared" si="111"/>
        <v>1</v>
      </c>
      <c r="BC39" s="25">
        <f t="shared" si="111"/>
        <v>1</v>
      </c>
      <c r="BD39" s="25">
        <f t="shared" si="111"/>
        <v>1</v>
      </c>
      <c r="BE39" s="25">
        <f t="shared" si="111"/>
        <v>1</v>
      </c>
      <c r="BF39" s="25">
        <f t="shared" si="111"/>
        <v>0.99199999999999999</v>
      </c>
      <c r="BG39" s="25">
        <f t="shared" si="111"/>
        <v>0.99199999999999999</v>
      </c>
      <c r="BH39" s="25">
        <f t="shared" si="111"/>
        <v>1</v>
      </c>
      <c r="BI39" s="25">
        <f t="shared" si="111"/>
        <v>1</v>
      </c>
      <c r="BJ39" s="25">
        <f t="shared" si="111"/>
        <v>1</v>
      </c>
      <c r="BK39" s="25">
        <f t="shared" si="111"/>
        <v>1</v>
      </c>
      <c r="BL39" s="25">
        <f t="shared" si="111"/>
        <v>1</v>
      </c>
      <c r="BM39" s="25">
        <f t="shared" si="111"/>
        <v>1</v>
      </c>
      <c r="BN39" s="25">
        <f t="shared" si="111"/>
        <v>1</v>
      </c>
      <c r="BO39" s="25">
        <f t="shared" si="111"/>
        <v>1</v>
      </c>
      <c r="BP39" s="25">
        <f t="shared" si="111"/>
        <v>1</v>
      </c>
      <c r="BQ39" s="25">
        <f t="shared" si="111"/>
        <v>1</v>
      </c>
      <c r="BR39" s="25">
        <f t="shared" si="111"/>
        <v>1</v>
      </c>
      <c r="BS39" s="25">
        <f t="shared" si="111"/>
        <v>1</v>
      </c>
      <c r="BT39" s="25">
        <f t="shared" si="111"/>
        <v>1</v>
      </c>
      <c r="BU39" s="25">
        <f t="shared" si="111"/>
        <v>0</v>
      </c>
      <c r="BV39" s="25">
        <f t="shared" si="111"/>
        <v>0</v>
      </c>
      <c r="BW39" s="25">
        <f t="shared" si="111"/>
        <v>1</v>
      </c>
      <c r="BX39" s="25">
        <f t="shared" si="111"/>
        <v>1</v>
      </c>
      <c r="BY39" s="25">
        <f t="shared" si="111"/>
        <v>1</v>
      </c>
      <c r="BZ39" s="25">
        <f t="shared" si="111"/>
        <v>1</v>
      </c>
      <c r="CA39" s="25">
        <f t="shared" si="111"/>
        <v>1</v>
      </c>
      <c r="CB39" s="25">
        <f t="shared" si="111"/>
        <v>1</v>
      </c>
      <c r="CC39" s="25">
        <f t="shared" si="111"/>
        <v>1</v>
      </c>
      <c r="CD39" s="25">
        <f t="shared" ref="CD39:CS39" si="112">IF($F39=CD$4,1,IF($F39&gt;=EDATE(CD$4,12),IF(CD$11="Prior Year",CD27*(1-CD$10),CD27-CD$10),IF(CD38&gt;0,CD38,0)))</f>
        <v>1</v>
      </c>
      <c r="CE39" s="25">
        <f t="shared" si="112"/>
        <v>1</v>
      </c>
      <c r="CF39" s="25">
        <f t="shared" si="112"/>
        <v>1</v>
      </c>
      <c r="CG39" s="25">
        <f t="shared" si="112"/>
        <v>1</v>
      </c>
      <c r="CH39" s="25">
        <f t="shared" si="112"/>
        <v>1</v>
      </c>
      <c r="CI39" s="25">
        <f t="shared" si="112"/>
        <v>1</v>
      </c>
      <c r="CJ39" s="25">
        <f t="shared" si="112"/>
        <v>1</v>
      </c>
      <c r="CK39" s="25">
        <f t="shared" si="112"/>
        <v>1</v>
      </c>
      <c r="CL39" s="25">
        <f t="shared" si="112"/>
        <v>0</v>
      </c>
      <c r="CM39" s="25">
        <v>1</v>
      </c>
      <c r="CN39" s="25">
        <v>1</v>
      </c>
      <c r="CO39" s="25">
        <v>1</v>
      </c>
      <c r="CP39" s="25">
        <f t="shared" si="112"/>
        <v>1</v>
      </c>
      <c r="CQ39" s="25">
        <f t="shared" si="112"/>
        <v>1</v>
      </c>
      <c r="CR39" s="25">
        <f t="shared" si="112"/>
        <v>1</v>
      </c>
      <c r="CS39" s="25">
        <f t="shared" si="112"/>
        <v>1</v>
      </c>
    </row>
    <row r="40" spans="2:97" hidden="1" outlineLevel="1" x14ac:dyDescent="0.25">
      <c r="B40" s="2">
        <f t="shared" si="14"/>
        <v>31</v>
      </c>
      <c r="F40" s="24">
        <f t="shared" si="17"/>
        <v>42795</v>
      </c>
      <c r="G40" s="25">
        <f t="shared" si="83"/>
        <v>0.88782717306946068</v>
      </c>
      <c r="H40" s="25"/>
      <c r="I40" s="25"/>
      <c r="J40" s="25"/>
      <c r="K40" s="25"/>
      <c r="L40" s="25"/>
      <c r="M40" s="25"/>
      <c r="N40" s="25"/>
      <c r="O40" s="25"/>
      <c r="P40" s="23"/>
      <c r="Q40" s="25">
        <f t="shared" si="84"/>
        <v>1</v>
      </c>
      <c r="R40" s="25">
        <f t="shared" ref="R40:CC40" si="113">IF($F40=R$4,1,IF($F40&gt;=EDATE(R$4,12),IF(R$11="Prior Year",R28*(1-R$10),R28-R$10),IF(R39&gt;0,R39,0)))</f>
        <v>0.995</v>
      </c>
      <c r="S40" s="25">
        <f t="shared" si="113"/>
        <v>1</v>
      </c>
      <c r="T40" s="25">
        <f t="shared" si="113"/>
        <v>0.995</v>
      </c>
      <c r="U40" s="25">
        <f t="shared" si="113"/>
        <v>0.995</v>
      </c>
      <c r="V40" s="25">
        <f t="shared" si="113"/>
        <v>1</v>
      </c>
      <c r="W40" s="25">
        <f t="shared" si="113"/>
        <v>0.995</v>
      </c>
      <c r="X40" s="25">
        <f t="shared" si="113"/>
        <v>1</v>
      </c>
      <c r="Y40" s="25">
        <f t="shared" si="113"/>
        <v>1</v>
      </c>
      <c r="Z40" s="25">
        <f t="shared" si="113"/>
        <v>1</v>
      </c>
      <c r="AA40" s="25">
        <f t="shared" si="113"/>
        <v>1</v>
      </c>
      <c r="AB40" s="25">
        <f t="shared" si="113"/>
        <v>0</v>
      </c>
      <c r="AC40" s="25">
        <f t="shared" si="113"/>
        <v>0</v>
      </c>
      <c r="AD40" s="25">
        <f t="shared" si="113"/>
        <v>0.995</v>
      </c>
      <c r="AE40" s="25">
        <f t="shared" si="113"/>
        <v>1</v>
      </c>
      <c r="AF40" s="25">
        <f t="shared" si="113"/>
        <v>1</v>
      </c>
      <c r="AG40" s="25">
        <f t="shared" si="113"/>
        <v>1</v>
      </c>
      <c r="AH40" s="25">
        <f t="shared" si="113"/>
        <v>1</v>
      </c>
      <c r="AI40" s="25">
        <f t="shared" si="113"/>
        <v>0</v>
      </c>
      <c r="AJ40" s="25">
        <f t="shared" si="113"/>
        <v>0</v>
      </c>
      <c r="AK40" s="25">
        <f t="shared" si="113"/>
        <v>0.995</v>
      </c>
      <c r="AL40" s="25">
        <f t="shared" si="113"/>
        <v>1</v>
      </c>
      <c r="AM40" s="25">
        <f t="shared" si="113"/>
        <v>1</v>
      </c>
      <c r="AN40" s="25">
        <f t="shared" si="113"/>
        <v>1</v>
      </c>
      <c r="AO40" s="25">
        <f t="shared" si="113"/>
        <v>1</v>
      </c>
      <c r="AP40" s="25">
        <f t="shared" si="113"/>
        <v>1</v>
      </c>
      <c r="AQ40" s="25">
        <f t="shared" si="113"/>
        <v>1</v>
      </c>
      <c r="AR40" s="25">
        <f t="shared" si="113"/>
        <v>1</v>
      </c>
      <c r="AS40" s="25">
        <f t="shared" si="113"/>
        <v>1</v>
      </c>
      <c r="AT40" s="25">
        <f t="shared" si="113"/>
        <v>1</v>
      </c>
      <c r="AU40" s="25">
        <f t="shared" si="113"/>
        <v>1</v>
      </c>
      <c r="AV40" s="25">
        <f t="shared" si="113"/>
        <v>1</v>
      </c>
      <c r="AW40" s="25">
        <f t="shared" si="113"/>
        <v>1</v>
      </c>
      <c r="AX40" s="25">
        <f t="shared" si="113"/>
        <v>1</v>
      </c>
      <c r="AY40" s="25">
        <f t="shared" si="113"/>
        <v>1</v>
      </c>
      <c r="AZ40" s="25">
        <f t="shared" si="113"/>
        <v>1</v>
      </c>
      <c r="BA40" s="25">
        <f t="shared" si="113"/>
        <v>1</v>
      </c>
      <c r="BB40" s="25">
        <f t="shared" si="113"/>
        <v>1</v>
      </c>
      <c r="BC40" s="25">
        <f t="shared" si="113"/>
        <v>1</v>
      </c>
      <c r="BD40" s="25">
        <f t="shared" si="113"/>
        <v>1</v>
      </c>
      <c r="BE40" s="25">
        <f t="shared" si="113"/>
        <v>1</v>
      </c>
      <c r="BF40" s="25">
        <f t="shared" si="113"/>
        <v>0.99199999999999999</v>
      </c>
      <c r="BG40" s="25">
        <f t="shared" si="113"/>
        <v>0.99199999999999999</v>
      </c>
      <c r="BH40" s="25">
        <f t="shared" si="113"/>
        <v>1</v>
      </c>
      <c r="BI40" s="25">
        <f t="shared" si="113"/>
        <v>1</v>
      </c>
      <c r="BJ40" s="25">
        <f t="shared" si="113"/>
        <v>1</v>
      </c>
      <c r="BK40" s="25">
        <f t="shared" si="113"/>
        <v>1</v>
      </c>
      <c r="BL40" s="25">
        <f t="shared" si="113"/>
        <v>1</v>
      </c>
      <c r="BM40" s="25">
        <f t="shared" si="113"/>
        <v>1</v>
      </c>
      <c r="BN40" s="25">
        <f t="shared" si="113"/>
        <v>1</v>
      </c>
      <c r="BO40" s="25">
        <f t="shared" si="113"/>
        <v>1</v>
      </c>
      <c r="BP40" s="25">
        <f t="shared" si="113"/>
        <v>1</v>
      </c>
      <c r="BQ40" s="25">
        <f t="shared" si="113"/>
        <v>1</v>
      </c>
      <c r="BR40" s="25">
        <f t="shared" si="113"/>
        <v>1</v>
      </c>
      <c r="BS40" s="25">
        <f t="shared" si="113"/>
        <v>1</v>
      </c>
      <c r="BT40" s="25">
        <f t="shared" si="113"/>
        <v>1</v>
      </c>
      <c r="BU40" s="25">
        <f t="shared" si="113"/>
        <v>0</v>
      </c>
      <c r="BV40" s="25">
        <f t="shared" si="113"/>
        <v>0</v>
      </c>
      <c r="BW40" s="25">
        <f t="shared" si="113"/>
        <v>1</v>
      </c>
      <c r="BX40" s="25">
        <f t="shared" si="113"/>
        <v>1</v>
      </c>
      <c r="BY40" s="25">
        <f t="shared" si="113"/>
        <v>1</v>
      </c>
      <c r="BZ40" s="25">
        <f t="shared" si="113"/>
        <v>1</v>
      </c>
      <c r="CA40" s="25">
        <f t="shared" si="113"/>
        <v>1</v>
      </c>
      <c r="CB40" s="25">
        <f t="shared" si="113"/>
        <v>1</v>
      </c>
      <c r="CC40" s="25">
        <f t="shared" si="113"/>
        <v>1</v>
      </c>
      <c r="CD40" s="25">
        <f t="shared" ref="CD40:CS40" si="114">IF($F40=CD$4,1,IF($F40&gt;=EDATE(CD$4,12),IF(CD$11="Prior Year",CD28*(1-CD$10),CD28-CD$10),IF(CD39&gt;0,CD39,0)))</f>
        <v>1</v>
      </c>
      <c r="CE40" s="25">
        <f t="shared" si="114"/>
        <v>1</v>
      </c>
      <c r="CF40" s="25">
        <f t="shared" si="114"/>
        <v>1</v>
      </c>
      <c r="CG40" s="25">
        <f t="shared" si="114"/>
        <v>1</v>
      </c>
      <c r="CH40" s="25">
        <f t="shared" si="114"/>
        <v>1</v>
      </c>
      <c r="CI40" s="25">
        <f t="shared" si="114"/>
        <v>1</v>
      </c>
      <c r="CJ40" s="25">
        <f t="shared" si="114"/>
        <v>1</v>
      </c>
      <c r="CK40" s="25">
        <f t="shared" si="114"/>
        <v>1</v>
      </c>
      <c r="CL40" s="25">
        <f t="shared" si="114"/>
        <v>0</v>
      </c>
      <c r="CM40" s="25">
        <v>1</v>
      </c>
      <c r="CN40" s="25">
        <v>1</v>
      </c>
      <c r="CO40" s="25">
        <v>1</v>
      </c>
      <c r="CP40" s="25">
        <f t="shared" si="114"/>
        <v>1</v>
      </c>
      <c r="CQ40" s="25">
        <f t="shared" si="114"/>
        <v>1</v>
      </c>
      <c r="CR40" s="25">
        <f t="shared" si="114"/>
        <v>1</v>
      </c>
      <c r="CS40" s="25">
        <f t="shared" si="114"/>
        <v>1</v>
      </c>
    </row>
    <row r="41" spans="2:97" hidden="1" outlineLevel="1" x14ac:dyDescent="0.25">
      <c r="B41" s="2">
        <f t="shared" si="14"/>
        <v>30</v>
      </c>
      <c r="F41" s="24">
        <f t="shared" si="17"/>
        <v>42826</v>
      </c>
      <c r="G41" s="25">
        <f t="shared" si="83"/>
        <v>0.88782717306946068</v>
      </c>
      <c r="H41" s="25"/>
      <c r="I41" s="25"/>
      <c r="J41" s="25"/>
      <c r="K41" s="25"/>
      <c r="L41" s="25"/>
      <c r="M41" s="25"/>
      <c r="N41" s="25"/>
      <c r="O41" s="25"/>
      <c r="P41" s="23"/>
      <c r="Q41" s="25">
        <f t="shared" si="84"/>
        <v>1</v>
      </c>
      <c r="R41" s="25">
        <f t="shared" ref="R41:CC41" si="115">IF($F41=R$4,1,IF($F41&gt;=EDATE(R$4,12),IF(R$11="Prior Year",R29*(1-R$10),R29-R$10),IF(R40&gt;0,R40,0)))</f>
        <v>0.995</v>
      </c>
      <c r="S41" s="25">
        <f t="shared" si="115"/>
        <v>1</v>
      </c>
      <c r="T41" s="25">
        <f t="shared" si="115"/>
        <v>0.995</v>
      </c>
      <c r="U41" s="25">
        <f t="shared" si="115"/>
        <v>0.995</v>
      </c>
      <c r="V41" s="25">
        <f t="shared" si="115"/>
        <v>1</v>
      </c>
      <c r="W41" s="25">
        <f t="shared" si="115"/>
        <v>0.995</v>
      </c>
      <c r="X41" s="25">
        <f t="shared" si="115"/>
        <v>1</v>
      </c>
      <c r="Y41" s="25">
        <f t="shared" si="115"/>
        <v>1</v>
      </c>
      <c r="Z41" s="25">
        <f t="shared" si="115"/>
        <v>1</v>
      </c>
      <c r="AA41" s="25">
        <f t="shared" si="115"/>
        <v>1</v>
      </c>
      <c r="AB41" s="25">
        <f t="shared" si="115"/>
        <v>0</v>
      </c>
      <c r="AC41" s="25">
        <f t="shared" si="115"/>
        <v>0</v>
      </c>
      <c r="AD41" s="25">
        <f t="shared" si="115"/>
        <v>0.995</v>
      </c>
      <c r="AE41" s="25">
        <f t="shared" si="115"/>
        <v>1</v>
      </c>
      <c r="AF41" s="25">
        <f t="shared" si="115"/>
        <v>1</v>
      </c>
      <c r="AG41" s="25">
        <f t="shared" si="115"/>
        <v>1</v>
      </c>
      <c r="AH41" s="25">
        <f t="shared" si="115"/>
        <v>1</v>
      </c>
      <c r="AI41" s="25">
        <f t="shared" si="115"/>
        <v>0</v>
      </c>
      <c r="AJ41" s="25">
        <f t="shared" si="115"/>
        <v>0</v>
      </c>
      <c r="AK41" s="25">
        <f t="shared" si="115"/>
        <v>0.995</v>
      </c>
      <c r="AL41" s="25">
        <f t="shared" si="115"/>
        <v>1</v>
      </c>
      <c r="AM41" s="25">
        <f t="shared" si="115"/>
        <v>1</v>
      </c>
      <c r="AN41" s="25">
        <f t="shared" si="115"/>
        <v>1</v>
      </c>
      <c r="AO41" s="25">
        <f t="shared" si="115"/>
        <v>1</v>
      </c>
      <c r="AP41" s="25">
        <f t="shared" si="115"/>
        <v>1</v>
      </c>
      <c r="AQ41" s="25">
        <f t="shared" si="115"/>
        <v>1</v>
      </c>
      <c r="AR41" s="25">
        <f t="shared" si="115"/>
        <v>1</v>
      </c>
      <c r="AS41" s="25">
        <f t="shared" si="115"/>
        <v>1</v>
      </c>
      <c r="AT41" s="25">
        <f t="shared" si="115"/>
        <v>1</v>
      </c>
      <c r="AU41" s="25">
        <f t="shared" si="115"/>
        <v>1</v>
      </c>
      <c r="AV41" s="25">
        <f t="shared" si="115"/>
        <v>1</v>
      </c>
      <c r="AW41" s="25">
        <f t="shared" si="115"/>
        <v>1</v>
      </c>
      <c r="AX41" s="25">
        <f t="shared" si="115"/>
        <v>1</v>
      </c>
      <c r="AY41" s="25">
        <f t="shared" si="115"/>
        <v>1</v>
      </c>
      <c r="AZ41" s="25">
        <f t="shared" si="115"/>
        <v>1</v>
      </c>
      <c r="BA41" s="25">
        <f t="shared" si="115"/>
        <v>1</v>
      </c>
      <c r="BB41" s="25">
        <f t="shared" si="115"/>
        <v>1</v>
      </c>
      <c r="BC41" s="25">
        <f t="shared" si="115"/>
        <v>1</v>
      </c>
      <c r="BD41" s="25">
        <f t="shared" si="115"/>
        <v>1</v>
      </c>
      <c r="BE41" s="25">
        <f t="shared" si="115"/>
        <v>1</v>
      </c>
      <c r="BF41" s="25">
        <f t="shared" si="115"/>
        <v>0.99199999999999999</v>
      </c>
      <c r="BG41" s="25">
        <f t="shared" si="115"/>
        <v>0.99199999999999999</v>
      </c>
      <c r="BH41" s="25">
        <f t="shared" si="115"/>
        <v>1</v>
      </c>
      <c r="BI41" s="25">
        <f t="shared" si="115"/>
        <v>1</v>
      </c>
      <c r="BJ41" s="25">
        <f t="shared" si="115"/>
        <v>1</v>
      </c>
      <c r="BK41" s="25">
        <f t="shared" si="115"/>
        <v>1</v>
      </c>
      <c r="BL41" s="25">
        <f t="shared" si="115"/>
        <v>1</v>
      </c>
      <c r="BM41" s="25">
        <f t="shared" si="115"/>
        <v>1</v>
      </c>
      <c r="BN41" s="25">
        <f t="shared" si="115"/>
        <v>1</v>
      </c>
      <c r="BO41" s="25">
        <f t="shared" si="115"/>
        <v>1</v>
      </c>
      <c r="BP41" s="25">
        <f t="shared" si="115"/>
        <v>1</v>
      </c>
      <c r="BQ41" s="25">
        <f t="shared" si="115"/>
        <v>1</v>
      </c>
      <c r="BR41" s="25">
        <f t="shared" si="115"/>
        <v>1</v>
      </c>
      <c r="BS41" s="25">
        <f t="shared" si="115"/>
        <v>1</v>
      </c>
      <c r="BT41" s="25">
        <f t="shared" si="115"/>
        <v>1</v>
      </c>
      <c r="BU41" s="25">
        <f t="shared" si="115"/>
        <v>0</v>
      </c>
      <c r="BV41" s="25">
        <f t="shared" si="115"/>
        <v>0</v>
      </c>
      <c r="BW41" s="25">
        <f t="shared" si="115"/>
        <v>1</v>
      </c>
      <c r="BX41" s="25">
        <f t="shared" si="115"/>
        <v>1</v>
      </c>
      <c r="BY41" s="25">
        <f t="shared" si="115"/>
        <v>1</v>
      </c>
      <c r="BZ41" s="25">
        <f t="shared" si="115"/>
        <v>1</v>
      </c>
      <c r="CA41" s="25">
        <f t="shared" si="115"/>
        <v>1</v>
      </c>
      <c r="CB41" s="25">
        <f t="shared" si="115"/>
        <v>1</v>
      </c>
      <c r="CC41" s="25">
        <f t="shared" si="115"/>
        <v>1</v>
      </c>
      <c r="CD41" s="25">
        <f t="shared" ref="CD41:CS41" si="116">IF($F41=CD$4,1,IF($F41&gt;=EDATE(CD$4,12),IF(CD$11="Prior Year",CD29*(1-CD$10),CD29-CD$10),IF(CD40&gt;0,CD40,0)))</f>
        <v>1</v>
      </c>
      <c r="CE41" s="25">
        <f t="shared" si="116"/>
        <v>1</v>
      </c>
      <c r="CF41" s="25">
        <f t="shared" si="116"/>
        <v>1</v>
      </c>
      <c r="CG41" s="25">
        <f t="shared" si="116"/>
        <v>1</v>
      </c>
      <c r="CH41" s="25">
        <f t="shared" si="116"/>
        <v>1</v>
      </c>
      <c r="CI41" s="25">
        <f t="shared" si="116"/>
        <v>1</v>
      </c>
      <c r="CJ41" s="25">
        <f t="shared" si="116"/>
        <v>1</v>
      </c>
      <c r="CK41" s="25">
        <f t="shared" si="116"/>
        <v>1</v>
      </c>
      <c r="CL41" s="25">
        <f t="shared" si="116"/>
        <v>0</v>
      </c>
      <c r="CM41" s="25">
        <v>1</v>
      </c>
      <c r="CN41" s="25">
        <v>1</v>
      </c>
      <c r="CO41" s="25">
        <v>1</v>
      </c>
      <c r="CP41" s="25">
        <f t="shared" si="116"/>
        <v>1</v>
      </c>
      <c r="CQ41" s="25">
        <f t="shared" si="116"/>
        <v>1</v>
      </c>
      <c r="CR41" s="25">
        <f t="shared" si="116"/>
        <v>1</v>
      </c>
      <c r="CS41" s="25">
        <f t="shared" si="116"/>
        <v>1</v>
      </c>
    </row>
    <row r="42" spans="2:97" hidden="1" outlineLevel="1" x14ac:dyDescent="0.25">
      <c r="B42" s="2">
        <f t="shared" si="14"/>
        <v>31</v>
      </c>
      <c r="F42" s="24">
        <f t="shared" si="17"/>
        <v>42856</v>
      </c>
      <c r="G42" s="25">
        <f t="shared" si="83"/>
        <v>0.88767195382227415</v>
      </c>
      <c r="H42" s="25"/>
      <c r="I42" s="25"/>
      <c r="J42" s="25"/>
      <c r="K42" s="25"/>
      <c r="L42" s="25"/>
      <c r="M42" s="25"/>
      <c r="N42" s="25"/>
      <c r="O42" s="25"/>
      <c r="P42" s="23"/>
      <c r="Q42" s="25">
        <f t="shared" si="84"/>
        <v>1</v>
      </c>
      <c r="R42" s="25">
        <f t="shared" ref="R42:CC42" si="117">IF($F42=R$4,1,IF($F42&gt;=EDATE(R$4,12),IF(R$11="Prior Year",R30*(1-R$10),R30-R$10),IF(R41&gt;0,R41,0)))</f>
        <v>0.995</v>
      </c>
      <c r="S42" s="25">
        <f t="shared" si="117"/>
        <v>1</v>
      </c>
      <c r="T42" s="25">
        <f t="shared" si="117"/>
        <v>0.995</v>
      </c>
      <c r="U42" s="25">
        <f t="shared" si="117"/>
        <v>0.995</v>
      </c>
      <c r="V42" s="25">
        <f t="shared" si="117"/>
        <v>1</v>
      </c>
      <c r="W42" s="25">
        <f t="shared" si="117"/>
        <v>0.995</v>
      </c>
      <c r="X42" s="25">
        <f t="shared" si="117"/>
        <v>1</v>
      </c>
      <c r="Y42" s="25">
        <f t="shared" si="117"/>
        <v>1</v>
      </c>
      <c r="Z42" s="25">
        <f t="shared" si="117"/>
        <v>1</v>
      </c>
      <c r="AA42" s="25">
        <f t="shared" si="117"/>
        <v>1</v>
      </c>
      <c r="AB42" s="25">
        <f t="shared" si="117"/>
        <v>0</v>
      </c>
      <c r="AC42" s="25">
        <f t="shared" si="117"/>
        <v>0</v>
      </c>
      <c r="AD42" s="25">
        <f t="shared" si="117"/>
        <v>0.995</v>
      </c>
      <c r="AE42" s="25">
        <f t="shared" si="117"/>
        <v>1</v>
      </c>
      <c r="AF42" s="25">
        <f t="shared" si="117"/>
        <v>1</v>
      </c>
      <c r="AG42" s="25">
        <f t="shared" si="117"/>
        <v>1</v>
      </c>
      <c r="AH42" s="25">
        <f t="shared" si="117"/>
        <v>1</v>
      </c>
      <c r="AI42" s="25">
        <f t="shared" si="117"/>
        <v>0</v>
      </c>
      <c r="AJ42" s="25">
        <f t="shared" si="117"/>
        <v>0</v>
      </c>
      <c r="AK42" s="25">
        <f t="shared" si="117"/>
        <v>0.995</v>
      </c>
      <c r="AL42" s="25">
        <f t="shared" si="117"/>
        <v>1</v>
      </c>
      <c r="AM42" s="25">
        <f t="shared" si="117"/>
        <v>1</v>
      </c>
      <c r="AN42" s="25">
        <f t="shared" si="117"/>
        <v>1</v>
      </c>
      <c r="AO42" s="25">
        <f t="shared" si="117"/>
        <v>1</v>
      </c>
      <c r="AP42" s="25">
        <f t="shared" si="117"/>
        <v>1</v>
      </c>
      <c r="AQ42" s="25">
        <f t="shared" si="117"/>
        <v>1</v>
      </c>
      <c r="AR42" s="25">
        <f t="shared" si="117"/>
        <v>1</v>
      </c>
      <c r="AS42" s="25">
        <f t="shared" si="117"/>
        <v>1</v>
      </c>
      <c r="AT42" s="25">
        <f t="shared" si="117"/>
        <v>1</v>
      </c>
      <c r="AU42" s="25">
        <f t="shared" si="117"/>
        <v>1</v>
      </c>
      <c r="AV42" s="25">
        <f t="shared" si="117"/>
        <v>1</v>
      </c>
      <c r="AW42" s="25">
        <f t="shared" si="117"/>
        <v>1</v>
      </c>
      <c r="AX42" s="25">
        <f t="shared" si="117"/>
        <v>1</v>
      </c>
      <c r="AY42" s="25">
        <f t="shared" si="117"/>
        <v>1</v>
      </c>
      <c r="AZ42" s="25">
        <f t="shared" si="117"/>
        <v>1</v>
      </c>
      <c r="BA42" s="25">
        <f t="shared" si="117"/>
        <v>1</v>
      </c>
      <c r="BB42" s="25">
        <f t="shared" si="117"/>
        <v>1</v>
      </c>
      <c r="BC42" s="25">
        <f t="shared" si="117"/>
        <v>1</v>
      </c>
      <c r="BD42" s="25">
        <f t="shared" si="117"/>
        <v>1</v>
      </c>
      <c r="BE42" s="25">
        <f t="shared" si="117"/>
        <v>1</v>
      </c>
      <c r="BF42" s="25">
        <f t="shared" si="117"/>
        <v>0.99199999999999999</v>
      </c>
      <c r="BG42" s="25">
        <f t="shared" si="117"/>
        <v>0.99199999999999999</v>
      </c>
      <c r="BH42" s="25">
        <f t="shared" si="117"/>
        <v>1</v>
      </c>
      <c r="BI42" s="25">
        <f t="shared" si="117"/>
        <v>1</v>
      </c>
      <c r="BJ42" s="25">
        <f t="shared" si="117"/>
        <v>1</v>
      </c>
      <c r="BK42" s="25">
        <f t="shared" si="117"/>
        <v>1</v>
      </c>
      <c r="BL42" s="25">
        <f t="shared" si="117"/>
        <v>1</v>
      </c>
      <c r="BM42" s="25">
        <f t="shared" si="117"/>
        <v>1</v>
      </c>
      <c r="BN42" s="25">
        <f t="shared" si="117"/>
        <v>1</v>
      </c>
      <c r="BO42" s="25">
        <f t="shared" si="117"/>
        <v>1</v>
      </c>
      <c r="BP42" s="25">
        <f t="shared" si="117"/>
        <v>1</v>
      </c>
      <c r="BQ42" s="25">
        <f t="shared" si="117"/>
        <v>1</v>
      </c>
      <c r="BR42" s="25">
        <f t="shared" si="117"/>
        <v>1</v>
      </c>
      <c r="BS42" s="25">
        <f t="shared" si="117"/>
        <v>1</v>
      </c>
      <c r="BT42" s="25">
        <f t="shared" si="117"/>
        <v>1</v>
      </c>
      <c r="BU42" s="25">
        <f t="shared" si="117"/>
        <v>0</v>
      </c>
      <c r="BV42" s="25">
        <f t="shared" si="117"/>
        <v>0</v>
      </c>
      <c r="BW42" s="25">
        <f t="shared" si="117"/>
        <v>1</v>
      </c>
      <c r="BX42" s="25">
        <f t="shared" si="117"/>
        <v>1</v>
      </c>
      <c r="BY42" s="25">
        <f t="shared" si="117"/>
        <v>1</v>
      </c>
      <c r="BZ42" s="25">
        <f t="shared" si="117"/>
        <v>1</v>
      </c>
      <c r="CA42" s="25">
        <f t="shared" si="117"/>
        <v>1</v>
      </c>
      <c r="CB42" s="25">
        <f t="shared" si="117"/>
        <v>1</v>
      </c>
      <c r="CC42" s="25">
        <f t="shared" si="117"/>
        <v>1</v>
      </c>
      <c r="CD42" s="25">
        <f t="shared" ref="CD42:CS42" si="118">IF($F42=CD$4,1,IF($F42&gt;=EDATE(CD$4,12),IF(CD$11="Prior Year",CD30*(1-CD$10),CD30-CD$10),IF(CD41&gt;0,CD41,0)))</f>
        <v>1</v>
      </c>
      <c r="CE42" s="25">
        <f t="shared" si="118"/>
        <v>1</v>
      </c>
      <c r="CF42" s="25">
        <f t="shared" si="118"/>
        <v>1</v>
      </c>
      <c r="CG42" s="25">
        <f t="shared" si="118"/>
        <v>1</v>
      </c>
      <c r="CH42" s="25">
        <f t="shared" si="118"/>
        <v>1</v>
      </c>
      <c r="CI42" s="25">
        <f t="shared" si="118"/>
        <v>0.99199999999999999</v>
      </c>
      <c r="CJ42" s="25">
        <f t="shared" si="118"/>
        <v>1</v>
      </c>
      <c r="CK42" s="25">
        <f t="shared" si="118"/>
        <v>1</v>
      </c>
      <c r="CL42" s="25">
        <f t="shared" si="118"/>
        <v>0</v>
      </c>
      <c r="CM42" s="25">
        <v>1</v>
      </c>
      <c r="CN42" s="25">
        <v>1</v>
      </c>
      <c r="CO42" s="25">
        <v>1</v>
      </c>
      <c r="CP42" s="25">
        <f t="shared" si="118"/>
        <v>1</v>
      </c>
      <c r="CQ42" s="25">
        <f t="shared" si="118"/>
        <v>1</v>
      </c>
      <c r="CR42" s="25">
        <f t="shared" si="118"/>
        <v>1</v>
      </c>
      <c r="CS42" s="25">
        <f t="shared" si="118"/>
        <v>1</v>
      </c>
    </row>
    <row r="43" spans="2:97" hidden="1" outlineLevel="1" x14ac:dyDescent="0.25">
      <c r="B43" s="2">
        <f t="shared" si="14"/>
        <v>30</v>
      </c>
      <c r="F43" s="24">
        <f t="shared" si="17"/>
        <v>42887</v>
      </c>
      <c r="G43" s="25">
        <f t="shared" si="83"/>
        <v>0.88674063833915406</v>
      </c>
      <c r="H43" s="25"/>
      <c r="I43" s="25"/>
      <c r="J43" s="25"/>
      <c r="K43" s="25"/>
      <c r="L43" s="25"/>
      <c r="M43" s="25"/>
      <c r="N43" s="25"/>
      <c r="O43" s="25"/>
      <c r="P43" s="23"/>
      <c r="Q43" s="25">
        <f t="shared" si="84"/>
        <v>1</v>
      </c>
      <c r="R43" s="25">
        <f t="shared" ref="R43:CC43" si="119">IF($F43=R$4,1,IF($F43&gt;=EDATE(R$4,12),IF(R$11="Prior Year",R31*(1-R$10),R31-R$10),IF(R42&gt;0,R42,0)))</f>
        <v>0.995</v>
      </c>
      <c r="S43" s="25">
        <f t="shared" si="119"/>
        <v>1</v>
      </c>
      <c r="T43" s="25">
        <f t="shared" si="119"/>
        <v>0.995</v>
      </c>
      <c r="U43" s="25">
        <f t="shared" si="119"/>
        <v>0.995</v>
      </c>
      <c r="V43" s="25">
        <f t="shared" si="119"/>
        <v>1</v>
      </c>
      <c r="W43" s="25">
        <f t="shared" si="119"/>
        <v>0.995</v>
      </c>
      <c r="X43" s="25">
        <f t="shared" si="119"/>
        <v>1</v>
      </c>
      <c r="Y43" s="25">
        <f t="shared" si="119"/>
        <v>1</v>
      </c>
      <c r="Z43" s="25">
        <f t="shared" si="119"/>
        <v>1</v>
      </c>
      <c r="AA43" s="25">
        <f t="shared" si="119"/>
        <v>1</v>
      </c>
      <c r="AB43" s="25">
        <f t="shared" si="119"/>
        <v>0</v>
      </c>
      <c r="AC43" s="25">
        <f t="shared" si="119"/>
        <v>0</v>
      </c>
      <c r="AD43" s="25">
        <f t="shared" si="119"/>
        <v>0.995</v>
      </c>
      <c r="AE43" s="25">
        <f t="shared" si="119"/>
        <v>1</v>
      </c>
      <c r="AF43" s="25">
        <f t="shared" si="119"/>
        <v>1</v>
      </c>
      <c r="AG43" s="25">
        <f t="shared" si="119"/>
        <v>1</v>
      </c>
      <c r="AH43" s="25">
        <f t="shared" si="119"/>
        <v>1</v>
      </c>
      <c r="AI43" s="25">
        <f t="shared" si="119"/>
        <v>0</v>
      </c>
      <c r="AJ43" s="25">
        <f t="shared" si="119"/>
        <v>0</v>
      </c>
      <c r="AK43" s="25">
        <f t="shared" si="119"/>
        <v>0.995</v>
      </c>
      <c r="AL43" s="25">
        <f t="shared" si="119"/>
        <v>1</v>
      </c>
      <c r="AM43" s="25">
        <f t="shared" si="119"/>
        <v>1</v>
      </c>
      <c r="AN43" s="25">
        <f t="shared" si="119"/>
        <v>1</v>
      </c>
      <c r="AO43" s="25">
        <f t="shared" si="119"/>
        <v>1</v>
      </c>
      <c r="AP43" s="25">
        <f t="shared" si="119"/>
        <v>1</v>
      </c>
      <c r="AQ43" s="25">
        <f t="shared" si="119"/>
        <v>1</v>
      </c>
      <c r="AR43" s="25">
        <f t="shared" si="119"/>
        <v>1</v>
      </c>
      <c r="AS43" s="25">
        <f t="shared" si="119"/>
        <v>1</v>
      </c>
      <c r="AT43" s="25">
        <f t="shared" si="119"/>
        <v>1</v>
      </c>
      <c r="AU43" s="25">
        <f t="shared" si="119"/>
        <v>1</v>
      </c>
      <c r="AV43" s="25">
        <f t="shared" si="119"/>
        <v>1</v>
      </c>
      <c r="AW43" s="25">
        <f t="shared" si="119"/>
        <v>1</v>
      </c>
      <c r="AX43" s="25">
        <f t="shared" si="119"/>
        <v>1</v>
      </c>
      <c r="AY43" s="25">
        <f t="shared" si="119"/>
        <v>1</v>
      </c>
      <c r="AZ43" s="25">
        <f t="shared" si="119"/>
        <v>0.99199999999999999</v>
      </c>
      <c r="BA43" s="25">
        <f t="shared" si="119"/>
        <v>0.99199999999999999</v>
      </c>
      <c r="BB43" s="25">
        <f t="shared" si="119"/>
        <v>0.99199999999999999</v>
      </c>
      <c r="BC43" s="25">
        <f t="shared" si="119"/>
        <v>0.99199999999999999</v>
      </c>
      <c r="BD43" s="25">
        <f t="shared" si="119"/>
        <v>0.99199999999999999</v>
      </c>
      <c r="BE43" s="25">
        <f t="shared" si="119"/>
        <v>0.99199999999999999</v>
      </c>
      <c r="BF43" s="25">
        <f t="shared" si="119"/>
        <v>0.99199999999999999</v>
      </c>
      <c r="BG43" s="25">
        <f t="shared" si="119"/>
        <v>0.99199999999999999</v>
      </c>
      <c r="BH43" s="25">
        <f t="shared" si="119"/>
        <v>1</v>
      </c>
      <c r="BI43" s="25">
        <f t="shared" si="119"/>
        <v>1</v>
      </c>
      <c r="BJ43" s="25">
        <f t="shared" si="119"/>
        <v>1</v>
      </c>
      <c r="BK43" s="25">
        <f t="shared" si="119"/>
        <v>1</v>
      </c>
      <c r="BL43" s="25">
        <f t="shared" si="119"/>
        <v>1</v>
      </c>
      <c r="BM43" s="25">
        <f t="shared" si="119"/>
        <v>1</v>
      </c>
      <c r="BN43" s="25">
        <f t="shared" si="119"/>
        <v>1</v>
      </c>
      <c r="BO43" s="25">
        <f t="shared" si="119"/>
        <v>1</v>
      </c>
      <c r="BP43" s="25">
        <f t="shared" si="119"/>
        <v>1</v>
      </c>
      <c r="BQ43" s="25">
        <f t="shared" si="119"/>
        <v>1</v>
      </c>
      <c r="BR43" s="25">
        <f t="shared" si="119"/>
        <v>1</v>
      </c>
      <c r="BS43" s="25">
        <f t="shared" si="119"/>
        <v>1</v>
      </c>
      <c r="BT43" s="25">
        <f t="shared" si="119"/>
        <v>1</v>
      </c>
      <c r="BU43" s="25">
        <f t="shared" si="119"/>
        <v>0</v>
      </c>
      <c r="BV43" s="25">
        <f t="shared" si="119"/>
        <v>0</v>
      </c>
      <c r="BW43" s="25">
        <f t="shared" si="119"/>
        <v>1</v>
      </c>
      <c r="BX43" s="25">
        <f t="shared" si="119"/>
        <v>1</v>
      </c>
      <c r="BY43" s="25">
        <f t="shared" si="119"/>
        <v>1</v>
      </c>
      <c r="BZ43" s="25">
        <f t="shared" si="119"/>
        <v>1</v>
      </c>
      <c r="CA43" s="25">
        <f t="shared" si="119"/>
        <v>1</v>
      </c>
      <c r="CB43" s="25">
        <f t="shared" si="119"/>
        <v>1</v>
      </c>
      <c r="CC43" s="25">
        <f t="shared" si="119"/>
        <v>1</v>
      </c>
      <c r="CD43" s="25">
        <f t="shared" ref="CD43:CS43" si="120">IF($F43=CD$4,1,IF($F43&gt;=EDATE(CD$4,12),IF(CD$11="Prior Year",CD31*(1-CD$10),CD31-CD$10),IF(CD42&gt;0,CD42,0)))</f>
        <v>1</v>
      </c>
      <c r="CE43" s="25">
        <f t="shared" si="120"/>
        <v>1</v>
      </c>
      <c r="CF43" s="25">
        <f t="shared" si="120"/>
        <v>1</v>
      </c>
      <c r="CG43" s="25">
        <f t="shared" si="120"/>
        <v>1</v>
      </c>
      <c r="CH43" s="25">
        <f t="shared" si="120"/>
        <v>1</v>
      </c>
      <c r="CI43" s="25">
        <f t="shared" si="120"/>
        <v>0.99199999999999999</v>
      </c>
      <c r="CJ43" s="25">
        <f t="shared" si="120"/>
        <v>1</v>
      </c>
      <c r="CK43" s="25">
        <f t="shared" si="120"/>
        <v>1</v>
      </c>
      <c r="CL43" s="25">
        <f t="shared" si="120"/>
        <v>0</v>
      </c>
      <c r="CM43" s="25">
        <v>1</v>
      </c>
      <c r="CN43" s="25">
        <v>1</v>
      </c>
      <c r="CO43" s="25">
        <v>1</v>
      </c>
      <c r="CP43" s="25">
        <f t="shared" si="120"/>
        <v>1</v>
      </c>
      <c r="CQ43" s="25">
        <f t="shared" si="120"/>
        <v>1</v>
      </c>
      <c r="CR43" s="25">
        <f t="shared" si="120"/>
        <v>1</v>
      </c>
      <c r="CS43" s="25">
        <f t="shared" si="120"/>
        <v>1</v>
      </c>
    </row>
    <row r="44" spans="2:97" hidden="1" outlineLevel="1" x14ac:dyDescent="0.25">
      <c r="B44" s="2">
        <f t="shared" si="14"/>
        <v>31</v>
      </c>
      <c r="F44" s="24">
        <f t="shared" si="17"/>
        <v>42917</v>
      </c>
      <c r="G44" s="25">
        <f t="shared" si="83"/>
        <v>0.88674063833915406</v>
      </c>
      <c r="H44" s="25"/>
      <c r="I44" s="25"/>
      <c r="J44" s="25"/>
      <c r="K44" s="25"/>
      <c r="L44" s="25"/>
      <c r="M44" s="25"/>
      <c r="N44" s="25"/>
      <c r="O44" s="25"/>
      <c r="P44" s="23"/>
      <c r="Q44" s="25">
        <f t="shared" si="84"/>
        <v>1</v>
      </c>
      <c r="R44" s="25">
        <f t="shared" ref="R44:CC44" si="121">IF($F44=R$4,1,IF($F44&gt;=EDATE(R$4,12),IF(R$11="Prior Year",R32*(1-R$10),R32-R$10),IF(R43&gt;0,R43,0)))</f>
        <v>0.995</v>
      </c>
      <c r="S44" s="25">
        <f t="shared" si="121"/>
        <v>1</v>
      </c>
      <c r="T44" s="25">
        <f t="shared" si="121"/>
        <v>0.995</v>
      </c>
      <c r="U44" s="25">
        <f t="shared" si="121"/>
        <v>0.995</v>
      </c>
      <c r="V44" s="25">
        <f t="shared" si="121"/>
        <v>1</v>
      </c>
      <c r="W44" s="25">
        <f t="shared" si="121"/>
        <v>0.995</v>
      </c>
      <c r="X44" s="25">
        <f t="shared" si="121"/>
        <v>1</v>
      </c>
      <c r="Y44" s="25">
        <f t="shared" si="121"/>
        <v>1</v>
      </c>
      <c r="Z44" s="25">
        <f t="shared" si="121"/>
        <v>1</v>
      </c>
      <c r="AA44" s="25">
        <f t="shared" si="121"/>
        <v>1</v>
      </c>
      <c r="AB44" s="25">
        <f t="shared" si="121"/>
        <v>0</v>
      </c>
      <c r="AC44" s="25">
        <f t="shared" si="121"/>
        <v>0</v>
      </c>
      <c r="AD44" s="25">
        <f t="shared" si="121"/>
        <v>0.995</v>
      </c>
      <c r="AE44" s="25">
        <f t="shared" si="121"/>
        <v>1</v>
      </c>
      <c r="AF44" s="25">
        <f t="shared" si="121"/>
        <v>1</v>
      </c>
      <c r="AG44" s="25">
        <f t="shared" si="121"/>
        <v>1</v>
      </c>
      <c r="AH44" s="25">
        <f t="shared" si="121"/>
        <v>1</v>
      </c>
      <c r="AI44" s="25">
        <f t="shared" si="121"/>
        <v>0</v>
      </c>
      <c r="AJ44" s="25">
        <f t="shared" si="121"/>
        <v>0</v>
      </c>
      <c r="AK44" s="25">
        <f t="shared" si="121"/>
        <v>0.995</v>
      </c>
      <c r="AL44" s="25">
        <f t="shared" si="121"/>
        <v>1</v>
      </c>
      <c r="AM44" s="25">
        <f t="shared" si="121"/>
        <v>1</v>
      </c>
      <c r="AN44" s="25">
        <f t="shared" si="121"/>
        <v>1</v>
      </c>
      <c r="AO44" s="25">
        <f t="shared" si="121"/>
        <v>1</v>
      </c>
      <c r="AP44" s="25">
        <f t="shared" si="121"/>
        <v>1</v>
      </c>
      <c r="AQ44" s="25">
        <f t="shared" si="121"/>
        <v>1</v>
      </c>
      <c r="AR44" s="25">
        <f t="shared" si="121"/>
        <v>1</v>
      </c>
      <c r="AS44" s="25">
        <f t="shared" si="121"/>
        <v>1</v>
      </c>
      <c r="AT44" s="25">
        <f t="shared" si="121"/>
        <v>1</v>
      </c>
      <c r="AU44" s="25">
        <f t="shared" si="121"/>
        <v>1</v>
      </c>
      <c r="AV44" s="25">
        <f t="shared" si="121"/>
        <v>1</v>
      </c>
      <c r="AW44" s="25">
        <f t="shared" si="121"/>
        <v>1</v>
      </c>
      <c r="AX44" s="25">
        <f t="shared" si="121"/>
        <v>1</v>
      </c>
      <c r="AY44" s="25">
        <f t="shared" si="121"/>
        <v>1</v>
      </c>
      <c r="AZ44" s="25">
        <f t="shared" si="121"/>
        <v>0.99199999999999999</v>
      </c>
      <c r="BA44" s="25">
        <f t="shared" si="121"/>
        <v>0.99199999999999999</v>
      </c>
      <c r="BB44" s="25">
        <f t="shared" si="121"/>
        <v>0.99199999999999999</v>
      </c>
      <c r="BC44" s="25">
        <f t="shared" si="121"/>
        <v>0.99199999999999999</v>
      </c>
      <c r="BD44" s="25">
        <f t="shared" si="121"/>
        <v>0.99199999999999999</v>
      </c>
      <c r="BE44" s="25">
        <f t="shared" si="121"/>
        <v>0.99199999999999999</v>
      </c>
      <c r="BF44" s="25">
        <f t="shared" si="121"/>
        <v>0.99199999999999999</v>
      </c>
      <c r="BG44" s="25">
        <f t="shared" si="121"/>
        <v>0.99199999999999999</v>
      </c>
      <c r="BH44" s="25">
        <f t="shared" si="121"/>
        <v>1</v>
      </c>
      <c r="BI44" s="25">
        <f t="shared" si="121"/>
        <v>1</v>
      </c>
      <c r="BJ44" s="25">
        <f t="shared" si="121"/>
        <v>1</v>
      </c>
      <c r="BK44" s="25">
        <f t="shared" si="121"/>
        <v>1</v>
      </c>
      <c r="BL44" s="25">
        <f t="shared" si="121"/>
        <v>1</v>
      </c>
      <c r="BM44" s="25">
        <f t="shared" si="121"/>
        <v>1</v>
      </c>
      <c r="BN44" s="25">
        <f t="shared" si="121"/>
        <v>1</v>
      </c>
      <c r="BO44" s="25">
        <f t="shared" si="121"/>
        <v>1</v>
      </c>
      <c r="BP44" s="25">
        <f t="shared" si="121"/>
        <v>1</v>
      </c>
      <c r="BQ44" s="25">
        <f t="shared" si="121"/>
        <v>1</v>
      </c>
      <c r="BR44" s="25">
        <f t="shared" si="121"/>
        <v>1</v>
      </c>
      <c r="BS44" s="25">
        <f t="shared" si="121"/>
        <v>1</v>
      </c>
      <c r="BT44" s="25">
        <f t="shared" si="121"/>
        <v>1</v>
      </c>
      <c r="BU44" s="25">
        <f t="shared" si="121"/>
        <v>0</v>
      </c>
      <c r="BV44" s="25">
        <f t="shared" si="121"/>
        <v>0</v>
      </c>
      <c r="BW44" s="25">
        <f t="shared" si="121"/>
        <v>1</v>
      </c>
      <c r="BX44" s="25">
        <f t="shared" si="121"/>
        <v>1</v>
      </c>
      <c r="BY44" s="25">
        <f t="shared" si="121"/>
        <v>1</v>
      </c>
      <c r="BZ44" s="25">
        <f t="shared" si="121"/>
        <v>1</v>
      </c>
      <c r="CA44" s="25">
        <f t="shared" si="121"/>
        <v>1</v>
      </c>
      <c r="CB44" s="25">
        <f t="shared" si="121"/>
        <v>1</v>
      </c>
      <c r="CC44" s="25">
        <f t="shared" si="121"/>
        <v>1</v>
      </c>
      <c r="CD44" s="25">
        <f t="shared" ref="CD44:CS44" si="122">IF($F44=CD$4,1,IF($F44&gt;=EDATE(CD$4,12),IF(CD$11="Prior Year",CD32*(1-CD$10),CD32-CD$10),IF(CD43&gt;0,CD43,0)))</f>
        <v>1</v>
      </c>
      <c r="CE44" s="25">
        <f t="shared" si="122"/>
        <v>1</v>
      </c>
      <c r="CF44" s="25">
        <f t="shared" si="122"/>
        <v>1</v>
      </c>
      <c r="CG44" s="25">
        <f t="shared" si="122"/>
        <v>1</v>
      </c>
      <c r="CH44" s="25">
        <f t="shared" si="122"/>
        <v>1</v>
      </c>
      <c r="CI44" s="25">
        <f t="shared" si="122"/>
        <v>0.99199999999999999</v>
      </c>
      <c r="CJ44" s="25">
        <f t="shared" si="122"/>
        <v>1</v>
      </c>
      <c r="CK44" s="25">
        <f t="shared" si="122"/>
        <v>1</v>
      </c>
      <c r="CL44" s="25">
        <f t="shared" si="122"/>
        <v>0</v>
      </c>
      <c r="CM44" s="25">
        <v>1</v>
      </c>
      <c r="CN44" s="25">
        <v>1</v>
      </c>
      <c r="CO44" s="25">
        <v>1</v>
      </c>
      <c r="CP44" s="25">
        <f t="shared" si="122"/>
        <v>1</v>
      </c>
      <c r="CQ44" s="25">
        <f t="shared" si="122"/>
        <v>1</v>
      </c>
      <c r="CR44" s="25">
        <f t="shared" si="122"/>
        <v>1</v>
      </c>
      <c r="CS44" s="25">
        <f t="shared" si="122"/>
        <v>1</v>
      </c>
    </row>
    <row r="45" spans="2:97" hidden="1" outlineLevel="1" x14ac:dyDescent="0.25">
      <c r="B45" s="2">
        <f t="shared" si="14"/>
        <v>31</v>
      </c>
      <c r="F45" s="24">
        <f t="shared" si="17"/>
        <v>42948</v>
      </c>
      <c r="G45" s="25">
        <f t="shared" si="83"/>
        <v>0.88602274932091607</v>
      </c>
      <c r="H45" s="25"/>
      <c r="I45" s="25"/>
      <c r="J45" s="25"/>
      <c r="K45" s="25"/>
      <c r="L45" s="25"/>
      <c r="M45" s="25"/>
      <c r="N45" s="25"/>
      <c r="O45" s="25"/>
      <c r="P45" s="23"/>
      <c r="Q45" s="25">
        <f t="shared" si="84"/>
        <v>1</v>
      </c>
      <c r="R45" s="25">
        <f t="shared" ref="R45:CC45" si="123">IF($F45=R$4,1,IF($F45&gt;=EDATE(R$4,12),IF(R$11="Prior Year",R33*(1-R$10),R33-R$10),IF(R44&gt;0,R44,0)))</f>
        <v>0.995</v>
      </c>
      <c r="S45" s="25">
        <f t="shared" si="123"/>
        <v>1</v>
      </c>
      <c r="T45" s="25">
        <f t="shared" si="123"/>
        <v>0.995</v>
      </c>
      <c r="U45" s="25">
        <f t="shared" si="123"/>
        <v>0.995</v>
      </c>
      <c r="V45" s="25">
        <f t="shared" si="123"/>
        <v>1</v>
      </c>
      <c r="W45" s="25">
        <f t="shared" si="123"/>
        <v>0.995</v>
      </c>
      <c r="X45" s="25">
        <f t="shared" si="123"/>
        <v>1</v>
      </c>
      <c r="Y45" s="25">
        <f t="shared" si="123"/>
        <v>1</v>
      </c>
      <c r="Z45" s="25">
        <f t="shared" si="123"/>
        <v>1</v>
      </c>
      <c r="AA45" s="25">
        <f t="shared" si="123"/>
        <v>1</v>
      </c>
      <c r="AB45" s="25">
        <f t="shared" si="123"/>
        <v>0</v>
      </c>
      <c r="AC45" s="25">
        <f t="shared" si="123"/>
        <v>0</v>
      </c>
      <c r="AD45" s="25">
        <f t="shared" si="123"/>
        <v>0.995</v>
      </c>
      <c r="AE45" s="25">
        <f t="shared" si="123"/>
        <v>1</v>
      </c>
      <c r="AF45" s="25">
        <f t="shared" si="123"/>
        <v>1</v>
      </c>
      <c r="AG45" s="25">
        <f t="shared" si="123"/>
        <v>1</v>
      </c>
      <c r="AH45" s="25">
        <f t="shared" si="123"/>
        <v>1</v>
      </c>
      <c r="AI45" s="25">
        <f t="shared" si="123"/>
        <v>0</v>
      </c>
      <c r="AJ45" s="25">
        <f t="shared" si="123"/>
        <v>0</v>
      </c>
      <c r="AK45" s="25">
        <f t="shared" si="123"/>
        <v>0.995</v>
      </c>
      <c r="AL45" s="25">
        <f t="shared" si="123"/>
        <v>1</v>
      </c>
      <c r="AM45" s="25">
        <f t="shared" si="123"/>
        <v>1</v>
      </c>
      <c r="AN45" s="25">
        <f t="shared" si="123"/>
        <v>1</v>
      </c>
      <c r="AO45" s="25">
        <f t="shared" si="123"/>
        <v>1</v>
      </c>
      <c r="AP45" s="25">
        <f t="shared" si="123"/>
        <v>1</v>
      </c>
      <c r="AQ45" s="25">
        <f t="shared" si="123"/>
        <v>1</v>
      </c>
      <c r="AR45" s="25">
        <f t="shared" si="123"/>
        <v>1</v>
      </c>
      <c r="AS45" s="25">
        <f t="shared" si="123"/>
        <v>1</v>
      </c>
      <c r="AT45" s="25">
        <f t="shared" si="123"/>
        <v>1</v>
      </c>
      <c r="AU45" s="25">
        <f t="shared" si="123"/>
        <v>1</v>
      </c>
      <c r="AV45" s="25">
        <f t="shared" si="123"/>
        <v>1</v>
      </c>
      <c r="AW45" s="25">
        <f t="shared" si="123"/>
        <v>1</v>
      </c>
      <c r="AX45" s="25">
        <f t="shared" si="123"/>
        <v>1</v>
      </c>
      <c r="AY45" s="25">
        <f t="shared" si="123"/>
        <v>1</v>
      </c>
      <c r="AZ45" s="25">
        <f t="shared" si="123"/>
        <v>0.99199999999999999</v>
      </c>
      <c r="BA45" s="25">
        <f t="shared" si="123"/>
        <v>0.99199999999999999</v>
      </c>
      <c r="BB45" s="25">
        <f t="shared" si="123"/>
        <v>0.99199999999999999</v>
      </c>
      <c r="BC45" s="25">
        <f t="shared" si="123"/>
        <v>0.99199999999999999</v>
      </c>
      <c r="BD45" s="25">
        <f t="shared" si="123"/>
        <v>0.99199999999999999</v>
      </c>
      <c r="BE45" s="25">
        <f t="shared" si="123"/>
        <v>0.99199999999999999</v>
      </c>
      <c r="BF45" s="25">
        <f t="shared" si="123"/>
        <v>0.99199999999999999</v>
      </c>
      <c r="BG45" s="25">
        <f t="shared" si="123"/>
        <v>0.99199999999999999</v>
      </c>
      <c r="BH45" s="25">
        <f t="shared" si="123"/>
        <v>1</v>
      </c>
      <c r="BI45" s="25">
        <f t="shared" si="123"/>
        <v>1</v>
      </c>
      <c r="BJ45" s="25">
        <f t="shared" si="123"/>
        <v>1</v>
      </c>
      <c r="BK45" s="25">
        <f t="shared" si="123"/>
        <v>1</v>
      </c>
      <c r="BL45" s="25">
        <f t="shared" si="123"/>
        <v>1</v>
      </c>
      <c r="BM45" s="25">
        <f t="shared" si="123"/>
        <v>1</v>
      </c>
      <c r="BN45" s="25">
        <f t="shared" si="123"/>
        <v>1</v>
      </c>
      <c r="BO45" s="25">
        <f t="shared" si="123"/>
        <v>1</v>
      </c>
      <c r="BP45" s="25">
        <f t="shared" si="123"/>
        <v>1</v>
      </c>
      <c r="BQ45" s="25">
        <f t="shared" si="123"/>
        <v>0.99199999999999999</v>
      </c>
      <c r="BR45" s="25">
        <f t="shared" si="123"/>
        <v>0.99199999999999999</v>
      </c>
      <c r="BS45" s="25">
        <f t="shared" si="123"/>
        <v>0.99199999999999999</v>
      </c>
      <c r="BT45" s="25">
        <f t="shared" si="123"/>
        <v>0.99199999999999999</v>
      </c>
      <c r="BU45" s="25">
        <f t="shared" si="123"/>
        <v>0</v>
      </c>
      <c r="BV45" s="25">
        <f t="shared" si="123"/>
        <v>0</v>
      </c>
      <c r="BW45" s="25">
        <f t="shared" si="123"/>
        <v>0.99199999999999999</v>
      </c>
      <c r="BX45" s="25">
        <f t="shared" si="123"/>
        <v>0.99199999999999999</v>
      </c>
      <c r="BY45" s="25">
        <f t="shared" si="123"/>
        <v>0.99199999999999999</v>
      </c>
      <c r="BZ45" s="25">
        <f t="shared" si="123"/>
        <v>0.99199999999999999</v>
      </c>
      <c r="CA45" s="25">
        <f t="shared" si="123"/>
        <v>0.99199999999999999</v>
      </c>
      <c r="CB45" s="25">
        <f t="shared" si="123"/>
        <v>0.99199999999999999</v>
      </c>
      <c r="CC45" s="25">
        <f t="shared" si="123"/>
        <v>0.99199999999999999</v>
      </c>
      <c r="CD45" s="25">
        <f t="shared" ref="CD45:CS45" si="124">IF($F45=CD$4,1,IF($F45&gt;=EDATE(CD$4,12),IF(CD$11="Prior Year",CD33*(1-CD$10),CD33-CD$10),IF(CD44&gt;0,CD44,0)))</f>
        <v>0.99199999999999999</v>
      </c>
      <c r="CE45" s="25">
        <f t="shared" si="124"/>
        <v>0.99199999999999999</v>
      </c>
      <c r="CF45" s="25">
        <f t="shared" si="124"/>
        <v>1</v>
      </c>
      <c r="CG45" s="25">
        <f t="shared" si="124"/>
        <v>1</v>
      </c>
      <c r="CH45" s="25">
        <f t="shared" si="124"/>
        <v>1</v>
      </c>
      <c r="CI45" s="25">
        <f t="shared" si="124"/>
        <v>0.99199999999999999</v>
      </c>
      <c r="CJ45" s="25">
        <f t="shared" si="124"/>
        <v>1</v>
      </c>
      <c r="CK45" s="25">
        <f t="shared" si="124"/>
        <v>1</v>
      </c>
      <c r="CL45" s="25">
        <f t="shared" si="124"/>
        <v>0</v>
      </c>
      <c r="CM45" s="25">
        <v>1</v>
      </c>
      <c r="CN45" s="25">
        <v>1</v>
      </c>
      <c r="CO45" s="25">
        <v>1</v>
      </c>
      <c r="CP45" s="25">
        <f t="shared" si="124"/>
        <v>1</v>
      </c>
      <c r="CQ45" s="25">
        <f t="shared" si="124"/>
        <v>1</v>
      </c>
      <c r="CR45" s="25">
        <f t="shared" si="124"/>
        <v>1</v>
      </c>
      <c r="CS45" s="25">
        <f t="shared" si="124"/>
        <v>1</v>
      </c>
    </row>
    <row r="46" spans="2:97" hidden="1" outlineLevel="1" x14ac:dyDescent="0.25">
      <c r="B46" s="2">
        <f t="shared" si="14"/>
        <v>30</v>
      </c>
      <c r="F46" s="24">
        <f t="shared" si="17"/>
        <v>42979</v>
      </c>
      <c r="G46" s="25">
        <f t="shared" si="83"/>
        <v>0.88596211680248382</v>
      </c>
      <c r="H46" s="25"/>
      <c r="I46" s="25"/>
      <c r="J46" s="25"/>
      <c r="K46" s="25"/>
      <c r="L46" s="25"/>
      <c r="M46" s="25"/>
      <c r="N46" s="25"/>
      <c r="O46" s="25"/>
      <c r="P46" s="23"/>
      <c r="Q46" s="25">
        <f t="shared" si="84"/>
        <v>1</v>
      </c>
      <c r="R46" s="25">
        <f t="shared" ref="R46:CC46" si="125">IF($F46=R$4,1,IF($F46&gt;=EDATE(R$4,12),IF(R$11="Prior Year",R34*(1-R$10),R34-R$10),IF(R45&gt;0,R45,0)))</f>
        <v>0.99</v>
      </c>
      <c r="S46" s="25">
        <f t="shared" si="125"/>
        <v>1</v>
      </c>
      <c r="T46" s="25">
        <f t="shared" si="125"/>
        <v>0.995</v>
      </c>
      <c r="U46" s="25">
        <f t="shared" si="125"/>
        <v>0.995</v>
      </c>
      <c r="V46" s="25">
        <f t="shared" si="125"/>
        <v>1</v>
      </c>
      <c r="W46" s="25">
        <f t="shared" si="125"/>
        <v>0.995</v>
      </c>
      <c r="X46" s="25">
        <f t="shared" si="125"/>
        <v>1</v>
      </c>
      <c r="Y46" s="25">
        <f t="shared" si="125"/>
        <v>1</v>
      </c>
      <c r="Z46" s="25">
        <f t="shared" si="125"/>
        <v>1</v>
      </c>
      <c r="AA46" s="25">
        <f t="shared" si="125"/>
        <v>1</v>
      </c>
      <c r="AB46" s="25">
        <f t="shared" si="125"/>
        <v>0</v>
      </c>
      <c r="AC46" s="25">
        <f t="shared" si="125"/>
        <v>0</v>
      </c>
      <c r="AD46" s="25">
        <f t="shared" si="125"/>
        <v>0.995</v>
      </c>
      <c r="AE46" s="25">
        <f t="shared" si="125"/>
        <v>1</v>
      </c>
      <c r="AF46" s="25">
        <f t="shared" si="125"/>
        <v>1</v>
      </c>
      <c r="AG46" s="25">
        <f t="shared" si="125"/>
        <v>1</v>
      </c>
      <c r="AH46" s="25">
        <f t="shared" si="125"/>
        <v>1</v>
      </c>
      <c r="AI46" s="25">
        <f t="shared" si="125"/>
        <v>0</v>
      </c>
      <c r="AJ46" s="25">
        <f t="shared" si="125"/>
        <v>0</v>
      </c>
      <c r="AK46" s="25">
        <f t="shared" si="125"/>
        <v>0.995</v>
      </c>
      <c r="AL46" s="25">
        <f t="shared" si="125"/>
        <v>1</v>
      </c>
      <c r="AM46" s="25">
        <f t="shared" si="125"/>
        <v>1</v>
      </c>
      <c r="AN46" s="25">
        <f t="shared" si="125"/>
        <v>1</v>
      </c>
      <c r="AO46" s="25">
        <f t="shared" si="125"/>
        <v>1</v>
      </c>
      <c r="AP46" s="25">
        <f t="shared" si="125"/>
        <v>1</v>
      </c>
      <c r="AQ46" s="25">
        <f t="shared" si="125"/>
        <v>1</v>
      </c>
      <c r="AR46" s="25">
        <f t="shared" si="125"/>
        <v>1</v>
      </c>
      <c r="AS46" s="25">
        <f t="shared" si="125"/>
        <v>1</v>
      </c>
      <c r="AT46" s="25">
        <f t="shared" si="125"/>
        <v>1</v>
      </c>
      <c r="AU46" s="25">
        <f t="shared" si="125"/>
        <v>1</v>
      </c>
      <c r="AV46" s="25">
        <f t="shared" si="125"/>
        <v>1</v>
      </c>
      <c r="AW46" s="25">
        <f t="shared" si="125"/>
        <v>1</v>
      </c>
      <c r="AX46" s="25">
        <f t="shared" si="125"/>
        <v>1</v>
      </c>
      <c r="AY46" s="25">
        <f t="shared" si="125"/>
        <v>1</v>
      </c>
      <c r="AZ46" s="25">
        <f t="shared" si="125"/>
        <v>0.99199999999999999</v>
      </c>
      <c r="BA46" s="25">
        <f t="shared" si="125"/>
        <v>0.99199999999999999</v>
      </c>
      <c r="BB46" s="25">
        <f t="shared" si="125"/>
        <v>0.99199999999999999</v>
      </c>
      <c r="BC46" s="25">
        <f t="shared" si="125"/>
        <v>0.99199999999999999</v>
      </c>
      <c r="BD46" s="25">
        <f t="shared" si="125"/>
        <v>0.99199999999999999</v>
      </c>
      <c r="BE46" s="25">
        <f t="shared" si="125"/>
        <v>0.99199999999999999</v>
      </c>
      <c r="BF46" s="25">
        <f t="shared" si="125"/>
        <v>0.99199999999999999</v>
      </c>
      <c r="BG46" s="25">
        <f t="shared" si="125"/>
        <v>0.99199999999999999</v>
      </c>
      <c r="BH46" s="25">
        <f t="shared" si="125"/>
        <v>1</v>
      </c>
      <c r="BI46" s="25">
        <f t="shared" si="125"/>
        <v>1</v>
      </c>
      <c r="BJ46" s="25">
        <f t="shared" si="125"/>
        <v>1</v>
      </c>
      <c r="BK46" s="25">
        <f t="shared" si="125"/>
        <v>1</v>
      </c>
      <c r="BL46" s="25">
        <f t="shared" si="125"/>
        <v>1</v>
      </c>
      <c r="BM46" s="25">
        <f t="shared" si="125"/>
        <v>1</v>
      </c>
      <c r="BN46" s="25">
        <f t="shared" si="125"/>
        <v>1</v>
      </c>
      <c r="BO46" s="25">
        <f t="shared" si="125"/>
        <v>1</v>
      </c>
      <c r="BP46" s="25">
        <f t="shared" si="125"/>
        <v>1</v>
      </c>
      <c r="BQ46" s="25">
        <f t="shared" si="125"/>
        <v>0.99199999999999999</v>
      </c>
      <c r="BR46" s="25">
        <f t="shared" si="125"/>
        <v>0.99199999999999999</v>
      </c>
      <c r="BS46" s="25">
        <f t="shared" si="125"/>
        <v>0.99199999999999999</v>
      </c>
      <c r="BT46" s="25">
        <f t="shared" si="125"/>
        <v>0.99199999999999999</v>
      </c>
      <c r="BU46" s="25">
        <f t="shared" si="125"/>
        <v>0</v>
      </c>
      <c r="BV46" s="25">
        <f t="shared" si="125"/>
        <v>0</v>
      </c>
      <c r="BW46" s="25">
        <f t="shared" si="125"/>
        <v>0.99199999999999999</v>
      </c>
      <c r="BX46" s="25">
        <f t="shared" si="125"/>
        <v>0.99199999999999999</v>
      </c>
      <c r="BY46" s="25">
        <f t="shared" si="125"/>
        <v>0.99199999999999999</v>
      </c>
      <c r="BZ46" s="25">
        <f t="shared" si="125"/>
        <v>0.99199999999999999</v>
      </c>
      <c r="CA46" s="25">
        <f t="shared" si="125"/>
        <v>0.99199999999999999</v>
      </c>
      <c r="CB46" s="25">
        <f t="shared" si="125"/>
        <v>0.99199999999999999</v>
      </c>
      <c r="CC46" s="25">
        <f t="shared" si="125"/>
        <v>0.99199999999999999</v>
      </c>
      <c r="CD46" s="25">
        <f t="shared" ref="CD46:CS46" si="126">IF($F46=CD$4,1,IF($F46&gt;=EDATE(CD$4,12),IF(CD$11="Prior Year",CD34*(1-CD$10),CD34-CD$10),IF(CD45&gt;0,CD45,0)))</f>
        <v>0.99199999999999999</v>
      </c>
      <c r="CE46" s="25">
        <f t="shared" si="126"/>
        <v>0.99199999999999999</v>
      </c>
      <c r="CF46" s="25">
        <f t="shared" si="126"/>
        <v>1</v>
      </c>
      <c r="CG46" s="25">
        <f t="shared" si="126"/>
        <v>1</v>
      </c>
      <c r="CH46" s="25">
        <f t="shared" si="126"/>
        <v>1</v>
      </c>
      <c r="CI46" s="25">
        <f t="shared" si="126"/>
        <v>0.99199999999999999</v>
      </c>
      <c r="CJ46" s="25">
        <f t="shared" si="126"/>
        <v>1</v>
      </c>
      <c r="CK46" s="25">
        <f t="shared" si="126"/>
        <v>1</v>
      </c>
      <c r="CL46" s="25">
        <f t="shared" si="126"/>
        <v>0</v>
      </c>
      <c r="CM46" s="25">
        <v>1</v>
      </c>
      <c r="CN46" s="25">
        <v>1</v>
      </c>
      <c r="CO46" s="25">
        <v>1</v>
      </c>
      <c r="CP46" s="25">
        <f t="shared" si="126"/>
        <v>1</v>
      </c>
      <c r="CQ46" s="25">
        <f t="shared" si="126"/>
        <v>1</v>
      </c>
      <c r="CR46" s="25">
        <f t="shared" si="126"/>
        <v>1</v>
      </c>
      <c r="CS46" s="25">
        <f t="shared" si="126"/>
        <v>1</v>
      </c>
    </row>
    <row r="47" spans="2:97" hidden="1" outlineLevel="1" x14ac:dyDescent="0.25">
      <c r="B47" s="2">
        <f t="shared" si="14"/>
        <v>31</v>
      </c>
      <c r="F47" s="24">
        <f t="shared" si="17"/>
        <v>43009</v>
      </c>
      <c r="G47" s="25">
        <f t="shared" si="83"/>
        <v>0.88584085176561922</v>
      </c>
      <c r="H47" s="25"/>
      <c r="I47" s="25"/>
      <c r="J47" s="25"/>
      <c r="K47" s="25"/>
      <c r="L47" s="25"/>
      <c r="M47" s="25"/>
      <c r="N47" s="25"/>
      <c r="O47" s="25"/>
      <c r="P47" s="23"/>
      <c r="Q47" s="25">
        <f t="shared" si="84"/>
        <v>1</v>
      </c>
      <c r="R47" s="25">
        <f t="shared" ref="R47:CC47" si="127">IF($F47=R$4,1,IF($F47&gt;=EDATE(R$4,12),IF(R$11="Prior Year",R35*(1-R$10),R35-R$10),IF(R46&gt;0,R46,0)))</f>
        <v>0.99</v>
      </c>
      <c r="S47" s="25">
        <f t="shared" si="127"/>
        <v>1</v>
      </c>
      <c r="T47" s="25">
        <f t="shared" si="127"/>
        <v>0.995</v>
      </c>
      <c r="U47" s="25">
        <f t="shared" si="127"/>
        <v>0.995</v>
      </c>
      <c r="V47" s="25">
        <f t="shared" si="127"/>
        <v>1</v>
      </c>
      <c r="W47" s="25">
        <f t="shared" si="127"/>
        <v>0.995</v>
      </c>
      <c r="X47" s="25">
        <f t="shared" si="127"/>
        <v>0.995</v>
      </c>
      <c r="Y47" s="25">
        <f t="shared" si="127"/>
        <v>0.995</v>
      </c>
      <c r="Z47" s="25">
        <f t="shared" si="127"/>
        <v>1</v>
      </c>
      <c r="AA47" s="25">
        <f t="shared" si="127"/>
        <v>1</v>
      </c>
      <c r="AB47" s="25">
        <f t="shared" si="127"/>
        <v>0</v>
      </c>
      <c r="AC47" s="25">
        <f t="shared" si="127"/>
        <v>0</v>
      </c>
      <c r="AD47" s="25">
        <f t="shared" si="127"/>
        <v>0.995</v>
      </c>
      <c r="AE47" s="25">
        <f t="shared" si="127"/>
        <v>1</v>
      </c>
      <c r="AF47" s="25">
        <f t="shared" si="127"/>
        <v>1</v>
      </c>
      <c r="AG47" s="25">
        <f t="shared" si="127"/>
        <v>1</v>
      </c>
      <c r="AH47" s="25">
        <f t="shared" si="127"/>
        <v>1</v>
      </c>
      <c r="AI47" s="25">
        <f t="shared" si="127"/>
        <v>0</v>
      </c>
      <c r="AJ47" s="25">
        <f t="shared" si="127"/>
        <v>0</v>
      </c>
      <c r="AK47" s="25">
        <f t="shared" si="127"/>
        <v>0.995</v>
      </c>
      <c r="AL47" s="25">
        <f t="shared" si="127"/>
        <v>1</v>
      </c>
      <c r="AM47" s="25">
        <f t="shared" si="127"/>
        <v>1</v>
      </c>
      <c r="AN47" s="25">
        <f t="shared" si="127"/>
        <v>1</v>
      </c>
      <c r="AO47" s="25">
        <f t="shared" si="127"/>
        <v>1</v>
      </c>
      <c r="AP47" s="25">
        <f t="shared" si="127"/>
        <v>1</v>
      </c>
      <c r="AQ47" s="25">
        <f t="shared" si="127"/>
        <v>1</v>
      </c>
      <c r="AR47" s="25">
        <f t="shared" si="127"/>
        <v>1</v>
      </c>
      <c r="AS47" s="25">
        <f t="shared" si="127"/>
        <v>1</v>
      </c>
      <c r="AT47" s="25">
        <f t="shared" si="127"/>
        <v>1</v>
      </c>
      <c r="AU47" s="25">
        <f t="shared" si="127"/>
        <v>1</v>
      </c>
      <c r="AV47" s="25">
        <f t="shared" si="127"/>
        <v>1</v>
      </c>
      <c r="AW47" s="25">
        <f t="shared" si="127"/>
        <v>1</v>
      </c>
      <c r="AX47" s="25">
        <f t="shared" si="127"/>
        <v>1</v>
      </c>
      <c r="AY47" s="25">
        <f t="shared" si="127"/>
        <v>1</v>
      </c>
      <c r="AZ47" s="25">
        <f t="shared" si="127"/>
        <v>0.99199999999999999</v>
      </c>
      <c r="BA47" s="25">
        <f t="shared" si="127"/>
        <v>0.99199999999999999</v>
      </c>
      <c r="BB47" s="25">
        <f t="shared" si="127"/>
        <v>0.99199999999999999</v>
      </c>
      <c r="BC47" s="25">
        <f t="shared" si="127"/>
        <v>0.99199999999999999</v>
      </c>
      <c r="BD47" s="25">
        <f t="shared" si="127"/>
        <v>0.99199999999999999</v>
      </c>
      <c r="BE47" s="25">
        <f t="shared" si="127"/>
        <v>0.99199999999999999</v>
      </c>
      <c r="BF47" s="25">
        <f t="shared" si="127"/>
        <v>0.99199999999999999</v>
      </c>
      <c r="BG47" s="25">
        <f t="shared" si="127"/>
        <v>0.99199999999999999</v>
      </c>
      <c r="BH47" s="25">
        <f t="shared" si="127"/>
        <v>1</v>
      </c>
      <c r="BI47" s="25">
        <f t="shared" si="127"/>
        <v>1</v>
      </c>
      <c r="BJ47" s="25">
        <f t="shared" si="127"/>
        <v>1</v>
      </c>
      <c r="BK47" s="25">
        <f t="shared" si="127"/>
        <v>1</v>
      </c>
      <c r="BL47" s="25">
        <f t="shared" si="127"/>
        <v>1</v>
      </c>
      <c r="BM47" s="25">
        <f t="shared" si="127"/>
        <v>1</v>
      </c>
      <c r="BN47" s="25">
        <f t="shared" si="127"/>
        <v>1</v>
      </c>
      <c r="BO47" s="25">
        <f t="shared" si="127"/>
        <v>1</v>
      </c>
      <c r="BP47" s="25">
        <f t="shared" si="127"/>
        <v>1</v>
      </c>
      <c r="BQ47" s="25">
        <f t="shared" si="127"/>
        <v>0.99199999999999999</v>
      </c>
      <c r="BR47" s="25">
        <f t="shared" si="127"/>
        <v>0.99199999999999999</v>
      </c>
      <c r="BS47" s="25">
        <f t="shared" si="127"/>
        <v>0.99199999999999999</v>
      </c>
      <c r="BT47" s="25">
        <f t="shared" si="127"/>
        <v>0.99199999999999999</v>
      </c>
      <c r="BU47" s="25">
        <f t="shared" si="127"/>
        <v>0</v>
      </c>
      <c r="BV47" s="25">
        <f t="shared" si="127"/>
        <v>0</v>
      </c>
      <c r="BW47" s="25">
        <f t="shared" si="127"/>
        <v>0.99199999999999999</v>
      </c>
      <c r="BX47" s="25">
        <f t="shared" si="127"/>
        <v>0.99199999999999999</v>
      </c>
      <c r="BY47" s="25">
        <f t="shared" si="127"/>
        <v>0.99199999999999999</v>
      </c>
      <c r="BZ47" s="25">
        <f t="shared" si="127"/>
        <v>0.99199999999999999</v>
      </c>
      <c r="CA47" s="25">
        <f t="shared" si="127"/>
        <v>0.99199999999999999</v>
      </c>
      <c r="CB47" s="25">
        <f t="shared" si="127"/>
        <v>0.99199999999999999</v>
      </c>
      <c r="CC47" s="25">
        <f t="shared" si="127"/>
        <v>0.99199999999999999</v>
      </c>
      <c r="CD47" s="25">
        <f t="shared" ref="CD47:CS47" si="128">IF($F47=CD$4,1,IF($F47&gt;=EDATE(CD$4,12),IF(CD$11="Prior Year",CD35*(1-CD$10),CD35-CD$10),IF(CD46&gt;0,CD46,0)))</f>
        <v>0.99199999999999999</v>
      </c>
      <c r="CE47" s="25">
        <f t="shared" si="128"/>
        <v>0.99199999999999999</v>
      </c>
      <c r="CF47" s="25">
        <f t="shared" si="128"/>
        <v>1</v>
      </c>
      <c r="CG47" s="25">
        <f t="shared" si="128"/>
        <v>1</v>
      </c>
      <c r="CH47" s="25">
        <f t="shared" si="128"/>
        <v>1</v>
      </c>
      <c r="CI47" s="25">
        <f t="shared" si="128"/>
        <v>0.99199999999999999</v>
      </c>
      <c r="CJ47" s="25">
        <f t="shared" si="128"/>
        <v>1</v>
      </c>
      <c r="CK47" s="25">
        <f t="shared" si="128"/>
        <v>1</v>
      </c>
      <c r="CL47" s="25">
        <f t="shared" si="128"/>
        <v>0</v>
      </c>
      <c r="CM47" s="25">
        <v>1</v>
      </c>
      <c r="CN47" s="25">
        <v>1</v>
      </c>
      <c r="CO47" s="25">
        <v>1</v>
      </c>
      <c r="CP47" s="25">
        <f t="shared" si="128"/>
        <v>1</v>
      </c>
      <c r="CQ47" s="25">
        <f t="shared" si="128"/>
        <v>1</v>
      </c>
      <c r="CR47" s="25">
        <f t="shared" si="128"/>
        <v>1</v>
      </c>
      <c r="CS47" s="25">
        <f t="shared" si="128"/>
        <v>1</v>
      </c>
    </row>
    <row r="48" spans="2:97" hidden="1" outlineLevel="1" x14ac:dyDescent="0.25">
      <c r="B48" s="2">
        <f t="shared" si="14"/>
        <v>30</v>
      </c>
      <c r="F48" s="24">
        <f t="shared" si="17"/>
        <v>43040</v>
      </c>
      <c r="G48" s="25">
        <f t="shared" si="83"/>
        <v>0.88521997477687264</v>
      </c>
      <c r="H48" s="25"/>
      <c r="I48" s="25"/>
      <c r="J48" s="25"/>
      <c r="K48" s="25"/>
      <c r="L48" s="25"/>
      <c r="M48" s="25"/>
      <c r="N48" s="25"/>
      <c r="O48" s="25"/>
      <c r="P48" s="23"/>
      <c r="Q48" s="25">
        <f t="shared" si="84"/>
        <v>1</v>
      </c>
      <c r="R48" s="25">
        <f t="shared" ref="R48:CC48" si="129">IF($F48=R$4,1,IF($F48&gt;=EDATE(R$4,12),IF(R$11="Prior Year",R36*(1-R$10),R36-R$10),IF(R47&gt;0,R47,0)))</f>
        <v>0.99</v>
      </c>
      <c r="S48" s="25">
        <f t="shared" si="129"/>
        <v>1</v>
      </c>
      <c r="T48" s="25">
        <f t="shared" si="129"/>
        <v>0.995</v>
      </c>
      <c r="U48" s="25">
        <f t="shared" si="129"/>
        <v>0.995</v>
      </c>
      <c r="V48" s="25">
        <f t="shared" si="129"/>
        <v>1</v>
      </c>
      <c r="W48" s="25">
        <f t="shared" si="129"/>
        <v>0.995</v>
      </c>
      <c r="X48" s="25">
        <f t="shared" si="129"/>
        <v>0.995</v>
      </c>
      <c r="Y48" s="25">
        <f t="shared" si="129"/>
        <v>0.995</v>
      </c>
      <c r="Z48" s="25">
        <f t="shared" si="129"/>
        <v>0.995</v>
      </c>
      <c r="AA48" s="25">
        <f t="shared" si="129"/>
        <v>0.995</v>
      </c>
      <c r="AB48" s="25">
        <f t="shared" si="129"/>
        <v>0</v>
      </c>
      <c r="AC48" s="25">
        <f t="shared" si="129"/>
        <v>0</v>
      </c>
      <c r="AD48" s="25">
        <f t="shared" si="129"/>
        <v>0.995</v>
      </c>
      <c r="AE48" s="25">
        <f t="shared" si="129"/>
        <v>0.995</v>
      </c>
      <c r="AF48" s="25">
        <f t="shared" si="129"/>
        <v>0.995</v>
      </c>
      <c r="AG48" s="25">
        <f t="shared" si="129"/>
        <v>1</v>
      </c>
      <c r="AH48" s="25">
        <f t="shared" si="129"/>
        <v>1</v>
      </c>
      <c r="AI48" s="25">
        <f t="shared" si="129"/>
        <v>0</v>
      </c>
      <c r="AJ48" s="25">
        <f t="shared" si="129"/>
        <v>0</v>
      </c>
      <c r="AK48" s="25">
        <f t="shared" si="129"/>
        <v>0.995</v>
      </c>
      <c r="AL48" s="25">
        <f t="shared" si="129"/>
        <v>1</v>
      </c>
      <c r="AM48" s="25">
        <f t="shared" si="129"/>
        <v>1</v>
      </c>
      <c r="AN48" s="25">
        <f t="shared" si="129"/>
        <v>1</v>
      </c>
      <c r="AO48" s="25">
        <f t="shared" si="129"/>
        <v>1</v>
      </c>
      <c r="AP48" s="25">
        <f t="shared" si="129"/>
        <v>0.99199999999999999</v>
      </c>
      <c r="AQ48" s="25">
        <f t="shared" si="129"/>
        <v>0.99199999999999999</v>
      </c>
      <c r="AR48" s="25">
        <f t="shared" si="129"/>
        <v>1</v>
      </c>
      <c r="AS48" s="25">
        <f t="shared" si="129"/>
        <v>1</v>
      </c>
      <c r="AT48" s="25">
        <f t="shared" si="129"/>
        <v>1</v>
      </c>
      <c r="AU48" s="25">
        <f t="shared" si="129"/>
        <v>1</v>
      </c>
      <c r="AV48" s="25">
        <f t="shared" si="129"/>
        <v>1</v>
      </c>
      <c r="AW48" s="25">
        <f t="shared" si="129"/>
        <v>1</v>
      </c>
      <c r="AX48" s="25">
        <f t="shared" si="129"/>
        <v>1</v>
      </c>
      <c r="AY48" s="25">
        <f t="shared" si="129"/>
        <v>1</v>
      </c>
      <c r="AZ48" s="25">
        <f t="shared" si="129"/>
        <v>0.99199999999999999</v>
      </c>
      <c r="BA48" s="25">
        <f t="shared" si="129"/>
        <v>0.99199999999999999</v>
      </c>
      <c r="BB48" s="25">
        <f t="shared" si="129"/>
        <v>0.99199999999999999</v>
      </c>
      <c r="BC48" s="25">
        <f t="shared" si="129"/>
        <v>0.99199999999999999</v>
      </c>
      <c r="BD48" s="25">
        <f t="shared" si="129"/>
        <v>0.99199999999999999</v>
      </c>
      <c r="BE48" s="25">
        <f t="shared" si="129"/>
        <v>0.99199999999999999</v>
      </c>
      <c r="BF48" s="25">
        <f t="shared" si="129"/>
        <v>0.99199999999999999</v>
      </c>
      <c r="BG48" s="25">
        <f t="shared" si="129"/>
        <v>0.99199999999999999</v>
      </c>
      <c r="BH48" s="25">
        <f t="shared" si="129"/>
        <v>1</v>
      </c>
      <c r="BI48" s="25">
        <f t="shared" si="129"/>
        <v>1</v>
      </c>
      <c r="BJ48" s="25">
        <f t="shared" si="129"/>
        <v>1</v>
      </c>
      <c r="BK48" s="25">
        <f t="shared" si="129"/>
        <v>1</v>
      </c>
      <c r="BL48" s="25">
        <f t="shared" si="129"/>
        <v>1</v>
      </c>
      <c r="BM48" s="25">
        <f t="shared" si="129"/>
        <v>1</v>
      </c>
      <c r="BN48" s="25">
        <f t="shared" si="129"/>
        <v>1</v>
      </c>
      <c r="BO48" s="25">
        <f t="shared" si="129"/>
        <v>0.99199999999999999</v>
      </c>
      <c r="BP48" s="25">
        <f t="shared" si="129"/>
        <v>1</v>
      </c>
      <c r="BQ48" s="25">
        <f t="shared" si="129"/>
        <v>0.99199999999999999</v>
      </c>
      <c r="BR48" s="25">
        <f t="shared" si="129"/>
        <v>0.99199999999999999</v>
      </c>
      <c r="BS48" s="25">
        <f t="shared" si="129"/>
        <v>0.99199999999999999</v>
      </c>
      <c r="BT48" s="25">
        <f t="shared" si="129"/>
        <v>0.99199999999999999</v>
      </c>
      <c r="BU48" s="25">
        <f t="shared" si="129"/>
        <v>0</v>
      </c>
      <c r="BV48" s="25">
        <f t="shared" si="129"/>
        <v>0</v>
      </c>
      <c r="BW48" s="25">
        <f t="shared" si="129"/>
        <v>0.99199999999999999</v>
      </c>
      <c r="BX48" s="25">
        <f t="shared" si="129"/>
        <v>0.99199999999999999</v>
      </c>
      <c r="BY48" s="25">
        <f t="shared" si="129"/>
        <v>0.99199999999999999</v>
      </c>
      <c r="BZ48" s="25">
        <f t="shared" si="129"/>
        <v>0.99199999999999999</v>
      </c>
      <c r="CA48" s="25">
        <f t="shared" si="129"/>
        <v>0.99199999999999999</v>
      </c>
      <c r="CB48" s="25">
        <f t="shared" si="129"/>
        <v>0.99199999999999999</v>
      </c>
      <c r="CC48" s="25">
        <f t="shared" si="129"/>
        <v>0.99199999999999999</v>
      </c>
      <c r="CD48" s="25">
        <f t="shared" ref="CD48:CS48" si="130">IF($F48=CD$4,1,IF($F48&gt;=EDATE(CD$4,12),IF(CD$11="Prior Year",CD36*(1-CD$10),CD36-CD$10),IF(CD47&gt;0,CD47,0)))</f>
        <v>0.99199999999999999</v>
      </c>
      <c r="CE48" s="25">
        <f t="shared" si="130"/>
        <v>0.99199999999999999</v>
      </c>
      <c r="CF48" s="25">
        <f t="shared" si="130"/>
        <v>1</v>
      </c>
      <c r="CG48" s="25">
        <f t="shared" si="130"/>
        <v>1</v>
      </c>
      <c r="CH48" s="25">
        <f t="shared" si="130"/>
        <v>1</v>
      </c>
      <c r="CI48" s="25">
        <f t="shared" si="130"/>
        <v>0.99199999999999999</v>
      </c>
      <c r="CJ48" s="25">
        <f t="shared" si="130"/>
        <v>1</v>
      </c>
      <c r="CK48" s="25">
        <f t="shared" si="130"/>
        <v>1</v>
      </c>
      <c r="CL48" s="25">
        <f t="shared" si="130"/>
        <v>0</v>
      </c>
      <c r="CM48" s="25">
        <v>1</v>
      </c>
      <c r="CN48" s="25">
        <v>1</v>
      </c>
      <c r="CO48" s="25">
        <v>1</v>
      </c>
      <c r="CP48" s="25">
        <f t="shared" si="130"/>
        <v>1</v>
      </c>
      <c r="CQ48" s="25">
        <f t="shared" si="130"/>
        <v>1</v>
      </c>
      <c r="CR48" s="25">
        <f t="shared" si="130"/>
        <v>1</v>
      </c>
      <c r="CS48" s="25">
        <f t="shared" si="130"/>
        <v>1</v>
      </c>
    </row>
    <row r="49" spans="2:97" hidden="1" outlineLevel="1" x14ac:dyDescent="0.25">
      <c r="B49" s="2">
        <f t="shared" si="14"/>
        <v>31</v>
      </c>
      <c r="F49" s="26">
        <f t="shared" si="17"/>
        <v>43070</v>
      </c>
      <c r="G49" s="27">
        <f t="shared" si="83"/>
        <v>0.89935462747380701</v>
      </c>
      <c r="H49" s="27"/>
      <c r="I49" s="27"/>
      <c r="J49" s="27"/>
      <c r="K49" s="27"/>
      <c r="L49" s="27"/>
      <c r="M49" s="27"/>
      <c r="N49" s="27"/>
      <c r="O49" s="27"/>
      <c r="P49" s="28"/>
      <c r="Q49" s="27">
        <f t="shared" si="84"/>
        <v>1</v>
      </c>
      <c r="R49" s="27">
        <f t="shared" ref="R49:CC49" si="131">IF($F49=R$4,1,IF($F49&gt;=EDATE(R$4,12),IF(R$11="Prior Year",R37*(1-R$10),R37-R$10),IF(R48&gt;0,R48,0)))</f>
        <v>0.99</v>
      </c>
      <c r="S49" s="27">
        <f t="shared" si="131"/>
        <v>1</v>
      </c>
      <c r="T49" s="27">
        <f t="shared" si="131"/>
        <v>0.995</v>
      </c>
      <c r="U49" s="27">
        <f t="shared" si="131"/>
        <v>0.995</v>
      </c>
      <c r="V49" s="27">
        <f t="shared" si="131"/>
        <v>1</v>
      </c>
      <c r="W49" s="27">
        <f t="shared" si="131"/>
        <v>0.995</v>
      </c>
      <c r="X49" s="27">
        <f t="shared" si="131"/>
        <v>0.995</v>
      </c>
      <c r="Y49" s="27">
        <f t="shared" si="131"/>
        <v>0.995</v>
      </c>
      <c r="Z49" s="27">
        <f t="shared" si="131"/>
        <v>0.995</v>
      </c>
      <c r="AA49" s="27">
        <f t="shared" si="131"/>
        <v>0.995</v>
      </c>
      <c r="AB49" s="27">
        <f t="shared" si="131"/>
        <v>0</v>
      </c>
      <c r="AC49" s="27">
        <f t="shared" si="131"/>
        <v>0</v>
      </c>
      <c r="AD49" s="27">
        <f t="shared" si="131"/>
        <v>0.995</v>
      </c>
      <c r="AE49" s="27">
        <f t="shared" si="131"/>
        <v>0.995</v>
      </c>
      <c r="AF49" s="27">
        <f t="shared" si="131"/>
        <v>0.995</v>
      </c>
      <c r="AG49" s="27">
        <f t="shared" si="131"/>
        <v>1</v>
      </c>
      <c r="AH49" s="27">
        <f t="shared" si="131"/>
        <v>1</v>
      </c>
      <c r="AI49" s="27">
        <f t="shared" si="131"/>
        <v>0</v>
      </c>
      <c r="AJ49" s="27">
        <f t="shared" si="131"/>
        <v>0</v>
      </c>
      <c r="AK49" s="27">
        <f t="shared" si="131"/>
        <v>0.995</v>
      </c>
      <c r="AL49" s="27">
        <f t="shared" si="131"/>
        <v>1</v>
      </c>
      <c r="AM49" s="27">
        <f t="shared" si="131"/>
        <v>1</v>
      </c>
      <c r="AN49" s="27">
        <f t="shared" si="131"/>
        <v>1</v>
      </c>
      <c r="AO49" s="27">
        <f t="shared" si="131"/>
        <v>1</v>
      </c>
      <c r="AP49" s="27">
        <f t="shared" si="131"/>
        <v>0.99199999999999999</v>
      </c>
      <c r="AQ49" s="27">
        <f t="shared" si="131"/>
        <v>0.99199999999999999</v>
      </c>
      <c r="AR49" s="27">
        <f t="shared" si="131"/>
        <v>1</v>
      </c>
      <c r="AS49" s="27">
        <f t="shared" si="131"/>
        <v>1</v>
      </c>
      <c r="AT49" s="27">
        <f t="shared" si="131"/>
        <v>1</v>
      </c>
      <c r="AU49" s="27">
        <f t="shared" si="131"/>
        <v>1</v>
      </c>
      <c r="AV49" s="27">
        <f t="shared" si="131"/>
        <v>1</v>
      </c>
      <c r="AW49" s="27">
        <f t="shared" si="131"/>
        <v>1</v>
      </c>
      <c r="AX49" s="27">
        <f t="shared" si="131"/>
        <v>1</v>
      </c>
      <c r="AY49" s="27">
        <f t="shared" si="131"/>
        <v>1</v>
      </c>
      <c r="AZ49" s="27">
        <f t="shared" si="131"/>
        <v>0.99199999999999999</v>
      </c>
      <c r="BA49" s="27">
        <f t="shared" si="131"/>
        <v>0.99199999999999999</v>
      </c>
      <c r="BB49" s="27">
        <f t="shared" si="131"/>
        <v>0.99199999999999999</v>
      </c>
      <c r="BC49" s="27">
        <f t="shared" si="131"/>
        <v>0.99199999999999999</v>
      </c>
      <c r="BD49" s="27">
        <f t="shared" si="131"/>
        <v>0.99199999999999999</v>
      </c>
      <c r="BE49" s="27">
        <f t="shared" si="131"/>
        <v>0.99199999999999999</v>
      </c>
      <c r="BF49" s="27">
        <f t="shared" si="131"/>
        <v>0.99199999999999999</v>
      </c>
      <c r="BG49" s="27">
        <f t="shared" si="131"/>
        <v>0.99199999999999999</v>
      </c>
      <c r="BH49" s="27">
        <f t="shared" si="131"/>
        <v>1</v>
      </c>
      <c r="BI49" s="27">
        <f t="shared" si="131"/>
        <v>1</v>
      </c>
      <c r="BJ49" s="27">
        <f t="shared" si="131"/>
        <v>1</v>
      </c>
      <c r="BK49" s="27">
        <f t="shared" si="131"/>
        <v>1</v>
      </c>
      <c r="BL49" s="27">
        <f t="shared" si="131"/>
        <v>1</v>
      </c>
      <c r="BM49" s="27">
        <f t="shared" si="131"/>
        <v>1</v>
      </c>
      <c r="BN49" s="27">
        <f t="shared" si="131"/>
        <v>1</v>
      </c>
      <c r="BO49" s="27">
        <f t="shared" si="131"/>
        <v>0.99199999999999999</v>
      </c>
      <c r="BP49" s="27">
        <f t="shared" si="131"/>
        <v>1</v>
      </c>
      <c r="BQ49" s="27">
        <f t="shared" si="131"/>
        <v>0.99199999999999999</v>
      </c>
      <c r="BR49" s="27">
        <f t="shared" si="131"/>
        <v>0.99199999999999999</v>
      </c>
      <c r="BS49" s="27">
        <f t="shared" si="131"/>
        <v>0.99199999999999999</v>
      </c>
      <c r="BT49" s="27">
        <f t="shared" si="131"/>
        <v>0.99199999999999999</v>
      </c>
      <c r="BU49" s="27">
        <f t="shared" si="131"/>
        <v>1</v>
      </c>
      <c r="BV49" s="27">
        <f t="shared" si="131"/>
        <v>1</v>
      </c>
      <c r="BW49" s="27">
        <f t="shared" si="131"/>
        <v>0.99199999999999999</v>
      </c>
      <c r="BX49" s="27">
        <f t="shared" si="131"/>
        <v>0.99199999999999999</v>
      </c>
      <c r="BY49" s="27">
        <f t="shared" si="131"/>
        <v>0.99199999999999999</v>
      </c>
      <c r="BZ49" s="27">
        <f t="shared" si="131"/>
        <v>0.99199999999999999</v>
      </c>
      <c r="CA49" s="27">
        <f t="shared" si="131"/>
        <v>0.99199999999999999</v>
      </c>
      <c r="CB49" s="27">
        <f t="shared" si="131"/>
        <v>0.99199999999999999</v>
      </c>
      <c r="CC49" s="27">
        <f t="shared" si="131"/>
        <v>0.99199999999999999</v>
      </c>
      <c r="CD49" s="27">
        <f t="shared" ref="CD49:CS49" si="132">IF($F49=CD$4,1,IF($F49&gt;=EDATE(CD$4,12),IF(CD$11="Prior Year",CD37*(1-CD$10),CD37-CD$10),IF(CD48&gt;0,CD48,0)))</f>
        <v>0.99199999999999999</v>
      </c>
      <c r="CE49" s="27">
        <f t="shared" si="132"/>
        <v>0.99199999999999999</v>
      </c>
      <c r="CF49" s="27">
        <f t="shared" si="132"/>
        <v>1</v>
      </c>
      <c r="CG49" s="27">
        <f t="shared" si="132"/>
        <v>1</v>
      </c>
      <c r="CH49" s="27">
        <f t="shared" si="132"/>
        <v>1</v>
      </c>
      <c r="CI49" s="27">
        <f t="shared" si="132"/>
        <v>0.99199999999999999</v>
      </c>
      <c r="CJ49" s="27">
        <f t="shared" si="132"/>
        <v>0.995</v>
      </c>
      <c r="CK49" s="27">
        <f t="shared" si="132"/>
        <v>0.995</v>
      </c>
      <c r="CL49" s="27">
        <f t="shared" si="132"/>
        <v>0</v>
      </c>
      <c r="CM49" s="27">
        <v>0.99708520179372206</v>
      </c>
      <c r="CN49" s="27">
        <v>0.99708520179372206</v>
      </c>
      <c r="CO49" s="27">
        <v>0.99708520179372206</v>
      </c>
      <c r="CP49" s="27">
        <f t="shared" si="132"/>
        <v>0.995</v>
      </c>
      <c r="CQ49" s="27">
        <f t="shared" si="132"/>
        <v>0.995</v>
      </c>
      <c r="CR49" s="27">
        <f t="shared" si="132"/>
        <v>0.995</v>
      </c>
      <c r="CS49" s="27">
        <f t="shared" si="132"/>
        <v>0.995</v>
      </c>
    </row>
    <row r="50" spans="2:97" hidden="1" outlineLevel="1" x14ac:dyDescent="0.25">
      <c r="B50" s="2">
        <f t="shared" si="14"/>
        <v>31</v>
      </c>
      <c r="F50" s="24">
        <f t="shared" si="17"/>
        <v>43101</v>
      </c>
      <c r="G50" s="25">
        <f t="shared" si="83"/>
        <v>0.97540274544043515</v>
      </c>
      <c r="H50" s="25"/>
      <c r="I50" s="25"/>
      <c r="J50" s="25"/>
      <c r="K50" s="25"/>
      <c r="L50" s="25"/>
      <c r="M50" s="25"/>
      <c r="N50" s="25"/>
      <c r="O50" s="25"/>
      <c r="P50" s="23"/>
      <c r="Q50" s="25">
        <f t="shared" si="84"/>
        <v>1</v>
      </c>
      <c r="R50" s="25">
        <f t="shared" ref="R50:CC50" si="133">IF($F50=R$4,1,IF($F50&gt;=EDATE(R$4,12),IF(R$11="Prior Year",R38*(1-R$10),R38-R$10),IF(R49&gt;0,R49,0)))</f>
        <v>0.99</v>
      </c>
      <c r="S50" s="25">
        <f t="shared" si="133"/>
        <v>1</v>
      </c>
      <c r="T50" s="25">
        <f t="shared" si="133"/>
        <v>0.99</v>
      </c>
      <c r="U50" s="25">
        <f t="shared" si="133"/>
        <v>0.99</v>
      </c>
      <c r="V50" s="25">
        <f t="shared" si="133"/>
        <v>0.995</v>
      </c>
      <c r="W50" s="25">
        <f t="shared" si="133"/>
        <v>0.99</v>
      </c>
      <c r="X50" s="25">
        <f t="shared" si="133"/>
        <v>0.995</v>
      </c>
      <c r="Y50" s="25">
        <f t="shared" si="133"/>
        <v>0.995</v>
      </c>
      <c r="Z50" s="25">
        <f t="shared" si="133"/>
        <v>0.995</v>
      </c>
      <c r="AA50" s="25">
        <f t="shared" si="133"/>
        <v>0.995</v>
      </c>
      <c r="AB50" s="25">
        <f t="shared" si="133"/>
        <v>1</v>
      </c>
      <c r="AC50" s="25">
        <f t="shared" si="133"/>
        <v>1</v>
      </c>
      <c r="AD50" s="25">
        <f t="shared" si="133"/>
        <v>0.99</v>
      </c>
      <c r="AE50" s="25">
        <f t="shared" si="133"/>
        <v>0.995</v>
      </c>
      <c r="AF50" s="25">
        <f t="shared" si="133"/>
        <v>0.995</v>
      </c>
      <c r="AG50" s="25">
        <f t="shared" si="133"/>
        <v>0.995</v>
      </c>
      <c r="AH50" s="25">
        <f t="shared" si="133"/>
        <v>0.995</v>
      </c>
      <c r="AI50" s="25">
        <f t="shared" si="133"/>
        <v>1</v>
      </c>
      <c r="AJ50" s="25">
        <f t="shared" si="133"/>
        <v>1</v>
      </c>
      <c r="AK50" s="25">
        <f t="shared" si="133"/>
        <v>0.99</v>
      </c>
      <c r="AL50" s="25">
        <f t="shared" si="133"/>
        <v>0.995</v>
      </c>
      <c r="AM50" s="25">
        <f t="shared" si="133"/>
        <v>0.995</v>
      </c>
      <c r="AN50" s="25">
        <f t="shared" si="133"/>
        <v>0.99199999999999999</v>
      </c>
      <c r="AO50" s="25">
        <f t="shared" si="133"/>
        <v>0.99199999999999999</v>
      </c>
      <c r="AP50" s="25">
        <f t="shared" si="133"/>
        <v>0.99199999999999999</v>
      </c>
      <c r="AQ50" s="25">
        <f t="shared" si="133"/>
        <v>0.99199999999999999</v>
      </c>
      <c r="AR50" s="25">
        <f t="shared" si="133"/>
        <v>1</v>
      </c>
      <c r="AS50" s="25">
        <f t="shared" si="133"/>
        <v>1</v>
      </c>
      <c r="AT50" s="25">
        <f t="shared" si="133"/>
        <v>0.99199999999999999</v>
      </c>
      <c r="AU50" s="25">
        <f t="shared" si="133"/>
        <v>1</v>
      </c>
      <c r="AV50" s="25">
        <f t="shared" si="133"/>
        <v>0.99199999999999999</v>
      </c>
      <c r="AW50" s="25">
        <f t="shared" si="133"/>
        <v>0.99199999999999999</v>
      </c>
      <c r="AX50" s="25">
        <f t="shared" si="133"/>
        <v>0.99199999999999999</v>
      </c>
      <c r="AY50" s="25">
        <f t="shared" si="133"/>
        <v>0.99199999999999999</v>
      </c>
      <c r="AZ50" s="25">
        <f t="shared" si="133"/>
        <v>0.99199999999999999</v>
      </c>
      <c r="BA50" s="25">
        <f t="shared" si="133"/>
        <v>0.99199999999999999</v>
      </c>
      <c r="BB50" s="25">
        <f t="shared" si="133"/>
        <v>0.99199999999999999</v>
      </c>
      <c r="BC50" s="25">
        <f t="shared" si="133"/>
        <v>0.99199999999999999</v>
      </c>
      <c r="BD50" s="25">
        <f t="shared" si="133"/>
        <v>0.99199999999999999</v>
      </c>
      <c r="BE50" s="25">
        <f t="shared" si="133"/>
        <v>0.99199999999999999</v>
      </c>
      <c r="BF50" s="25">
        <f t="shared" si="133"/>
        <v>0.98399999999999999</v>
      </c>
      <c r="BG50" s="25">
        <f t="shared" si="133"/>
        <v>0.98399999999999999</v>
      </c>
      <c r="BH50" s="25">
        <f t="shared" si="133"/>
        <v>1</v>
      </c>
      <c r="BI50" s="25">
        <f t="shared" si="133"/>
        <v>1</v>
      </c>
      <c r="BJ50" s="25">
        <f t="shared" si="133"/>
        <v>1</v>
      </c>
      <c r="BK50" s="25">
        <f t="shared" si="133"/>
        <v>0.99199999999999999</v>
      </c>
      <c r="BL50" s="25">
        <f t="shared" si="133"/>
        <v>0.99199999999999999</v>
      </c>
      <c r="BM50" s="25">
        <f t="shared" si="133"/>
        <v>0.99199999999999999</v>
      </c>
      <c r="BN50" s="25">
        <f t="shared" si="133"/>
        <v>0.99199999999999999</v>
      </c>
      <c r="BO50" s="25">
        <f t="shared" si="133"/>
        <v>0.99199999999999999</v>
      </c>
      <c r="BP50" s="25">
        <f t="shared" si="133"/>
        <v>0.99199999999999999</v>
      </c>
      <c r="BQ50" s="25">
        <f t="shared" si="133"/>
        <v>0.99199999999999999</v>
      </c>
      <c r="BR50" s="25">
        <f t="shared" si="133"/>
        <v>0.99199999999999999</v>
      </c>
      <c r="BS50" s="25">
        <f t="shared" si="133"/>
        <v>0.99199999999999999</v>
      </c>
      <c r="BT50" s="25">
        <f t="shared" si="133"/>
        <v>0.99199999999999999</v>
      </c>
      <c r="BU50" s="25">
        <f t="shared" si="133"/>
        <v>1</v>
      </c>
      <c r="BV50" s="25">
        <f t="shared" si="133"/>
        <v>1</v>
      </c>
      <c r="BW50" s="25">
        <f t="shared" si="133"/>
        <v>0.99199999999999999</v>
      </c>
      <c r="BX50" s="25">
        <f t="shared" si="133"/>
        <v>0.99199999999999999</v>
      </c>
      <c r="BY50" s="25">
        <f t="shared" si="133"/>
        <v>0.99199999999999999</v>
      </c>
      <c r="BZ50" s="25">
        <f t="shared" si="133"/>
        <v>0.99199999999999999</v>
      </c>
      <c r="CA50" s="25">
        <f t="shared" si="133"/>
        <v>0.99199999999999999</v>
      </c>
      <c r="CB50" s="25">
        <f t="shared" si="133"/>
        <v>0.99199999999999999</v>
      </c>
      <c r="CC50" s="25">
        <f t="shared" si="133"/>
        <v>0.99199999999999999</v>
      </c>
      <c r="CD50" s="25">
        <f t="shared" ref="CD50:CS50" si="134">IF($F50=CD$4,1,IF($F50&gt;=EDATE(CD$4,12),IF(CD$11="Prior Year",CD38*(1-CD$10),CD38-CD$10),IF(CD49&gt;0,CD49,0)))</f>
        <v>0.99199999999999999</v>
      </c>
      <c r="CE50" s="25">
        <f t="shared" si="134"/>
        <v>0.99199999999999999</v>
      </c>
      <c r="CF50" s="25">
        <f t="shared" si="134"/>
        <v>1</v>
      </c>
      <c r="CG50" s="25">
        <f t="shared" si="134"/>
        <v>1</v>
      </c>
      <c r="CH50" s="25">
        <f t="shared" si="134"/>
        <v>1</v>
      </c>
      <c r="CI50" s="25">
        <f t="shared" si="134"/>
        <v>0.99199999999999999</v>
      </c>
      <c r="CJ50" s="25">
        <f t="shared" si="134"/>
        <v>0.995</v>
      </c>
      <c r="CK50" s="25">
        <f t="shared" si="134"/>
        <v>0.995</v>
      </c>
      <c r="CL50" s="25">
        <f t="shared" si="134"/>
        <v>0</v>
      </c>
      <c r="CM50" s="25">
        <v>0.99417937219730923</v>
      </c>
      <c r="CN50" s="25">
        <v>0.99417937219730923</v>
      </c>
      <c r="CO50" s="25">
        <v>0.99417937219730923</v>
      </c>
      <c r="CP50" s="25">
        <f t="shared" si="134"/>
        <v>0.995</v>
      </c>
      <c r="CQ50" s="25">
        <f t="shared" si="134"/>
        <v>0.995</v>
      </c>
      <c r="CR50" s="25">
        <f t="shared" si="134"/>
        <v>0.995</v>
      </c>
      <c r="CS50" s="25">
        <f t="shared" si="134"/>
        <v>0.995</v>
      </c>
    </row>
    <row r="51" spans="2:97" hidden="1" outlineLevel="1" x14ac:dyDescent="0.25">
      <c r="B51" s="2">
        <f t="shared" si="14"/>
        <v>28</v>
      </c>
      <c r="F51" s="24">
        <f t="shared" si="17"/>
        <v>43132</v>
      </c>
      <c r="G51" s="25">
        <f t="shared" si="83"/>
        <v>0.97540274544043515</v>
      </c>
      <c r="H51" s="25"/>
      <c r="I51" s="25"/>
      <c r="J51" s="25"/>
      <c r="K51" s="25"/>
      <c r="L51" s="25"/>
      <c r="M51" s="25"/>
      <c r="N51" s="25"/>
      <c r="O51" s="25"/>
      <c r="P51" s="23"/>
      <c r="Q51" s="25">
        <f t="shared" si="84"/>
        <v>1</v>
      </c>
      <c r="R51" s="25">
        <f t="shared" ref="R51:CC51" si="135">IF($F51=R$4,1,IF($F51&gt;=EDATE(R$4,12),IF(R$11="Prior Year",R39*(1-R$10),R39-R$10),IF(R50&gt;0,R50,0)))</f>
        <v>0.99</v>
      </c>
      <c r="S51" s="25">
        <f t="shared" si="135"/>
        <v>1</v>
      </c>
      <c r="T51" s="25">
        <f t="shared" si="135"/>
        <v>0.99</v>
      </c>
      <c r="U51" s="25">
        <f t="shared" si="135"/>
        <v>0.99</v>
      </c>
      <c r="V51" s="25">
        <f t="shared" si="135"/>
        <v>0.995</v>
      </c>
      <c r="W51" s="25">
        <f t="shared" si="135"/>
        <v>0.99</v>
      </c>
      <c r="X51" s="25">
        <f t="shared" si="135"/>
        <v>0.995</v>
      </c>
      <c r="Y51" s="25">
        <f t="shared" si="135"/>
        <v>0.995</v>
      </c>
      <c r="Z51" s="25">
        <f t="shared" si="135"/>
        <v>0.995</v>
      </c>
      <c r="AA51" s="25">
        <f t="shared" si="135"/>
        <v>0.995</v>
      </c>
      <c r="AB51" s="25">
        <f t="shared" si="135"/>
        <v>1</v>
      </c>
      <c r="AC51" s="25">
        <f t="shared" si="135"/>
        <v>1</v>
      </c>
      <c r="AD51" s="25">
        <f t="shared" si="135"/>
        <v>0.99</v>
      </c>
      <c r="AE51" s="25">
        <f t="shared" si="135"/>
        <v>0.995</v>
      </c>
      <c r="AF51" s="25">
        <f t="shared" si="135"/>
        <v>0.995</v>
      </c>
      <c r="AG51" s="25">
        <f t="shared" si="135"/>
        <v>0.995</v>
      </c>
      <c r="AH51" s="25">
        <f t="shared" si="135"/>
        <v>0.995</v>
      </c>
      <c r="AI51" s="25">
        <f t="shared" si="135"/>
        <v>1</v>
      </c>
      <c r="AJ51" s="25">
        <f t="shared" si="135"/>
        <v>1</v>
      </c>
      <c r="AK51" s="25">
        <f t="shared" si="135"/>
        <v>0.99</v>
      </c>
      <c r="AL51" s="25">
        <f t="shared" si="135"/>
        <v>0.995</v>
      </c>
      <c r="AM51" s="25">
        <f t="shared" si="135"/>
        <v>0.995</v>
      </c>
      <c r="AN51" s="25">
        <f t="shared" si="135"/>
        <v>0.99199999999999999</v>
      </c>
      <c r="AO51" s="25">
        <f t="shared" si="135"/>
        <v>0.99199999999999999</v>
      </c>
      <c r="AP51" s="25">
        <f t="shared" si="135"/>
        <v>0.99199999999999999</v>
      </c>
      <c r="AQ51" s="25">
        <f t="shared" si="135"/>
        <v>0.99199999999999999</v>
      </c>
      <c r="AR51" s="25">
        <f t="shared" si="135"/>
        <v>1</v>
      </c>
      <c r="AS51" s="25">
        <f t="shared" si="135"/>
        <v>1</v>
      </c>
      <c r="AT51" s="25">
        <f t="shared" si="135"/>
        <v>0.99199999999999999</v>
      </c>
      <c r="AU51" s="25">
        <f t="shared" si="135"/>
        <v>1</v>
      </c>
      <c r="AV51" s="25">
        <f t="shared" si="135"/>
        <v>0.99199999999999999</v>
      </c>
      <c r="AW51" s="25">
        <f t="shared" si="135"/>
        <v>0.99199999999999999</v>
      </c>
      <c r="AX51" s="25">
        <f t="shared" si="135"/>
        <v>0.99199999999999999</v>
      </c>
      <c r="AY51" s="25">
        <f t="shared" si="135"/>
        <v>0.99199999999999999</v>
      </c>
      <c r="AZ51" s="25">
        <f t="shared" si="135"/>
        <v>0.99199999999999999</v>
      </c>
      <c r="BA51" s="25">
        <f t="shared" si="135"/>
        <v>0.99199999999999999</v>
      </c>
      <c r="BB51" s="25">
        <f t="shared" si="135"/>
        <v>0.99199999999999999</v>
      </c>
      <c r="BC51" s="25">
        <f t="shared" si="135"/>
        <v>0.99199999999999999</v>
      </c>
      <c r="BD51" s="25">
        <f t="shared" si="135"/>
        <v>0.99199999999999999</v>
      </c>
      <c r="BE51" s="25">
        <f t="shared" si="135"/>
        <v>0.99199999999999999</v>
      </c>
      <c r="BF51" s="25">
        <f t="shared" si="135"/>
        <v>0.98399999999999999</v>
      </c>
      <c r="BG51" s="25">
        <f t="shared" si="135"/>
        <v>0.98399999999999999</v>
      </c>
      <c r="BH51" s="25">
        <f t="shared" si="135"/>
        <v>1</v>
      </c>
      <c r="BI51" s="25">
        <f t="shared" si="135"/>
        <v>1</v>
      </c>
      <c r="BJ51" s="25">
        <f t="shared" si="135"/>
        <v>1</v>
      </c>
      <c r="BK51" s="25">
        <f t="shared" si="135"/>
        <v>0.99199999999999999</v>
      </c>
      <c r="BL51" s="25">
        <f t="shared" si="135"/>
        <v>0.99199999999999999</v>
      </c>
      <c r="BM51" s="25">
        <f t="shared" si="135"/>
        <v>0.99199999999999999</v>
      </c>
      <c r="BN51" s="25">
        <f t="shared" si="135"/>
        <v>0.99199999999999999</v>
      </c>
      <c r="BO51" s="25">
        <f t="shared" si="135"/>
        <v>0.99199999999999999</v>
      </c>
      <c r="BP51" s="25">
        <f t="shared" si="135"/>
        <v>0.99199999999999999</v>
      </c>
      <c r="BQ51" s="25">
        <f t="shared" si="135"/>
        <v>0.99199999999999999</v>
      </c>
      <c r="BR51" s="25">
        <f t="shared" si="135"/>
        <v>0.99199999999999999</v>
      </c>
      <c r="BS51" s="25">
        <f t="shared" si="135"/>
        <v>0.99199999999999999</v>
      </c>
      <c r="BT51" s="25">
        <f t="shared" si="135"/>
        <v>0.99199999999999999</v>
      </c>
      <c r="BU51" s="25">
        <f t="shared" si="135"/>
        <v>1</v>
      </c>
      <c r="BV51" s="25">
        <f t="shared" si="135"/>
        <v>1</v>
      </c>
      <c r="BW51" s="25">
        <f t="shared" si="135"/>
        <v>0.99199999999999999</v>
      </c>
      <c r="BX51" s="25">
        <f t="shared" si="135"/>
        <v>0.99199999999999999</v>
      </c>
      <c r="BY51" s="25">
        <f t="shared" si="135"/>
        <v>0.99199999999999999</v>
      </c>
      <c r="BZ51" s="25">
        <f t="shared" si="135"/>
        <v>0.99199999999999999</v>
      </c>
      <c r="CA51" s="25">
        <f t="shared" si="135"/>
        <v>0.99199999999999999</v>
      </c>
      <c r="CB51" s="25">
        <f t="shared" si="135"/>
        <v>0.99199999999999999</v>
      </c>
      <c r="CC51" s="25">
        <f t="shared" si="135"/>
        <v>0.99199999999999999</v>
      </c>
      <c r="CD51" s="25">
        <f t="shared" ref="CD51:CS51" si="136">IF($F51=CD$4,1,IF($F51&gt;=EDATE(CD$4,12),IF(CD$11="Prior Year",CD39*(1-CD$10),CD39-CD$10),IF(CD50&gt;0,CD50,0)))</f>
        <v>0.99199999999999999</v>
      </c>
      <c r="CE51" s="25">
        <f t="shared" si="136"/>
        <v>0.99199999999999999</v>
      </c>
      <c r="CF51" s="25">
        <f t="shared" si="136"/>
        <v>1</v>
      </c>
      <c r="CG51" s="25">
        <f t="shared" si="136"/>
        <v>1</v>
      </c>
      <c r="CH51" s="25">
        <f t="shared" si="136"/>
        <v>1</v>
      </c>
      <c r="CI51" s="25">
        <f t="shared" si="136"/>
        <v>0.99199999999999999</v>
      </c>
      <c r="CJ51" s="25">
        <f t="shared" si="136"/>
        <v>0.995</v>
      </c>
      <c r="CK51" s="25">
        <f t="shared" si="136"/>
        <v>0.995</v>
      </c>
      <c r="CL51" s="25">
        <f t="shared" si="136"/>
        <v>0</v>
      </c>
      <c r="CM51" s="25">
        <v>0.99417937219730923</v>
      </c>
      <c r="CN51" s="25">
        <v>0.99417937219730923</v>
      </c>
      <c r="CO51" s="25">
        <v>0.99417937219730923</v>
      </c>
      <c r="CP51" s="25">
        <f t="shared" si="136"/>
        <v>0.995</v>
      </c>
      <c r="CQ51" s="25">
        <f t="shared" si="136"/>
        <v>0.995</v>
      </c>
      <c r="CR51" s="25">
        <f t="shared" si="136"/>
        <v>0.995</v>
      </c>
      <c r="CS51" s="25">
        <f t="shared" si="136"/>
        <v>0.995</v>
      </c>
    </row>
    <row r="52" spans="2:97" hidden="1" outlineLevel="1" x14ac:dyDescent="0.25">
      <c r="B52" s="2">
        <f t="shared" si="14"/>
        <v>31</v>
      </c>
      <c r="F52" s="24">
        <f t="shared" si="17"/>
        <v>43160</v>
      </c>
      <c r="G52" s="25">
        <f t="shared" si="83"/>
        <v>0.97540274544043515</v>
      </c>
      <c r="H52" s="25"/>
      <c r="I52" s="25"/>
      <c r="J52" s="25"/>
      <c r="K52" s="25"/>
      <c r="L52" s="25"/>
      <c r="M52" s="25"/>
      <c r="N52" s="25"/>
      <c r="O52" s="25"/>
      <c r="P52" s="23"/>
      <c r="Q52" s="25">
        <f t="shared" si="84"/>
        <v>1</v>
      </c>
      <c r="R52" s="25">
        <f t="shared" ref="R52:CC52" si="137">IF($F52=R$4,1,IF($F52&gt;=EDATE(R$4,12),IF(R$11="Prior Year",R40*(1-R$10),R40-R$10),IF(R51&gt;0,R51,0)))</f>
        <v>0.99</v>
      </c>
      <c r="S52" s="25">
        <f t="shared" si="137"/>
        <v>1</v>
      </c>
      <c r="T52" s="25">
        <f t="shared" si="137"/>
        <v>0.99</v>
      </c>
      <c r="U52" s="25">
        <f t="shared" si="137"/>
        <v>0.99</v>
      </c>
      <c r="V52" s="25">
        <f t="shared" si="137"/>
        <v>0.995</v>
      </c>
      <c r="W52" s="25">
        <f t="shared" si="137"/>
        <v>0.99</v>
      </c>
      <c r="X52" s="25">
        <f t="shared" si="137"/>
        <v>0.995</v>
      </c>
      <c r="Y52" s="25">
        <f t="shared" si="137"/>
        <v>0.995</v>
      </c>
      <c r="Z52" s="25">
        <f t="shared" si="137"/>
        <v>0.995</v>
      </c>
      <c r="AA52" s="25">
        <f t="shared" si="137"/>
        <v>0.995</v>
      </c>
      <c r="AB52" s="25">
        <f t="shared" si="137"/>
        <v>1</v>
      </c>
      <c r="AC52" s="25">
        <f t="shared" si="137"/>
        <v>1</v>
      </c>
      <c r="AD52" s="25">
        <f t="shared" si="137"/>
        <v>0.99</v>
      </c>
      <c r="AE52" s="25">
        <f t="shared" si="137"/>
        <v>0.995</v>
      </c>
      <c r="AF52" s="25">
        <f t="shared" si="137"/>
        <v>0.995</v>
      </c>
      <c r="AG52" s="25">
        <f t="shared" si="137"/>
        <v>0.995</v>
      </c>
      <c r="AH52" s="25">
        <f t="shared" si="137"/>
        <v>0.995</v>
      </c>
      <c r="AI52" s="25">
        <f t="shared" si="137"/>
        <v>1</v>
      </c>
      <c r="AJ52" s="25">
        <f t="shared" si="137"/>
        <v>1</v>
      </c>
      <c r="AK52" s="25">
        <f t="shared" si="137"/>
        <v>0.99</v>
      </c>
      <c r="AL52" s="25">
        <f t="shared" si="137"/>
        <v>0.995</v>
      </c>
      <c r="AM52" s="25">
        <f t="shared" si="137"/>
        <v>0.995</v>
      </c>
      <c r="AN52" s="25">
        <f t="shared" si="137"/>
        <v>0.99199999999999999</v>
      </c>
      <c r="AO52" s="25">
        <f t="shared" si="137"/>
        <v>0.99199999999999999</v>
      </c>
      <c r="AP52" s="25">
        <f t="shared" si="137"/>
        <v>0.99199999999999999</v>
      </c>
      <c r="AQ52" s="25">
        <f t="shared" si="137"/>
        <v>0.99199999999999999</v>
      </c>
      <c r="AR52" s="25">
        <f t="shared" si="137"/>
        <v>1</v>
      </c>
      <c r="AS52" s="25">
        <f t="shared" si="137"/>
        <v>1</v>
      </c>
      <c r="AT52" s="25">
        <f t="shared" si="137"/>
        <v>0.99199999999999999</v>
      </c>
      <c r="AU52" s="25">
        <f t="shared" si="137"/>
        <v>1</v>
      </c>
      <c r="AV52" s="25">
        <f t="shared" si="137"/>
        <v>0.99199999999999999</v>
      </c>
      <c r="AW52" s="25">
        <f t="shared" si="137"/>
        <v>0.99199999999999999</v>
      </c>
      <c r="AX52" s="25">
        <f t="shared" si="137"/>
        <v>0.99199999999999999</v>
      </c>
      <c r="AY52" s="25">
        <f t="shared" si="137"/>
        <v>0.99199999999999999</v>
      </c>
      <c r="AZ52" s="25">
        <f t="shared" si="137"/>
        <v>0.99199999999999999</v>
      </c>
      <c r="BA52" s="25">
        <f t="shared" si="137"/>
        <v>0.99199999999999999</v>
      </c>
      <c r="BB52" s="25">
        <f t="shared" si="137"/>
        <v>0.99199999999999999</v>
      </c>
      <c r="BC52" s="25">
        <f t="shared" si="137"/>
        <v>0.99199999999999999</v>
      </c>
      <c r="BD52" s="25">
        <f t="shared" si="137"/>
        <v>0.99199999999999999</v>
      </c>
      <c r="BE52" s="25">
        <f t="shared" si="137"/>
        <v>0.99199999999999999</v>
      </c>
      <c r="BF52" s="25">
        <f t="shared" si="137"/>
        <v>0.98399999999999999</v>
      </c>
      <c r="BG52" s="25">
        <f t="shared" si="137"/>
        <v>0.98399999999999999</v>
      </c>
      <c r="BH52" s="25">
        <f t="shared" si="137"/>
        <v>1</v>
      </c>
      <c r="BI52" s="25">
        <f t="shared" si="137"/>
        <v>1</v>
      </c>
      <c r="BJ52" s="25">
        <f t="shared" si="137"/>
        <v>1</v>
      </c>
      <c r="BK52" s="25">
        <f t="shared" si="137"/>
        <v>0.99199999999999999</v>
      </c>
      <c r="BL52" s="25">
        <f t="shared" si="137"/>
        <v>0.99199999999999999</v>
      </c>
      <c r="BM52" s="25">
        <f t="shared" si="137"/>
        <v>0.99199999999999999</v>
      </c>
      <c r="BN52" s="25">
        <f t="shared" si="137"/>
        <v>0.99199999999999999</v>
      </c>
      <c r="BO52" s="25">
        <f t="shared" si="137"/>
        <v>0.99199999999999999</v>
      </c>
      <c r="BP52" s="25">
        <f t="shared" si="137"/>
        <v>0.99199999999999999</v>
      </c>
      <c r="BQ52" s="25">
        <f t="shared" si="137"/>
        <v>0.99199999999999999</v>
      </c>
      <c r="BR52" s="25">
        <f t="shared" si="137"/>
        <v>0.99199999999999999</v>
      </c>
      <c r="BS52" s="25">
        <f t="shared" si="137"/>
        <v>0.99199999999999999</v>
      </c>
      <c r="BT52" s="25">
        <f t="shared" si="137"/>
        <v>0.99199999999999999</v>
      </c>
      <c r="BU52" s="25">
        <f t="shared" si="137"/>
        <v>1</v>
      </c>
      <c r="BV52" s="25">
        <f t="shared" si="137"/>
        <v>1</v>
      </c>
      <c r="BW52" s="25">
        <f t="shared" si="137"/>
        <v>0.99199999999999999</v>
      </c>
      <c r="BX52" s="25">
        <f t="shared" si="137"/>
        <v>0.99199999999999999</v>
      </c>
      <c r="BY52" s="25">
        <f t="shared" si="137"/>
        <v>0.99199999999999999</v>
      </c>
      <c r="BZ52" s="25">
        <f t="shared" si="137"/>
        <v>0.99199999999999999</v>
      </c>
      <c r="CA52" s="25">
        <f t="shared" si="137"/>
        <v>0.99199999999999999</v>
      </c>
      <c r="CB52" s="25">
        <f t="shared" si="137"/>
        <v>0.99199999999999999</v>
      </c>
      <c r="CC52" s="25">
        <f t="shared" si="137"/>
        <v>0.99199999999999999</v>
      </c>
      <c r="CD52" s="25">
        <f t="shared" ref="CD52:CS52" si="138">IF($F52=CD$4,1,IF($F52&gt;=EDATE(CD$4,12),IF(CD$11="Prior Year",CD40*(1-CD$10),CD40-CD$10),IF(CD51&gt;0,CD51,0)))</f>
        <v>0.99199999999999999</v>
      </c>
      <c r="CE52" s="25">
        <f t="shared" si="138"/>
        <v>0.99199999999999999</v>
      </c>
      <c r="CF52" s="25">
        <f t="shared" si="138"/>
        <v>1</v>
      </c>
      <c r="CG52" s="25">
        <f t="shared" si="138"/>
        <v>1</v>
      </c>
      <c r="CH52" s="25">
        <f t="shared" si="138"/>
        <v>1</v>
      </c>
      <c r="CI52" s="25">
        <f t="shared" si="138"/>
        <v>0.99199999999999999</v>
      </c>
      <c r="CJ52" s="25">
        <f t="shared" si="138"/>
        <v>0.995</v>
      </c>
      <c r="CK52" s="25">
        <f t="shared" si="138"/>
        <v>0.995</v>
      </c>
      <c r="CL52" s="25">
        <f t="shared" si="138"/>
        <v>0</v>
      </c>
      <c r="CM52" s="25">
        <v>0.99417937219730923</v>
      </c>
      <c r="CN52" s="25">
        <v>0.99417937219730923</v>
      </c>
      <c r="CO52" s="25">
        <v>0.99417937219730923</v>
      </c>
      <c r="CP52" s="25">
        <f t="shared" si="138"/>
        <v>0.995</v>
      </c>
      <c r="CQ52" s="25">
        <f t="shared" si="138"/>
        <v>0.995</v>
      </c>
      <c r="CR52" s="25">
        <f t="shared" si="138"/>
        <v>0.995</v>
      </c>
      <c r="CS52" s="25">
        <f t="shared" si="138"/>
        <v>0.995</v>
      </c>
    </row>
    <row r="53" spans="2:97" hidden="1" outlineLevel="1" x14ac:dyDescent="0.25">
      <c r="B53" s="2">
        <f t="shared" si="14"/>
        <v>30</v>
      </c>
      <c r="F53" s="24">
        <f t="shared" si="17"/>
        <v>43191</v>
      </c>
      <c r="G53" s="25">
        <f t="shared" si="83"/>
        <v>0.97540274544043515</v>
      </c>
      <c r="H53" s="25"/>
      <c r="I53" s="25"/>
      <c r="J53" s="25"/>
      <c r="K53" s="25"/>
      <c r="L53" s="25"/>
      <c r="M53" s="25"/>
      <c r="N53" s="25"/>
      <c r="O53" s="25"/>
      <c r="P53" s="23"/>
      <c r="Q53" s="25">
        <f t="shared" si="84"/>
        <v>1</v>
      </c>
      <c r="R53" s="25">
        <f t="shared" ref="R53:CC53" si="139">IF($F53=R$4,1,IF($F53&gt;=EDATE(R$4,12),IF(R$11="Prior Year",R41*(1-R$10),R41-R$10),IF(R52&gt;0,R52,0)))</f>
        <v>0.99</v>
      </c>
      <c r="S53" s="25">
        <f t="shared" si="139"/>
        <v>1</v>
      </c>
      <c r="T53" s="25">
        <f t="shared" si="139"/>
        <v>0.99</v>
      </c>
      <c r="U53" s="25">
        <f t="shared" si="139"/>
        <v>0.99</v>
      </c>
      <c r="V53" s="25">
        <f t="shared" si="139"/>
        <v>0.995</v>
      </c>
      <c r="W53" s="25">
        <f t="shared" si="139"/>
        <v>0.99</v>
      </c>
      <c r="X53" s="25">
        <f t="shared" si="139"/>
        <v>0.995</v>
      </c>
      <c r="Y53" s="25">
        <f t="shared" si="139"/>
        <v>0.995</v>
      </c>
      <c r="Z53" s="25">
        <f t="shared" si="139"/>
        <v>0.995</v>
      </c>
      <c r="AA53" s="25">
        <f t="shared" si="139"/>
        <v>0.995</v>
      </c>
      <c r="AB53" s="25">
        <f t="shared" si="139"/>
        <v>1</v>
      </c>
      <c r="AC53" s="25">
        <f t="shared" si="139"/>
        <v>1</v>
      </c>
      <c r="AD53" s="25">
        <f t="shared" si="139"/>
        <v>0.99</v>
      </c>
      <c r="AE53" s="25">
        <f t="shared" si="139"/>
        <v>0.995</v>
      </c>
      <c r="AF53" s="25">
        <f t="shared" si="139"/>
        <v>0.995</v>
      </c>
      <c r="AG53" s="25">
        <f t="shared" si="139"/>
        <v>0.995</v>
      </c>
      <c r="AH53" s="25">
        <f t="shared" si="139"/>
        <v>0.995</v>
      </c>
      <c r="AI53" s="25">
        <f t="shared" si="139"/>
        <v>1</v>
      </c>
      <c r="AJ53" s="25">
        <f t="shared" si="139"/>
        <v>1</v>
      </c>
      <c r="AK53" s="25">
        <f t="shared" si="139"/>
        <v>0.99</v>
      </c>
      <c r="AL53" s="25">
        <f t="shared" si="139"/>
        <v>0.995</v>
      </c>
      <c r="AM53" s="25">
        <f t="shared" si="139"/>
        <v>0.995</v>
      </c>
      <c r="AN53" s="25">
        <f t="shared" si="139"/>
        <v>0.99199999999999999</v>
      </c>
      <c r="AO53" s="25">
        <f t="shared" si="139"/>
        <v>0.99199999999999999</v>
      </c>
      <c r="AP53" s="25">
        <f t="shared" si="139"/>
        <v>0.99199999999999999</v>
      </c>
      <c r="AQ53" s="25">
        <f t="shared" si="139"/>
        <v>0.99199999999999999</v>
      </c>
      <c r="AR53" s="25">
        <f t="shared" si="139"/>
        <v>1</v>
      </c>
      <c r="AS53" s="25">
        <f t="shared" si="139"/>
        <v>1</v>
      </c>
      <c r="AT53" s="25">
        <f t="shared" si="139"/>
        <v>0.99199999999999999</v>
      </c>
      <c r="AU53" s="25">
        <f t="shared" si="139"/>
        <v>1</v>
      </c>
      <c r="AV53" s="25">
        <f t="shared" si="139"/>
        <v>0.99199999999999999</v>
      </c>
      <c r="AW53" s="25">
        <f t="shared" si="139"/>
        <v>0.99199999999999999</v>
      </c>
      <c r="AX53" s="25">
        <f t="shared" si="139"/>
        <v>0.99199999999999999</v>
      </c>
      <c r="AY53" s="25">
        <f t="shared" si="139"/>
        <v>0.99199999999999999</v>
      </c>
      <c r="AZ53" s="25">
        <f t="shared" si="139"/>
        <v>0.99199999999999999</v>
      </c>
      <c r="BA53" s="25">
        <f t="shared" si="139"/>
        <v>0.99199999999999999</v>
      </c>
      <c r="BB53" s="25">
        <f t="shared" si="139"/>
        <v>0.99199999999999999</v>
      </c>
      <c r="BC53" s="25">
        <f t="shared" si="139"/>
        <v>0.99199999999999999</v>
      </c>
      <c r="BD53" s="25">
        <f t="shared" si="139"/>
        <v>0.99199999999999999</v>
      </c>
      <c r="BE53" s="25">
        <f t="shared" si="139"/>
        <v>0.99199999999999999</v>
      </c>
      <c r="BF53" s="25">
        <f t="shared" si="139"/>
        <v>0.98399999999999999</v>
      </c>
      <c r="BG53" s="25">
        <f t="shared" si="139"/>
        <v>0.98399999999999999</v>
      </c>
      <c r="BH53" s="25">
        <f t="shared" si="139"/>
        <v>1</v>
      </c>
      <c r="BI53" s="25">
        <f t="shared" si="139"/>
        <v>1</v>
      </c>
      <c r="BJ53" s="25">
        <f t="shared" si="139"/>
        <v>1</v>
      </c>
      <c r="BK53" s="25">
        <f t="shared" si="139"/>
        <v>0.99199999999999999</v>
      </c>
      <c r="BL53" s="25">
        <f t="shared" si="139"/>
        <v>0.99199999999999999</v>
      </c>
      <c r="BM53" s="25">
        <f t="shared" si="139"/>
        <v>0.99199999999999999</v>
      </c>
      <c r="BN53" s="25">
        <f t="shared" si="139"/>
        <v>0.99199999999999999</v>
      </c>
      <c r="BO53" s="25">
        <f t="shared" si="139"/>
        <v>0.99199999999999999</v>
      </c>
      <c r="BP53" s="25">
        <f t="shared" si="139"/>
        <v>0.99199999999999999</v>
      </c>
      <c r="BQ53" s="25">
        <f t="shared" si="139"/>
        <v>0.99199999999999999</v>
      </c>
      <c r="BR53" s="25">
        <f t="shared" si="139"/>
        <v>0.99199999999999999</v>
      </c>
      <c r="BS53" s="25">
        <f t="shared" si="139"/>
        <v>0.99199999999999999</v>
      </c>
      <c r="BT53" s="25">
        <f t="shared" si="139"/>
        <v>0.99199999999999999</v>
      </c>
      <c r="BU53" s="25">
        <f t="shared" si="139"/>
        <v>1</v>
      </c>
      <c r="BV53" s="25">
        <f t="shared" si="139"/>
        <v>1</v>
      </c>
      <c r="BW53" s="25">
        <f t="shared" si="139"/>
        <v>0.99199999999999999</v>
      </c>
      <c r="BX53" s="25">
        <f t="shared" si="139"/>
        <v>0.99199999999999999</v>
      </c>
      <c r="BY53" s="25">
        <f t="shared" si="139"/>
        <v>0.99199999999999999</v>
      </c>
      <c r="BZ53" s="25">
        <f t="shared" si="139"/>
        <v>0.99199999999999999</v>
      </c>
      <c r="CA53" s="25">
        <f t="shared" si="139"/>
        <v>0.99199999999999999</v>
      </c>
      <c r="CB53" s="25">
        <f t="shared" si="139"/>
        <v>0.99199999999999999</v>
      </c>
      <c r="CC53" s="25">
        <f t="shared" si="139"/>
        <v>0.99199999999999999</v>
      </c>
      <c r="CD53" s="25">
        <f t="shared" ref="CD53:CS53" si="140">IF($F53=CD$4,1,IF($F53&gt;=EDATE(CD$4,12),IF(CD$11="Prior Year",CD41*(1-CD$10),CD41-CD$10),IF(CD52&gt;0,CD52,0)))</f>
        <v>0.99199999999999999</v>
      </c>
      <c r="CE53" s="25">
        <f t="shared" si="140"/>
        <v>0.99199999999999999</v>
      </c>
      <c r="CF53" s="25">
        <f t="shared" si="140"/>
        <v>1</v>
      </c>
      <c r="CG53" s="25">
        <f t="shared" si="140"/>
        <v>1</v>
      </c>
      <c r="CH53" s="25">
        <f t="shared" si="140"/>
        <v>1</v>
      </c>
      <c r="CI53" s="25">
        <f t="shared" si="140"/>
        <v>0.99199999999999999</v>
      </c>
      <c r="CJ53" s="25">
        <f t="shared" si="140"/>
        <v>0.995</v>
      </c>
      <c r="CK53" s="25">
        <f t="shared" si="140"/>
        <v>0.995</v>
      </c>
      <c r="CL53" s="25">
        <f t="shared" si="140"/>
        <v>0</v>
      </c>
      <c r="CM53" s="25">
        <v>0.99417937219730923</v>
      </c>
      <c r="CN53" s="25">
        <v>0.99417937219730923</v>
      </c>
      <c r="CO53" s="25">
        <v>0.99417937219730923</v>
      </c>
      <c r="CP53" s="25">
        <f t="shared" si="140"/>
        <v>0.995</v>
      </c>
      <c r="CQ53" s="25">
        <f t="shared" si="140"/>
        <v>0.995</v>
      </c>
      <c r="CR53" s="25">
        <f t="shared" si="140"/>
        <v>0.995</v>
      </c>
      <c r="CS53" s="25">
        <f t="shared" si="140"/>
        <v>0.995</v>
      </c>
    </row>
    <row r="54" spans="2:97" hidden="1" outlineLevel="1" x14ac:dyDescent="0.25">
      <c r="B54" s="2">
        <f t="shared" si="14"/>
        <v>31</v>
      </c>
      <c r="F54" s="24">
        <f t="shared" si="17"/>
        <v>43221</v>
      </c>
      <c r="G54" s="25">
        <f t="shared" si="83"/>
        <v>0.97524752619324839</v>
      </c>
      <c r="H54" s="25"/>
      <c r="I54" s="25"/>
      <c r="J54" s="25"/>
      <c r="K54" s="25"/>
      <c r="L54" s="25"/>
      <c r="M54" s="25"/>
      <c r="N54" s="25"/>
      <c r="O54" s="25"/>
      <c r="P54" s="23"/>
      <c r="Q54" s="25">
        <f t="shared" si="84"/>
        <v>1</v>
      </c>
      <c r="R54" s="25">
        <f t="shared" ref="R54:CC54" si="141">IF($F54=R$4,1,IF($F54&gt;=EDATE(R$4,12),IF(R$11="Prior Year",R42*(1-R$10),R42-R$10),IF(R53&gt;0,R53,0)))</f>
        <v>0.99</v>
      </c>
      <c r="S54" s="25">
        <f t="shared" si="141"/>
        <v>1</v>
      </c>
      <c r="T54" s="25">
        <f t="shared" si="141"/>
        <v>0.99</v>
      </c>
      <c r="U54" s="25">
        <f t="shared" si="141"/>
        <v>0.99</v>
      </c>
      <c r="V54" s="25">
        <f t="shared" si="141"/>
        <v>0.995</v>
      </c>
      <c r="W54" s="25">
        <f t="shared" si="141"/>
        <v>0.99</v>
      </c>
      <c r="X54" s="25">
        <f t="shared" si="141"/>
        <v>0.995</v>
      </c>
      <c r="Y54" s="25">
        <f t="shared" si="141"/>
        <v>0.995</v>
      </c>
      <c r="Z54" s="25">
        <f t="shared" si="141"/>
        <v>0.995</v>
      </c>
      <c r="AA54" s="25">
        <f t="shared" si="141"/>
        <v>0.995</v>
      </c>
      <c r="AB54" s="25">
        <f t="shared" si="141"/>
        <v>1</v>
      </c>
      <c r="AC54" s="25">
        <f t="shared" si="141"/>
        <v>1</v>
      </c>
      <c r="AD54" s="25">
        <f t="shared" si="141"/>
        <v>0.99</v>
      </c>
      <c r="AE54" s="25">
        <f t="shared" si="141"/>
        <v>0.995</v>
      </c>
      <c r="AF54" s="25">
        <f t="shared" si="141"/>
        <v>0.995</v>
      </c>
      <c r="AG54" s="25">
        <f t="shared" si="141"/>
        <v>0.995</v>
      </c>
      <c r="AH54" s="25">
        <f t="shared" si="141"/>
        <v>0.995</v>
      </c>
      <c r="AI54" s="25">
        <f t="shared" si="141"/>
        <v>1</v>
      </c>
      <c r="AJ54" s="25">
        <f t="shared" si="141"/>
        <v>1</v>
      </c>
      <c r="AK54" s="25">
        <f t="shared" si="141"/>
        <v>0.99</v>
      </c>
      <c r="AL54" s="25">
        <f t="shared" si="141"/>
        <v>0.995</v>
      </c>
      <c r="AM54" s="25">
        <f t="shared" si="141"/>
        <v>0.995</v>
      </c>
      <c r="AN54" s="25">
        <f t="shared" si="141"/>
        <v>0.99199999999999999</v>
      </c>
      <c r="AO54" s="25">
        <f t="shared" si="141"/>
        <v>0.99199999999999999</v>
      </c>
      <c r="AP54" s="25">
        <f t="shared" si="141"/>
        <v>0.99199999999999999</v>
      </c>
      <c r="AQ54" s="25">
        <f t="shared" si="141"/>
        <v>0.99199999999999999</v>
      </c>
      <c r="AR54" s="25">
        <f t="shared" si="141"/>
        <v>1</v>
      </c>
      <c r="AS54" s="25">
        <f t="shared" si="141"/>
        <v>1</v>
      </c>
      <c r="AT54" s="25">
        <f t="shared" si="141"/>
        <v>0.99199999999999999</v>
      </c>
      <c r="AU54" s="25">
        <f t="shared" si="141"/>
        <v>1</v>
      </c>
      <c r="AV54" s="25">
        <f t="shared" si="141"/>
        <v>0.99199999999999999</v>
      </c>
      <c r="AW54" s="25">
        <f t="shared" si="141"/>
        <v>0.99199999999999999</v>
      </c>
      <c r="AX54" s="25">
        <f t="shared" si="141"/>
        <v>0.99199999999999999</v>
      </c>
      <c r="AY54" s="25">
        <f t="shared" si="141"/>
        <v>0.99199999999999999</v>
      </c>
      <c r="AZ54" s="25">
        <f t="shared" si="141"/>
        <v>0.99199999999999999</v>
      </c>
      <c r="BA54" s="25">
        <f t="shared" si="141"/>
        <v>0.99199999999999999</v>
      </c>
      <c r="BB54" s="25">
        <f t="shared" si="141"/>
        <v>0.99199999999999999</v>
      </c>
      <c r="BC54" s="25">
        <f t="shared" si="141"/>
        <v>0.99199999999999999</v>
      </c>
      <c r="BD54" s="25">
        <f t="shared" si="141"/>
        <v>0.99199999999999999</v>
      </c>
      <c r="BE54" s="25">
        <f t="shared" si="141"/>
        <v>0.99199999999999999</v>
      </c>
      <c r="BF54" s="25">
        <f t="shared" si="141"/>
        <v>0.98399999999999999</v>
      </c>
      <c r="BG54" s="25">
        <f t="shared" si="141"/>
        <v>0.98399999999999999</v>
      </c>
      <c r="BH54" s="25">
        <f t="shared" si="141"/>
        <v>1</v>
      </c>
      <c r="BI54" s="25">
        <f t="shared" si="141"/>
        <v>1</v>
      </c>
      <c r="BJ54" s="25">
        <f t="shared" si="141"/>
        <v>1</v>
      </c>
      <c r="BK54" s="25">
        <f t="shared" si="141"/>
        <v>0.99199999999999999</v>
      </c>
      <c r="BL54" s="25">
        <f t="shared" si="141"/>
        <v>0.99199999999999999</v>
      </c>
      <c r="BM54" s="25">
        <f t="shared" si="141"/>
        <v>0.99199999999999999</v>
      </c>
      <c r="BN54" s="25">
        <f t="shared" si="141"/>
        <v>0.99199999999999999</v>
      </c>
      <c r="BO54" s="25">
        <f t="shared" si="141"/>
        <v>0.99199999999999999</v>
      </c>
      <c r="BP54" s="25">
        <f t="shared" si="141"/>
        <v>0.99199999999999999</v>
      </c>
      <c r="BQ54" s="25">
        <f t="shared" si="141"/>
        <v>0.99199999999999999</v>
      </c>
      <c r="BR54" s="25">
        <f t="shared" si="141"/>
        <v>0.99199999999999999</v>
      </c>
      <c r="BS54" s="25">
        <f t="shared" si="141"/>
        <v>0.99199999999999999</v>
      </c>
      <c r="BT54" s="25">
        <f t="shared" si="141"/>
        <v>0.99199999999999999</v>
      </c>
      <c r="BU54" s="25">
        <f t="shared" si="141"/>
        <v>1</v>
      </c>
      <c r="BV54" s="25">
        <f t="shared" si="141"/>
        <v>1</v>
      </c>
      <c r="BW54" s="25">
        <f t="shared" si="141"/>
        <v>0.99199999999999999</v>
      </c>
      <c r="BX54" s="25">
        <f t="shared" si="141"/>
        <v>0.99199999999999999</v>
      </c>
      <c r="BY54" s="25">
        <f t="shared" si="141"/>
        <v>0.99199999999999999</v>
      </c>
      <c r="BZ54" s="25">
        <f t="shared" si="141"/>
        <v>0.99199999999999999</v>
      </c>
      <c r="CA54" s="25">
        <f t="shared" si="141"/>
        <v>0.99199999999999999</v>
      </c>
      <c r="CB54" s="25">
        <f t="shared" si="141"/>
        <v>0.99199999999999999</v>
      </c>
      <c r="CC54" s="25">
        <f t="shared" si="141"/>
        <v>0.99199999999999999</v>
      </c>
      <c r="CD54" s="25">
        <f t="shared" ref="CD54:CS54" si="142">IF($F54=CD$4,1,IF($F54&gt;=EDATE(CD$4,12),IF(CD$11="Prior Year",CD42*(1-CD$10),CD42-CD$10),IF(CD53&gt;0,CD53,0)))</f>
        <v>0.99199999999999999</v>
      </c>
      <c r="CE54" s="25">
        <f t="shared" si="142"/>
        <v>0.99199999999999999</v>
      </c>
      <c r="CF54" s="25">
        <f t="shared" si="142"/>
        <v>1</v>
      </c>
      <c r="CG54" s="25">
        <f t="shared" si="142"/>
        <v>1</v>
      </c>
      <c r="CH54" s="25">
        <f t="shared" si="142"/>
        <v>1</v>
      </c>
      <c r="CI54" s="25">
        <f t="shared" si="142"/>
        <v>0.98399999999999999</v>
      </c>
      <c r="CJ54" s="25">
        <f t="shared" si="142"/>
        <v>0.995</v>
      </c>
      <c r="CK54" s="25">
        <f t="shared" si="142"/>
        <v>0.995</v>
      </c>
      <c r="CL54" s="25">
        <f t="shared" si="142"/>
        <v>0</v>
      </c>
      <c r="CM54" s="25">
        <v>0.99417937219730923</v>
      </c>
      <c r="CN54" s="25">
        <v>0.99417937219730923</v>
      </c>
      <c r="CO54" s="25">
        <v>0.99417937219730923</v>
      </c>
      <c r="CP54" s="25">
        <f t="shared" si="142"/>
        <v>0.995</v>
      </c>
      <c r="CQ54" s="25">
        <f t="shared" si="142"/>
        <v>0.995</v>
      </c>
      <c r="CR54" s="25">
        <f t="shared" si="142"/>
        <v>0.995</v>
      </c>
      <c r="CS54" s="25">
        <f t="shared" si="142"/>
        <v>0.995</v>
      </c>
    </row>
    <row r="55" spans="2:97" hidden="1" outlineLevel="1" x14ac:dyDescent="0.25">
      <c r="B55" s="2">
        <f t="shared" si="14"/>
        <v>30</v>
      </c>
      <c r="F55" s="24">
        <f t="shared" si="17"/>
        <v>43252</v>
      </c>
      <c r="G55" s="25">
        <f t="shared" si="83"/>
        <v>0.97431621071012831</v>
      </c>
      <c r="H55" s="25"/>
      <c r="I55" s="25"/>
      <c r="J55" s="25"/>
      <c r="K55" s="25"/>
      <c r="L55" s="25"/>
      <c r="M55" s="25"/>
      <c r="N55" s="25"/>
      <c r="O55" s="25"/>
      <c r="P55" s="23"/>
      <c r="Q55" s="25">
        <f t="shared" si="84"/>
        <v>1</v>
      </c>
      <c r="R55" s="25">
        <f t="shared" ref="R55:CC55" si="143">IF($F55=R$4,1,IF($F55&gt;=EDATE(R$4,12),IF(R$11="Prior Year",R43*(1-R$10),R43-R$10),IF(R54&gt;0,R54,0)))</f>
        <v>0.99</v>
      </c>
      <c r="S55" s="25">
        <f t="shared" si="143"/>
        <v>1</v>
      </c>
      <c r="T55" s="25">
        <f t="shared" si="143"/>
        <v>0.99</v>
      </c>
      <c r="U55" s="25">
        <f t="shared" si="143"/>
        <v>0.99</v>
      </c>
      <c r="V55" s="25">
        <f t="shared" si="143"/>
        <v>0.995</v>
      </c>
      <c r="W55" s="25">
        <f t="shared" si="143"/>
        <v>0.99</v>
      </c>
      <c r="X55" s="25">
        <f t="shared" si="143"/>
        <v>0.995</v>
      </c>
      <c r="Y55" s="25">
        <f t="shared" si="143"/>
        <v>0.995</v>
      </c>
      <c r="Z55" s="25">
        <f t="shared" si="143"/>
        <v>0.995</v>
      </c>
      <c r="AA55" s="25">
        <f t="shared" si="143"/>
        <v>0.995</v>
      </c>
      <c r="AB55" s="25">
        <f t="shared" si="143"/>
        <v>1</v>
      </c>
      <c r="AC55" s="25">
        <f t="shared" si="143"/>
        <v>1</v>
      </c>
      <c r="AD55" s="25">
        <f t="shared" si="143"/>
        <v>0.99</v>
      </c>
      <c r="AE55" s="25">
        <f t="shared" si="143"/>
        <v>0.995</v>
      </c>
      <c r="AF55" s="25">
        <f t="shared" si="143"/>
        <v>0.995</v>
      </c>
      <c r="AG55" s="25">
        <f t="shared" si="143"/>
        <v>0.995</v>
      </c>
      <c r="AH55" s="25">
        <f t="shared" si="143"/>
        <v>0.995</v>
      </c>
      <c r="AI55" s="25">
        <f t="shared" si="143"/>
        <v>1</v>
      </c>
      <c r="AJ55" s="25">
        <f t="shared" si="143"/>
        <v>1</v>
      </c>
      <c r="AK55" s="25">
        <f t="shared" si="143"/>
        <v>0.99</v>
      </c>
      <c r="AL55" s="25">
        <f t="shared" si="143"/>
        <v>0.995</v>
      </c>
      <c r="AM55" s="25">
        <f t="shared" si="143"/>
        <v>0.995</v>
      </c>
      <c r="AN55" s="25">
        <f t="shared" si="143"/>
        <v>0.99199999999999999</v>
      </c>
      <c r="AO55" s="25">
        <f t="shared" si="143"/>
        <v>0.99199999999999999</v>
      </c>
      <c r="AP55" s="25">
        <f t="shared" si="143"/>
        <v>0.99199999999999999</v>
      </c>
      <c r="AQ55" s="25">
        <f t="shared" si="143"/>
        <v>0.99199999999999999</v>
      </c>
      <c r="AR55" s="25">
        <f t="shared" si="143"/>
        <v>1</v>
      </c>
      <c r="AS55" s="25">
        <f t="shared" si="143"/>
        <v>1</v>
      </c>
      <c r="AT55" s="25">
        <f t="shared" si="143"/>
        <v>0.99199999999999999</v>
      </c>
      <c r="AU55" s="25">
        <f t="shared" si="143"/>
        <v>1</v>
      </c>
      <c r="AV55" s="25">
        <f t="shared" si="143"/>
        <v>0.99199999999999999</v>
      </c>
      <c r="AW55" s="25">
        <f t="shared" si="143"/>
        <v>0.99199999999999999</v>
      </c>
      <c r="AX55" s="25">
        <f t="shared" si="143"/>
        <v>0.99199999999999999</v>
      </c>
      <c r="AY55" s="25">
        <f t="shared" si="143"/>
        <v>0.99199999999999999</v>
      </c>
      <c r="AZ55" s="25">
        <f t="shared" si="143"/>
        <v>0.98399999999999999</v>
      </c>
      <c r="BA55" s="25">
        <f t="shared" si="143"/>
        <v>0.98399999999999999</v>
      </c>
      <c r="BB55" s="25">
        <f t="shared" si="143"/>
        <v>0.98399999999999999</v>
      </c>
      <c r="BC55" s="25">
        <f t="shared" si="143"/>
        <v>0.98399999999999999</v>
      </c>
      <c r="BD55" s="25">
        <f t="shared" si="143"/>
        <v>0.98399999999999999</v>
      </c>
      <c r="BE55" s="25">
        <f t="shared" si="143"/>
        <v>0.98399999999999999</v>
      </c>
      <c r="BF55" s="25">
        <f t="shared" si="143"/>
        <v>0.98399999999999999</v>
      </c>
      <c r="BG55" s="25">
        <f t="shared" si="143"/>
        <v>0.98399999999999999</v>
      </c>
      <c r="BH55" s="25">
        <f t="shared" si="143"/>
        <v>1</v>
      </c>
      <c r="BI55" s="25">
        <f t="shared" si="143"/>
        <v>1</v>
      </c>
      <c r="BJ55" s="25">
        <f t="shared" si="143"/>
        <v>1</v>
      </c>
      <c r="BK55" s="25">
        <f t="shared" si="143"/>
        <v>0.99199999999999999</v>
      </c>
      <c r="BL55" s="25">
        <f t="shared" si="143"/>
        <v>0.99199999999999999</v>
      </c>
      <c r="BM55" s="25">
        <f t="shared" si="143"/>
        <v>0.99199999999999999</v>
      </c>
      <c r="BN55" s="25">
        <f t="shared" si="143"/>
        <v>0.99199999999999999</v>
      </c>
      <c r="BO55" s="25">
        <f t="shared" si="143"/>
        <v>0.99199999999999999</v>
      </c>
      <c r="BP55" s="25">
        <f t="shared" si="143"/>
        <v>0.99199999999999999</v>
      </c>
      <c r="BQ55" s="25">
        <f t="shared" si="143"/>
        <v>0.99199999999999999</v>
      </c>
      <c r="BR55" s="25">
        <f t="shared" si="143"/>
        <v>0.99199999999999999</v>
      </c>
      <c r="BS55" s="25">
        <f t="shared" si="143"/>
        <v>0.99199999999999999</v>
      </c>
      <c r="BT55" s="25">
        <f t="shared" si="143"/>
        <v>0.99199999999999999</v>
      </c>
      <c r="BU55" s="25">
        <f t="shared" si="143"/>
        <v>1</v>
      </c>
      <c r="BV55" s="25">
        <f t="shared" si="143"/>
        <v>1</v>
      </c>
      <c r="BW55" s="25">
        <f t="shared" si="143"/>
        <v>0.99199999999999999</v>
      </c>
      <c r="BX55" s="25">
        <f t="shared" si="143"/>
        <v>0.99199999999999999</v>
      </c>
      <c r="BY55" s="25">
        <f t="shared" si="143"/>
        <v>0.99199999999999999</v>
      </c>
      <c r="BZ55" s="25">
        <f t="shared" si="143"/>
        <v>0.99199999999999999</v>
      </c>
      <c r="CA55" s="25">
        <f t="shared" si="143"/>
        <v>0.99199999999999999</v>
      </c>
      <c r="CB55" s="25">
        <f t="shared" si="143"/>
        <v>0.99199999999999999</v>
      </c>
      <c r="CC55" s="25">
        <f t="shared" si="143"/>
        <v>0.99199999999999999</v>
      </c>
      <c r="CD55" s="25">
        <f t="shared" ref="CD55:CS55" si="144">IF($F55=CD$4,1,IF($F55&gt;=EDATE(CD$4,12),IF(CD$11="Prior Year",CD43*(1-CD$10),CD43-CD$10),IF(CD54&gt;0,CD54,0)))</f>
        <v>0.99199999999999999</v>
      </c>
      <c r="CE55" s="25">
        <f t="shared" si="144"/>
        <v>0.99199999999999999</v>
      </c>
      <c r="CF55" s="25">
        <f t="shared" si="144"/>
        <v>1</v>
      </c>
      <c r="CG55" s="25">
        <f t="shared" si="144"/>
        <v>1</v>
      </c>
      <c r="CH55" s="25">
        <f t="shared" si="144"/>
        <v>1</v>
      </c>
      <c r="CI55" s="25">
        <f t="shared" si="144"/>
        <v>0.98399999999999999</v>
      </c>
      <c r="CJ55" s="25">
        <f t="shared" si="144"/>
        <v>0.995</v>
      </c>
      <c r="CK55" s="25">
        <f t="shared" si="144"/>
        <v>0.995</v>
      </c>
      <c r="CL55" s="25">
        <f t="shared" si="144"/>
        <v>0</v>
      </c>
      <c r="CM55" s="25">
        <v>0.99417937219730923</v>
      </c>
      <c r="CN55" s="25">
        <v>0.99417937219730923</v>
      </c>
      <c r="CO55" s="25">
        <v>0.99417937219730923</v>
      </c>
      <c r="CP55" s="25">
        <f t="shared" si="144"/>
        <v>0.995</v>
      </c>
      <c r="CQ55" s="25">
        <f t="shared" si="144"/>
        <v>0.995</v>
      </c>
      <c r="CR55" s="25">
        <f t="shared" si="144"/>
        <v>0.995</v>
      </c>
      <c r="CS55" s="25">
        <f t="shared" si="144"/>
        <v>0.995</v>
      </c>
    </row>
    <row r="56" spans="2:97" hidden="1" outlineLevel="1" x14ac:dyDescent="0.25">
      <c r="B56" s="2">
        <f t="shared" si="14"/>
        <v>31</v>
      </c>
      <c r="F56" s="24">
        <f t="shared" si="17"/>
        <v>43282</v>
      </c>
      <c r="G56" s="25">
        <f t="shared" si="83"/>
        <v>0.97431621071012831</v>
      </c>
      <c r="H56" s="25"/>
      <c r="I56" s="25"/>
      <c r="J56" s="25"/>
      <c r="K56" s="25"/>
      <c r="L56" s="25"/>
      <c r="M56" s="25"/>
      <c r="N56" s="25"/>
      <c r="O56" s="25"/>
      <c r="P56" s="23"/>
      <c r="Q56" s="25">
        <f t="shared" si="84"/>
        <v>1</v>
      </c>
      <c r="R56" s="25">
        <f t="shared" ref="R56:CC56" si="145">IF($F56=R$4,1,IF($F56&gt;=EDATE(R$4,12),IF(R$11="Prior Year",R44*(1-R$10),R44-R$10),IF(R55&gt;0,R55,0)))</f>
        <v>0.99</v>
      </c>
      <c r="S56" s="25">
        <f t="shared" si="145"/>
        <v>1</v>
      </c>
      <c r="T56" s="25">
        <f t="shared" si="145"/>
        <v>0.99</v>
      </c>
      <c r="U56" s="25">
        <f t="shared" si="145"/>
        <v>0.99</v>
      </c>
      <c r="V56" s="25">
        <f t="shared" si="145"/>
        <v>0.995</v>
      </c>
      <c r="W56" s="25">
        <f t="shared" si="145"/>
        <v>0.99</v>
      </c>
      <c r="X56" s="25">
        <f t="shared" si="145"/>
        <v>0.995</v>
      </c>
      <c r="Y56" s="25">
        <f t="shared" si="145"/>
        <v>0.995</v>
      </c>
      <c r="Z56" s="25">
        <f t="shared" si="145"/>
        <v>0.995</v>
      </c>
      <c r="AA56" s="25">
        <f t="shared" si="145"/>
        <v>0.995</v>
      </c>
      <c r="AB56" s="25">
        <f t="shared" si="145"/>
        <v>1</v>
      </c>
      <c r="AC56" s="25">
        <f t="shared" si="145"/>
        <v>1</v>
      </c>
      <c r="AD56" s="25">
        <f t="shared" si="145"/>
        <v>0.99</v>
      </c>
      <c r="AE56" s="25">
        <f t="shared" si="145"/>
        <v>0.995</v>
      </c>
      <c r="AF56" s="25">
        <f t="shared" si="145"/>
        <v>0.995</v>
      </c>
      <c r="AG56" s="25">
        <f t="shared" si="145"/>
        <v>0.995</v>
      </c>
      <c r="AH56" s="25">
        <f t="shared" si="145"/>
        <v>0.995</v>
      </c>
      <c r="AI56" s="25">
        <f t="shared" si="145"/>
        <v>1</v>
      </c>
      <c r="AJ56" s="25">
        <f t="shared" si="145"/>
        <v>1</v>
      </c>
      <c r="AK56" s="25">
        <f t="shared" si="145"/>
        <v>0.99</v>
      </c>
      <c r="AL56" s="25">
        <f t="shared" si="145"/>
        <v>0.995</v>
      </c>
      <c r="AM56" s="25">
        <f t="shared" si="145"/>
        <v>0.995</v>
      </c>
      <c r="AN56" s="25">
        <f t="shared" si="145"/>
        <v>0.99199999999999999</v>
      </c>
      <c r="AO56" s="25">
        <f t="shared" si="145"/>
        <v>0.99199999999999999</v>
      </c>
      <c r="AP56" s="25">
        <f t="shared" si="145"/>
        <v>0.99199999999999999</v>
      </c>
      <c r="AQ56" s="25">
        <f t="shared" si="145"/>
        <v>0.99199999999999999</v>
      </c>
      <c r="AR56" s="25">
        <f t="shared" si="145"/>
        <v>1</v>
      </c>
      <c r="AS56" s="25">
        <f t="shared" si="145"/>
        <v>1</v>
      </c>
      <c r="AT56" s="25">
        <f t="shared" si="145"/>
        <v>0.99199999999999999</v>
      </c>
      <c r="AU56" s="25">
        <f t="shared" si="145"/>
        <v>1</v>
      </c>
      <c r="AV56" s="25">
        <f t="shared" si="145"/>
        <v>0.99199999999999999</v>
      </c>
      <c r="AW56" s="25">
        <f t="shared" si="145"/>
        <v>0.99199999999999999</v>
      </c>
      <c r="AX56" s="25">
        <f t="shared" si="145"/>
        <v>0.99199999999999999</v>
      </c>
      <c r="AY56" s="25">
        <f t="shared" si="145"/>
        <v>0.99199999999999999</v>
      </c>
      <c r="AZ56" s="25">
        <f t="shared" si="145"/>
        <v>0.98399999999999999</v>
      </c>
      <c r="BA56" s="25">
        <f t="shared" si="145"/>
        <v>0.98399999999999999</v>
      </c>
      <c r="BB56" s="25">
        <f t="shared" si="145"/>
        <v>0.98399999999999999</v>
      </c>
      <c r="BC56" s="25">
        <f t="shared" si="145"/>
        <v>0.98399999999999999</v>
      </c>
      <c r="BD56" s="25">
        <f t="shared" si="145"/>
        <v>0.98399999999999999</v>
      </c>
      <c r="BE56" s="25">
        <f t="shared" si="145"/>
        <v>0.98399999999999999</v>
      </c>
      <c r="BF56" s="25">
        <f t="shared" si="145"/>
        <v>0.98399999999999999</v>
      </c>
      <c r="BG56" s="25">
        <f t="shared" si="145"/>
        <v>0.98399999999999999</v>
      </c>
      <c r="BH56" s="25">
        <f t="shared" si="145"/>
        <v>1</v>
      </c>
      <c r="BI56" s="25">
        <f t="shared" si="145"/>
        <v>1</v>
      </c>
      <c r="BJ56" s="25">
        <f t="shared" si="145"/>
        <v>1</v>
      </c>
      <c r="BK56" s="25">
        <f t="shared" si="145"/>
        <v>0.99199999999999999</v>
      </c>
      <c r="BL56" s="25">
        <f t="shared" si="145"/>
        <v>0.99199999999999999</v>
      </c>
      <c r="BM56" s="25">
        <f t="shared" si="145"/>
        <v>0.99199999999999999</v>
      </c>
      <c r="BN56" s="25">
        <f t="shared" si="145"/>
        <v>0.99199999999999999</v>
      </c>
      <c r="BO56" s="25">
        <f t="shared" si="145"/>
        <v>0.99199999999999999</v>
      </c>
      <c r="BP56" s="25">
        <f t="shared" si="145"/>
        <v>0.99199999999999999</v>
      </c>
      <c r="BQ56" s="25">
        <f t="shared" si="145"/>
        <v>0.99199999999999999</v>
      </c>
      <c r="BR56" s="25">
        <f t="shared" si="145"/>
        <v>0.99199999999999999</v>
      </c>
      <c r="BS56" s="25">
        <f t="shared" si="145"/>
        <v>0.99199999999999999</v>
      </c>
      <c r="BT56" s="25">
        <f t="shared" si="145"/>
        <v>0.99199999999999999</v>
      </c>
      <c r="BU56" s="25">
        <f t="shared" si="145"/>
        <v>1</v>
      </c>
      <c r="BV56" s="25">
        <f t="shared" si="145"/>
        <v>1</v>
      </c>
      <c r="BW56" s="25">
        <f t="shared" si="145"/>
        <v>0.99199999999999999</v>
      </c>
      <c r="BX56" s="25">
        <f t="shared" si="145"/>
        <v>0.99199999999999999</v>
      </c>
      <c r="BY56" s="25">
        <f t="shared" si="145"/>
        <v>0.99199999999999999</v>
      </c>
      <c r="BZ56" s="25">
        <f t="shared" si="145"/>
        <v>0.99199999999999999</v>
      </c>
      <c r="CA56" s="25">
        <f t="shared" si="145"/>
        <v>0.99199999999999999</v>
      </c>
      <c r="CB56" s="25">
        <f t="shared" si="145"/>
        <v>0.99199999999999999</v>
      </c>
      <c r="CC56" s="25">
        <f t="shared" si="145"/>
        <v>0.99199999999999999</v>
      </c>
      <c r="CD56" s="25">
        <f t="shared" ref="CD56:CS56" si="146">IF($F56=CD$4,1,IF($F56&gt;=EDATE(CD$4,12),IF(CD$11="Prior Year",CD44*(1-CD$10),CD44-CD$10),IF(CD55&gt;0,CD55,0)))</f>
        <v>0.99199999999999999</v>
      </c>
      <c r="CE56" s="25">
        <f t="shared" si="146"/>
        <v>0.99199999999999999</v>
      </c>
      <c r="CF56" s="25">
        <f t="shared" si="146"/>
        <v>1</v>
      </c>
      <c r="CG56" s="25">
        <f t="shared" si="146"/>
        <v>1</v>
      </c>
      <c r="CH56" s="25">
        <f t="shared" si="146"/>
        <v>1</v>
      </c>
      <c r="CI56" s="25">
        <f t="shared" si="146"/>
        <v>0.98399999999999999</v>
      </c>
      <c r="CJ56" s="25">
        <f t="shared" si="146"/>
        <v>0.995</v>
      </c>
      <c r="CK56" s="25">
        <f t="shared" si="146"/>
        <v>0.995</v>
      </c>
      <c r="CL56" s="25">
        <f t="shared" si="146"/>
        <v>0</v>
      </c>
      <c r="CM56" s="25">
        <v>0.99417937219730923</v>
      </c>
      <c r="CN56" s="25">
        <v>0.99417937219730923</v>
      </c>
      <c r="CO56" s="25">
        <v>0.99417937219730923</v>
      </c>
      <c r="CP56" s="25">
        <f t="shared" si="146"/>
        <v>0.995</v>
      </c>
      <c r="CQ56" s="25">
        <f t="shared" si="146"/>
        <v>0.995</v>
      </c>
      <c r="CR56" s="25">
        <f t="shared" si="146"/>
        <v>0.995</v>
      </c>
      <c r="CS56" s="25">
        <f t="shared" si="146"/>
        <v>0.995</v>
      </c>
    </row>
    <row r="57" spans="2:97" hidden="1" outlineLevel="1" x14ac:dyDescent="0.25">
      <c r="B57" s="2">
        <f t="shared" si="14"/>
        <v>31</v>
      </c>
      <c r="F57" s="24">
        <f t="shared" si="17"/>
        <v>43313</v>
      </c>
      <c r="G57" s="25">
        <f t="shared" si="83"/>
        <v>0.97359832169188931</v>
      </c>
      <c r="H57" s="25"/>
      <c r="I57" s="25"/>
      <c r="J57" s="25"/>
      <c r="K57" s="25"/>
      <c r="L57" s="25"/>
      <c r="M57" s="25"/>
      <c r="N57" s="25"/>
      <c r="O57" s="25"/>
      <c r="P57" s="23"/>
      <c r="Q57" s="25">
        <f t="shared" si="84"/>
        <v>1</v>
      </c>
      <c r="R57" s="25">
        <f t="shared" ref="R57:CC57" si="147">IF($F57=R$4,1,IF($F57&gt;=EDATE(R$4,12),IF(R$11="Prior Year",R45*(1-R$10),R45-R$10),IF(R56&gt;0,R56,0)))</f>
        <v>0.99</v>
      </c>
      <c r="S57" s="25">
        <f t="shared" si="147"/>
        <v>1</v>
      </c>
      <c r="T57" s="25">
        <f t="shared" si="147"/>
        <v>0.99</v>
      </c>
      <c r="U57" s="25">
        <f t="shared" si="147"/>
        <v>0.99</v>
      </c>
      <c r="V57" s="25">
        <f t="shared" si="147"/>
        <v>0.995</v>
      </c>
      <c r="W57" s="25">
        <f t="shared" si="147"/>
        <v>0.99</v>
      </c>
      <c r="X57" s="25">
        <f t="shared" si="147"/>
        <v>0.995</v>
      </c>
      <c r="Y57" s="25">
        <f t="shared" si="147"/>
        <v>0.995</v>
      </c>
      <c r="Z57" s="25">
        <f t="shared" si="147"/>
        <v>0.995</v>
      </c>
      <c r="AA57" s="25">
        <f t="shared" si="147"/>
        <v>0.995</v>
      </c>
      <c r="AB57" s="25">
        <f t="shared" si="147"/>
        <v>1</v>
      </c>
      <c r="AC57" s="25">
        <f t="shared" si="147"/>
        <v>1</v>
      </c>
      <c r="AD57" s="25">
        <f t="shared" si="147"/>
        <v>0.99</v>
      </c>
      <c r="AE57" s="25">
        <f t="shared" si="147"/>
        <v>0.995</v>
      </c>
      <c r="AF57" s="25">
        <f t="shared" si="147"/>
        <v>0.995</v>
      </c>
      <c r="AG57" s="25">
        <f t="shared" si="147"/>
        <v>0.995</v>
      </c>
      <c r="AH57" s="25">
        <f t="shared" si="147"/>
        <v>0.995</v>
      </c>
      <c r="AI57" s="25">
        <f t="shared" si="147"/>
        <v>1</v>
      </c>
      <c r="AJ57" s="25">
        <f t="shared" si="147"/>
        <v>1</v>
      </c>
      <c r="AK57" s="25">
        <f t="shared" si="147"/>
        <v>0.99</v>
      </c>
      <c r="AL57" s="25">
        <f t="shared" si="147"/>
        <v>0.995</v>
      </c>
      <c r="AM57" s="25">
        <f t="shared" si="147"/>
        <v>0.995</v>
      </c>
      <c r="AN57" s="25">
        <f t="shared" si="147"/>
        <v>0.99199999999999999</v>
      </c>
      <c r="AO57" s="25">
        <f t="shared" si="147"/>
        <v>0.99199999999999999</v>
      </c>
      <c r="AP57" s="25">
        <f t="shared" si="147"/>
        <v>0.99199999999999999</v>
      </c>
      <c r="AQ57" s="25">
        <f t="shared" si="147"/>
        <v>0.99199999999999999</v>
      </c>
      <c r="AR57" s="25">
        <f t="shared" si="147"/>
        <v>1</v>
      </c>
      <c r="AS57" s="25">
        <f t="shared" si="147"/>
        <v>1</v>
      </c>
      <c r="AT57" s="25">
        <f t="shared" si="147"/>
        <v>0.99199999999999999</v>
      </c>
      <c r="AU57" s="25">
        <f t="shared" si="147"/>
        <v>1</v>
      </c>
      <c r="AV57" s="25">
        <f t="shared" si="147"/>
        <v>0.99199999999999999</v>
      </c>
      <c r="AW57" s="25">
        <f t="shared" si="147"/>
        <v>0.99199999999999999</v>
      </c>
      <c r="AX57" s="25">
        <f t="shared" si="147"/>
        <v>0.99199999999999999</v>
      </c>
      <c r="AY57" s="25">
        <f t="shared" si="147"/>
        <v>0.99199999999999999</v>
      </c>
      <c r="AZ57" s="25">
        <f t="shared" si="147"/>
        <v>0.98399999999999999</v>
      </c>
      <c r="BA57" s="25">
        <f t="shared" si="147"/>
        <v>0.98399999999999999</v>
      </c>
      <c r="BB57" s="25">
        <f t="shared" si="147"/>
        <v>0.98399999999999999</v>
      </c>
      <c r="BC57" s="25">
        <f t="shared" si="147"/>
        <v>0.98399999999999999</v>
      </c>
      <c r="BD57" s="25">
        <f t="shared" si="147"/>
        <v>0.98399999999999999</v>
      </c>
      <c r="BE57" s="25">
        <f t="shared" si="147"/>
        <v>0.98399999999999999</v>
      </c>
      <c r="BF57" s="25">
        <f t="shared" si="147"/>
        <v>0.98399999999999999</v>
      </c>
      <c r="BG57" s="25">
        <f t="shared" si="147"/>
        <v>0.98399999999999999</v>
      </c>
      <c r="BH57" s="25">
        <f t="shared" si="147"/>
        <v>1</v>
      </c>
      <c r="BI57" s="25">
        <f t="shared" si="147"/>
        <v>1</v>
      </c>
      <c r="BJ57" s="25">
        <f t="shared" si="147"/>
        <v>1</v>
      </c>
      <c r="BK57" s="25">
        <f t="shared" si="147"/>
        <v>0.99199999999999999</v>
      </c>
      <c r="BL57" s="25">
        <f t="shared" si="147"/>
        <v>0.99199999999999999</v>
      </c>
      <c r="BM57" s="25">
        <f t="shared" si="147"/>
        <v>0.99199999999999999</v>
      </c>
      <c r="BN57" s="25">
        <f t="shared" si="147"/>
        <v>0.99199999999999999</v>
      </c>
      <c r="BO57" s="25">
        <f t="shared" si="147"/>
        <v>0.99199999999999999</v>
      </c>
      <c r="BP57" s="25">
        <f t="shared" si="147"/>
        <v>0.99199999999999999</v>
      </c>
      <c r="BQ57" s="25">
        <f t="shared" si="147"/>
        <v>0.98399999999999999</v>
      </c>
      <c r="BR57" s="25">
        <f t="shared" si="147"/>
        <v>0.98399999999999999</v>
      </c>
      <c r="BS57" s="25">
        <f t="shared" si="147"/>
        <v>0.98399999999999999</v>
      </c>
      <c r="BT57" s="25">
        <f t="shared" si="147"/>
        <v>0.98399999999999999</v>
      </c>
      <c r="BU57" s="25">
        <f t="shared" si="147"/>
        <v>1</v>
      </c>
      <c r="BV57" s="25">
        <f t="shared" si="147"/>
        <v>1</v>
      </c>
      <c r="BW57" s="25">
        <f t="shared" si="147"/>
        <v>0.98399999999999999</v>
      </c>
      <c r="BX57" s="25">
        <f t="shared" si="147"/>
        <v>0.98399999999999999</v>
      </c>
      <c r="BY57" s="25">
        <f t="shared" si="147"/>
        <v>0.98399999999999999</v>
      </c>
      <c r="BZ57" s="25">
        <f t="shared" si="147"/>
        <v>0.98399999999999999</v>
      </c>
      <c r="CA57" s="25">
        <f t="shared" si="147"/>
        <v>0.98399999999999999</v>
      </c>
      <c r="CB57" s="25">
        <f t="shared" si="147"/>
        <v>0.98399999999999999</v>
      </c>
      <c r="CC57" s="25">
        <f t="shared" si="147"/>
        <v>0.98399999999999999</v>
      </c>
      <c r="CD57" s="25">
        <f t="shared" ref="CD57:CS57" si="148">IF($F57=CD$4,1,IF($F57&gt;=EDATE(CD$4,12),IF(CD$11="Prior Year",CD45*(1-CD$10),CD45-CD$10),IF(CD56&gt;0,CD56,0)))</f>
        <v>0.98399999999999999</v>
      </c>
      <c r="CE57" s="25">
        <f t="shared" si="148"/>
        <v>0.98399999999999999</v>
      </c>
      <c r="CF57" s="25">
        <f t="shared" si="148"/>
        <v>1</v>
      </c>
      <c r="CG57" s="25">
        <f t="shared" si="148"/>
        <v>1</v>
      </c>
      <c r="CH57" s="25">
        <f t="shared" si="148"/>
        <v>1</v>
      </c>
      <c r="CI57" s="25">
        <f t="shared" si="148"/>
        <v>0.98399999999999999</v>
      </c>
      <c r="CJ57" s="25">
        <f t="shared" si="148"/>
        <v>0.995</v>
      </c>
      <c r="CK57" s="25">
        <f t="shared" si="148"/>
        <v>0.995</v>
      </c>
      <c r="CL57" s="25">
        <f t="shared" si="148"/>
        <v>0</v>
      </c>
      <c r="CM57" s="25">
        <v>0.99417937219730923</v>
      </c>
      <c r="CN57" s="25">
        <v>0.99417937219730923</v>
      </c>
      <c r="CO57" s="25">
        <v>0.99417937219730923</v>
      </c>
      <c r="CP57" s="25">
        <f t="shared" si="148"/>
        <v>0.995</v>
      </c>
      <c r="CQ57" s="25">
        <f t="shared" si="148"/>
        <v>0.995</v>
      </c>
      <c r="CR57" s="25">
        <f t="shared" si="148"/>
        <v>0.995</v>
      </c>
      <c r="CS57" s="25">
        <f t="shared" si="148"/>
        <v>0.995</v>
      </c>
    </row>
    <row r="58" spans="2:97" hidden="1" outlineLevel="1" x14ac:dyDescent="0.25">
      <c r="B58" s="2">
        <f t="shared" si="14"/>
        <v>30</v>
      </c>
      <c r="F58" s="24">
        <f t="shared" si="17"/>
        <v>43344</v>
      </c>
      <c r="G58" s="25">
        <f t="shared" si="83"/>
        <v>0.97353768917345695</v>
      </c>
      <c r="H58" s="25"/>
      <c r="I58" s="25"/>
      <c r="J58" s="25"/>
      <c r="K58" s="25"/>
      <c r="L58" s="25"/>
      <c r="M58" s="25"/>
      <c r="N58" s="25"/>
      <c r="O58" s="25"/>
      <c r="P58" s="23"/>
      <c r="Q58" s="25">
        <f t="shared" si="84"/>
        <v>1</v>
      </c>
      <c r="R58" s="25">
        <f t="shared" ref="R58:CC58" si="149">IF($F58=R$4,1,IF($F58&gt;=EDATE(R$4,12),IF(R$11="Prior Year",R46*(1-R$10),R46-R$10),IF(R57&gt;0,R57,0)))</f>
        <v>0.98499999999999999</v>
      </c>
      <c r="S58" s="25">
        <f t="shared" si="149"/>
        <v>1</v>
      </c>
      <c r="T58" s="25">
        <f t="shared" si="149"/>
        <v>0.99</v>
      </c>
      <c r="U58" s="25">
        <f t="shared" si="149"/>
        <v>0.99</v>
      </c>
      <c r="V58" s="25">
        <f t="shared" si="149"/>
        <v>0.995</v>
      </c>
      <c r="W58" s="25">
        <f t="shared" si="149"/>
        <v>0.99</v>
      </c>
      <c r="X58" s="25">
        <f t="shared" si="149"/>
        <v>0.995</v>
      </c>
      <c r="Y58" s="25">
        <f t="shared" si="149"/>
        <v>0.995</v>
      </c>
      <c r="Z58" s="25">
        <f t="shared" si="149"/>
        <v>0.995</v>
      </c>
      <c r="AA58" s="25">
        <f t="shared" si="149"/>
        <v>0.995</v>
      </c>
      <c r="AB58" s="25">
        <f t="shared" si="149"/>
        <v>1</v>
      </c>
      <c r="AC58" s="25">
        <f t="shared" si="149"/>
        <v>1</v>
      </c>
      <c r="AD58" s="25">
        <f t="shared" si="149"/>
        <v>0.99</v>
      </c>
      <c r="AE58" s="25">
        <f t="shared" si="149"/>
        <v>0.995</v>
      </c>
      <c r="AF58" s="25">
        <f t="shared" si="149"/>
        <v>0.995</v>
      </c>
      <c r="AG58" s="25">
        <f t="shared" si="149"/>
        <v>0.995</v>
      </c>
      <c r="AH58" s="25">
        <f t="shared" si="149"/>
        <v>0.995</v>
      </c>
      <c r="AI58" s="25">
        <f t="shared" si="149"/>
        <v>1</v>
      </c>
      <c r="AJ58" s="25">
        <f t="shared" si="149"/>
        <v>1</v>
      </c>
      <c r="AK58" s="25">
        <f t="shared" si="149"/>
        <v>0.99</v>
      </c>
      <c r="AL58" s="25">
        <f t="shared" si="149"/>
        <v>0.995</v>
      </c>
      <c r="AM58" s="25">
        <f t="shared" si="149"/>
        <v>0.995</v>
      </c>
      <c r="AN58" s="25">
        <f t="shared" si="149"/>
        <v>0.99199999999999999</v>
      </c>
      <c r="AO58" s="25">
        <f t="shared" si="149"/>
        <v>0.99199999999999999</v>
      </c>
      <c r="AP58" s="25">
        <f t="shared" si="149"/>
        <v>0.99199999999999999</v>
      </c>
      <c r="AQ58" s="25">
        <f t="shared" si="149"/>
        <v>0.99199999999999999</v>
      </c>
      <c r="AR58" s="25">
        <f t="shared" si="149"/>
        <v>1</v>
      </c>
      <c r="AS58" s="25">
        <f t="shared" si="149"/>
        <v>1</v>
      </c>
      <c r="AT58" s="25">
        <f t="shared" si="149"/>
        <v>0.99199999999999999</v>
      </c>
      <c r="AU58" s="25">
        <f t="shared" si="149"/>
        <v>1</v>
      </c>
      <c r="AV58" s="25">
        <f t="shared" si="149"/>
        <v>0.99199999999999999</v>
      </c>
      <c r="AW58" s="25">
        <f t="shared" si="149"/>
        <v>0.99199999999999999</v>
      </c>
      <c r="AX58" s="25">
        <f t="shared" si="149"/>
        <v>0.99199999999999999</v>
      </c>
      <c r="AY58" s="25">
        <f t="shared" si="149"/>
        <v>0.99199999999999999</v>
      </c>
      <c r="AZ58" s="25">
        <f t="shared" si="149"/>
        <v>0.98399999999999999</v>
      </c>
      <c r="BA58" s="25">
        <f t="shared" si="149"/>
        <v>0.98399999999999999</v>
      </c>
      <c r="BB58" s="25">
        <f t="shared" si="149"/>
        <v>0.98399999999999999</v>
      </c>
      <c r="BC58" s="25">
        <f t="shared" si="149"/>
        <v>0.98399999999999999</v>
      </c>
      <c r="BD58" s="25">
        <f t="shared" si="149"/>
        <v>0.98399999999999999</v>
      </c>
      <c r="BE58" s="25">
        <f t="shared" si="149"/>
        <v>0.98399999999999999</v>
      </c>
      <c r="BF58" s="25">
        <f t="shared" si="149"/>
        <v>0.98399999999999999</v>
      </c>
      <c r="BG58" s="25">
        <f t="shared" si="149"/>
        <v>0.98399999999999999</v>
      </c>
      <c r="BH58" s="25">
        <f t="shared" si="149"/>
        <v>1</v>
      </c>
      <c r="BI58" s="25">
        <f t="shared" si="149"/>
        <v>1</v>
      </c>
      <c r="BJ58" s="25">
        <f t="shared" si="149"/>
        <v>1</v>
      </c>
      <c r="BK58" s="25">
        <f t="shared" si="149"/>
        <v>0.99199999999999999</v>
      </c>
      <c r="BL58" s="25">
        <f t="shared" si="149"/>
        <v>0.99199999999999999</v>
      </c>
      <c r="BM58" s="25">
        <f t="shared" si="149"/>
        <v>0.99199999999999999</v>
      </c>
      <c r="BN58" s="25">
        <f t="shared" si="149"/>
        <v>0.99199999999999999</v>
      </c>
      <c r="BO58" s="25">
        <f t="shared" si="149"/>
        <v>0.99199999999999999</v>
      </c>
      <c r="BP58" s="25">
        <f t="shared" si="149"/>
        <v>0.99199999999999999</v>
      </c>
      <c r="BQ58" s="25">
        <f t="shared" si="149"/>
        <v>0.98399999999999999</v>
      </c>
      <c r="BR58" s="25">
        <f t="shared" si="149"/>
        <v>0.98399999999999999</v>
      </c>
      <c r="BS58" s="25">
        <f t="shared" si="149"/>
        <v>0.98399999999999999</v>
      </c>
      <c r="BT58" s="25">
        <f t="shared" si="149"/>
        <v>0.98399999999999999</v>
      </c>
      <c r="BU58" s="25">
        <f t="shared" si="149"/>
        <v>1</v>
      </c>
      <c r="BV58" s="25">
        <f t="shared" si="149"/>
        <v>1</v>
      </c>
      <c r="BW58" s="25">
        <f t="shared" si="149"/>
        <v>0.98399999999999999</v>
      </c>
      <c r="BX58" s="25">
        <f t="shared" si="149"/>
        <v>0.98399999999999999</v>
      </c>
      <c r="BY58" s="25">
        <f t="shared" si="149"/>
        <v>0.98399999999999999</v>
      </c>
      <c r="BZ58" s="25">
        <f t="shared" si="149"/>
        <v>0.98399999999999999</v>
      </c>
      <c r="CA58" s="25">
        <f t="shared" si="149"/>
        <v>0.98399999999999999</v>
      </c>
      <c r="CB58" s="25">
        <f t="shared" si="149"/>
        <v>0.98399999999999999</v>
      </c>
      <c r="CC58" s="25">
        <f t="shared" si="149"/>
        <v>0.98399999999999999</v>
      </c>
      <c r="CD58" s="25">
        <f t="shared" ref="CD58:CS58" si="150">IF($F58=CD$4,1,IF($F58&gt;=EDATE(CD$4,12),IF(CD$11="Prior Year",CD46*(1-CD$10),CD46-CD$10),IF(CD57&gt;0,CD57,0)))</f>
        <v>0.98399999999999999</v>
      </c>
      <c r="CE58" s="25">
        <f t="shared" si="150"/>
        <v>0.98399999999999999</v>
      </c>
      <c r="CF58" s="25">
        <f t="shared" si="150"/>
        <v>1</v>
      </c>
      <c r="CG58" s="25">
        <f t="shared" si="150"/>
        <v>1</v>
      </c>
      <c r="CH58" s="25">
        <f t="shared" si="150"/>
        <v>1</v>
      </c>
      <c r="CI58" s="25">
        <f t="shared" si="150"/>
        <v>0.98399999999999999</v>
      </c>
      <c r="CJ58" s="25">
        <f t="shared" si="150"/>
        <v>0.995</v>
      </c>
      <c r="CK58" s="25">
        <f t="shared" si="150"/>
        <v>0.995</v>
      </c>
      <c r="CL58" s="25">
        <f t="shared" si="150"/>
        <v>0</v>
      </c>
      <c r="CM58" s="25">
        <v>0.99417937219730923</v>
      </c>
      <c r="CN58" s="25">
        <v>0.99417937219730923</v>
      </c>
      <c r="CO58" s="25">
        <v>0.99417937219730923</v>
      </c>
      <c r="CP58" s="25">
        <f t="shared" si="150"/>
        <v>0.995</v>
      </c>
      <c r="CQ58" s="25">
        <f t="shared" si="150"/>
        <v>0.995</v>
      </c>
      <c r="CR58" s="25">
        <f t="shared" si="150"/>
        <v>0.995</v>
      </c>
      <c r="CS58" s="25">
        <f t="shared" si="150"/>
        <v>0.995</v>
      </c>
    </row>
    <row r="59" spans="2:97" hidden="1" outlineLevel="1" x14ac:dyDescent="0.25">
      <c r="B59" s="2">
        <f t="shared" si="14"/>
        <v>31</v>
      </c>
      <c r="F59" s="24">
        <f t="shared" si="17"/>
        <v>43374</v>
      </c>
      <c r="G59" s="25">
        <f t="shared" si="83"/>
        <v>0.97341642413659246</v>
      </c>
      <c r="H59" s="25"/>
      <c r="I59" s="25"/>
      <c r="J59" s="25"/>
      <c r="K59" s="25"/>
      <c r="L59" s="25"/>
      <c r="M59" s="25"/>
      <c r="N59" s="25"/>
      <c r="O59" s="25"/>
      <c r="P59" s="23"/>
      <c r="Q59" s="25">
        <f t="shared" si="84"/>
        <v>1</v>
      </c>
      <c r="R59" s="25">
        <f t="shared" ref="R59:CC59" si="151">IF($F59=R$4,1,IF($F59&gt;=EDATE(R$4,12),IF(R$11="Prior Year",R47*(1-R$10),R47-R$10),IF(R58&gt;0,R58,0)))</f>
        <v>0.98499999999999999</v>
      </c>
      <c r="S59" s="25">
        <f t="shared" si="151"/>
        <v>1</v>
      </c>
      <c r="T59" s="25">
        <f t="shared" si="151"/>
        <v>0.99</v>
      </c>
      <c r="U59" s="25">
        <f t="shared" si="151"/>
        <v>0.99</v>
      </c>
      <c r="V59" s="25">
        <f t="shared" si="151"/>
        <v>0.995</v>
      </c>
      <c r="W59" s="25">
        <f t="shared" si="151"/>
        <v>0.99</v>
      </c>
      <c r="X59" s="25">
        <f t="shared" si="151"/>
        <v>0.99</v>
      </c>
      <c r="Y59" s="25">
        <f t="shared" si="151"/>
        <v>0.99</v>
      </c>
      <c r="Z59" s="25">
        <f t="shared" si="151"/>
        <v>0.995</v>
      </c>
      <c r="AA59" s="25">
        <f t="shared" si="151"/>
        <v>0.995</v>
      </c>
      <c r="AB59" s="25">
        <f t="shared" si="151"/>
        <v>1</v>
      </c>
      <c r="AC59" s="25">
        <f t="shared" si="151"/>
        <v>1</v>
      </c>
      <c r="AD59" s="25">
        <f t="shared" si="151"/>
        <v>0.99</v>
      </c>
      <c r="AE59" s="25">
        <f t="shared" si="151"/>
        <v>0.995</v>
      </c>
      <c r="AF59" s="25">
        <f t="shared" si="151"/>
        <v>0.995</v>
      </c>
      <c r="AG59" s="25">
        <f t="shared" si="151"/>
        <v>0.995</v>
      </c>
      <c r="AH59" s="25">
        <f t="shared" si="151"/>
        <v>0.995</v>
      </c>
      <c r="AI59" s="25">
        <f t="shared" si="151"/>
        <v>1</v>
      </c>
      <c r="AJ59" s="25">
        <f t="shared" si="151"/>
        <v>1</v>
      </c>
      <c r="AK59" s="25">
        <f t="shared" si="151"/>
        <v>0.99</v>
      </c>
      <c r="AL59" s="25">
        <f t="shared" si="151"/>
        <v>0.995</v>
      </c>
      <c r="AM59" s="25">
        <f t="shared" si="151"/>
        <v>0.995</v>
      </c>
      <c r="AN59" s="25">
        <f t="shared" si="151"/>
        <v>0.99199999999999999</v>
      </c>
      <c r="AO59" s="25">
        <f t="shared" si="151"/>
        <v>0.99199999999999999</v>
      </c>
      <c r="AP59" s="25">
        <f t="shared" si="151"/>
        <v>0.99199999999999999</v>
      </c>
      <c r="AQ59" s="25">
        <f t="shared" si="151"/>
        <v>0.99199999999999999</v>
      </c>
      <c r="AR59" s="25">
        <f t="shared" si="151"/>
        <v>1</v>
      </c>
      <c r="AS59" s="25">
        <f t="shared" si="151"/>
        <v>1</v>
      </c>
      <c r="AT59" s="25">
        <f t="shared" si="151"/>
        <v>0.99199999999999999</v>
      </c>
      <c r="AU59" s="25">
        <f t="shared" si="151"/>
        <v>1</v>
      </c>
      <c r="AV59" s="25">
        <f t="shared" si="151"/>
        <v>0.99199999999999999</v>
      </c>
      <c r="AW59" s="25">
        <f t="shared" si="151"/>
        <v>0.99199999999999999</v>
      </c>
      <c r="AX59" s="25">
        <f t="shared" si="151"/>
        <v>0.99199999999999999</v>
      </c>
      <c r="AY59" s="25">
        <f t="shared" si="151"/>
        <v>0.99199999999999999</v>
      </c>
      <c r="AZ59" s="25">
        <f t="shared" si="151"/>
        <v>0.98399999999999999</v>
      </c>
      <c r="BA59" s="25">
        <f t="shared" si="151"/>
        <v>0.98399999999999999</v>
      </c>
      <c r="BB59" s="25">
        <f t="shared" si="151"/>
        <v>0.98399999999999999</v>
      </c>
      <c r="BC59" s="25">
        <f t="shared" si="151"/>
        <v>0.98399999999999999</v>
      </c>
      <c r="BD59" s="25">
        <f t="shared" si="151"/>
        <v>0.98399999999999999</v>
      </c>
      <c r="BE59" s="25">
        <f t="shared" si="151"/>
        <v>0.98399999999999999</v>
      </c>
      <c r="BF59" s="25">
        <f t="shared" si="151"/>
        <v>0.98399999999999999</v>
      </c>
      <c r="BG59" s="25">
        <f t="shared" si="151"/>
        <v>0.98399999999999999</v>
      </c>
      <c r="BH59" s="25">
        <f t="shared" si="151"/>
        <v>1</v>
      </c>
      <c r="BI59" s="25">
        <f t="shared" si="151"/>
        <v>1</v>
      </c>
      <c r="BJ59" s="25">
        <f t="shared" si="151"/>
        <v>1</v>
      </c>
      <c r="BK59" s="25">
        <f t="shared" si="151"/>
        <v>0.99199999999999999</v>
      </c>
      <c r="BL59" s="25">
        <f t="shared" si="151"/>
        <v>0.99199999999999999</v>
      </c>
      <c r="BM59" s="25">
        <f t="shared" si="151"/>
        <v>0.99199999999999999</v>
      </c>
      <c r="BN59" s="25">
        <f t="shared" si="151"/>
        <v>0.99199999999999999</v>
      </c>
      <c r="BO59" s="25">
        <f t="shared" si="151"/>
        <v>0.99199999999999999</v>
      </c>
      <c r="BP59" s="25">
        <f t="shared" si="151"/>
        <v>0.99199999999999999</v>
      </c>
      <c r="BQ59" s="25">
        <f t="shared" si="151"/>
        <v>0.98399999999999999</v>
      </c>
      <c r="BR59" s="25">
        <f t="shared" si="151"/>
        <v>0.98399999999999999</v>
      </c>
      <c r="BS59" s="25">
        <f t="shared" si="151"/>
        <v>0.98399999999999999</v>
      </c>
      <c r="BT59" s="25">
        <f t="shared" si="151"/>
        <v>0.98399999999999999</v>
      </c>
      <c r="BU59" s="25">
        <f t="shared" si="151"/>
        <v>1</v>
      </c>
      <c r="BV59" s="25">
        <f t="shared" si="151"/>
        <v>1</v>
      </c>
      <c r="BW59" s="25">
        <f t="shared" si="151"/>
        <v>0.98399999999999999</v>
      </c>
      <c r="BX59" s="25">
        <f t="shared" si="151"/>
        <v>0.98399999999999999</v>
      </c>
      <c r="BY59" s="25">
        <f t="shared" si="151"/>
        <v>0.98399999999999999</v>
      </c>
      <c r="BZ59" s="25">
        <f t="shared" si="151"/>
        <v>0.98399999999999999</v>
      </c>
      <c r="CA59" s="25">
        <f t="shared" si="151"/>
        <v>0.98399999999999999</v>
      </c>
      <c r="CB59" s="25">
        <f t="shared" si="151"/>
        <v>0.98399999999999999</v>
      </c>
      <c r="CC59" s="25">
        <f t="shared" si="151"/>
        <v>0.98399999999999999</v>
      </c>
      <c r="CD59" s="25">
        <f t="shared" ref="CD59:CS59" si="152">IF($F59=CD$4,1,IF($F59&gt;=EDATE(CD$4,12),IF(CD$11="Prior Year",CD47*(1-CD$10),CD47-CD$10),IF(CD58&gt;0,CD58,0)))</f>
        <v>0.98399999999999999</v>
      </c>
      <c r="CE59" s="25">
        <f t="shared" si="152"/>
        <v>0.98399999999999999</v>
      </c>
      <c r="CF59" s="25">
        <f t="shared" si="152"/>
        <v>1</v>
      </c>
      <c r="CG59" s="25">
        <f t="shared" si="152"/>
        <v>1</v>
      </c>
      <c r="CH59" s="25">
        <f t="shared" si="152"/>
        <v>1</v>
      </c>
      <c r="CI59" s="25">
        <f t="shared" si="152"/>
        <v>0.98399999999999999</v>
      </c>
      <c r="CJ59" s="25">
        <f t="shared" si="152"/>
        <v>0.995</v>
      </c>
      <c r="CK59" s="25">
        <f t="shared" si="152"/>
        <v>0.995</v>
      </c>
      <c r="CL59" s="25">
        <f t="shared" si="152"/>
        <v>0</v>
      </c>
      <c r="CM59" s="25">
        <v>0.99417937219730923</v>
      </c>
      <c r="CN59" s="25">
        <v>0.99417937219730923</v>
      </c>
      <c r="CO59" s="25">
        <v>0.99417937219730923</v>
      </c>
      <c r="CP59" s="25">
        <f t="shared" si="152"/>
        <v>0.995</v>
      </c>
      <c r="CQ59" s="25">
        <f t="shared" si="152"/>
        <v>0.995</v>
      </c>
      <c r="CR59" s="25">
        <f t="shared" si="152"/>
        <v>0.995</v>
      </c>
      <c r="CS59" s="25">
        <f t="shared" si="152"/>
        <v>0.995</v>
      </c>
    </row>
    <row r="60" spans="2:97" hidden="1" outlineLevel="1" x14ac:dyDescent="0.25">
      <c r="B60" s="2">
        <f t="shared" si="14"/>
        <v>30</v>
      </c>
      <c r="F60" s="24">
        <f t="shared" si="17"/>
        <v>43405</v>
      </c>
      <c r="G60" s="25">
        <f t="shared" si="83"/>
        <v>0.99219795304617719</v>
      </c>
      <c r="H60" s="25"/>
      <c r="I60" s="25"/>
      <c r="J60" s="25"/>
      <c r="K60" s="25"/>
      <c r="L60" s="25"/>
      <c r="M60" s="25"/>
      <c r="N60" s="25"/>
      <c r="O60" s="25"/>
      <c r="P60" s="23"/>
      <c r="Q60" s="25">
        <f t="shared" si="84"/>
        <v>1</v>
      </c>
      <c r="R60" s="25">
        <f t="shared" ref="R60:CC60" si="153">IF($F60=R$4,1,IF($F60&gt;=EDATE(R$4,12),IF(R$11="Prior Year",R48*(1-R$10),R48-R$10),IF(R59&gt;0,R59,0)))</f>
        <v>0.98499999999999999</v>
      </c>
      <c r="S60" s="25">
        <f t="shared" si="153"/>
        <v>1</v>
      </c>
      <c r="T60" s="25">
        <f t="shared" si="153"/>
        <v>0.99</v>
      </c>
      <c r="U60" s="25">
        <f t="shared" si="153"/>
        <v>0.99</v>
      </c>
      <c r="V60" s="25">
        <f t="shared" si="153"/>
        <v>0.995</v>
      </c>
      <c r="W60" s="25">
        <f t="shared" si="153"/>
        <v>0.99</v>
      </c>
      <c r="X60" s="25">
        <f t="shared" si="153"/>
        <v>0.99</v>
      </c>
      <c r="Y60" s="25">
        <f t="shared" si="153"/>
        <v>0.99</v>
      </c>
      <c r="Z60" s="25">
        <f t="shared" si="153"/>
        <v>0.99</v>
      </c>
      <c r="AA60" s="25">
        <f t="shared" si="153"/>
        <v>0.99</v>
      </c>
      <c r="AB60" s="25">
        <f t="shared" si="153"/>
        <v>1</v>
      </c>
      <c r="AC60" s="25">
        <f t="shared" si="153"/>
        <v>1</v>
      </c>
      <c r="AD60" s="25">
        <f t="shared" si="153"/>
        <v>0.99</v>
      </c>
      <c r="AE60" s="25">
        <f t="shared" si="153"/>
        <v>0.99</v>
      </c>
      <c r="AF60" s="25">
        <f t="shared" si="153"/>
        <v>0.99</v>
      </c>
      <c r="AG60" s="25">
        <f t="shared" si="153"/>
        <v>0.995</v>
      </c>
      <c r="AH60" s="25">
        <f t="shared" si="153"/>
        <v>0.995</v>
      </c>
      <c r="AI60" s="25">
        <f t="shared" si="153"/>
        <v>1</v>
      </c>
      <c r="AJ60" s="25">
        <f t="shared" si="153"/>
        <v>1</v>
      </c>
      <c r="AK60" s="25">
        <f t="shared" si="153"/>
        <v>0.99</v>
      </c>
      <c r="AL60" s="25">
        <f t="shared" si="153"/>
        <v>0.995</v>
      </c>
      <c r="AM60" s="25">
        <f t="shared" si="153"/>
        <v>0.995</v>
      </c>
      <c r="AN60" s="25">
        <f t="shared" si="153"/>
        <v>0.99199999999999999</v>
      </c>
      <c r="AO60" s="25">
        <f t="shared" si="153"/>
        <v>0.99199999999999999</v>
      </c>
      <c r="AP60" s="25">
        <f t="shared" si="153"/>
        <v>0.98399999999999999</v>
      </c>
      <c r="AQ60" s="25">
        <f t="shared" si="153"/>
        <v>0.98399999999999999</v>
      </c>
      <c r="AR60" s="25">
        <f t="shared" si="153"/>
        <v>1</v>
      </c>
      <c r="AS60" s="25">
        <f t="shared" si="153"/>
        <v>1</v>
      </c>
      <c r="AT60" s="25">
        <f t="shared" si="153"/>
        <v>0.99199999999999999</v>
      </c>
      <c r="AU60" s="25">
        <f t="shared" si="153"/>
        <v>1</v>
      </c>
      <c r="AV60" s="25">
        <f t="shared" si="153"/>
        <v>0.99199999999999999</v>
      </c>
      <c r="AW60" s="25">
        <f t="shared" si="153"/>
        <v>0.99199999999999999</v>
      </c>
      <c r="AX60" s="25">
        <f t="shared" si="153"/>
        <v>0.99199999999999999</v>
      </c>
      <c r="AY60" s="25">
        <f t="shared" si="153"/>
        <v>0.99199999999999999</v>
      </c>
      <c r="AZ60" s="25">
        <f t="shared" si="153"/>
        <v>0.98399999999999999</v>
      </c>
      <c r="BA60" s="25">
        <f t="shared" si="153"/>
        <v>0.98399999999999999</v>
      </c>
      <c r="BB60" s="25">
        <f t="shared" si="153"/>
        <v>0.98399999999999999</v>
      </c>
      <c r="BC60" s="25">
        <f t="shared" si="153"/>
        <v>0.98399999999999999</v>
      </c>
      <c r="BD60" s="25">
        <f t="shared" si="153"/>
        <v>0.98399999999999999</v>
      </c>
      <c r="BE60" s="25">
        <f t="shared" si="153"/>
        <v>0.98399999999999999</v>
      </c>
      <c r="BF60" s="25">
        <f t="shared" si="153"/>
        <v>0.98399999999999999</v>
      </c>
      <c r="BG60" s="25">
        <f t="shared" si="153"/>
        <v>0.98399999999999999</v>
      </c>
      <c r="BH60" s="25">
        <f t="shared" si="153"/>
        <v>1</v>
      </c>
      <c r="BI60" s="25">
        <f t="shared" si="153"/>
        <v>1</v>
      </c>
      <c r="BJ60" s="25">
        <f t="shared" si="153"/>
        <v>1</v>
      </c>
      <c r="BK60" s="25">
        <f t="shared" si="153"/>
        <v>0.99199999999999999</v>
      </c>
      <c r="BL60" s="25">
        <f t="shared" si="153"/>
        <v>0.99199999999999999</v>
      </c>
      <c r="BM60" s="25">
        <f t="shared" si="153"/>
        <v>0.99199999999999999</v>
      </c>
      <c r="BN60" s="25">
        <f t="shared" si="153"/>
        <v>0.99199999999999999</v>
      </c>
      <c r="BO60" s="25">
        <f t="shared" si="153"/>
        <v>0.98399999999999999</v>
      </c>
      <c r="BP60" s="25">
        <f t="shared" si="153"/>
        <v>0.99199999999999999</v>
      </c>
      <c r="BQ60" s="25">
        <f t="shared" si="153"/>
        <v>0.98399999999999999</v>
      </c>
      <c r="BR60" s="25">
        <f t="shared" si="153"/>
        <v>0.98399999999999999</v>
      </c>
      <c r="BS60" s="25">
        <f t="shared" si="153"/>
        <v>0.98399999999999999</v>
      </c>
      <c r="BT60" s="25">
        <f t="shared" si="153"/>
        <v>0.98399999999999999</v>
      </c>
      <c r="BU60" s="25">
        <f t="shared" si="153"/>
        <v>1</v>
      </c>
      <c r="BV60" s="25">
        <f t="shared" si="153"/>
        <v>1</v>
      </c>
      <c r="BW60" s="25">
        <f t="shared" si="153"/>
        <v>0.98399999999999999</v>
      </c>
      <c r="BX60" s="25">
        <f t="shared" si="153"/>
        <v>0.98399999999999999</v>
      </c>
      <c r="BY60" s="25">
        <f t="shared" si="153"/>
        <v>0.98399999999999999</v>
      </c>
      <c r="BZ60" s="25">
        <f t="shared" si="153"/>
        <v>0.98399999999999999</v>
      </c>
      <c r="CA60" s="25">
        <f t="shared" si="153"/>
        <v>0.98399999999999999</v>
      </c>
      <c r="CB60" s="25">
        <f t="shared" si="153"/>
        <v>0.98399999999999999</v>
      </c>
      <c r="CC60" s="25">
        <f t="shared" si="153"/>
        <v>0.98399999999999999</v>
      </c>
      <c r="CD60" s="25">
        <f t="shared" ref="CD60:CS60" si="154">IF($F60=CD$4,1,IF($F60&gt;=EDATE(CD$4,12),IF(CD$11="Prior Year",CD48*(1-CD$10),CD48-CD$10),IF(CD59&gt;0,CD59,0)))</f>
        <v>0.98399999999999999</v>
      </c>
      <c r="CE60" s="25">
        <f t="shared" si="154"/>
        <v>0.98399999999999999</v>
      </c>
      <c r="CF60" s="25">
        <f t="shared" si="154"/>
        <v>1</v>
      </c>
      <c r="CG60" s="25">
        <f t="shared" si="154"/>
        <v>1</v>
      </c>
      <c r="CH60" s="25">
        <f t="shared" si="154"/>
        <v>1</v>
      </c>
      <c r="CI60" s="25">
        <f t="shared" si="154"/>
        <v>0.98399999999999999</v>
      </c>
      <c r="CJ60" s="25">
        <f t="shared" si="154"/>
        <v>0.995</v>
      </c>
      <c r="CK60" s="25">
        <f t="shared" si="154"/>
        <v>0.995</v>
      </c>
      <c r="CL60" s="25">
        <f t="shared" si="154"/>
        <v>1</v>
      </c>
      <c r="CM60" s="25">
        <v>0.99417937219730923</v>
      </c>
      <c r="CN60" s="25">
        <v>0.99417937219730923</v>
      </c>
      <c r="CO60" s="25">
        <v>0.99417937219730923</v>
      </c>
      <c r="CP60" s="25">
        <f t="shared" si="154"/>
        <v>0.995</v>
      </c>
      <c r="CQ60" s="25">
        <f t="shared" si="154"/>
        <v>0.995</v>
      </c>
      <c r="CR60" s="25">
        <f t="shared" si="154"/>
        <v>0.995</v>
      </c>
      <c r="CS60" s="25">
        <f t="shared" si="154"/>
        <v>0.995</v>
      </c>
    </row>
    <row r="61" spans="2:97" hidden="1" outlineLevel="1" x14ac:dyDescent="0.25">
      <c r="B61" s="2">
        <f t="shared" si="14"/>
        <v>31</v>
      </c>
      <c r="F61" s="26">
        <f t="shared" si="17"/>
        <v>43435</v>
      </c>
      <c r="G61" s="27">
        <f t="shared" si="83"/>
        <v>0.99170366462941351</v>
      </c>
      <c r="H61" s="27"/>
      <c r="I61" s="27"/>
      <c r="J61" s="27"/>
      <c r="K61" s="27"/>
      <c r="L61" s="27"/>
      <c r="M61" s="27"/>
      <c r="N61" s="27"/>
      <c r="O61" s="27"/>
      <c r="P61" s="28"/>
      <c r="Q61" s="27">
        <f t="shared" si="84"/>
        <v>1</v>
      </c>
      <c r="R61" s="27">
        <f t="shared" ref="R61:CC61" si="155">IF($F61=R$4,1,IF($F61&gt;=EDATE(R$4,12),IF(R$11="Prior Year",R49*(1-R$10),R49-R$10),IF(R60&gt;0,R60,0)))</f>
        <v>0.98499999999999999</v>
      </c>
      <c r="S61" s="27">
        <f t="shared" si="155"/>
        <v>1</v>
      </c>
      <c r="T61" s="27">
        <f t="shared" si="155"/>
        <v>0.99</v>
      </c>
      <c r="U61" s="27">
        <f t="shared" si="155"/>
        <v>0.99</v>
      </c>
      <c r="V61" s="27">
        <f t="shared" si="155"/>
        <v>0.995</v>
      </c>
      <c r="W61" s="27">
        <f t="shared" si="155"/>
        <v>0.99</v>
      </c>
      <c r="X61" s="27">
        <f t="shared" si="155"/>
        <v>0.99</v>
      </c>
      <c r="Y61" s="27">
        <f t="shared" si="155"/>
        <v>0.99</v>
      </c>
      <c r="Z61" s="27">
        <f t="shared" si="155"/>
        <v>0.99</v>
      </c>
      <c r="AA61" s="27">
        <f t="shared" si="155"/>
        <v>0.99</v>
      </c>
      <c r="AB61" s="27">
        <f t="shared" si="155"/>
        <v>1</v>
      </c>
      <c r="AC61" s="27">
        <f t="shared" si="155"/>
        <v>1</v>
      </c>
      <c r="AD61" s="27">
        <f t="shared" si="155"/>
        <v>0.99</v>
      </c>
      <c r="AE61" s="27">
        <f t="shared" si="155"/>
        <v>0.99</v>
      </c>
      <c r="AF61" s="27">
        <f t="shared" si="155"/>
        <v>0.99</v>
      </c>
      <c r="AG61" s="27">
        <f t="shared" si="155"/>
        <v>0.995</v>
      </c>
      <c r="AH61" s="27">
        <f t="shared" si="155"/>
        <v>0.995</v>
      </c>
      <c r="AI61" s="27">
        <f t="shared" si="155"/>
        <v>1</v>
      </c>
      <c r="AJ61" s="27">
        <f t="shared" si="155"/>
        <v>1</v>
      </c>
      <c r="AK61" s="27">
        <f t="shared" si="155"/>
        <v>0.99</v>
      </c>
      <c r="AL61" s="27">
        <f t="shared" si="155"/>
        <v>0.995</v>
      </c>
      <c r="AM61" s="27">
        <f t="shared" si="155"/>
        <v>0.995</v>
      </c>
      <c r="AN61" s="27">
        <f t="shared" si="155"/>
        <v>0.99199999999999999</v>
      </c>
      <c r="AO61" s="27">
        <f t="shared" si="155"/>
        <v>0.99199999999999999</v>
      </c>
      <c r="AP61" s="27">
        <f t="shared" si="155"/>
        <v>0.98399999999999999</v>
      </c>
      <c r="AQ61" s="27">
        <f t="shared" si="155"/>
        <v>0.98399999999999999</v>
      </c>
      <c r="AR61" s="27">
        <f t="shared" si="155"/>
        <v>1</v>
      </c>
      <c r="AS61" s="27">
        <f t="shared" si="155"/>
        <v>1</v>
      </c>
      <c r="AT61" s="27">
        <f t="shared" si="155"/>
        <v>0.99199999999999999</v>
      </c>
      <c r="AU61" s="27">
        <f t="shared" si="155"/>
        <v>1</v>
      </c>
      <c r="AV61" s="27">
        <f t="shared" si="155"/>
        <v>0.99199999999999999</v>
      </c>
      <c r="AW61" s="27">
        <f t="shared" si="155"/>
        <v>0.99199999999999999</v>
      </c>
      <c r="AX61" s="27">
        <f t="shared" si="155"/>
        <v>0.99199999999999999</v>
      </c>
      <c r="AY61" s="27">
        <f t="shared" si="155"/>
        <v>0.99199999999999999</v>
      </c>
      <c r="AZ61" s="27">
        <f t="shared" si="155"/>
        <v>0.98399999999999999</v>
      </c>
      <c r="BA61" s="27">
        <f t="shared" si="155"/>
        <v>0.98399999999999999</v>
      </c>
      <c r="BB61" s="27">
        <f t="shared" si="155"/>
        <v>0.98399999999999999</v>
      </c>
      <c r="BC61" s="27">
        <f t="shared" si="155"/>
        <v>0.98399999999999999</v>
      </c>
      <c r="BD61" s="27">
        <f t="shared" si="155"/>
        <v>0.98399999999999999</v>
      </c>
      <c r="BE61" s="27">
        <f t="shared" si="155"/>
        <v>0.98399999999999999</v>
      </c>
      <c r="BF61" s="27">
        <f t="shared" si="155"/>
        <v>0.98399999999999999</v>
      </c>
      <c r="BG61" s="27">
        <f t="shared" si="155"/>
        <v>0.98399999999999999</v>
      </c>
      <c r="BH61" s="27">
        <f t="shared" si="155"/>
        <v>1</v>
      </c>
      <c r="BI61" s="27">
        <f t="shared" si="155"/>
        <v>1</v>
      </c>
      <c r="BJ61" s="27">
        <f t="shared" si="155"/>
        <v>1</v>
      </c>
      <c r="BK61" s="27">
        <f t="shared" si="155"/>
        <v>0.99199999999999999</v>
      </c>
      <c r="BL61" s="27">
        <f t="shared" si="155"/>
        <v>0.99199999999999999</v>
      </c>
      <c r="BM61" s="27">
        <f t="shared" si="155"/>
        <v>0.99199999999999999</v>
      </c>
      <c r="BN61" s="27">
        <f t="shared" si="155"/>
        <v>0.99199999999999999</v>
      </c>
      <c r="BO61" s="27">
        <f t="shared" si="155"/>
        <v>0.98399999999999999</v>
      </c>
      <c r="BP61" s="27">
        <f t="shared" si="155"/>
        <v>0.99199999999999999</v>
      </c>
      <c r="BQ61" s="27">
        <f t="shared" si="155"/>
        <v>0.98399999999999999</v>
      </c>
      <c r="BR61" s="27">
        <f t="shared" si="155"/>
        <v>0.98399999999999999</v>
      </c>
      <c r="BS61" s="27">
        <f t="shared" si="155"/>
        <v>0.98399999999999999</v>
      </c>
      <c r="BT61" s="27">
        <f t="shared" si="155"/>
        <v>0.98399999999999999</v>
      </c>
      <c r="BU61" s="27">
        <f t="shared" si="155"/>
        <v>1</v>
      </c>
      <c r="BV61" s="27">
        <f t="shared" si="155"/>
        <v>0.99199999999999999</v>
      </c>
      <c r="BW61" s="27">
        <f t="shared" si="155"/>
        <v>0.98399999999999999</v>
      </c>
      <c r="BX61" s="27">
        <f t="shared" si="155"/>
        <v>0.98399999999999999</v>
      </c>
      <c r="BY61" s="27">
        <f t="shared" si="155"/>
        <v>0.98399999999999999</v>
      </c>
      <c r="BZ61" s="27">
        <f t="shared" si="155"/>
        <v>0.98399999999999999</v>
      </c>
      <c r="CA61" s="27">
        <f t="shared" si="155"/>
        <v>0.98399999999999999</v>
      </c>
      <c r="CB61" s="27">
        <f t="shared" si="155"/>
        <v>0.98399999999999999</v>
      </c>
      <c r="CC61" s="27">
        <f t="shared" si="155"/>
        <v>0.98399999999999999</v>
      </c>
      <c r="CD61" s="27">
        <f t="shared" ref="CD61:CS61" si="156">IF($F61=CD$4,1,IF($F61&gt;=EDATE(CD$4,12),IF(CD$11="Prior Year",CD49*(1-CD$10),CD49-CD$10),IF(CD60&gt;0,CD60,0)))</f>
        <v>0.98399999999999999</v>
      </c>
      <c r="CE61" s="27">
        <f t="shared" si="156"/>
        <v>0.98399999999999999</v>
      </c>
      <c r="CF61" s="27">
        <f t="shared" si="156"/>
        <v>1</v>
      </c>
      <c r="CG61" s="27">
        <f t="shared" si="156"/>
        <v>1</v>
      </c>
      <c r="CH61" s="27">
        <f t="shared" si="156"/>
        <v>1</v>
      </c>
      <c r="CI61" s="27">
        <f t="shared" si="156"/>
        <v>0.98399999999999999</v>
      </c>
      <c r="CJ61" s="27">
        <f t="shared" si="156"/>
        <v>0.99</v>
      </c>
      <c r="CK61" s="27">
        <f t="shared" si="156"/>
        <v>0.99</v>
      </c>
      <c r="CL61" s="27">
        <f t="shared" si="156"/>
        <v>1</v>
      </c>
      <c r="CM61" s="27">
        <v>0.99127914798206251</v>
      </c>
      <c r="CN61" s="27">
        <v>0.99127914798206251</v>
      </c>
      <c r="CO61" s="27">
        <v>0.99127914798206251</v>
      </c>
      <c r="CP61" s="27">
        <f t="shared" si="156"/>
        <v>0.99</v>
      </c>
      <c r="CQ61" s="27">
        <f t="shared" si="156"/>
        <v>0.99</v>
      </c>
      <c r="CR61" s="27">
        <f t="shared" si="156"/>
        <v>0.99</v>
      </c>
      <c r="CS61" s="27">
        <f t="shared" si="156"/>
        <v>0.99</v>
      </c>
    </row>
    <row r="62" spans="2:97" hidden="1" outlineLevel="1" x14ac:dyDescent="0.25">
      <c r="B62" s="2">
        <f t="shared" si="14"/>
        <v>31</v>
      </c>
      <c r="F62" s="24">
        <f t="shared" si="17"/>
        <v>43466</v>
      </c>
      <c r="G62" s="25">
        <f t="shared" si="83"/>
        <v>0.98994880474873814</v>
      </c>
      <c r="H62" s="25"/>
      <c r="I62" s="25"/>
      <c r="J62" s="25"/>
      <c r="K62" s="25"/>
      <c r="L62" s="25"/>
      <c r="M62" s="25"/>
      <c r="N62" s="25"/>
      <c r="O62" s="25"/>
      <c r="P62" s="23"/>
      <c r="Q62" s="25">
        <f t="shared" si="84"/>
        <v>1</v>
      </c>
      <c r="R62" s="25">
        <f t="shared" ref="R62:CC62" si="157">IF($F62=R$4,1,IF($F62&gt;=EDATE(R$4,12),IF(R$11="Prior Year",R50*(1-R$10),R50-R$10),IF(R61&gt;0,R61,0)))</f>
        <v>0.98499999999999999</v>
      </c>
      <c r="S62" s="25">
        <f t="shared" si="157"/>
        <v>1</v>
      </c>
      <c r="T62" s="25">
        <f t="shared" si="157"/>
        <v>0.98499999999999999</v>
      </c>
      <c r="U62" s="25">
        <f t="shared" si="157"/>
        <v>0.98499999999999999</v>
      </c>
      <c r="V62" s="25">
        <f t="shared" si="157"/>
        <v>0.99</v>
      </c>
      <c r="W62" s="25">
        <f t="shared" si="157"/>
        <v>0.98499999999999999</v>
      </c>
      <c r="X62" s="25">
        <f t="shared" si="157"/>
        <v>0.99</v>
      </c>
      <c r="Y62" s="25">
        <f t="shared" si="157"/>
        <v>0.99</v>
      </c>
      <c r="Z62" s="25">
        <f t="shared" si="157"/>
        <v>0.99</v>
      </c>
      <c r="AA62" s="25">
        <f t="shared" si="157"/>
        <v>0.99</v>
      </c>
      <c r="AB62" s="25">
        <f t="shared" si="157"/>
        <v>0.995</v>
      </c>
      <c r="AC62" s="25">
        <f t="shared" si="157"/>
        <v>0.995</v>
      </c>
      <c r="AD62" s="25">
        <f t="shared" si="157"/>
        <v>0.98499999999999999</v>
      </c>
      <c r="AE62" s="25">
        <f t="shared" si="157"/>
        <v>0.99</v>
      </c>
      <c r="AF62" s="25">
        <f t="shared" si="157"/>
        <v>0.99</v>
      </c>
      <c r="AG62" s="25">
        <f t="shared" si="157"/>
        <v>0.99</v>
      </c>
      <c r="AH62" s="25">
        <f t="shared" si="157"/>
        <v>0.99</v>
      </c>
      <c r="AI62" s="25">
        <f t="shared" si="157"/>
        <v>1</v>
      </c>
      <c r="AJ62" s="25">
        <f t="shared" si="157"/>
        <v>1</v>
      </c>
      <c r="AK62" s="25">
        <f t="shared" si="157"/>
        <v>0.98499999999999999</v>
      </c>
      <c r="AL62" s="25">
        <f t="shared" si="157"/>
        <v>0.99</v>
      </c>
      <c r="AM62" s="25">
        <f t="shared" si="157"/>
        <v>0.99</v>
      </c>
      <c r="AN62" s="25">
        <f t="shared" si="157"/>
        <v>0.98399999999999999</v>
      </c>
      <c r="AO62" s="25">
        <f t="shared" si="157"/>
        <v>0.98399999999999999</v>
      </c>
      <c r="AP62" s="25">
        <f t="shared" si="157"/>
        <v>0.98399999999999999</v>
      </c>
      <c r="AQ62" s="25">
        <f t="shared" si="157"/>
        <v>0.98399999999999999</v>
      </c>
      <c r="AR62" s="25">
        <f t="shared" si="157"/>
        <v>1</v>
      </c>
      <c r="AS62" s="25">
        <f t="shared" si="157"/>
        <v>1</v>
      </c>
      <c r="AT62" s="25">
        <f t="shared" si="157"/>
        <v>0.98399999999999999</v>
      </c>
      <c r="AU62" s="25">
        <f t="shared" si="157"/>
        <v>1</v>
      </c>
      <c r="AV62" s="25">
        <f t="shared" si="157"/>
        <v>0.98399999999999999</v>
      </c>
      <c r="AW62" s="25">
        <f t="shared" si="157"/>
        <v>0.98399999999999999</v>
      </c>
      <c r="AX62" s="25">
        <f t="shared" si="157"/>
        <v>0.98399999999999999</v>
      </c>
      <c r="AY62" s="25">
        <f t="shared" si="157"/>
        <v>0.98399999999999999</v>
      </c>
      <c r="AZ62" s="25">
        <f t="shared" si="157"/>
        <v>0.98399999999999999</v>
      </c>
      <c r="BA62" s="25">
        <f t="shared" si="157"/>
        <v>0.98399999999999999</v>
      </c>
      <c r="BB62" s="25">
        <f t="shared" si="157"/>
        <v>0.98399999999999999</v>
      </c>
      <c r="BC62" s="25">
        <f t="shared" si="157"/>
        <v>0.98399999999999999</v>
      </c>
      <c r="BD62" s="25">
        <f t="shared" si="157"/>
        <v>0.98399999999999999</v>
      </c>
      <c r="BE62" s="25">
        <f t="shared" si="157"/>
        <v>0.98399999999999999</v>
      </c>
      <c r="BF62" s="25">
        <f t="shared" si="157"/>
        <v>0.97599999999999998</v>
      </c>
      <c r="BG62" s="25">
        <f t="shared" si="157"/>
        <v>0.97599999999999998</v>
      </c>
      <c r="BH62" s="25">
        <f t="shared" si="157"/>
        <v>1</v>
      </c>
      <c r="BI62" s="25">
        <f t="shared" si="157"/>
        <v>1</v>
      </c>
      <c r="BJ62" s="25">
        <f t="shared" si="157"/>
        <v>1</v>
      </c>
      <c r="BK62" s="25">
        <f t="shared" si="157"/>
        <v>0.98399999999999999</v>
      </c>
      <c r="BL62" s="25">
        <f t="shared" si="157"/>
        <v>0.98399999999999999</v>
      </c>
      <c r="BM62" s="25">
        <f t="shared" si="157"/>
        <v>0.98399999999999999</v>
      </c>
      <c r="BN62" s="25">
        <f t="shared" si="157"/>
        <v>0.98399999999999999</v>
      </c>
      <c r="BO62" s="25">
        <f t="shared" si="157"/>
        <v>0.98399999999999999</v>
      </c>
      <c r="BP62" s="25">
        <f t="shared" si="157"/>
        <v>0.98399999999999999</v>
      </c>
      <c r="BQ62" s="25">
        <f t="shared" si="157"/>
        <v>0.98399999999999999</v>
      </c>
      <c r="BR62" s="25">
        <f t="shared" si="157"/>
        <v>0.98399999999999999</v>
      </c>
      <c r="BS62" s="25">
        <f t="shared" si="157"/>
        <v>0.98399999999999999</v>
      </c>
      <c r="BT62" s="25">
        <f t="shared" si="157"/>
        <v>0.98399999999999999</v>
      </c>
      <c r="BU62" s="25">
        <f t="shared" si="157"/>
        <v>1</v>
      </c>
      <c r="BV62" s="25">
        <f t="shared" si="157"/>
        <v>0.99199999999999999</v>
      </c>
      <c r="BW62" s="25">
        <f t="shared" si="157"/>
        <v>0.98399999999999999</v>
      </c>
      <c r="BX62" s="25">
        <f t="shared" si="157"/>
        <v>0.98399999999999999</v>
      </c>
      <c r="BY62" s="25">
        <f t="shared" si="157"/>
        <v>0.98399999999999999</v>
      </c>
      <c r="BZ62" s="25">
        <f t="shared" si="157"/>
        <v>0.98399999999999999</v>
      </c>
      <c r="CA62" s="25">
        <f t="shared" si="157"/>
        <v>0.98399999999999999</v>
      </c>
      <c r="CB62" s="25">
        <f t="shared" si="157"/>
        <v>0.98399999999999999</v>
      </c>
      <c r="CC62" s="25">
        <f t="shared" si="157"/>
        <v>0.98399999999999999</v>
      </c>
      <c r="CD62" s="25">
        <f t="shared" ref="CD62:CS62" si="158">IF($F62=CD$4,1,IF($F62&gt;=EDATE(CD$4,12),IF(CD$11="Prior Year",CD50*(1-CD$10),CD50-CD$10),IF(CD61&gt;0,CD61,0)))</f>
        <v>0.98399999999999999</v>
      </c>
      <c r="CE62" s="25">
        <f t="shared" si="158"/>
        <v>0.98399999999999999</v>
      </c>
      <c r="CF62" s="25">
        <f t="shared" si="158"/>
        <v>1</v>
      </c>
      <c r="CG62" s="25">
        <f t="shared" si="158"/>
        <v>1</v>
      </c>
      <c r="CH62" s="25">
        <f t="shared" si="158"/>
        <v>1</v>
      </c>
      <c r="CI62" s="25">
        <f t="shared" si="158"/>
        <v>0.98399999999999999</v>
      </c>
      <c r="CJ62" s="25">
        <f t="shared" si="158"/>
        <v>0.99</v>
      </c>
      <c r="CK62" s="25">
        <f t="shared" si="158"/>
        <v>0.99</v>
      </c>
      <c r="CL62" s="25">
        <f t="shared" si="158"/>
        <v>1</v>
      </c>
      <c r="CM62" s="25">
        <v>0.98839395919282491</v>
      </c>
      <c r="CN62" s="25">
        <v>0.98839395919282491</v>
      </c>
      <c r="CO62" s="25">
        <v>0.98839395919282491</v>
      </c>
      <c r="CP62" s="25">
        <f t="shared" si="158"/>
        <v>0.99</v>
      </c>
      <c r="CQ62" s="25">
        <f t="shared" si="158"/>
        <v>0.99</v>
      </c>
      <c r="CR62" s="25">
        <f t="shared" si="158"/>
        <v>0.99</v>
      </c>
      <c r="CS62" s="25">
        <f t="shared" si="158"/>
        <v>0.99</v>
      </c>
    </row>
    <row r="63" spans="2:97" hidden="1" outlineLevel="1" x14ac:dyDescent="0.25">
      <c r="B63" s="2">
        <f t="shared" si="14"/>
        <v>28</v>
      </c>
      <c r="F63" s="24">
        <f t="shared" si="17"/>
        <v>43497</v>
      </c>
      <c r="G63" s="25">
        <f t="shared" si="83"/>
        <v>0.98994880474873814</v>
      </c>
      <c r="H63" s="25"/>
      <c r="I63" s="25"/>
      <c r="J63" s="25"/>
      <c r="K63" s="25"/>
      <c r="L63" s="25"/>
      <c r="M63" s="25"/>
      <c r="N63" s="25"/>
      <c r="O63" s="25"/>
      <c r="P63" s="23"/>
      <c r="Q63" s="25">
        <f t="shared" si="84"/>
        <v>1</v>
      </c>
      <c r="R63" s="25">
        <f t="shared" ref="R63:CC63" si="159">IF($F63=R$4,1,IF($F63&gt;=EDATE(R$4,12),IF(R$11="Prior Year",R51*(1-R$10),R51-R$10),IF(R62&gt;0,R62,0)))</f>
        <v>0.98499999999999999</v>
      </c>
      <c r="S63" s="25">
        <f t="shared" si="159"/>
        <v>1</v>
      </c>
      <c r="T63" s="25">
        <f t="shared" si="159"/>
        <v>0.98499999999999999</v>
      </c>
      <c r="U63" s="25">
        <f t="shared" si="159"/>
        <v>0.98499999999999999</v>
      </c>
      <c r="V63" s="25">
        <f t="shared" si="159"/>
        <v>0.99</v>
      </c>
      <c r="W63" s="25">
        <f t="shared" si="159"/>
        <v>0.98499999999999999</v>
      </c>
      <c r="X63" s="25">
        <f t="shared" si="159"/>
        <v>0.99</v>
      </c>
      <c r="Y63" s="25">
        <f t="shared" si="159"/>
        <v>0.99</v>
      </c>
      <c r="Z63" s="25">
        <f t="shared" si="159"/>
        <v>0.99</v>
      </c>
      <c r="AA63" s="25">
        <f t="shared" si="159"/>
        <v>0.99</v>
      </c>
      <c r="AB63" s="25">
        <f t="shared" si="159"/>
        <v>0.995</v>
      </c>
      <c r="AC63" s="25">
        <f t="shared" si="159"/>
        <v>0.995</v>
      </c>
      <c r="AD63" s="25">
        <f t="shared" si="159"/>
        <v>0.98499999999999999</v>
      </c>
      <c r="AE63" s="25">
        <f t="shared" si="159"/>
        <v>0.99</v>
      </c>
      <c r="AF63" s="25">
        <f t="shared" si="159"/>
        <v>0.99</v>
      </c>
      <c r="AG63" s="25">
        <f t="shared" si="159"/>
        <v>0.99</v>
      </c>
      <c r="AH63" s="25">
        <f t="shared" si="159"/>
        <v>0.99</v>
      </c>
      <c r="AI63" s="25">
        <f t="shared" si="159"/>
        <v>1</v>
      </c>
      <c r="AJ63" s="25">
        <f t="shared" si="159"/>
        <v>1</v>
      </c>
      <c r="AK63" s="25">
        <f t="shared" si="159"/>
        <v>0.98499999999999999</v>
      </c>
      <c r="AL63" s="25">
        <f t="shared" si="159"/>
        <v>0.99</v>
      </c>
      <c r="AM63" s="25">
        <f t="shared" si="159"/>
        <v>0.99</v>
      </c>
      <c r="AN63" s="25">
        <f t="shared" si="159"/>
        <v>0.98399999999999999</v>
      </c>
      <c r="AO63" s="25">
        <f t="shared" si="159"/>
        <v>0.98399999999999999</v>
      </c>
      <c r="AP63" s="25">
        <f t="shared" si="159"/>
        <v>0.98399999999999999</v>
      </c>
      <c r="AQ63" s="25">
        <f t="shared" si="159"/>
        <v>0.98399999999999999</v>
      </c>
      <c r="AR63" s="25">
        <f t="shared" si="159"/>
        <v>1</v>
      </c>
      <c r="AS63" s="25">
        <f t="shared" si="159"/>
        <v>1</v>
      </c>
      <c r="AT63" s="25">
        <f t="shared" si="159"/>
        <v>0.98399999999999999</v>
      </c>
      <c r="AU63" s="25">
        <f t="shared" si="159"/>
        <v>1</v>
      </c>
      <c r="AV63" s="25">
        <f t="shared" si="159"/>
        <v>0.98399999999999999</v>
      </c>
      <c r="AW63" s="25">
        <f t="shared" si="159"/>
        <v>0.98399999999999999</v>
      </c>
      <c r="AX63" s="25">
        <f t="shared" si="159"/>
        <v>0.98399999999999999</v>
      </c>
      <c r="AY63" s="25">
        <f t="shared" si="159"/>
        <v>0.98399999999999999</v>
      </c>
      <c r="AZ63" s="25">
        <f t="shared" si="159"/>
        <v>0.98399999999999999</v>
      </c>
      <c r="BA63" s="25">
        <f t="shared" si="159"/>
        <v>0.98399999999999999</v>
      </c>
      <c r="BB63" s="25">
        <f t="shared" si="159"/>
        <v>0.98399999999999999</v>
      </c>
      <c r="BC63" s="25">
        <f t="shared" si="159"/>
        <v>0.98399999999999999</v>
      </c>
      <c r="BD63" s="25">
        <f t="shared" si="159"/>
        <v>0.98399999999999999</v>
      </c>
      <c r="BE63" s="25">
        <f t="shared" si="159"/>
        <v>0.98399999999999999</v>
      </c>
      <c r="BF63" s="25">
        <f t="shared" si="159"/>
        <v>0.97599999999999998</v>
      </c>
      <c r="BG63" s="25">
        <f t="shared" si="159"/>
        <v>0.97599999999999998</v>
      </c>
      <c r="BH63" s="25">
        <f t="shared" si="159"/>
        <v>1</v>
      </c>
      <c r="BI63" s="25">
        <f t="shared" si="159"/>
        <v>1</v>
      </c>
      <c r="BJ63" s="25">
        <f t="shared" si="159"/>
        <v>1</v>
      </c>
      <c r="BK63" s="25">
        <f t="shared" si="159"/>
        <v>0.98399999999999999</v>
      </c>
      <c r="BL63" s="25">
        <f t="shared" si="159"/>
        <v>0.98399999999999999</v>
      </c>
      <c r="BM63" s="25">
        <f t="shared" si="159"/>
        <v>0.98399999999999999</v>
      </c>
      <c r="BN63" s="25">
        <f t="shared" si="159"/>
        <v>0.98399999999999999</v>
      </c>
      <c r="BO63" s="25">
        <f t="shared" si="159"/>
        <v>0.98399999999999999</v>
      </c>
      <c r="BP63" s="25">
        <f t="shared" si="159"/>
        <v>0.98399999999999999</v>
      </c>
      <c r="BQ63" s="25">
        <f t="shared" si="159"/>
        <v>0.98399999999999999</v>
      </c>
      <c r="BR63" s="25">
        <f t="shared" si="159"/>
        <v>0.98399999999999999</v>
      </c>
      <c r="BS63" s="25">
        <f t="shared" si="159"/>
        <v>0.98399999999999999</v>
      </c>
      <c r="BT63" s="25">
        <f t="shared" si="159"/>
        <v>0.98399999999999999</v>
      </c>
      <c r="BU63" s="25">
        <f t="shared" si="159"/>
        <v>1</v>
      </c>
      <c r="BV63" s="25">
        <f t="shared" si="159"/>
        <v>0.99199999999999999</v>
      </c>
      <c r="BW63" s="25">
        <f t="shared" si="159"/>
        <v>0.98399999999999999</v>
      </c>
      <c r="BX63" s="25">
        <f t="shared" si="159"/>
        <v>0.98399999999999999</v>
      </c>
      <c r="BY63" s="25">
        <f t="shared" si="159"/>
        <v>0.98399999999999999</v>
      </c>
      <c r="BZ63" s="25">
        <f t="shared" si="159"/>
        <v>0.98399999999999999</v>
      </c>
      <c r="CA63" s="25">
        <f t="shared" si="159"/>
        <v>0.98399999999999999</v>
      </c>
      <c r="CB63" s="25">
        <f t="shared" si="159"/>
        <v>0.98399999999999999</v>
      </c>
      <c r="CC63" s="25">
        <f t="shared" si="159"/>
        <v>0.98399999999999999</v>
      </c>
      <c r="CD63" s="25">
        <f t="shared" ref="CD63:CS63" si="160">IF($F63=CD$4,1,IF($F63&gt;=EDATE(CD$4,12),IF(CD$11="Prior Year",CD51*(1-CD$10),CD51-CD$10),IF(CD62&gt;0,CD62,0)))</f>
        <v>0.98399999999999999</v>
      </c>
      <c r="CE63" s="25">
        <f t="shared" si="160"/>
        <v>0.98399999999999999</v>
      </c>
      <c r="CF63" s="25">
        <f t="shared" si="160"/>
        <v>1</v>
      </c>
      <c r="CG63" s="25">
        <f t="shared" si="160"/>
        <v>1</v>
      </c>
      <c r="CH63" s="25">
        <f t="shared" si="160"/>
        <v>1</v>
      </c>
      <c r="CI63" s="25">
        <f t="shared" si="160"/>
        <v>0.98399999999999999</v>
      </c>
      <c r="CJ63" s="25">
        <f t="shared" si="160"/>
        <v>0.99</v>
      </c>
      <c r="CK63" s="25">
        <f t="shared" si="160"/>
        <v>0.99</v>
      </c>
      <c r="CL63" s="25">
        <f t="shared" si="160"/>
        <v>1</v>
      </c>
      <c r="CM63" s="25">
        <v>0.98839395919282491</v>
      </c>
      <c r="CN63" s="25">
        <v>0.98839395919282491</v>
      </c>
      <c r="CO63" s="25">
        <v>0.98839395919282491</v>
      </c>
      <c r="CP63" s="25">
        <f t="shared" si="160"/>
        <v>0.99</v>
      </c>
      <c r="CQ63" s="25">
        <f t="shared" si="160"/>
        <v>0.99</v>
      </c>
      <c r="CR63" s="25">
        <f t="shared" si="160"/>
        <v>0.99</v>
      </c>
      <c r="CS63" s="25">
        <f t="shared" si="160"/>
        <v>0.99</v>
      </c>
    </row>
    <row r="64" spans="2:97" hidden="1" outlineLevel="1" x14ac:dyDescent="0.25">
      <c r="B64" s="2">
        <f t="shared" si="14"/>
        <v>31</v>
      </c>
      <c r="F64" s="24">
        <f t="shared" si="17"/>
        <v>43525</v>
      </c>
      <c r="G64" s="25">
        <f t="shared" si="83"/>
        <v>0.98994880474873814</v>
      </c>
      <c r="H64" s="25"/>
      <c r="I64" s="25"/>
      <c r="J64" s="25"/>
      <c r="K64" s="25"/>
      <c r="L64" s="25"/>
      <c r="M64" s="25"/>
      <c r="N64" s="25"/>
      <c r="O64" s="25"/>
      <c r="P64" s="23"/>
      <c r="Q64" s="25">
        <f t="shared" si="84"/>
        <v>1</v>
      </c>
      <c r="R64" s="25">
        <f t="shared" ref="R64:CC64" si="161">IF($F64=R$4,1,IF($F64&gt;=EDATE(R$4,12),IF(R$11="Prior Year",R52*(1-R$10),R52-R$10),IF(R63&gt;0,R63,0)))</f>
        <v>0.98499999999999999</v>
      </c>
      <c r="S64" s="25">
        <f t="shared" si="161"/>
        <v>1</v>
      </c>
      <c r="T64" s="25">
        <f t="shared" si="161"/>
        <v>0.98499999999999999</v>
      </c>
      <c r="U64" s="25">
        <f t="shared" si="161"/>
        <v>0.98499999999999999</v>
      </c>
      <c r="V64" s="25">
        <f t="shared" si="161"/>
        <v>0.99</v>
      </c>
      <c r="W64" s="25">
        <f t="shared" si="161"/>
        <v>0.98499999999999999</v>
      </c>
      <c r="X64" s="25">
        <f t="shared" si="161"/>
        <v>0.99</v>
      </c>
      <c r="Y64" s="25">
        <f t="shared" si="161"/>
        <v>0.99</v>
      </c>
      <c r="Z64" s="25">
        <f t="shared" si="161"/>
        <v>0.99</v>
      </c>
      <c r="AA64" s="25">
        <f t="shared" si="161"/>
        <v>0.99</v>
      </c>
      <c r="AB64" s="25">
        <f t="shared" si="161"/>
        <v>0.995</v>
      </c>
      <c r="AC64" s="25">
        <f t="shared" si="161"/>
        <v>0.995</v>
      </c>
      <c r="AD64" s="25">
        <f t="shared" si="161"/>
        <v>0.98499999999999999</v>
      </c>
      <c r="AE64" s="25">
        <f t="shared" si="161"/>
        <v>0.99</v>
      </c>
      <c r="AF64" s="25">
        <f t="shared" si="161"/>
        <v>0.99</v>
      </c>
      <c r="AG64" s="25">
        <f t="shared" si="161"/>
        <v>0.99</v>
      </c>
      <c r="AH64" s="25">
        <f t="shared" si="161"/>
        <v>0.99</v>
      </c>
      <c r="AI64" s="25">
        <f t="shared" si="161"/>
        <v>1</v>
      </c>
      <c r="AJ64" s="25">
        <f t="shared" si="161"/>
        <v>1</v>
      </c>
      <c r="AK64" s="25">
        <f t="shared" si="161"/>
        <v>0.98499999999999999</v>
      </c>
      <c r="AL64" s="25">
        <f t="shared" si="161"/>
        <v>0.99</v>
      </c>
      <c r="AM64" s="25">
        <f t="shared" si="161"/>
        <v>0.99</v>
      </c>
      <c r="AN64" s="25">
        <f t="shared" si="161"/>
        <v>0.98399999999999999</v>
      </c>
      <c r="AO64" s="25">
        <f t="shared" si="161"/>
        <v>0.98399999999999999</v>
      </c>
      <c r="AP64" s="25">
        <f t="shared" si="161"/>
        <v>0.98399999999999999</v>
      </c>
      <c r="AQ64" s="25">
        <f t="shared" si="161"/>
        <v>0.98399999999999999</v>
      </c>
      <c r="AR64" s="25">
        <f t="shared" si="161"/>
        <v>1</v>
      </c>
      <c r="AS64" s="25">
        <f t="shared" si="161"/>
        <v>1</v>
      </c>
      <c r="AT64" s="25">
        <f t="shared" si="161"/>
        <v>0.98399999999999999</v>
      </c>
      <c r="AU64" s="25">
        <f t="shared" si="161"/>
        <v>1</v>
      </c>
      <c r="AV64" s="25">
        <f t="shared" si="161"/>
        <v>0.98399999999999999</v>
      </c>
      <c r="AW64" s="25">
        <f t="shared" si="161"/>
        <v>0.98399999999999999</v>
      </c>
      <c r="AX64" s="25">
        <f t="shared" si="161"/>
        <v>0.98399999999999999</v>
      </c>
      <c r="AY64" s="25">
        <f t="shared" si="161"/>
        <v>0.98399999999999999</v>
      </c>
      <c r="AZ64" s="25">
        <f t="shared" si="161"/>
        <v>0.98399999999999999</v>
      </c>
      <c r="BA64" s="25">
        <f t="shared" si="161"/>
        <v>0.98399999999999999</v>
      </c>
      <c r="BB64" s="25">
        <f t="shared" si="161"/>
        <v>0.98399999999999999</v>
      </c>
      <c r="BC64" s="25">
        <f t="shared" si="161"/>
        <v>0.98399999999999999</v>
      </c>
      <c r="BD64" s="25">
        <f t="shared" si="161"/>
        <v>0.98399999999999999</v>
      </c>
      <c r="BE64" s="25">
        <f t="shared" si="161"/>
        <v>0.98399999999999999</v>
      </c>
      <c r="BF64" s="25">
        <f t="shared" si="161"/>
        <v>0.97599999999999998</v>
      </c>
      <c r="BG64" s="25">
        <f t="shared" si="161"/>
        <v>0.97599999999999998</v>
      </c>
      <c r="BH64" s="25">
        <f t="shared" si="161"/>
        <v>1</v>
      </c>
      <c r="BI64" s="25">
        <f t="shared" si="161"/>
        <v>1</v>
      </c>
      <c r="BJ64" s="25">
        <f t="shared" si="161"/>
        <v>1</v>
      </c>
      <c r="BK64" s="25">
        <f t="shared" si="161"/>
        <v>0.98399999999999999</v>
      </c>
      <c r="BL64" s="25">
        <f t="shared" si="161"/>
        <v>0.98399999999999999</v>
      </c>
      <c r="BM64" s="25">
        <f t="shared" si="161"/>
        <v>0.98399999999999999</v>
      </c>
      <c r="BN64" s="25">
        <f t="shared" si="161"/>
        <v>0.98399999999999999</v>
      </c>
      <c r="BO64" s="25">
        <f t="shared" si="161"/>
        <v>0.98399999999999999</v>
      </c>
      <c r="BP64" s="25">
        <f t="shared" si="161"/>
        <v>0.98399999999999999</v>
      </c>
      <c r="BQ64" s="25">
        <f t="shared" si="161"/>
        <v>0.98399999999999999</v>
      </c>
      <c r="BR64" s="25">
        <f t="shared" si="161"/>
        <v>0.98399999999999999</v>
      </c>
      <c r="BS64" s="25">
        <f t="shared" si="161"/>
        <v>0.98399999999999999</v>
      </c>
      <c r="BT64" s="25">
        <f t="shared" si="161"/>
        <v>0.98399999999999999</v>
      </c>
      <c r="BU64" s="25">
        <f t="shared" si="161"/>
        <v>1</v>
      </c>
      <c r="BV64" s="25">
        <f t="shared" si="161"/>
        <v>0.99199999999999999</v>
      </c>
      <c r="BW64" s="25">
        <f t="shared" si="161"/>
        <v>0.98399999999999999</v>
      </c>
      <c r="BX64" s="25">
        <f t="shared" si="161"/>
        <v>0.98399999999999999</v>
      </c>
      <c r="BY64" s="25">
        <f t="shared" si="161"/>
        <v>0.98399999999999999</v>
      </c>
      <c r="BZ64" s="25">
        <f t="shared" si="161"/>
        <v>0.98399999999999999</v>
      </c>
      <c r="CA64" s="25">
        <f t="shared" si="161"/>
        <v>0.98399999999999999</v>
      </c>
      <c r="CB64" s="25">
        <f t="shared" si="161"/>
        <v>0.98399999999999999</v>
      </c>
      <c r="CC64" s="25">
        <f t="shared" si="161"/>
        <v>0.98399999999999999</v>
      </c>
      <c r="CD64" s="25">
        <f t="shared" ref="CD64:CS64" si="162">IF($F64=CD$4,1,IF($F64&gt;=EDATE(CD$4,12),IF(CD$11="Prior Year",CD52*(1-CD$10),CD52-CD$10),IF(CD63&gt;0,CD63,0)))</f>
        <v>0.98399999999999999</v>
      </c>
      <c r="CE64" s="25">
        <f t="shared" si="162"/>
        <v>0.98399999999999999</v>
      </c>
      <c r="CF64" s="25">
        <f t="shared" si="162"/>
        <v>1</v>
      </c>
      <c r="CG64" s="25">
        <f t="shared" si="162"/>
        <v>1</v>
      </c>
      <c r="CH64" s="25">
        <f t="shared" si="162"/>
        <v>1</v>
      </c>
      <c r="CI64" s="25">
        <f t="shared" si="162"/>
        <v>0.98399999999999999</v>
      </c>
      <c r="CJ64" s="25">
        <f t="shared" si="162"/>
        <v>0.99</v>
      </c>
      <c r="CK64" s="25">
        <f t="shared" si="162"/>
        <v>0.99</v>
      </c>
      <c r="CL64" s="25">
        <f t="shared" si="162"/>
        <v>1</v>
      </c>
      <c r="CM64" s="25">
        <v>0.98839395919282491</v>
      </c>
      <c r="CN64" s="25">
        <v>0.98839395919282491</v>
      </c>
      <c r="CO64" s="25">
        <v>0.98839395919282491</v>
      </c>
      <c r="CP64" s="25">
        <f t="shared" si="162"/>
        <v>0.99</v>
      </c>
      <c r="CQ64" s="25">
        <f t="shared" si="162"/>
        <v>0.99</v>
      </c>
      <c r="CR64" s="25">
        <f t="shared" si="162"/>
        <v>0.99</v>
      </c>
      <c r="CS64" s="25">
        <f t="shared" si="162"/>
        <v>0.99</v>
      </c>
    </row>
    <row r="65" spans="2:97" hidden="1" outlineLevel="1" x14ac:dyDescent="0.25">
      <c r="B65" s="2">
        <f t="shared" si="14"/>
        <v>30</v>
      </c>
      <c r="F65" s="24">
        <f t="shared" si="17"/>
        <v>43556</v>
      </c>
      <c r="G65" s="25">
        <f t="shared" si="83"/>
        <v>0.98994880474873814</v>
      </c>
      <c r="H65" s="25"/>
      <c r="I65" s="25"/>
      <c r="J65" s="25"/>
      <c r="K65" s="25"/>
      <c r="L65" s="25"/>
      <c r="M65" s="25"/>
      <c r="N65" s="25"/>
      <c r="O65" s="25"/>
      <c r="P65" s="23"/>
      <c r="Q65" s="25">
        <f t="shared" si="84"/>
        <v>1</v>
      </c>
      <c r="R65" s="25">
        <f t="shared" ref="R65:CC65" si="163">IF($F65=R$4,1,IF($F65&gt;=EDATE(R$4,12),IF(R$11="Prior Year",R53*(1-R$10),R53-R$10),IF(R64&gt;0,R64,0)))</f>
        <v>0.98499999999999999</v>
      </c>
      <c r="S65" s="25">
        <f t="shared" si="163"/>
        <v>1</v>
      </c>
      <c r="T65" s="25">
        <f t="shared" si="163"/>
        <v>0.98499999999999999</v>
      </c>
      <c r="U65" s="25">
        <f t="shared" si="163"/>
        <v>0.98499999999999999</v>
      </c>
      <c r="V65" s="25">
        <f t="shared" si="163"/>
        <v>0.99</v>
      </c>
      <c r="W65" s="25">
        <f t="shared" si="163"/>
        <v>0.98499999999999999</v>
      </c>
      <c r="X65" s="25">
        <f t="shared" si="163"/>
        <v>0.99</v>
      </c>
      <c r="Y65" s="25">
        <f t="shared" si="163"/>
        <v>0.99</v>
      </c>
      <c r="Z65" s="25">
        <f t="shared" si="163"/>
        <v>0.99</v>
      </c>
      <c r="AA65" s="25">
        <f t="shared" si="163"/>
        <v>0.99</v>
      </c>
      <c r="AB65" s="25">
        <f t="shared" si="163"/>
        <v>0.995</v>
      </c>
      <c r="AC65" s="25">
        <f t="shared" si="163"/>
        <v>0.995</v>
      </c>
      <c r="AD65" s="25">
        <f t="shared" si="163"/>
        <v>0.98499999999999999</v>
      </c>
      <c r="AE65" s="25">
        <f t="shared" si="163"/>
        <v>0.99</v>
      </c>
      <c r="AF65" s="25">
        <f t="shared" si="163"/>
        <v>0.99</v>
      </c>
      <c r="AG65" s="25">
        <f t="shared" si="163"/>
        <v>0.99</v>
      </c>
      <c r="AH65" s="25">
        <f t="shared" si="163"/>
        <v>0.99</v>
      </c>
      <c r="AI65" s="25">
        <f t="shared" si="163"/>
        <v>1</v>
      </c>
      <c r="AJ65" s="25">
        <f t="shared" si="163"/>
        <v>1</v>
      </c>
      <c r="AK65" s="25">
        <f t="shared" si="163"/>
        <v>0.98499999999999999</v>
      </c>
      <c r="AL65" s="25">
        <f t="shared" si="163"/>
        <v>0.99</v>
      </c>
      <c r="AM65" s="25">
        <f t="shared" si="163"/>
        <v>0.99</v>
      </c>
      <c r="AN65" s="25">
        <f t="shared" si="163"/>
        <v>0.98399999999999999</v>
      </c>
      <c r="AO65" s="25">
        <f t="shared" si="163"/>
        <v>0.98399999999999999</v>
      </c>
      <c r="AP65" s="25">
        <f t="shared" si="163"/>
        <v>0.98399999999999999</v>
      </c>
      <c r="AQ65" s="25">
        <f t="shared" si="163"/>
        <v>0.98399999999999999</v>
      </c>
      <c r="AR65" s="25">
        <f t="shared" si="163"/>
        <v>1</v>
      </c>
      <c r="AS65" s="25">
        <f t="shared" si="163"/>
        <v>1</v>
      </c>
      <c r="AT65" s="25">
        <f t="shared" si="163"/>
        <v>0.98399999999999999</v>
      </c>
      <c r="AU65" s="25">
        <f t="shared" si="163"/>
        <v>1</v>
      </c>
      <c r="AV65" s="25">
        <f t="shared" si="163"/>
        <v>0.98399999999999999</v>
      </c>
      <c r="AW65" s="25">
        <f t="shared" si="163"/>
        <v>0.98399999999999999</v>
      </c>
      <c r="AX65" s="25">
        <f t="shared" si="163"/>
        <v>0.98399999999999999</v>
      </c>
      <c r="AY65" s="25">
        <f t="shared" si="163"/>
        <v>0.98399999999999999</v>
      </c>
      <c r="AZ65" s="25">
        <f t="shared" si="163"/>
        <v>0.98399999999999999</v>
      </c>
      <c r="BA65" s="25">
        <f t="shared" si="163"/>
        <v>0.98399999999999999</v>
      </c>
      <c r="BB65" s="25">
        <f t="shared" si="163"/>
        <v>0.98399999999999999</v>
      </c>
      <c r="BC65" s="25">
        <f t="shared" si="163"/>
        <v>0.98399999999999999</v>
      </c>
      <c r="BD65" s="25">
        <f t="shared" si="163"/>
        <v>0.98399999999999999</v>
      </c>
      <c r="BE65" s="25">
        <f t="shared" si="163"/>
        <v>0.98399999999999999</v>
      </c>
      <c r="BF65" s="25">
        <f t="shared" si="163"/>
        <v>0.97599999999999998</v>
      </c>
      <c r="BG65" s="25">
        <f t="shared" si="163"/>
        <v>0.97599999999999998</v>
      </c>
      <c r="BH65" s="25">
        <f t="shared" si="163"/>
        <v>1</v>
      </c>
      <c r="BI65" s="25">
        <f t="shared" si="163"/>
        <v>1</v>
      </c>
      <c r="BJ65" s="25">
        <f t="shared" si="163"/>
        <v>1</v>
      </c>
      <c r="BK65" s="25">
        <f t="shared" si="163"/>
        <v>0.98399999999999999</v>
      </c>
      <c r="BL65" s="25">
        <f t="shared" si="163"/>
        <v>0.98399999999999999</v>
      </c>
      <c r="BM65" s="25">
        <f t="shared" si="163"/>
        <v>0.98399999999999999</v>
      </c>
      <c r="BN65" s="25">
        <f t="shared" si="163"/>
        <v>0.98399999999999999</v>
      </c>
      <c r="BO65" s="25">
        <f t="shared" si="163"/>
        <v>0.98399999999999999</v>
      </c>
      <c r="BP65" s="25">
        <f t="shared" si="163"/>
        <v>0.98399999999999999</v>
      </c>
      <c r="BQ65" s="25">
        <f t="shared" si="163"/>
        <v>0.98399999999999999</v>
      </c>
      <c r="BR65" s="25">
        <f t="shared" si="163"/>
        <v>0.98399999999999999</v>
      </c>
      <c r="BS65" s="25">
        <f t="shared" si="163"/>
        <v>0.98399999999999999</v>
      </c>
      <c r="BT65" s="25">
        <f t="shared" si="163"/>
        <v>0.98399999999999999</v>
      </c>
      <c r="BU65" s="25">
        <f t="shared" si="163"/>
        <v>1</v>
      </c>
      <c r="BV65" s="25">
        <f t="shared" si="163"/>
        <v>0.99199999999999999</v>
      </c>
      <c r="BW65" s="25">
        <f t="shared" si="163"/>
        <v>0.98399999999999999</v>
      </c>
      <c r="BX65" s="25">
        <f t="shared" si="163"/>
        <v>0.98399999999999999</v>
      </c>
      <c r="BY65" s="25">
        <f t="shared" si="163"/>
        <v>0.98399999999999999</v>
      </c>
      <c r="BZ65" s="25">
        <f t="shared" si="163"/>
        <v>0.98399999999999999</v>
      </c>
      <c r="CA65" s="25">
        <f t="shared" si="163"/>
        <v>0.98399999999999999</v>
      </c>
      <c r="CB65" s="25">
        <f t="shared" si="163"/>
        <v>0.98399999999999999</v>
      </c>
      <c r="CC65" s="25">
        <f t="shared" si="163"/>
        <v>0.98399999999999999</v>
      </c>
      <c r="CD65" s="25">
        <f t="shared" ref="CD65:CS65" si="164">IF($F65=CD$4,1,IF($F65&gt;=EDATE(CD$4,12),IF(CD$11="Prior Year",CD53*(1-CD$10),CD53-CD$10),IF(CD64&gt;0,CD64,0)))</f>
        <v>0.98399999999999999</v>
      </c>
      <c r="CE65" s="25">
        <f t="shared" si="164"/>
        <v>0.98399999999999999</v>
      </c>
      <c r="CF65" s="25">
        <f t="shared" si="164"/>
        <v>1</v>
      </c>
      <c r="CG65" s="25">
        <f t="shared" si="164"/>
        <v>1</v>
      </c>
      <c r="CH65" s="25">
        <f t="shared" si="164"/>
        <v>1</v>
      </c>
      <c r="CI65" s="25">
        <f t="shared" si="164"/>
        <v>0.98399999999999999</v>
      </c>
      <c r="CJ65" s="25">
        <f t="shared" si="164"/>
        <v>0.99</v>
      </c>
      <c r="CK65" s="25">
        <f t="shared" si="164"/>
        <v>0.99</v>
      </c>
      <c r="CL65" s="25">
        <f t="shared" si="164"/>
        <v>1</v>
      </c>
      <c r="CM65" s="25">
        <v>0.98839395919282491</v>
      </c>
      <c r="CN65" s="25">
        <v>0.98839395919282491</v>
      </c>
      <c r="CO65" s="25">
        <v>0.98839395919282491</v>
      </c>
      <c r="CP65" s="25">
        <f t="shared" si="164"/>
        <v>0.99</v>
      </c>
      <c r="CQ65" s="25">
        <f t="shared" si="164"/>
        <v>0.99</v>
      </c>
      <c r="CR65" s="25">
        <f t="shared" si="164"/>
        <v>0.99</v>
      </c>
      <c r="CS65" s="25">
        <f t="shared" si="164"/>
        <v>0.99</v>
      </c>
    </row>
    <row r="66" spans="2:97" hidden="1" outlineLevel="1" x14ac:dyDescent="0.25">
      <c r="B66" s="2">
        <f t="shared" si="14"/>
        <v>31</v>
      </c>
      <c r="F66" s="24">
        <f t="shared" si="17"/>
        <v>43586</v>
      </c>
      <c r="G66" s="25">
        <f t="shared" si="83"/>
        <v>0.98979358550155161</v>
      </c>
      <c r="H66" s="25"/>
      <c r="I66" s="25"/>
      <c r="J66" s="25"/>
      <c r="K66" s="25"/>
      <c r="L66" s="25"/>
      <c r="M66" s="25"/>
      <c r="N66" s="25"/>
      <c r="O66" s="25"/>
      <c r="P66" s="23"/>
      <c r="Q66" s="25">
        <f t="shared" si="84"/>
        <v>1</v>
      </c>
      <c r="R66" s="25">
        <f t="shared" ref="R66:CC66" si="165">IF($F66=R$4,1,IF($F66&gt;=EDATE(R$4,12),IF(R$11="Prior Year",R54*(1-R$10),R54-R$10),IF(R65&gt;0,R65,0)))</f>
        <v>0.98499999999999999</v>
      </c>
      <c r="S66" s="25">
        <f t="shared" si="165"/>
        <v>1</v>
      </c>
      <c r="T66" s="25">
        <f t="shared" si="165"/>
        <v>0.98499999999999999</v>
      </c>
      <c r="U66" s="25">
        <f t="shared" si="165"/>
        <v>0.98499999999999999</v>
      </c>
      <c r="V66" s="25">
        <f t="shared" si="165"/>
        <v>0.99</v>
      </c>
      <c r="W66" s="25">
        <f t="shared" si="165"/>
        <v>0.98499999999999999</v>
      </c>
      <c r="X66" s="25">
        <f t="shared" si="165"/>
        <v>0.99</v>
      </c>
      <c r="Y66" s="25">
        <f t="shared" si="165"/>
        <v>0.99</v>
      </c>
      <c r="Z66" s="25">
        <f t="shared" si="165"/>
        <v>0.99</v>
      </c>
      <c r="AA66" s="25">
        <f t="shared" si="165"/>
        <v>0.99</v>
      </c>
      <c r="AB66" s="25">
        <f t="shared" si="165"/>
        <v>0.995</v>
      </c>
      <c r="AC66" s="25">
        <f t="shared" si="165"/>
        <v>0.995</v>
      </c>
      <c r="AD66" s="25">
        <f t="shared" si="165"/>
        <v>0.98499999999999999</v>
      </c>
      <c r="AE66" s="25">
        <f t="shared" si="165"/>
        <v>0.99</v>
      </c>
      <c r="AF66" s="25">
        <f t="shared" si="165"/>
        <v>0.99</v>
      </c>
      <c r="AG66" s="25">
        <f t="shared" si="165"/>
        <v>0.99</v>
      </c>
      <c r="AH66" s="25">
        <f t="shared" si="165"/>
        <v>0.99</v>
      </c>
      <c r="AI66" s="25">
        <f t="shared" si="165"/>
        <v>1</v>
      </c>
      <c r="AJ66" s="25">
        <f t="shared" si="165"/>
        <v>1</v>
      </c>
      <c r="AK66" s="25">
        <f t="shared" si="165"/>
        <v>0.98499999999999999</v>
      </c>
      <c r="AL66" s="25">
        <f t="shared" si="165"/>
        <v>0.99</v>
      </c>
      <c r="AM66" s="25">
        <f t="shared" si="165"/>
        <v>0.99</v>
      </c>
      <c r="AN66" s="25">
        <f t="shared" si="165"/>
        <v>0.98399999999999999</v>
      </c>
      <c r="AO66" s="25">
        <f t="shared" si="165"/>
        <v>0.98399999999999999</v>
      </c>
      <c r="AP66" s="25">
        <f t="shared" si="165"/>
        <v>0.98399999999999999</v>
      </c>
      <c r="AQ66" s="25">
        <f t="shared" si="165"/>
        <v>0.98399999999999999</v>
      </c>
      <c r="AR66" s="25">
        <f t="shared" si="165"/>
        <v>1</v>
      </c>
      <c r="AS66" s="25">
        <f t="shared" si="165"/>
        <v>1</v>
      </c>
      <c r="AT66" s="25">
        <f t="shared" si="165"/>
        <v>0.98399999999999999</v>
      </c>
      <c r="AU66" s="25">
        <f t="shared" si="165"/>
        <v>1</v>
      </c>
      <c r="AV66" s="25">
        <f t="shared" si="165"/>
        <v>0.98399999999999999</v>
      </c>
      <c r="AW66" s="25">
        <f t="shared" si="165"/>
        <v>0.98399999999999999</v>
      </c>
      <c r="AX66" s="25">
        <f t="shared" si="165"/>
        <v>0.98399999999999999</v>
      </c>
      <c r="AY66" s="25">
        <f t="shared" si="165"/>
        <v>0.98399999999999999</v>
      </c>
      <c r="AZ66" s="25">
        <f t="shared" si="165"/>
        <v>0.98399999999999999</v>
      </c>
      <c r="BA66" s="25">
        <f t="shared" si="165"/>
        <v>0.98399999999999999</v>
      </c>
      <c r="BB66" s="25">
        <f t="shared" si="165"/>
        <v>0.98399999999999999</v>
      </c>
      <c r="BC66" s="25">
        <f t="shared" si="165"/>
        <v>0.98399999999999999</v>
      </c>
      <c r="BD66" s="25">
        <f t="shared" si="165"/>
        <v>0.98399999999999999</v>
      </c>
      <c r="BE66" s="25">
        <f t="shared" si="165"/>
        <v>0.98399999999999999</v>
      </c>
      <c r="BF66" s="25">
        <f t="shared" si="165"/>
        <v>0.97599999999999998</v>
      </c>
      <c r="BG66" s="25">
        <f t="shared" si="165"/>
        <v>0.97599999999999998</v>
      </c>
      <c r="BH66" s="25">
        <f t="shared" si="165"/>
        <v>1</v>
      </c>
      <c r="BI66" s="25">
        <f t="shared" si="165"/>
        <v>1</v>
      </c>
      <c r="BJ66" s="25">
        <f t="shared" si="165"/>
        <v>1</v>
      </c>
      <c r="BK66" s="25">
        <f t="shared" si="165"/>
        <v>0.98399999999999999</v>
      </c>
      <c r="BL66" s="25">
        <f t="shared" si="165"/>
        <v>0.98399999999999999</v>
      </c>
      <c r="BM66" s="25">
        <f t="shared" si="165"/>
        <v>0.98399999999999999</v>
      </c>
      <c r="BN66" s="25">
        <f t="shared" si="165"/>
        <v>0.98399999999999999</v>
      </c>
      <c r="BO66" s="25">
        <f t="shared" si="165"/>
        <v>0.98399999999999999</v>
      </c>
      <c r="BP66" s="25">
        <f t="shared" si="165"/>
        <v>0.98399999999999999</v>
      </c>
      <c r="BQ66" s="25">
        <f t="shared" si="165"/>
        <v>0.98399999999999999</v>
      </c>
      <c r="BR66" s="25">
        <f t="shared" si="165"/>
        <v>0.98399999999999999</v>
      </c>
      <c r="BS66" s="25">
        <f t="shared" si="165"/>
        <v>0.98399999999999999</v>
      </c>
      <c r="BT66" s="25">
        <f t="shared" si="165"/>
        <v>0.98399999999999999</v>
      </c>
      <c r="BU66" s="25">
        <f t="shared" si="165"/>
        <v>1</v>
      </c>
      <c r="BV66" s="25">
        <f t="shared" si="165"/>
        <v>0.99199999999999999</v>
      </c>
      <c r="BW66" s="25">
        <f t="shared" si="165"/>
        <v>0.98399999999999999</v>
      </c>
      <c r="BX66" s="25">
        <f t="shared" si="165"/>
        <v>0.98399999999999999</v>
      </c>
      <c r="BY66" s="25">
        <f t="shared" si="165"/>
        <v>0.98399999999999999</v>
      </c>
      <c r="BZ66" s="25">
        <f t="shared" si="165"/>
        <v>0.98399999999999999</v>
      </c>
      <c r="CA66" s="25">
        <f t="shared" si="165"/>
        <v>0.98399999999999999</v>
      </c>
      <c r="CB66" s="25">
        <f t="shared" si="165"/>
        <v>0.98399999999999999</v>
      </c>
      <c r="CC66" s="25">
        <f t="shared" si="165"/>
        <v>0.98399999999999999</v>
      </c>
      <c r="CD66" s="25">
        <f t="shared" ref="CD66:CS66" si="166">IF($F66=CD$4,1,IF($F66&gt;=EDATE(CD$4,12),IF(CD$11="Prior Year",CD54*(1-CD$10),CD54-CD$10),IF(CD65&gt;0,CD65,0)))</f>
        <v>0.98399999999999999</v>
      </c>
      <c r="CE66" s="25">
        <f t="shared" si="166"/>
        <v>0.98399999999999999</v>
      </c>
      <c r="CF66" s="25">
        <f t="shared" si="166"/>
        <v>1</v>
      </c>
      <c r="CG66" s="25">
        <f t="shared" si="166"/>
        <v>1</v>
      </c>
      <c r="CH66" s="25">
        <f t="shared" si="166"/>
        <v>1</v>
      </c>
      <c r="CI66" s="25">
        <f t="shared" si="166"/>
        <v>0.97599999999999998</v>
      </c>
      <c r="CJ66" s="25">
        <f t="shared" si="166"/>
        <v>0.99</v>
      </c>
      <c r="CK66" s="25">
        <f t="shared" si="166"/>
        <v>0.99</v>
      </c>
      <c r="CL66" s="25">
        <f t="shared" si="166"/>
        <v>1</v>
      </c>
      <c r="CM66" s="25">
        <v>0.98839395919282491</v>
      </c>
      <c r="CN66" s="25">
        <v>0.98839395919282491</v>
      </c>
      <c r="CO66" s="25">
        <v>0.98839395919282491</v>
      </c>
      <c r="CP66" s="25">
        <f t="shared" si="166"/>
        <v>0.99</v>
      </c>
      <c r="CQ66" s="25">
        <f t="shared" si="166"/>
        <v>0.99</v>
      </c>
      <c r="CR66" s="25">
        <f t="shared" si="166"/>
        <v>0.99</v>
      </c>
      <c r="CS66" s="25">
        <f t="shared" si="166"/>
        <v>0.99</v>
      </c>
    </row>
    <row r="67" spans="2:97" hidden="1" outlineLevel="1" x14ac:dyDescent="0.25">
      <c r="B67" s="2">
        <f t="shared" si="14"/>
        <v>30</v>
      </c>
      <c r="F67" s="24">
        <f t="shared" si="17"/>
        <v>43617</v>
      </c>
      <c r="G67" s="25">
        <f t="shared" si="83"/>
        <v>0.98886227001843174</v>
      </c>
      <c r="H67" s="25"/>
      <c r="I67" s="25"/>
      <c r="J67" s="25"/>
      <c r="K67" s="25"/>
      <c r="L67" s="25"/>
      <c r="M67" s="25"/>
      <c r="N67" s="25"/>
      <c r="O67" s="25"/>
      <c r="P67" s="23"/>
      <c r="Q67" s="25">
        <f t="shared" si="84"/>
        <v>1</v>
      </c>
      <c r="R67" s="25">
        <f t="shared" ref="R67:CC67" si="167">IF($F67=R$4,1,IF($F67&gt;=EDATE(R$4,12),IF(R$11="Prior Year",R55*(1-R$10),R55-R$10),IF(R66&gt;0,R66,0)))</f>
        <v>0.98499999999999999</v>
      </c>
      <c r="S67" s="25">
        <f t="shared" si="167"/>
        <v>1</v>
      </c>
      <c r="T67" s="25">
        <f t="shared" si="167"/>
        <v>0.98499999999999999</v>
      </c>
      <c r="U67" s="25">
        <f t="shared" si="167"/>
        <v>0.98499999999999999</v>
      </c>
      <c r="V67" s="25">
        <f t="shared" si="167"/>
        <v>0.99</v>
      </c>
      <c r="W67" s="25">
        <f t="shared" si="167"/>
        <v>0.98499999999999999</v>
      </c>
      <c r="X67" s="25">
        <f t="shared" si="167"/>
        <v>0.99</v>
      </c>
      <c r="Y67" s="25">
        <f t="shared" si="167"/>
        <v>0.99</v>
      </c>
      <c r="Z67" s="25">
        <f t="shared" si="167"/>
        <v>0.99</v>
      </c>
      <c r="AA67" s="25">
        <f t="shared" si="167"/>
        <v>0.99</v>
      </c>
      <c r="AB67" s="25">
        <f t="shared" si="167"/>
        <v>0.995</v>
      </c>
      <c r="AC67" s="25">
        <f t="shared" si="167"/>
        <v>0.995</v>
      </c>
      <c r="AD67" s="25">
        <f t="shared" si="167"/>
        <v>0.98499999999999999</v>
      </c>
      <c r="AE67" s="25">
        <f t="shared" si="167"/>
        <v>0.99</v>
      </c>
      <c r="AF67" s="25">
        <f t="shared" si="167"/>
        <v>0.99</v>
      </c>
      <c r="AG67" s="25">
        <f t="shared" si="167"/>
        <v>0.99</v>
      </c>
      <c r="AH67" s="25">
        <f t="shared" si="167"/>
        <v>0.99</v>
      </c>
      <c r="AI67" s="25">
        <f t="shared" si="167"/>
        <v>1</v>
      </c>
      <c r="AJ67" s="25">
        <f t="shared" si="167"/>
        <v>1</v>
      </c>
      <c r="AK67" s="25">
        <f t="shared" si="167"/>
        <v>0.98499999999999999</v>
      </c>
      <c r="AL67" s="25">
        <f t="shared" si="167"/>
        <v>0.99</v>
      </c>
      <c r="AM67" s="25">
        <f t="shared" si="167"/>
        <v>0.99</v>
      </c>
      <c r="AN67" s="25">
        <f t="shared" si="167"/>
        <v>0.98399999999999999</v>
      </c>
      <c r="AO67" s="25">
        <f t="shared" si="167"/>
        <v>0.98399999999999999</v>
      </c>
      <c r="AP67" s="25">
        <f t="shared" si="167"/>
        <v>0.98399999999999999</v>
      </c>
      <c r="AQ67" s="25">
        <f t="shared" si="167"/>
        <v>0.98399999999999999</v>
      </c>
      <c r="AR67" s="25">
        <f t="shared" si="167"/>
        <v>1</v>
      </c>
      <c r="AS67" s="25">
        <f t="shared" si="167"/>
        <v>1</v>
      </c>
      <c r="AT67" s="25">
        <f t="shared" si="167"/>
        <v>0.98399999999999999</v>
      </c>
      <c r="AU67" s="25">
        <f t="shared" si="167"/>
        <v>1</v>
      </c>
      <c r="AV67" s="25">
        <f t="shared" si="167"/>
        <v>0.98399999999999999</v>
      </c>
      <c r="AW67" s="25">
        <f t="shared" si="167"/>
        <v>0.98399999999999999</v>
      </c>
      <c r="AX67" s="25">
        <f t="shared" si="167"/>
        <v>0.98399999999999999</v>
      </c>
      <c r="AY67" s="25">
        <f t="shared" si="167"/>
        <v>0.98399999999999999</v>
      </c>
      <c r="AZ67" s="25">
        <f t="shared" si="167"/>
        <v>0.97599999999999998</v>
      </c>
      <c r="BA67" s="25">
        <f t="shared" si="167"/>
        <v>0.97599999999999998</v>
      </c>
      <c r="BB67" s="25">
        <f t="shared" si="167"/>
        <v>0.97599999999999998</v>
      </c>
      <c r="BC67" s="25">
        <f t="shared" si="167"/>
        <v>0.97599999999999998</v>
      </c>
      <c r="BD67" s="25">
        <f t="shared" si="167"/>
        <v>0.97599999999999998</v>
      </c>
      <c r="BE67" s="25">
        <f t="shared" si="167"/>
        <v>0.97599999999999998</v>
      </c>
      <c r="BF67" s="25">
        <f t="shared" si="167"/>
        <v>0.97599999999999998</v>
      </c>
      <c r="BG67" s="25">
        <f t="shared" si="167"/>
        <v>0.97599999999999998</v>
      </c>
      <c r="BH67" s="25">
        <f t="shared" si="167"/>
        <v>1</v>
      </c>
      <c r="BI67" s="25">
        <f t="shared" si="167"/>
        <v>1</v>
      </c>
      <c r="BJ67" s="25">
        <f t="shared" si="167"/>
        <v>1</v>
      </c>
      <c r="BK67" s="25">
        <f t="shared" si="167"/>
        <v>0.98399999999999999</v>
      </c>
      <c r="BL67" s="25">
        <f t="shared" si="167"/>
        <v>0.98399999999999999</v>
      </c>
      <c r="BM67" s="25">
        <f t="shared" si="167"/>
        <v>0.98399999999999999</v>
      </c>
      <c r="BN67" s="25">
        <f t="shared" si="167"/>
        <v>0.98399999999999999</v>
      </c>
      <c r="BO67" s="25">
        <f t="shared" si="167"/>
        <v>0.98399999999999999</v>
      </c>
      <c r="BP67" s="25">
        <f t="shared" si="167"/>
        <v>0.98399999999999999</v>
      </c>
      <c r="BQ67" s="25">
        <f t="shared" si="167"/>
        <v>0.98399999999999999</v>
      </c>
      <c r="BR67" s="25">
        <f t="shared" si="167"/>
        <v>0.98399999999999999</v>
      </c>
      <c r="BS67" s="25">
        <f t="shared" si="167"/>
        <v>0.98399999999999999</v>
      </c>
      <c r="BT67" s="25">
        <f t="shared" si="167"/>
        <v>0.98399999999999999</v>
      </c>
      <c r="BU67" s="25">
        <f t="shared" si="167"/>
        <v>1</v>
      </c>
      <c r="BV67" s="25">
        <f t="shared" si="167"/>
        <v>0.99199999999999999</v>
      </c>
      <c r="BW67" s="25">
        <f t="shared" si="167"/>
        <v>0.98399999999999999</v>
      </c>
      <c r="BX67" s="25">
        <f t="shared" si="167"/>
        <v>0.98399999999999999</v>
      </c>
      <c r="BY67" s="25">
        <f t="shared" si="167"/>
        <v>0.98399999999999999</v>
      </c>
      <c r="BZ67" s="25">
        <f t="shared" si="167"/>
        <v>0.98399999999999999</v>
      </c>
      <c r="CA67" s="25">
        <f t="shared" si="167"/>
        <v>0.98399999999999999</v>
      </c>
      <c r="CB67" s="25">
        <f t="shared" si="167"/>
        <v>0.98399999999999999</v>
      </c>
      <c r="CC67" s="25">
        <f t="shared" si="167"/>
        <v>0.98399999999999999</v>
      </c>
      <c r="CD67" s="25">
        <f t="shared" ref="CD67:CS67" si="168">IF($F67=CD$4,1,IF($F67&gt;=EDATE(CD$4,12),IF(CD$11="Prior Year",CD55*(1-CD$10),CD55-CD$10),IF(CD66&gt;0,CD66,0)))</f>
        <v>0.98399999999999999</v>
      </c>
      <c r="CE67" s="25">
        <f t="shared" si="168"/>
        <v>0.98399999999999999</v>
      </c>
      <c r="CF67" s="25">
        <f t="shared" si="168"/>
        <v>1</v>
      </c>
      <c r="CG67" s="25">
        <f t="shared" si="168"/>
        <v>1</v>
      </c>
      <c r="CH67" s="25">
        <f t="shared" si="168"/>
        <v>1</v>
      </c>
      <c r="CI67" s="25">
        <f t="shared" si="168"/>
        <v>0.97599999999999998</v>
      </c>
      <c r="CJ67" s="25">
        <f t="shared" si="168"/>
        <v>0.99</v>
      </c>
      <c r="CK67" s="25">
        <f t="shared" si="168"/>
        <v>0.99</v>
      </c>
      <c r="CL67" s="25">
        <f t="shared" si="168"/>
        <v>1</v>
      </c>
      <c r="CM67" s="25">
        <v>0.98839395919282491</v>
      </c>
      <c r="CN67" s="25">
        <v>0.98839395919282491</v>
      </c>
      <c r="CO67" s="25">
        <v>0.98839395919282491</v>
      </c>
      <c r="CP67" s="25">
        <f t="shared" si="168"/>
        <v>0.99</v>
      </c>
      <c r="CQ67" s="25">
        <f t="shared" si="168"/>
        <v>0.99</v>
      </c>
      <c r="CR67" s="25">
        <f t="shared" si="168"/>
        <v>0.99</v>
      </c>
      <c r="CS67" s="25">
        <f t="shared" si="168"/>
        <v>0.99</v>
      </c>
    </row>
    <row r="68" spans="2:97" hidden="1" outlineLevel="1" x14ac:dyDescent="0.25">
      <c r="B68" s="2">
        <f t="shared" si="14"/>
        <v>31</v>
      </c>
      <c r="F68" s="24">
        <f t="shared" si="17"/>
        <v>43647</v>
      </c>
      <c r="G68" s="25">
        <f t="shared" si="83"/>
        <v>0.98886227001843174</v>
      </c>
      <c r="H68" s="25"/>
      <c r="I68" s="25"/>
      <c r="J68" s="25"/>
      <c r="K68" s="25"/>
      <c r="L68" s="25"/>
      <c r="M68" s="25"/>
      <c r="N68" s="25"/>
      <c r="O68" s="25"/>
      <c r="P68" s="23"/>
      <c r="Q68" s="25">
        <f t="shared" si="84"/>
        <v>1</v>
      </c>
      <c r="R68" s="25">
        <f t="shared" ref="R68:CC68" si="169">IF($F68=R$4,1,IF($F68&gt;=EDATE(R$4,12),IF(R$11="Prior Year",R56*(1-R$10),R56-R$10),IF(R67&gt;0,R67,0)))</f>
        <v>0.98499999999999999</v>
      </c>
      <c r="S68" s="25">
        <f t="shared" si="169"/>
        <v>1</v>
      </c>
      <c r="T68" s="25">
        <f t="shared" si="169"/>
        <v>0.98499999999999999</v>
      </c>
      <c r="U68" s="25">
        <f t="shared" si="169"/>
        <v>0.98499999999999999</v>
      </c>
      <c r="V68" s="25">
        <f t="shared" si="169"/>
        <v>0.99</v>
      </c>
      <c r="W68" s="25">
        <f t="shared" si="169"/>
        <v>0.98499999999999999</v>
      </c>
      <c r="X68" s="25">
        <f t="shared" si="169"/>
        <v>0.99</v>
      </c>
      <c r="Y68" s="25">
        <f t="shared" si="169"/>
        <v>0.99</v>
      </c>
      <c r="Z68" s="25">
        <f t="shared" si="169"/>
        <v>0.99</v>
      </c>
      <c r="AA68" s="25">
        <f t="shared" si="169"/>
        <v>0.99</v>
      </c>
      <c r="AB68" s="25">
        <f t="shared" si="169"/>
        <v>0.995</v>
      </c>
      <c r="AC68" s="25">
        <f t="shared" si="169"/>
        <v>0.995</v>
      </c>
      <c r="AD68" s="25">
        <f t="shared" si="169"/>
        <v>0.98499999999999999</v>
      </c>
      <c r="AE68" s="25">
        <f t="shared" si="169"/>
        <v>0.99</v>
      </c>
      <c r="AF68" s="25">
        <f t="shared" si="169"/>
        <v>0.99</v>
      </c>
      <c r="AG68" s="25">
        <f t="shared" si="169"/>
        <v>0.99</v>
      </c>
      <c r="AH68" s="25">
        <f t="shared" si="169"/>
        <v>0.99</v>
      </c>
      <c r="AI68" s="25">
        <f t="shared" si="169"/>
        <v>1</v>
      </c>
      <c r="AJ68" s="25">
        <f t="shared" si="169"/>
        <v>1</v>
      </c>
      <c r="AK68" s="25">
        <f t="shared" si="169"/>
        <v>0.98499999999999999</v>
      </c>
      <c r="AL68" s="25">
        <f t="shared" si="169"/>
        <v>0.99</v>
      </c>
      <c r="AM68" s="25">
        <f t="shared" si="169"/>
        <v>0.99</v>
      </c>
      <c r="AN68" s="25">
        <f t="shared" si="169"/>
        <v>0.98399999999999999</v>
      </c>
      <c r="AO68" s="25">
        <f t="shared" si="169"/>
        <v>0.98399999999999999</v>
      </c>
      <c r="AP68" s="25">
        <f t="shared" si="169"/>
        <v>0.98399999999999999</v>
      </c>
      <c r="AQ68" s="25">
        <f t="shared" si="169"/>
        <v>0.98399999999999999</v>
      </c>
      <c r="AR68" s="25">
        <f t="shared" si="169"/>
        <v>1</v>
      </c>
      <c r="AS68" s="25">
        <f t="shared" si="169"/>
        <v>1</v>
      </c>
      <c r="AT68" s="25">
        <f t="shared" si="169"/>
        <v>0.98399999999999999</v>
      </c>
      <c r="AU68" s="25">
        <f t="shared" si="169"/>
        <v>1</v>
      </c>
      <c r="AV68" s="25">
        <f t="shared" si="169"/>
        <v>0.98399999999999999</v>
      </c>
      <c r="AW68" s="25">
        <f t="shared" si="169"/>
        <v>0.98399999999999999</v>
      </c>
      <c r="AX68" s="25">
        <f t="shared" si="169"/>
        <v>0.98399999999999999</v>
      </c>
      <c r="AY68" s="25">
        <f t="shared" si="169"/>
        <v>0.98399999999999999</v>
      </c>
      <c r="AZ68" s="25">
        <f t="shared" si="169"/>
        <v>0.97599999999999998</v>
      </c>
      <c r="BA68" s="25">
        <f t="shared" si="169"/>
        <v>0.97599999999999998</v>
      </c>
      <c r="BB68" s="25">
        <f t="shared" si="169"/>
        <v>0.97599999999999998</v>
      </c>
      <c r="BC68" s="25">
        <f t="shared" si="169"/>
        <v>0.97599999999999998</v>
      </c>
      <c r="BD68" s="25">
        <f t="shared" si="169"/>
        <v>0.97599999999999998</v>
      </c>
      <c r="BE68" s="25">
        <f t="shared" si="169"/>
        <v>0.97599999999999998</v>
      </c>
      <c r="BF68" s="25">
        <f t="shared" si="169"/>
        <v>0.97599999999999998</v>
      </c>
      <c r="BG68" s="25">
        <f t="shared" si="169"/>
        <v>0.97599999999999998</v>
      </c>
      <c r="BH68" s="25">
        <f t="shared" si="169"/>
        <v>1</v>
      </c>
      <c r="BI68" s="25">
        <f t="shared" si="169"/>
        <v>1</v>
      </c>
      <c r="BJ68" s="25">
        <f t="shared" si="169"/>
        <v>1</v>
      </c>
      <c r="BK68" s="25">
        <f t="shared" si="169"/>
        <v>0.98399999999999999</v>
      </c>
      <c r="BL68" s="25">
        <f t="shared" si="169"/>
        <v>0.98399999999999999</v>
      </c>
      <c r="BM68" s="25">
        <f t="shared" si="169"/>
        <v>0.98399999999999999</v>
      </c>
      <c r="BN68" s="25">
        <f t="shared" si="169"/>
        <v>0.98399999999999999</v>
      </c>
      <c r="BO68" s="25">
        <f t="shared" si="169"/>
        <v>0.98399999999999999</v>
      </c>
      <c r="BP68" s="25">
        <f t="shared" si="169"/>
        <v>0.98399999999999999</v>
      </c>
      <c r="BQ68" s="25">
        <f t="shared" si="169"/>
        <v>0.98399999999999999</v>
      </c>
      <c r="BR68" s="25">
        <f t="shared" si="169"/>
        <v>0.98399999999999999</v>
      </c>
      <c r="BS68" s="25">
        <f t="shared" si="169"/>
        <v>0.98399999999999999</v>
      </c>
      <c r="BT68" s="25">
        <f t="shared" si="169"/>
        <v>0.98399999999999999</v>
      </c>
      <c r="BU68" s="25">
        <f t="shared" si="169"/>
        <v>1</v>
      </c>
      <c r="BV68" s="25">
        <f t="shared" si="169"/>
        <v>0.99199999999999999</v>
      </c>
      <c r="BW68" s="25">
        <f t="shared" si="169"/>
        <v>0.98399999999999999</v>
      </c>
      <c r="BX68" s="25">
        <f t="shared" si="169"/>
        <v>0.98399999999999999</v>
      </c>
      <c r="BY68" s="25">
        <f t="shared" si="169"/>
        <v>0.98399999999999999</v>
      </c>
      <c r="BZ68" s="25">
        <f t="shared" si="169"/>
        <v>0.98399999999999999</v>
      </c>
      <c r="CA68" s="25">
        <f t="shared" si="169"/>
        <v>0.98399999999999999</v>
      </c>
      <c r="CB68" s="25">
        <f t="shared" si="169"/>
        <v>0.98399999999999999</v>
      </c>
      <c r="CC68" s="25">
        <f t="shared" si="169"/>
        <v>0.98399999999999999</v>
      </c>
      <c r="CD68" s="25">
        <f t="shared" ref="CD68:CS68" si="170">IF($F68=CD$4,1,IF($F68&gt;=EDATE(CD$4,12),IF(CD$11="Prior Year",CD56*(1-CD$10),CD56-CD$10),IF(CD67&gt;0,CD67,0)))</f>
        <v>0.98399999999999999</v>
      </c>
      <c r="CE68" s="25">
        <f t="shared" si="170"/>
        <v>0.98399999999999999</v>
      </c>
      <c r="CF68" s="25">
        <f t="shared" si="170"/>
        <v>1</v>
      </c>
      <c r="CG68" s="25">
        <f t="shared" si="170"/>
        <v>1</v>
      </c>
      <c r="CH68" s="25">
        <f t="shared" si="170"/>
        <v>1</v>
      </c>
      <c r="CI68" s="25">
        <f t="shared" si="170"/>
        <v>0.97599999999999998</v>
      </c>
      <c r="CJ68" s="25">
        <f t="shared" si="170"/>
        <v>0.99</v>
      </c>
      <c r="CK68" s="25">
        <f t="shared" si="170"/>
        <v>0.99</v>
      </c>
      <c r="CL68" s="25">
        <f t="shared" si="170"/>
        <v>1</v>
      </c>
      <c r="CM68" s="25">
        <v>0.98839395919282491</v>
      </c>
      <c r="CN68" s="25">
        <v>0.98839395919282491</v>
      </c>
      <c r="CO68" s="25">
        <v>0.98839395919282491</v>
      </c>
      <c r="CP68" s="25">
        <f t="shared" si="170"/>
        <v>0.99</v>
      </c>
      <c r="CQ68" s="25">
        <f t="shared" si="170"/>
        <v>0.99</v>
      </c>
      <c r="CR68" s="25">
        <f t="shared" si="170"/>
        <v>0.99</v>
      </c>
      <c r="CS68" s="25">
        <f t="shared" si="170"/>
        <v>0.99</v>
      </c>
    </row>
    <row r="69" spans="2:97" hidden="1" outlineLevel="1" x14ac:dyDescent="0.25">
      <c r="B69" s="2">
        <f t="shared" si="14"/>
        <v>31</v>
      </c>
      <c r="F69" s="24">
        <f t="shared" si="17"/>
        <v>43678</v>
      </c>
      <c r="G69" s="25">
        <f t="shared" si="83"/>
        <v>0.98814438100019386</v>
      </c>
      <c r="H69" s="25"/>
      <c r="I69" s="25"/>
      <c r="J69" s="25"/>
      <c r="K69" s="25"/>
      <c r="L69" s="25"/>
      <c r="M69" s="25"/>
      <c r="N69" s="25"/>
      <c r="O69" s="25"/>
      <c r="P69" s="23"/>
      <c r="Q69" s="25">
        <f t="shared" si="84"/>
        <v>1</v>
      </c>
      <c r="R69" s="25">
        <f t="shared" ref="R69:CC69" si="171">IF($F69=R$4,1,IF($F69&gt;=EDATE(R$4,12),IF(R$11="Prior Year",R57*(1-R$10),R57-R$10),IF(R68&gt;0,R68,0)))</f>
        <v>0.98499999999999999</v>
      </c>
      <c r="S69" s="25">
        <f t="shared" si="171"/>
        <v>1</v>
      </c>
      <c r="T69" s="25">
        <f t="shared" si="171"/>
        <v>0.98499999999999999</v>
      </c>
      <c r="U69" s="25">
        <f t="shared" si="171"/>
        <v>0.98499999999999999</v>
      </c>
      <c r="V69" s="25">
        <f t="shared" si="171"/>
        <v>0.99</v>
      </c>
      <c r="W69" s="25">
        <f t="shared" si="171"/>
        <v>0.98499999999999999</v>
      </c>
      <c r="X69" s="25">
        <f t="shared" si="171"/>
        <v>0.99</v>
      </c>
      <c r="Y69" s="25">
        <f t="shared" si="171"/>
        <v>0.99</v>
      </c>
      <c r="Z69" s="25">
        <f t="shared" si="171"/>
        <v>0.99</v>
      </c>
      <c r="AA69" s="25">
        <f t="shared" si="171"/>
        <v>0.99</v>
      </c>
      <c r="AB69" s="25">
        <f t="shared" si="171"/>
        <v>0.995</v>
      </c>
      <c r="AC69" s="25">
        <f t="shared" si="171"/>
        <v>0.995</v>
      </c>
      <c r="AD69" s="25">
        <f t="shared" si="171"/>
        <v>0.98499999999999999</v>
      </c>
      <c r="AE69" s="25">
        <f t="shared" si="171"/>
        <v>0.99</v>
      </c>
      <c r="AF69" s="25">
        <f t="shared" si="171"/>
        <v>0.99</v>
      </c>
      <c r="AG69" s="25">
        <f t="shared" si="171"/>
        <v>0.99</v>
      </c>
      <c r="AH69" s="25">
        <f t="shared" si="171"/>
        <v>0.99</v>
      </c>
      <c r="AI69" s="25">
        <f t="shared" si="171"/>
        <v>1</v>
      </c>
      <c r="AJ69" s="25">
        <f t="shared" si="171"/>
        <v>1</v>
      </c>
      <c r="AK69" s="25">
        <f t="shared" si="171"/>
        <v>0.98499999999999999</v>
      </c>
      <c r="AL69" s="25">
        <f t="shared" si="171"/>
        <v>0.99</v>
      </c>
      <c r="AM69" s="25">
        <f t="shared" si="171"/>
        <v>0.99</v>
      </c>
      <c r="AN69" s="25">
        <f t="shared" si="171"/>
        <v>0.98399999999999999</v>
      </c>
      <c r="AO69" s="25">
        <f t="shared" si="171"/>
        <v>0.98399999999999999</v>
      </c>
      <c r="AP69" s="25">
        <f t="shared" si="171"/>
        <v>0.98399999999999999</v>
      </c>
      <c r="AQ69" s="25">
        <f t="shared" si="171"/>
        <v>0.98399999999999999</v>
      </c>
      <c r="AR69" s="25">
        <f t="shared" si="171"/>
        <v>1</v>
      </c>
      <c r="AS69" s="25">
        <f t="shared" si="171"/>
        <v>1</v>
      </c>
      <c r="AT69" s="25">
        <f t="shared" si="171"/>
        <v>0.98399999999999999</v>
      </c>
      <c r="AU69" s="25">
        <f t="shared" si="171"/>
        <v>1</v>
      </c>
      <c r="AV69" s="25">
        <f t="shared" si="171"/>
        <v>0.98399999999999999</v>
      </c>
      <c r="AW69" s="25">
        <f t="shared" si="171"/>
        <v>0.98399999999999999</v>
      </c>
      <c r="AX69" s="25">
        <f t="shared" si="171"/>
        <v>0.98399999999999999</v>
      </c>
      <c r="AY69" s="25">
        <f t="shared" si="171"/>
        <v>0.98399999999999999</v>
      </c>
      <c r="AZ69" s="25">
        <f t="shared" si="171"/>
        <v>0.97599999999999998</v>
      </c>
      <c r="BA69" s="25">
        <f t="shared" si="171"/>
        <v>0.97599999999999998</v>
      </c>
      <c r="BB69" s="25">
        <f t="shared" si="171"/>
        <v>0.97599999999999998</v>
      </c>
      <c r="BC69" s="25">
        <f t="shared" si="171"/>
        <v>0.97599999999999998</v>
      </c>
      <c r="BD69" s="25">
        <f t="shared" si="171"/>
        <v>0.97599999999999998</v>
      </c>
      <c r="BE69" s="25">
        <f t="shared" si="171"/>
        <v>0.97599999999999998</v>
      </c>
      <c r="BF69" s="25">
        <f t="shared" si="171"/>
        <v>0.97599999999999998</v>
      </c>
      <c r="BG69" s="25">
        <f t="shared" si="171"/>
        <v>0.97599999999999998</v>
      </c>
      <c r="BH69" s="25">
        <f t="shared" si="171"/>
        <v>1</v>
      </c>
      <c r="BI69" s="25">
        <f t="shared" si="171"/>
        <v>1</v>
      </c>
      <c r="BJ69" s="25">
        <f t="shared" si="171"/>
        <v>1</v>
      </c>
      <c r="BK69" s="25">
        <f t="shared" si="171"/>
        <v>0.98399999999999999</v>
      </c>
      <c r="BL69" s="25">
        <f t="shared" si="171"/>
        <v>0.98399999999999999</v>
      </c>
      <c r="BM69" s="25">
        <f t="shared" si="171"/>
        <v>0.98399999999999999</v>
      </c>
      <c r="BN69" s="25">
        <f t="shared" si="171"/>
        <v>0.98399999999999999</v>
      </c>
      <c r="BO69" s="25">
        <f t="shared" si="171"/>
        <v>0.98399999999999999</v>
      </c>
      <c r="BP69" s="25">
        <f t="shared" si="171"/>
        <v>0.98399999999999999</v>
      </c>
      <c r="BQ69" s="25">
        <f t="shared" si="171"/>
        <v>0.97599999999999998</v>
      </c>
      <c r="BR69" s="25">
        <f t="shared" si="171"/>
        <v>0.97599999999999998</v>
      </c>
      <c r="BS69" s="25">
        <f t="shared" si="171"/>
        <v>0.97599999999999998</v>
      </c>
      <c r="BT69" s="25">
        <f t="shared" si="171"/>
        <v>0.97599999999999998</v>
      </c>
      <c r="BU69" s="25">
        <f t="shared" si="171"/>
        <v>1</v>
      </c>
      <c r="BV69" s="25">
        <f t="shared" si="171"/>
        <v>0.99199999999999999</v>
      </c>
      <c r="BW69" s="25">
        <f t="shared" si="171"/>
        <v>0.97599999999999998</v>
      </c>
      <c r="BX69" s="25">
        <f t="shared" si="171"/>
        <v>0.97599999999999998</v>
      </c>
      <c r="BY69" s="25">
        <f t="shared" si="171"/>
        <v>0.97599999999999998</v>
      </c>
      <c r="BZ69" s="25">
        <f t="shared" si="171"/>
        <v>0.97599999999999998</v>
      </c>
      <c r="CA69" s="25">
        <f t="shared" si="171"/>
        <v>0.97599999999999998</v>
      </c>
      <c r="CB69" s="25">
        <f t="shared" si="171"/>
        <v>0.97599999999999998</v>
      </c>
      <c r="CC69" s="25">
        <f t="shared" si="171"/>
        <v>0.97599999999999998</v>
      </c>
      <c r="CD69" s="25">
        <f t="shared" ref="CD69:CS69" si="172">IF($F69=CD$4,1,IF($F69&gt;=EDATE(CD$4,12),IF(CD$11="Prior Year",CD57*(1-CD$10),CD57-CD$10),IF(CD68&gt;0,CD68,0)))</f>
        <v>0.97599999999999998</v>
      </c>
      <c r="CE69" s="25">
        <f t="shared" si="172"/>
        <v>0.97599999999999998</v>
      </c>
      <c r="CF69" s="25">
        <f t="shared" si="172"/>
        <v>1</v>
      </c>
      <c r="CG69" s="25">
        <f t="shared" si="172"/>
        <v>1</v>
      </c>
      <c r="CH69" s="25">
        <f t="shared" si="172"/>
        <v>1</v>
      </c>
      <c r="CI69" s="25">
        <f t="shared" si="172"/>
        <v>0.97599999999999998</v>
      </c>
      <c r="CJ69" s="25">
        <f t="shared" si="172"/>
        <v>0.99</v>
      </c>
      <c r="CK69" s="25">
        <f t="shared" si="172"/>
        <v>0.99</v>
      </c>
      <c r="CL69" s="25">
        <f t="shared" si="172"/>
        <v>1</v>
      </c>
      <c r="CM69" s="25">
        <v>0.98839395919282491</v>
      </c>
      <c r="CN69" s="25">
        <v>0.98839395919282491</v>
      </c>
      <c r="CO69" s="25">
        <v>0.98839395919282491</v>
      </c>
      <c r="CP69" s="25">
        <f t="shared" si="172"/>
        <v>0.99</v>
      </c>
      <c r="CQ69" s="25">
        <f t="shared" si="172"/>
        <v>0.99</v>
      </c>
      <c r="CR69" s="25">
        <f t="shared" si="172"/>
        <v>0.99</v>
      </c>
      <c r="CS69" s="25">
        <f t="shared" si="172"/>
        <v>0.99</v>
      </c>
    </row>
    <row r="70" spans="2:97" hidden="1" outlineLevel="1" x14ac:dyDescent="0.25">
      <c r="B70" s="2">
        <f t="shared" si="14"/>
        <v>30</v>
      </c>
      <c r="F70" s="24">
        <f t="shared" si="17"/>
        <v>43709</v>
      </c>
      <c r="G70" s="25">
        <f t="shared" si="83"/>
        <v>0.98808374848176161</v>
      </c>
      <c r="H70" s="25"/>
      <c r="I70" s="25"/>
      <c r="J70" s="25"/>
      <c r="K70" s="25"/>
      <c r="L70" s="25"/>
      <c r="M70" s="25"/>
      <c r="N70" s="25"/>
      <c r="O70" s="25"/>
      <c r="P70" s="23"/>
      <c r="Q70" s="25">
        <f t="shared" si="84"/>
        <v>1</v>
      </c>
      <c r="R70" s="25">
        <f t="shared" ref="R70:CC70" si="173">IF($F70=R$4,1,IF($F70&gt;=EDATE(R$4,12),IF(R$11="Prior Year",R58*(1-R$10),R58-R$10),IF(R69&gt;0,R69,0)))</f>
        <v>0.98</v>
      </c>
      <c r="S70" s="25">
        <f t="shared" si="173"/>
        <v>1</v>
      </c>
      <c r="T70" s="25">
        <f t="shared" si="173"/>
        <v>0.98499999999999999</v>
      </c>
      <c r="U70" s="25">
        <f t="shared" si="173"/>
        <v>0.98499999999999999</v>
      </c>
      <c r="V70" s="25">
        <f t="shared" si="173"/>
        <v>0.99</v>
      </c>
      <c r="W70" s="25">
        <f t="shared" si="173"/>
        <v>0.98499999999999999</v>
      </c>
      <c r="X70" s="25">
        <f t="shared" si="173"/>
        <v>0.99</v>
      </c>
      <c r="Y70" s="25">
        <f t="shared" si="173"/>
        <v>0.99</v>
      </c>
      <c r="Z70" s="25">
        <f t="shared" si="173"/>
        <v>0.99</v>
      </c>
      <c r="AA70" s="25">
        <f t="shared" si="173"/>
        <v>0.99</v>
      </c>
      <c r="AB70" s="25">
        <f t="shared" si="173"/>
        <v>0.995</v>
      </c>
      <c r="AC70" s="25">
        <f t="shared" si="173"/>
        <v>0.995</v>
      </c>
      <c r="AD70" s="25">
        <f t="shared" si="173"/>
        <v>0.98499999999999999</v>
      </c>
      <c r="AE70" s="25">
        <f t="shared" si="173"/>
        <v>0.99</v>
      </c>
      <c r="AF70" s="25">
        <f t="shared" si="173"/>
        <v>0.99</v>
      </c>
      <c r="AG70" s="25">
        <f t="shared" si="173"/>
        <v>0.99</v>
      </c>
      <c r="AH70" s="25">
        <f t="shared" si="173"/>
        <v>0.99</v>
      </c>
      <c r="AI70" s="25">
        <f t="shared" si="173"/>
        <v>1</v>
      </c>
      <c r="AJ70" s="25">
        <f t="shared" si="173"/>
        <v>1</v>
      </c>
      <c r="AK70" s="25">
        <f t="shared" si="173"/>
        <v>0.98499999999999999</v>
      </c>
      <c r="AL70" s="25">
        <f t="shared" si="173"/>
        <v>0.99</v>
      </c>
      <c r="AM70" s="25">
        <f t="shared" si="173"/>
        <v>0.99</v>
      </c>
      <c r="AN70" s="25">
        <f t="shared" si="173"/>
        <v>0.98399999999999999</v>
      </c>
      <c r="AO70" s="25">
        <f t="shared" si="173"/>
        <v>0.98399999999999999</v>
      </c>
      <c r="AP70" s="25">
        <f t="shared" si="173"/>
        <v>0.98399999999999999</v>
      </c>
      <c r="AQ70" s="25">
        <f t="shared" si="173"/>
        <v>0.98399999999999999</v>
      </c>
      <c r="AR70" s="25">
        <f t="shared" si="173"/>
        <v>1</v>
      </c>
      <c r="AS70" s="25">
        <f t="shared" si="173"/>
        <v>1</v>
      </c>
      <c r="AT70" s="25">
        <f t="shared" si="173"/>
        <v>0.98399999999999999</v>
      </c>
      <c r="AU70" s="25">
        <f t="shared" si="173"/>
        <v>1</v>
      </c>
      <c r="AV70" s="25">
        <f t="shared" si="173"/>
        <v>0.98399999999999999</v>
      </c>
      <c r="AW70" s="25">
        <f t="shared" si="173"/>
        <v>0.98399999999999999</v>
      </c>
      <c r="AX70" s="25">
        <f t="shared" si="173"/>
        <v>0.98399999999999999</v>
      </c>
      <c r="AY70" s="25">
        <f t="shared" si="173"/>
        <v>0.98399999999999999</v>
      </c>
      <c r="AZ70" s="25">
        <f t="shared" si="173"/>
        <v>0.97599999999999998</v>
      </c>
      <c r="BA70" s="25">
        <f t="shared" si="173"/>
        <v>0.97599999999999998</v>
      </c>
      <c r="BB70" s="25">
        <f t="shared" si="173"/>
        <v>0.97599999999999998</v>
      </c>
      <c r="BC70" s="25">
        <f t="shared" si="173"/>
        <v>0.97599999999999998</v>
      </c>
      <c r="BD70" s="25">
        <f t="shared" si="173"/>
        <v>0.97599999999999998</v>
      </c>
      <c r="BE70" s="25">
        <f t="shared" si="173"/>
        <v>0.97599999999999998</v>
      </c>
      <c r="BF70" s="25">
        <f t="shared" si="173"/>
        <v>0.97599999999999998</v>
      </c>
      <c r="BG70" s="25">
        <f t="shared" si="173"/>
        <v>0.97599999999999998</v>
      </c>
      <c r="BH70" s="25">
        <f t="shared" si="173"/>
        <v>1</v>
      </c>
      <c r="BI70" s="25">
        <f t="shared" si="173"/>
        <v>1</v>
      </c>
      <c r="BJ70" s="25">
        <f t="shared" si="173"/>
        <v>1</v>
      </c>
      <c r="BK70" s="25">
        <f t="shared" si="173"/>
        <v>0.98399999999999999</v>
      </c>
      <c r="BL70" s="25">
        <f t="shared" si="173"/>
        <v>0.98399999999999999</v>
      </c>
      <c r="BM70" s="25">
        <f t="shared" si="173"/>
        <v>0.98399999999999999</v>
      </c>
      <c r="BN70" s="25">
        <f t="shared" si="173"/>
        <v>0.98399999999999999</v>
      </c>
      <c r="BO70" s="25">
        <f t="shared" si="173"/>
        <v>0.98399999999999999</v>
      </c>
      <c r="BP70" s="25">
        <f t="shared" si="173"/>
        <v>0.98399999999999999</v>
      </c>
      <c r="BQ70" s="25">
        <f t="shared" si="173"/>
        <v>0.97599999999999998</v>
      </c>
      <c r="BR70" s="25">
        <f t="shared" si="173"/>
        <v>0.97599999999999998</v>
      </c>
      <c r="BS70" s="25">
        <f t="shared" si="173"/>
        <v>0.97599999999999998</v>
      </c>
      <c r="BT70" s="25">
        <f t="shared" si="173"/>
        <v>0.97599999999999998</v>
      </c>
      <c r="BU70" s="25">
        <f t="shared" si="173"/>
        <v>1</v>
      </c>
      <c r="BV70" s="25">
        <f t="shared" si="173"/>
        <v>0.99199999999999999</v>
      </c>
      <c r="BW70" s="25">
        <f t="shared" si="173"/>
        <v>0.97599999999999998</v>
      </c>
      <c r="BX70" s="25">
        <f t="shared" si="173"/>
        <v>0.97599999999999998</v>
      </c>
      <c r="BY70" s="25">
        <f t="shared" si="173"/>
        <v>0.97599999999999998</v>
      </c>
      <c r="BZ70" s="25">
        <f t="shared" si="173"/>
        <v>0.97599999999999998</v>
      </c>
      <c r="CA70" s="25">
        <f t="shared" si="173"/>
        <v>0.97599999999999998</v>
      </c>
      <c r="CB70" s="25">
        <f t="shared" si="173"/>
        <v>0.97599999999999998</v>
      </c>
      <c r="CC70" s="25">
        <f t="shared" si="173"/>
        <v>0.97599999999999998</v>
      </c>
      <c r="CD70" s="25">
        <f t="shared" ref="CD70:CS70" si="174">IF($F70=CD$4,1,IF($F70&gt;=EDATE(CD$4,12),IF(CD$11="Prior Year",CD58*(1-CD$10),CD58-CD$10),IF(CD69&gt;0,CD69,0)))</f>
        <v>0.97599999999999998</v>
      </c>
      <c r="CE70" s="25">
        <f t="shared" si="174"/>
        <v>0.97599999999999998</v>
      </c>
      <c r="CF70" s="25">
        <f t="shared" si="174"/>
        <v>1</v>
      </c>
      <c r="CG70" s="25">
        <f t="shared" si="174"/>
        <v>1</v>
      </c>
      <c r="CH70" s="25">
        <f t="shared" si="174"/>
        <v>1</v>
      </c>
      <c r="CI70" s="25">
        <f t="shared" si="174"/>
        <v>0.97599999999999998</v>
      </c>
      <c r="CJ70" s="25">
        <f t="shared" si="174"/>
        <v>0.99</v>
      </c>
      <c r="CK70" s="25">
        <f t="shared" si="174"/>
        <v>0.99</v>
      </c>
      <c r="CL70" s="25">
        <f t="shared" si="174"/>
        <v>1</v>
      </c>
      <c r="CM70" s="25">
        <v>0.98839395919282491</v>
      </c>
      <c r="CN70" s="25">
        <v>0.98839395919282491</v>
      </c>
      <c r="CO70" s="25">
        <v>0.98839395919282491</v>
      </c>
      <c r="CP70" s="25">
        <f t="shared" si="174"/>
        <v>0.99</v>
      </c>
      <c r="CQ70" s="25">
        <f t="shared" si="174"/>
        <v>0.99</v>
      </c>
      <c r="CR70" s="25">
        <f t="shared" si="174"/>
        <v>0.99</v>
      </c>
      <c r="CS70" s="25">
        <f t="shared" si="174"/>
        <v>0.99</v>
      </c>
    </row>
    <row r="71" spans="2:97" hidden="1" outlineLevel="1" x14ac:dyDescent="0.25">
      <c r="B71" s="2">
        <f t="shared" si="14"/>
        <v>31</v>
      </c>
      <c r="F71" s="24">
        <f t="shared" si="17"/>
        <v>43739</v>
      </c>
      <c r="G71" s="25">
        <f t="shared" si="83"/>
        <v>0.98796248344489701</v>
      </c>
      <c r="H71" s="25"/>
      <c r="I71" s="25"/>
      <c r="J71" s="25"/>
      <c r="K71" s="25"/>
      <c r="L71" s="25"/>
      <c r="M71" s="25"/>
      <c r="N71" s="25"/>
      <c r="O71" s="25"/>
      <c r="P71" s="23"/>
      <c r="Q71" s="25">
        <f t="shared" si="84"/>
        <v>1</v>
      </c>
      <c r="R71" s="25">
        <f t="shared" ref="R71:CC71" si="175">IF($F71=R$4,1,IF($F71&gt;=EDATE(R$4,12),IF(R$11="Prior Year",R59*(1-R$10),R59-R$10),IF(R70&gt;0,R70,0)))</f>
        <v>0.98</v>
      </c>
      <c r="S71" s="25">
        <f t="shared" si="175"/>
        <v>1</v>
      </c>
      <c r="T71" s="25">
        <f t="shared" si="175"/>
        <v>0.98499999999999999</v>
      </c>
      <c r="U71" s="25">
        <f t="shared" si="175"/>
        <v>0.98499999999999999</v>
      </c>
      <c r="V71" s="25">
        <f t="shared" si="175"/>
        <v>0.99</v>
      </c>
      <c r="W71" s="25">
        <f t="shared" si="175"/>
        <v>0.98499999999999999</v>
      </c>
      <c r="X71" s="25">
        <f t="shared" si="175"/>
        <v>0.98499999999999999</v>
      </c>
      <c r="Y71" s="25">
        <f t="shared" si="175"/>
        <v>0.98499999999999999</v>
      </c>
      <c r="Z71" s="25">
        <f t="shared" si="175"/>
        <v>0.99</v>
      </c>
      <c r="AA71" s="25">
        <f t="shared" si="175"/>
        <v>0.99</v>
      </c>
      <c r="AB71" s="25">
        <f t="shared" si="175"/>
        <v>0.995</v>
      </c>
      <c r="AC71" s="25">
        <f t="shared" si="175"/>
        <v>0.995</v>
      </c>
      <c r="AD71" s="25">
        <f t="shared" si="175"/>
        <v>0.98499999999999999</v>
      </c>
      <c r="AE71" s="25">
        <f t="shared" si="175"/>
        <v>0.99</v>
      </c>
      <c r="AF71" s="25">
        <f t="shared" si="175"/>
        <v>0.99</v>
      </c>
      <c r="AG71" s="25">
        <f t="shared" si="175"/>
        <v>0.99</v>
      </c>
      <c r="AH71" s="25">
        <f t="shared" si="175"/>
        <v>0.99</v>
      </c>
      <c r="AI71" s="25">
        <f t="shared" si="175"/>
        <v>1</v>
      </c>
      <c r="AJ71" s="25">
        <f t="shared" si="175"/>
        <v>1</v>
      </c>
      <c r="AK71" s="25">
        <f t="shared" si="175"/>
        <v>0.98499999999999999</v>
      </c>
      <c r="AL71" s="25">
        <f t="shared" si="175"/>
        <v>0.99</v>
      </c>
      <c r="AM71" s="25">
        <f t="shared" si="175"/>
        <v>0.99</v>
      </c>
      <c r="AN71" s="25">
        <f t="shared" si="175"/>
        <v>0.98399999999999999</v>
      </c>
      <c r="AO71" s="25">
        <f t="shared" si="175"/>
        <v>0.98399999999999999</v>
      </c>
      <c r="AP71" s="25">
        <f t="shared" si="175"/>
        <v>0.98399999999999999</v>
      </c>
      <c r="AQ71" s="25">
        <f t="shared" si="175"/>
        <v>0.98399999999999999</v>
      </c>
      <c r="AR71" s="25">
        <f t="shared" si="175"/>
        <v>1</v>
      </c>
      <c r="AS71" s="25">
        <f t="shared" si="175"/>
        <v>1</v>
      </c>
      <c r="AT71" s="25">
        <f t="shared" si="175"/>
        <v>0.98399999999999999</v>
      </c>
      <c r="AU71" s="25">
        <f t="shared" si="175"/>
        <v>1</v>
      </c>
      <c r="AV71" s="25">
        <f t="shared" si="175"/>
        <v>0.98399999999999999</v>
      </c>
      <c r="AW71" s="25">
        <f t="shared" si="175"/>
        <v>0.98399999999999999</v>
      </c>
      <c r="AX71" s="25">
        <f t="shared" si="175"/>
        <v>0.98399999999999999</v>
      </c>
      <c r="AY71" s="25">
        <f t="shared" si="175"/>
        <v>0.98399999999999999</v>
      </c>
      <c r="AZ71" s="25">
        <f t="shared" si="175"/>
        <v>0.97599999999999998</v>
      </c>
      <c r="BA71" s="25">
        <f t="shared" si="175"/>
        <v>0.97599999999999998</v>
      </c>
      <c r="BB71" s="25">
        <f t="shared" si="175"/>
        <v>0.97599999999999998</v>
      </c>
      <c r="BC71" s="25">
        <f t="shared" si="175"/>
        <v>0.97599999999999998</v>
      </c>
      <c r="BD71" s="25">
        <f t="shared" si="175"/>
        <v>0.97599999999999998</v>
      </c>
      <c r="BE71" s="25">
        <f t="shared" si="175"/>
        <v>0.97599999999999998</v>
      </c>
      <c r="BF71" s="25">
        <f t="shared" si="175"/>
        <v>0.97599999999999998</v>
      </c>
      <c r="BG71" s="25">
        <f t="shared" si="175"/>
        <v>0.97599999999999998</v>
      </c>
      <c r="BH71" s="25">
        <f t="shared" si="175"/>
        <v>1</v>
      </c>
      <c r="BI71" s="25">
        <f t="shared" si="175"/>
        <v>1</v>
      </c>
      <c r="BJ71" s="25">
        <f t="shared" si="175"/>
        <v>1</v>
      </c>
      <c r="BK71" s="25">
        <f t="shared" si="175"/>
        <v>0.98399999999999999</v>
      </c>
      <c r="BL71" s="25">
        <f t="shared" si="175"/>
        <v>0.98399999999999999</v>
      </c>
      <c r="BM71" s="25">
        <f t="shared" si="175"/>
        <v>0.98399999999999999</v>
      </c>
      <c r="BN71" s="25">
        <f t="shared" si="175"/>
        <v>0.98399999999999999</v>
      </c>
      <c r="BO71" s="25">
        <f t="shared" si="175"/>
        <v>0.98399999999999999</v>
      </c>
      <c r="BP71" s="25">
        <f t="shared" si="175"/>
        <v>0.98399999999999999</v>
      </c>
      <c r="BQ71" s="25">
        <f t="shared" si="175"/>
        <v>0.97599999999999998</v>
      </c>
      <c r="BR71" s="25">
        <f t="shared" si="175"/>
        <v>0.97599999999999998</v>
      </c>
      <c r="BS71" s="25">
        <f t="shared" si="175"/>
        <v>0.97599999999999998</v>
      </c>
      <c r="BT71" s="25">
        <f t="shared" si="175"/>
        <v>0.97599999999999998</v>
      </c>
      <c r="BU71" s="25">
        <f t="shared" si="175"/>
        <v>1</v>
      </c>
      <c r="BV71" s="25">
        <f t="shared" si="175"/>
        <v>0.99199999999999999</v>
      </c>
      <c r="BW71" s="25">
        <f t="shared" si="175"/>
        <v>0.97599999999999998</v>
      </c>
      <c r="BX71" s="25">
        <f t="shared" si="175"/>
        <v>0.97599999999999998</v>
      </c>
      <c r="BY71" s="25">
        <f t="shared" si="175"/>
        <v>0.97599999999999998</v>
      </c>
      <c r="BZ71" s="25">
        <f t="shared" si="175"/>
        <v>0.97599999999999998</v>
      </c>
      <c r="CA71" s="25">
        <f t="shared" si="175"/>
        <v>0.97599999999999998</v>
      </c>
      <c r="CB71" s="25">
        <f t="shared" si="175"/>
        <v>0.97599999999999998</v>
      </c>
      <c r="CC71" s="25">
        <f t="shared" si="175"/>
        <v>0.97599999999999998</v>
      </c>
      <c r="CD71" s="25">
        <f t="shared" ref="CD71:CS71" si="176">IF($F71=CD$4,1,IF($F71&gt;=EDATE(CD$4,12),IF(CD$11="Prior Year",CD59*(1-CD$10),CD59-CD$10),IF(CD70&gt;0,CD70,0)))</f>
        <v>0.97599999999999998</v>
      </c>
      <c r="CE71" s="25">
        <f t="shared" si="176"/>
        <v>0.97599999999999998</v>
      </c>
      <c r="CF71" s="25">
        <f t="shared" si="176"/>
        <v>1</v>
      </c>
      <c r="CG71" s="25">
        <f t="shared" si="176"/>
        <v>1</v>
      </c>
      <c r="CH71" s="25">
        <f t="shared" si="176"/>
        <v>1</v>
      </c>
      <c r="CI71" s="25">
        <f t="shared" si="176"/>
        <v>0.97599999999999998</v>
      </c>
      <c r="CJ71" s="25">
        <f t="shared" si="176"/>
        <v>0.99</v>
      </c>
      <c r="CK71" s="25">
        <f t="shared" si="176"/>
        <v>0.99</v>
      </c>
      <c r="CL71" s="25">
        <f t="shared" si="176"/>
        <v>1</v>
      </c>
      <c r="CM71" s="25">
        <v>0.98839395919282491</v>
      </c>
      <c r="CN71" s="25">
        <v>0.98839395919282491</v>
      </c>
      <c r="CO71" s="25">
        <v>0.98839395919282491</v>
      </c>
      <c r="CP71" s="25">
        <f t="shared" si="176"/>
        <v>0.99</v>
      </c>
      <c r="CQ71" s="25">
        <f t="shared" si="176"/>
        <v>0.99</v>
      </c>
      <c r="CR71" s="25">
        <f t="shared" si="176"/>
        <v>0.99</v>
      </c>
      <c r="CS71" s="25">
        <f t="shared" si="176"/>
        <v>0.99</v>
      </c>
    </row>
    <row r="72" spans="2:97" hidden="1" outlineLevel="1" x14ac:dyDescent="0.25">
      <c r="B72" s="2">
        <f t="shared" si="14"/>
        <v>30</v>
      </c>
      <c r="F72" s="24">
        <f t="shared" si="17"/>
        <v>43770</v>
      </c>
      <c r="G72" s="25">
        <f t="shared" si="83"/>
        <v>0.98718638720896379</v>
      </c>
      <c r="H72" s="25"/>
      <c r="I72" s="25"/>
      <c r="J72" s="25"/>
      <c r="K72" s="25"/>
      <c r="L72" s="25"/>
      <c r="M72" s="25"/>
      <c r="N72" s="25"/>
      <c r="O72" s="25"/>
      <c r="P72" s="23"/>
      <c r="Q72" s="25">
        <f t="shared" si="84"/>
        <v>1</v>
      </c>
      <c r="R72" s="25">
        <f t="shared" ref="R72:CC72" si="177">IF($F72=R$4,1,IF($F72&gt;=EDATE(R$4,12),IF(R$11="Prior Year",R60*(1-R$10),R60-R$10),IF(R71&gt;0,R71,0)))</f>
        <v>0.98</v>
      </c>
      <c r="S72" s="25">
        <f t="shared" si="177"/>
        <v>1</v>
      </c>
      <c r="T72" s="25">
        <f t="shared" si="177"/>
        <v>0.98499999999999999</v>
      </c>
      <c r="U72" s="25">
        <f t="shared" si="177"/>
        <v>0.98499999999999999</v>
      </c>
      <c r="V72" s="25">
        <f t="shared" si="177"/>
        <v>0.99</v>
      </c>
      <c r="W72" s="25">
        <f t="shared" si="177"/>
        <v>0.98499999999999999</v>
      </c>
      <c r="X72" s="25">
        <f t="shared" si="177"/>
        <v>0.98499999999999999</v>
      </c>
      <c r="Y72" s="25">
        <f t="shared" si="177"/>
        <v>0.98499999999999999</v>
      </c>
      <c r="Z72" s="25">
        <f t="shared" si="177"/>
        <v>0.98499999999999999</v>
      </c>
      <c r="AA72" s="25">
        <f t="shared" si="177"/>
        <v>0.98499999999999999</v>
      </c>
      <c r="AB72" s="25">
        <f t="shared" si="177"/>
        <v>0.995</v>
      </c>
      <c r="AC72" s="25">
        <f t="shared" si="177"/>
        <v>0.995</v>
      </c>
      <c r="AD72" s="25">
        <f t="shared" si="177"/>
        <v>0.98499999999999999</v>
      </c>
      <c r="AE72" s="25">
        <f t="shared" si="177"/>
        <v>0.98499999999999999</v>
      </c>
      <c r="AF72" s="25">
        <f t="shared" si="177"/>
        <v>0.98499999999999999</v>
      </c>
      <c r="AG72" s="25">
        <f t="shared" si="177"/>
        <v>0.99</v>
      </c>
      <c r="AH72" s="25">
        <f t="shared" si="177"/>
        <v>0.99</v>
      </c>
      <c r="AI72" s="25">
        <f t="shared" si="177"/>
        <v>1</v>
      </c>
      <c r="AJ72" s="25">
        <f t="shared" si="177"/>
        <v>1</v>
      </c>
      <c r="AK72" s="25">
        <f t="shared" si="177"/>
        <v>0.98499999999999999</v>
      </c>
      <c r="AL72" s="25">
        <f t="shared" si="177"/>
        <v>0.99</v>
      </c>
      <c r="AM72" s="25">
        <f t="shared" si="177"/>
        <v>0.99</v>
      </c>
      <c r="AN72" s="25">
        <f t="shared" si="177"/>
        <v>0.98399999999999999</v>
      </c>
      <c r="AO72" s="25">
        <f t="shared" si="177"/>
        <v>0.98399999999999999</v>
      </c>
      <c r="AP72" s="25">
        <f t="shared" si="177"/>
        <v>0.97599999999999998</v>
      </c>
      <c r="AQ72" s="25">
        <f t="shared" si="177"/>
        <v>0.97599999999999998</v>
      </c>
      <c r="AR72" s="25">
        <f t="shared" si="177"/>
        <v>1</v>
      </c>
      <c r="AS72" s="25">
        <f t="shared" si="177"/>
        <v>1</v>
      </c>
      <c r="AT72" s="25">
        <f t="shared" si="177"/>
        <v>0.98399999999999999</v>
      </c>
      <c r="AU72" s="25">
        <f t="shared" si="177"/>
        <v>1</v>
      </c>
      <c r="AV72" s="25">
        <f t="shared" si="177"/>
        <v>0.98399999999999999</v>
      </c>
      <c r="AW72" s="25">
        <f t="shared" si="177"/>
        <v>0.98399999999999999</v>
      </c>
      <c r="AX72" s="25">
        <f t="shared" si="177"/>
        <v>0.98399999999999999</v>
      </c>
      <c r="AY72" s="25">
        <f t="shared" si="177"/>
        <v>0.98399999999999999</v>
      </c>
      <c r="AZ72" s="25">
        <f t="shared" si="177"/>
        <v>0.97599999999999998</v>
      </c>
      <c r="BA72" s="25">
        <f t="shared" si="177"/>
        <v>0.97599999999999998</v>
      </c>
      <c r="BB72" s="25">
        <f t="shared" si="177"/>
        <v>0.97599999999999998</v>
      </c>
      <c r="BC72" s="25">
        <f t="shared" si="177"/>
        <v>0.97599999999999998</v>
      </c>
      <c r="BD72" s="25">
        <f t="shared" si="177"/>
        <v>0.97599999999999998</v>
      </c>
      <c r="BE72" s="25">
        <f t="shared" si="177"/>
        <v>0.97599999999999998</v>
      </c>
      <c r="BF72" s="25">
        <f t="shared" si="177"/>
        <v>0.97599999999999998</v>
      </c>
      <c r="BG72" s="25">
        <f t="shared" si="177"/>
        <v>0.97599999999999998</v>
      </c>
      <c r="BH72" s="25">
        <f t="shared" si="177"/>
        <v>1</v>
      </c>
      <c r="BI72" s="25">
        <f t="shared" si="177"/>
        <v>1</v>
      </c>
      <c r="BJ72" s="25">
        <f t="shared" si="177"/>
        <v>1</v>
      </c>
      <c r="BK72" s="25">
        <f t="shared" si="177"/>
        <v>0.98399999999999999</v>
      </c>
      <c r="BL72" s="25">
        <f t="shared" si="177"/>
        <v>0.98399999999999999</v>
      </c>
      <c r="BM72" s="25">
        <f t="shared" si="177"/>
        <v>0.98399999999999999</v>
      </c>
      <c r="BN72" s="25">
        <f t="shared" si="177"/>
        <v>0.98399999999999999</v>
      </c>
      <c r="BO72" s="25">
        <f t="shared" si="177"/>
        <v>0.97599999999999998</v>
      </c>
      <c r="BP72" s="25">
        <f t="shared" si="177"/>
        <v>0.98399999999999999</v>
      </c>
      <c r="BQ72" s="25">
        <f t="shared" si="177"/>
        <v>0.97599999999999998</v>
      </c>
      <c r="BR72" s="25">
        <f t="shared" si="177"/>
        <v>0.97599999999999998</v>
      </c>
      <c r="BS72" s="25">
        <f t="shared" si="177"/>
        <v>0.97599999999999998</v>
      </c>
      <c r="BT72" s="25">
        <f t="shared" si="177"/>
        <v>0.97599999999999998</v>
      </c>
      <c r="BU72" s="25">
        <f t="shared" si="177"/>
        <v>1</v>
      </c>
      <c r="BV72" s="25">
        <f t="shared" si="177"/>
        <v>0.99199999999999999</v>
      </c>
      <c r="BW72" s="25">
        <f t="shared" si="177"/>
        <v>0.97599999999999998</v>
      </c>
      <c r="BX72" s="25">
        <f t="shared" si="177"/>
        <v>0.97599999999999998</v>
      </c>
      <c r="BY72" s="25">
        <f t="shared" si="177"/>
        <v>0.97599999999999998</v>
      </c>
      <c r="BZ72" s="25">
        <f t="shared" si="177"/>
        <v>0.97599999999999998</v>
      </c>
      <c r="CA72" s="25">
        <f t="shared" si="177"/>
        <v>0.97599999999999998</v>
      </c>
      <c r="CB72" s="25">
        <f t="shared" si="177"/>
        <v>0.97599999999999998</v>
      </c>
      <c r="CC72" s="25">
        <f t="shared" si="177"/>
        <v>0.97599999999999998</v>
      </c>
      <c r="CD72" s="25">
        <f t="shared" ref="CD72:CS72" si="178">IF($F72=CD$4,1,IF($F72&gt;=EDATE(CD$4,12),IF(CD$11="Prior Year",CD60*(1-CD$10),CD60-CD$10),IF(CD71&gt;0,CD71,0)))</f>
        <v>0.97599999999999998</v>
      </c>
      <c r="CE72" s="25">
        <f t="shared" si="178"/>
        <v>0.97599999999999998</v>
      </c>
      <c r="CF72" s="25">
        <f t="shared" si="178"/>
        <v>1</v>
      </c>
      <c r="CG72" s="25">
        <f t="shared" si="178"/>
        <v>1</v>
      </c>
      <c r="CH72" s="25">
        <f t="shared" si="178"/>
        <v>1</v>
      </c>
      <c r="CI72" s="25">
        <f t="shared" si="178"/>
        <v>0.97599999999999998</v>
      </c>
      <c r="CJ72" s="25">
        <f t="shared" si="178"/>
        <v>0.99</v>
      </c>
      <c r="CK72" s="25">
        <f t="shared" si="178"/>
        <v>0.99</v>
      </c>
      <c r="CL72" s="25">
        <f t="shared" si="178"/>
        <v>0.99199999999999999</v>
      </c>
      <c r="CM72" s="25">
        <v>0.98839395919282491</v>
      </c>
      <c r="CN72" s="25">
        <v>0.98839395919282491</v>
      </c>
      <c r="CO72" s="25">
        <v>0.98839395919282491</v>
      </c>
      <c r="CP72" s="25">
        <f t="shared" si="178"/>
        <v>0.99</v>
      </c>
      <c r="CQ72" s="25">
        <f t="shared" si="178"/>
        <v>0.99</v>
      </c>
      <c r="CR72" s="25">
        <f t="shared" si="178"/>
        <v>0.99</v>
      </c>
      <c r="CS72" s="25">
        <f t="shared" si="178"/>
        <v>0.99</v>
      </c>
    </row>
    <row r="73" spans="2:97" hidden="1" outlineLevel="1" x14ac:dyDescent="0.25">
      <c r="B73" s="2">
        <f t="shared" si="14"/>
        <v>31</v>
      </c>
      <c r="F73" s="26">
        <f t="shared" si="17"/>
        <v>43800</v>
      </c>
      <c r="G73" s="27">
        <f t="shared" si="83"/>
        <v>0.98669256936117578</v>
      </c>
      <c r="H73" s="27"/>
      <c r="I73" s="27"/>
      <c r="J73" s="27"/>
      <c r="K73" s="27"/>
      <c r="L73" s="27"/>
      <c r="M73" s="27"/>
      <c r="N73" s="27"/>
      <c r="O73" s="27"/>
      <c r="P73" s="28"/>
      <c r="Q73" s="27">
        <f t="shared" si="84"/>
        <v>1</v>
      </c>
      <c r="R73" s="27">
        <f t="shared" ref="R73:CC73" si="179">IF($F73=R$4,1,IF($F73&gt;=EDATE(R$4,12),IF(R$11="Prior Year",R61*(1-R$10),R61-R$10),IF(R72&gt;0,R72,0)))</f>
        <v>0.98</v>
      </c>
      <c r="S73" s="27">
        <f t="shared" si="179"/>
        <v>1</v>
      </c>
      <c r="T73" s="27">
        <f t="shared" si="179"/>
        <v>0.98499999999999999</v>
      </c>
      <c r="U73" s="27">
        <f t="shared" si="179"/>
        <v>0.98499999999999999</v>
      </c>
      <c r="V73" s="27">
        <f t="shared" si="179"/>
        <v>0.99</v>
      </c>
      <c r="W73" s="27">
        <f t="shared" si="179"/>
        <v>0.98499999999999999</v>
      </c>
      <c r="X73" s="27">
        <f t="shared" si="179"/>
        <v>0.98499999999999999</v>
      </c>
      <c r="Y73" s="27">
        <f t="shared" si="179"/>
        <v>0.98499999999999999</v>
      </c>
      <c r="Z73" s="27">
        <f t="shared" si="179"/>
        <v>0.98499999999999999</v>
      </c>
      <c r="AA73" s="27">
        <f t="shared" si="179"/>
        <v>0.98499999999999999</v>
      </c>
      <c r="AB73" s="27">
        <f t="shared" si="179"/>
        <v>0.995</v>
      </c>
      <c r="AC73" s="27">
        <f t="shared" si="179"/>
        <v>0.995</v>
      </c>
      <c r="AD73" s="27">
        <f t="shared" si="179"/>
        <v>0.98499999999999999</v>
      </c>
      <c r="AE73" s="27">
        <f t="shared" si="179"/>
        <v>0.98499999999999999</v>
      </c>
      <c r="AF73" s="27">
        <f t="shared" si="179"/>
        <v>0.98499999999999999</v>
      </c>
      <c r="AG73" s="27">
        <f t="shared" si="179"/>
        <v>0.99</v>
      </c>
      <c r="AH73" s="27">
        <f t="shared" si="179"/>
        <v>0.99</v>
      </c>
      <c r="AI73" s="27">
        <f t="shared" si="179"/>
        <v>1</v>
      </c>
      <c r="AJ73" s="27">
        <f t="shared" si="179"/>
        <v>1</v>
      </c>
      <c r="AK73" s="27">
        <f t="shared" si="179"/>
        <v>0.98499999999999999</v>
      </c>
      <c r="AL73" s="27">
        <f t="shared" si="179"/>
        <v>0.99</v>
      </c>
      <c r="AM73" s="27">
        <f t="shared" si="179"/>
        <v>0.99</v>
      </c>
      <c r="AN73" s="27">
        <f t="shared" si="179"/>
        <v>0.98399999999999999</v>
      </c>
      <c r="AO73" s="27">
        <f t="shared" si="179"/>
        <v>0.98399999999999999</v>
      </c>
      <c r="AP73" s="27">
        <f t="shared" si="179"/>
        <v>0.97599999999999998</v>
      </c>
      <c r="AQ73" s="27">
        <f t="shared" si="179"/>
        <v>0.97599999999999998</v>
      </c>
      <c r="AR73" s="27">
        <f t="shared" si="179"/>
        <v>1</v>
      </c>
      <c r="AS73" s="27">
        <f t="shared" si="179"/>
        <v>1</v>
      </c>
      <c r="AT73" s="27">
        <f t="shared" si="179"/>
        <v>0.98399999999999999</v>
      </c>
      <c r="AU73" s="27">
        <f t="shared" si="179"/>
        <v>1</v>
      </c>
      <c r="AV73" s="27">
        <f t="shared" si="179"/>
        <v>0.98399999999999999</v>
      </c>
      <c r="AW73" s="27">
        <f t="shared" si="179"/>
        <v>0.98399999999999999</v>
      </c>
      <c r="AX73" s="27">
        <f t="shared" si="179"/>
        <v>0.98399999999999999</v>
      </c>
      <c r="AY73" s="27">
        <f t="shared" si="179"/>
        <v>0.98399999999999999</v>
      </c>
      <c r="AZ73" s="27">
        <f t="shared" si="179"/>
        <v>0.97599999999999998</v>
      </c>
      <c r="BA73" s="27">
        <f t="shared" si="179"/>
        <v>0.97599999999999998</v>
      </c>
      <c r="BB73" s="27">
        <f t="shared" si="179"/>
        <v>0.97599999999999998</v>
      </c>
      <c r="BC73" s="27">
        <f t="shared" si="179"/>
        <v>0.97599999999999998</v>
      </c>
      <c r="BD73" s="27">
        <f t="shared" si="179"/>
        <v>0.97599999999999998</v>
      </c>
      <c r="BE73" s="27">
        <f t="shared" si="179"/>
        <v>0.97599999999999998</v>
      </c>
      <c r="BF73" s="27">
        <f t="shared" si="179"/>
        <v>0.97599999999999998</v>
      </c>
      <c r="BG73" s="27">
        <f t="shared" si="179"/>
        <v>0.97599999999999998</v>
      </c>
      <c r="BH73" s="27">
        <f t="shared" si="179"/>
        <v>1</v>
      </c>
      <c r="BI73" s="27">
        <f t="shared" si="179"/>
        <v>1</v>
      </c>
      <c r="BJ73" s="27">
        <f t="shared" si="179"/>
        <v>1</v>
      </c>
      <c r="BK73" s="27">
        <f t="shared" si="179"/>
        <v>0.98399999999999999</v>
      </c>
      <c r="BL73" s="27">
        <f t="shared" si="179"/>
        <v>0.98399999999999999</v>
      </c>
      <c r="BM73" s="27">
        <f t="shared" si="179"/>
        <v>0.98399999999999999</v>
      </c>
      <c r="BN73" s="27">
        <f t="shared" si="179"/>
        <v>0.98399999999999999</v>
      </c>
      <c r="BO73" s="27">
        <f t="shared" si="179"/>
        <v>0.97599999999999998</v>
      </c>
      <c r="BP73" s="27">
        <f t="shared" si="179"/>
        <v>0.98399999999999999</v>
      </c>
      <c r="BQ73" s="27">
        <f t="shared" si="179"/>
        <v>0.97599999999999998</v>
      </c>
      <c r="BR73" s="27">
        <f t="shared" si="179"/>
        <v>0.97599999999999998</v>
      </c>
      <c r="BS73" s="27">
        <f t="shared" si="179"/>
        <v>0.97599999999999998</v>
      </c>
      <c r="BT73" s="27">
        <f t="shared" si="179"/>
        <v>0.97599999999999998</v>
      </c>
      <c r="BU73" s="27">
        <f t="shared" si="179"/>
        <v>1</v>
      </c>
      <c r="BV73" s="27">
        <f t="shared" si="179"/>
        <v>0.98399999999999999</v>
      </c>
      <c r="BW73" s="27">
        <f t="shared" si="179"/>
        <v>0.97599999999999998</v>
      </c>
      <c r="BX73" s="27">
        <f t="shared" si="179"/>
        <v>0.97599999999999998</v>
      </c>
      <c r="BY73" s="27">
        <f t="shared" si="179"/>
        <v>0.97599999999999998</v>
      </c>
      <c r="BZ73" s="27">
        <f t="shared" si="179"/>
        <v>0.97599999999999998</v>
      </c>
      <c r="CA73" s="27">
        <f t="shared" si="179"/>
        <v>0.97599999999999998</v>
      </c>
      <c r="CB73" s="27">
        <f t="shared" si="179"/>
        <v>0.97599999999999998</v>
      </c>
      <c r="CC73" s="27">
        <f t="shared" si="179"/>
        <v>0.97599999999999998</v>
      </c>
      <c r="CD73" s="27">
        <f t="shared" ref="CD73:CS73" si="180">IF($F73=CD$4,1,IF($F73&gt;=EDATE(CD$4,12),IF(CD$11="Prior Year",CD61*(1-CD$10),CD61-CD$10),IF(CD72&gt;0,CD72,0)))</f>
        <v>0.97599999999999998</v>
      </c>
      <c r="CE73" s="27">
        <f t="shared" si="180"/>
        <v>0.97599999999999998</v>
      </c>
      <c r="CF73" s="27">
        <f t="shared" si="180"/>
        <v>1</v>
      </c>
      <c r="CG73" s="27">
        <f t="shared" si="180"/>
        <v>1</v>
      </c>
      <c r="CH73" s="27">
        <f t="shared" si="180"/>
        <v>1</v>
      </c>
      <c r="CI73" s="27">
        <f t="shared" si="180"/>
        <v>0.97599999999999998</v>
      </c>
      <c r="CJ73" s="27">
        <f t="shared" si="180"/>
        <v>0.98499999999999999</v>
      </c>
      <c r="CK73" s="27">
        <f t="shared" si="180"/>
        <v>0.98499999999999999</v>
      </c>
      <c r="CL73" s="27">
        <f t="shared" si="180"/>
        <v>0.99199999999999999</v>
      </c>
      <c r="CM73" s="27">
        <v>0.9855082360986549</v>
      </c>
      <c r="CN73" s="27">
        <v>0.9855082360986549</v>
      </c>
      <c r="CO73" s="27">
        <v>0.9855082360986549</v>
      </c>
      <c r="CP73" s="27">
        <f t="shared" si="180"/>
        <v>0.98499999999999999</v>
      </c>
      <c r="CQ73" s="27">
        <f t="shared" si="180"/>
        <v>0.98499999999999999</v>
      </c>
      <c r="CR73" s="27">
        <f t="shared" si="180"/>
        <v>0.98499999999999999</v>
      </c>
      <c r="CS73" s="27">
        <f t="shared" si="180"/>
        <v>0.98499999999999999</v>
      </c>
    </row>
    <row r="74" spans="2:97" hidden="1" outlineLevel="1" x14ac:dyDescent="0.25">
      <c r="B74" s="2">
        <f t="shared" si="14"/>
        <v>31</v>
      </c>
      <c r="F74" s="24">
        <f t="shared" si="17"/>
        <v>43831</v>
      </c>
      <c r="G74" s="25">
        <f t="shared" si="83"/>
        <v>0.98493837445642751</v>
      </c>
      <c r="H74" s="25"/>
      <c r="I74" s="25"/>
      <c r="J74" s="25"/>
      <c r="K74" s="25"/>
      <c r="L74" s="25"/>
      <c r="M74" s="25"/>
      <c r="N74" s="25"/>
      <c r="O74" s="25"/>
      <c r="P74" s="23"/>
      <c r="Q74" s="25">
        <f t="shared" si="84"/>
        <v>1</v>
      </c>
      <c r="R74" s="25">
        <f t="shared" ref="R74:CC74" si="181">IF($F74=R$4,1,IF($F74&gt;=EDATE(R$4,12),IF(R$11="Prior Year",R62*(1-R$10),R62-R$10),IF(R73&gt;0,R73,0)))</f>
        <v>0.98</v>
      </c>
      <c r="S74" s="25">
        <f t="shared" si="181"/>
        <v>1</v>
      </c>
      <c r="T74" s="25">
        <f t="shared" si="181"/>
        <v>0.98</v>
      </c>
      <c r="U74" s="25">
        <f t="shared" si="181"/>
        <v>0.98</v>
      </c>
      <c r="V74" s="25">
        <f t="shared" si="181"/>
        <v>0.98499999999999999</v>
      </c>
      <c r="W74" s="25">
        <f t="shared" si="181"/>
        <v>0.98</v>
      </c>
      <c r="X74" s="25">
        <f t="shared" si="181"/>
        <v>0.98499999999999999</v>
      </c>
      <c r="Y74" s="25">
        <f t="shared" si="181"/>
        <v>0.98499999999999999</v>
      </c>
      <c r="Z74" s="25">
        <f t="shared" si="181"/>
        <v>0.98499999999999999</v>
      </c>
      <c r="AA74" s="25">
        <f t="shared" si="181"/>
        <v>0.98499999999999999</v>
      </c>
      <c r="AB74" s="25">
        <f t="shared" si="181"/>
        <v>0.99</v>
      </c>
      <c r="AC74" s="25">
        <f t="shared" si="181"/>
        <v>0.99</v>
      </c>
      <c r="AD74" s="25">
        <f t="shared" si="181"/>
        <v>0.98</v>
      </c>
      <c r="AE74" s="25">
        <f t="shared" si="181"/>
        <v>0.98499999999999999</v>
      </c>
      <c r="AF74" s="25">
        <f t="shared" si="181"/>
        <v>0.98499999999999999</v>
      </c>
      <c r="AG74" s="25">
        <f t="shared" si="181"/>
        <v>0.98499999999999999</v>
      </c>
      <c r="AH74" s="25">
        <f t="shared" si="181"/>
        <v>0.98499999999999999</v>
      </c>
      <c r="AI74" s="25">
        <f t="shared" si="181"/>
        <v>1</v>
      </c>
      <c r="AJ74" s="25">
        <f t="shared" si="181"/>
        <v>1</v>
      </c>
      <c r="AK74" s="25">
        <f t="shared" si="181"/>
        <v>0.98</v>
      </c>
      <c r="AL74" s="25">
        <f t="shared" si="181"/>
        <v>0.98499999999999999</v>
      </c>
      <c r="AM74" s="25">
        <f t="shared" si="181"/>
        <v>0.98499999999999999</v>
      </c>
      <c r="AN74" s="25">
        <f t="shared" si="181"/>
        <v>0.97599999999999998</v>
      </c>
      <c r="AO74" s="25">
        <f t="shared" si="181"/>
        <v>0.97599999999999998</v>
      </c>
      <c r="AP74" s="25">
        <f t="shared" si="181"/>
        <v>0.97599999999999998</v>
      </c>
      <c r="AQ74" s="25">
        <f t="shared" si="181"/>
        <v>0.97599999999999998</v>
      </c>
      <c r="AR74" s="25">
        <f t="shared" si="181"/>
        <v>1</v>
      </c>
      <c r="AS74" s="25">
        <f t="shared" si="181"/>
        <v>1</v>
      </c>
      <c r="AT74" s="25">
        <f t="shared" si="181"/>
        <v>0.97599999999999998</v>
      </c>
      <c r="AU74" s="25">
        <f t="shared" si="181"/>
        <v>1</v>
      </c>
      <c r="AV74" s="25">
        <f t="shared" si="181"/>
        <v>0.97599999999999998</v>
      </c>
      <c r="AW74" s="25">
        <f t="shared" si="181"/>
        <v>0.97599999999999998</v>
      </c>
      <c r="AX74" s="25">
        <f t="shared" si="181"/>
        <v>0.97599999999999998</v>
      </c>
      <c r="AY74" s="25">
        <f t="shared" si="181"/>
        <v>0.97599999999999998</v>
      </c>
      <c r="AZ74" s="25">
        <f t="shared" si="181"/>
        <v>0.97599999999999998</v>
      </c>
      <c r="BA74" s="25">
        <f t="shared" si="181"/>
        <v>0.97599999999999998</v>
      </c>
      <c r="BB74" s="25">
        <f t="shared" si="181"/>
        <v>0.97599999999999998</v>
      </c>
      <c r="BC74" s="25">
        <f t="shared" si="181"/>
        <v>0.97599999999999998</v>
      </c>
      <c r="BD74" s="25">
        <f t="shared" si="181"/>
        <v>0.97599999999999998</v>
      </c>
      <c r="BE74" s="25">
        <f t="shared" si="181"/>
        <v>0.97599999999999998</v>
      </c>
      <c r="BF74" s="25">
        <f t="shared" si="181"/>
        <v>0.96799999999999997</v>
      </c>
      <c r="BG74" s="25">
        <f t="shared" si="181"/>
        <v>0.96799999999999997</v>
      </c>
      <c r="BH74" s="25">
        <f t="shared" si="181"/>
        <v>1</v>
      </c>
      <c r="BI74" s="25">
        <f t="shared" si="181"/>
        <v>1</v>
      </c>
      <c r="BJ74" s="25">
        <f t="shared" si="181"/>
        <v>1</v>
      </c>
      <c r="BK74" s="25">
        <f t="shared" si="181"/>
        <v>0.97599999999999998</v>
      </c>
      <c r="BL74" s="25">
        <f t="shared" si="181"/>
        <v>0.97599999999999998</v>
      </c>
      <c r="BM74" s="25">
        <f t="shared" si="181"/>
        <v>0.97599999999999998</v>
      </c>
      <c r="BN74" s="25">
        <f t="shared" si="181"/>
        <v>0.97599999999999998</v>
      </c>
      <c r="BO74" s="25">
        <f t="shared" si="181"/>
        <v>0.97599999999999998</v>
      </c>
      <c r="BP74" s="25">
        <f t="shared" si="181"/>
        <v>0.97599999999999998</v>
      </c>
      <c r="BQ74" s="25">
        <f t="shared" si="181"/>
        <v>0.97599999999999998</v>
      </c>
      <c r="BR74" s="25">
        <f t="shared" si="181"/>
        <v>0.97599999999999998</v>
      </c>
      <c r="BS74" s="25">
        <f t="shared" si="181"/>
        <v>0.97599999999999998</v>
      </c>
      <c r="BT74" s="25">
        <f t="shared" si="181"/>
        <v>0.97599999999999998</v>
      </c>
      <c r="BU74" s="25">
        <f t="shared" si="181"/>
        <v>1</v>
      </c>
      <c r="BV74" s="25">
        <f t="shared" si="181"/>
        <v>0.98399999999999999</v>
      </c>
      <c r="BW74" s="25">
        <f t="shared" si="181"/>
        <v>0.97599999999999998</v>
      </c>
      <c r="BX74" s="25">
        <f t="shared" si="181"/>
        <v>0.97599999999999998</v>
      </c>
      <c r="BY74" s="25">
        <f t="shared" si="181"/>
        <v>0.97599999999999998</v>
      </c>
      <c r="BZ74" s="25">
        <f t="shared" si="181"/>
        <v>0.97599999999999998</v>
      </c>
      <c r="CA74" s="25">
        <f t="shared" si="181"/>
        <v>0.97599999999999998</v>
      </c>
      <c r="CB74" s="25">
        <f t="shared" si="181"/>
        <v>0.97599999999999998</v>
      </c>
      <c r="CC74" s="25">
        <f t="shared" si="181"/>
        <v>0.97599999999999998</v>
      </c>
      <c r="CD74" s="25">
        <f t="shared" ref="CD74:CS74" si="182">IF($F74=CD$4,1,IF($F74&gt;=EDATE(CD$4,12),IF(CD$11="Prior Year",CD62*(1-CD$10),CD62-CD$10),IF(CD73&gt;0,CD73,0)))</f>
        <v>0.97599999999999998</v>
      </c>
      <c r="CE74" s="25">
        <f t="shared" si="182"/>
        <v>0.97599999999999998</v>
      </c>
      <c r="CF74" s="25">
        <f t="shared" si="182"/>
        <v>1</v>
      </c>
      <c r="CG74" s="25">
        <f t="shared" si="182"/>
        <v>1</v>
      </c>
      <c r="CH74" s="25">
        <f t="shared" si="182"/>
        <v>1</v>
      </c>
      <c r="CI74" s="25">
        <f t="shared" si="182"/>
        <v>0.97599999999999998</v>
      </c>
      <c r="CJ74" s="25">
        <f t="shared" si="182"/>
        <v>0.98499999999999999</v>
      </c>
      <c r="CK74" s="25">
        <f t="shared" si="182"/>
        <v>0.98499999999999999</v>
      </c>
      <c r="CL74" s="25">
        <f t="shared" si="182"/>
        <v>0.99199999999999999</v>
      </c>
      <c r="CM74" s="25">
        <v>0.98264353930300463</v>
      </c>
      <c r="CN74" s="25">
        <v>0.98264353930300463</v>
      </c>
      <c r="CO74" s="25">
        <v>0.98264353930300463</v>
      </c>
      <c r="CP74" s="25">
        <f t="shared" si="182"/>
        <v>0.98499999999999999</v>
      </c>
      <c r="CQ74" s="25">
        <f t="shared" si="182"/>
        <v>0.98499999999999999</v>
      </c>
      <c r="CR74" s="25">
        <f t="shared" si="182"/>
        <v>0.98499999999999999</v>
      </c>
      <c r="CS74" s="25">
        <f t="shared" si="182"/>
        <v>0.98499999999999999</v>
      </c>
    </row>
    <row r="75" spans="2:97" hidden="1" outlineLevel="1" x14ac:dyDescent="0.25">
      <c r="B75" s="2">
        <f t="shared" si="14"/>
        <v>29</v>
      </c>
      <c r="F75" s="24">
        <f t="shared" si="17"/>
        <v>43862</v>
      </c>
      <c r="G75" s="25">
        <f t="shared" si="83"/>
        <v>0.98493837445642751</v>
      </c>
      <c r="H75" s="25"/>
      <c r="I75" s="25"/>
      <c r="J75" s="25"/>
      <c r="K75" s="25"/>
      <c r="L75" s="25"/>
      <c r="M75" s="25"/>
      <c r="N75" s="25"/>
      <c r="O75" s="25"/>
      <c r="P75" s="23"/>
      <c r="Q75" s="25">
        <f t="shared" si="84"/>
        <v>1</v>
      </c>
      <c r="R75" s="25">
        <f t="shared" ref="R75:CC75" si="183">IF($F75=R$4,1,IF($F75&gt;=EDATE(R$4,12),IF(R$11="Prior Year",R63*(1-R$10),R63-R$10),IF(R74&gt;0,R74,0)))</f>
        <v>0.98</v>
      </c>
      <c r="S75" s="25">
        <f t="shared" si="183"/>
        <v>1</v>
      </c>
      <c r="T75" s="25">
        <f t="shared" si="183"/>
        <v>0.98</v>
      </c>
      <c r="U75" s="25">
        <f t="shared" si="183"/>
        <v>0.98</v>
      </c>
      <c r="V75" s="25">
        <f t="shared" si="183"/>
        <v>0.98499999999999999</v>
      </c>
      <c r="W75" s="25">
        <f t="shared" si="183"/>
        <v>0.98</v>
      </c>
      <c r="X75" s="25">
        <f t="shared" si="183"/>
        <v>0.98499999999999999</v>
      </c>
      <c r="Y75" s="25">
        <f t="shared" si="183"/>
        <v>0.98499999999999999</v>
      </c>
      <c r="Z75" s="25">
        <f t="shared" si="183"/>
        <v>0.98499999999999999</v>
      </c>
      <c r="AA75" s="25">
        <f t="shared" si="183"/>
        <v>0.98499999999999999</v>
      </c>
      <c r="AB75" s="25">
        <f t="shared" si="183"/>
        <v>0.99</v>
      </c>
      <c r="AC75" s="25">
        <f t="shared" si="183"/>
        <v>0.99</v>
      </c>
      <c r="AD75" s="25">
        <f t="shared" si="183"/>
        <v>0.98</v>
      </c>
      <c r="AE75" s="25">
        <f t="shared" si="183"/>
        <v>0.98499999999999999</v>
      </c>
      <c r="AF75" s="25">
        <f t="shared" si="183"/>
        <v>0.98499999999999999</v>
      </c>
      <c r="AG75" s="25">
        <f t="shared" si="183"/>
        <v>0.98499999999999999</v>
      </c>
      <c r="AH75" s="25">
        <f t="shared" si="183"/>
        <v>0.98499999999999999</v>
      </c>
      <c r="AI75" s="25">
        <f t="shared" si="183"/>
        <v>1</v>
      </c>
      <c r="AJ75" s="25">
        <f t="shared" si="183"/>
        <v>1</v>
      </c>
      <c r="AK75" s="25">
        <f t="shared" si="183"/>
        <v>0.98</v>
      </c>
      <c r="AL75" s="25">
        <f t="shared" si="183"/>
        <v>0.98499999999999999</v>
      </c>
      <c r="AM75" s="25">
        <f t="shared" si="183"/>
        <v>0.98499999999999999</v>
      </c>
      <c r="AN75" s="25">
        <f t="shared" si="183"/>
        <v>0.97599999999999998</v>
      </c>
      <c r="AO75" s="25">
        <f t="shared" si="183"/>
        <v>0.97599999999999998</v>
      </c>
      <c r="AP75" s="25">
        <f t="shared" si="183"/>
        <v>0.97599999999999998</v>
      </c>
      <c r="AQ75" s="25">
        <f t="shared" si="183"/>
        <v>0.97599999999999998</v>
      </c>
      <c r="AR75" s="25">
        <f t="shared" si="183"/>
        <v>1</v>
      </c>
      <c r="AS75" s="25">
        <f t="shared" si="183"/>
        <v>1</v>
      </c>
      <c r="AT75" s="25">
        <f t="shared" si="183"/>
        <v>0.97599999999999998</v>
      </c>
      <c r="AU75" s="25">
        <f t="shared" si="183"/>
        <v>1</v>
      </c>
      <c r="AV75" s="25">
        <f t="shared" si="183"/>
        <v>0.97599999999999998</v>
      </c>
      <c r="AW75" s="25">
        <f t="shared" si="183"/>
        <v>0.97599999999999998</v>
      </c>
      <c r="AX75" s="25">
        <f t="shared" si="183"/>
        <v>0.97599999999999998</v>
      </c>
      <c r="AY75" s="25">
        <f t="shared" si="183"/>
        <v>0.97599999999999998</v>
      </c>
      <c r="AZ75" s="25">
        <f t="shared" si="183"/>
        <v>0.97599999999999998</v>
      </c>
      <c r="BA75" s="25">
        <f t="shared" si="183"/>
        <v>0.97599999999999998</v>
      </c>
      <c r="BB75" s="25">
        <f t="shared" si="183"/>
        <v>0.97599999999999998</v>
      </c>
      <c r="BC75" s="25">
        <f t="shared" si="183"/>
        <v>0.97599999999999998</v>
      </c>
      <c r="BD75" s="25">
        <f t="shared" si="183"/>
        <v>0.97599999999999998</v>
      </c>
      <c r="BE75" s="25">
        <f t="shared" si="183"/>
        <v>0.97599999999999998</v>
      </c>
      <c r="BF75" s="25">
        <f t="shared" si="183"/>
        <v>0.96799999999999997</v>
      </c>
      <c r="BG75" s="25">
        <f t="shared" si="183"/>
        <v>0.96799999999999997</v>
      </c>
      <c r="BH75" s="25">
        <f t="shared" si="183"/>
        <v>1</v>
      </c>
      <c r="BI75" s="25">
        <f t="shared" si="183"/>
        <v>1</v>
      </c>
      <c r="BJ75" s="25">
        <f t="shared" si="183"/>
        <v>1</v>
      </c>
      <c r="BK75" s="25">
        <f t="shared" si="183"/>
        <v>0.97599999999999998</v>
      </c>
      <c r="BL75" s="25">
        <f t="shared" si="183"/>
        <v>0.97599999999999998</v>
      </c>
      <c r="BM75" s="25">
        <f t="shared" si="183"/>
        <v>0.97599999999999998</v>
      </c>
      <c r="BN75" s="25">
        <f t="shared" si="183"/>
        <v>0.97599999999999998</v>
      </c>
      <c r="BO75" s="25">
        <f t="shared" si="183"/>
        <v>0.97599999999999998</v>
      </c>
      <c r="BP75" s="25">
        <f t="shared" si="183"/>
        <v>0.97599999999999998</v>
      </c>
      <c r="BQ75" s="25">
        <f t="shared" si="183"/>
        <v>0.97599999999999998</v>
      </c>
      <c r="BR75" s="25">
        <f t="shared" si="183"/>
        <v>0.97599999999999998</v>
      </c>
      <c r="BS75" s="25">
        <f t="shared" si="183"/>
        <v>0.97599999999999998</v>
      </c>
      <c r="BT75" s="25">
        <f t="shared" si="183"/>
        <v>0.97599999999999998</v>
      </c>
      <c r="BU75" s="25">
        <f t="shared" si="183"/>
        <v>1</v>
      </c>
      <c r="BV75" s="25">
        <f t="shared" si="183"/>
        <v>0.98399999999999999</v>
      </c>
      <c r="BW75" s="25">
        <f t="shared" si="183"/>
        <v>0.97599999999999998</v>
      </c>
      <c r="BX75" s="25">
        <f t="shared" si="183"/>
        <v>0.97599999999999998</v>
      </c>
      <c r="BY75" s="25">
        <f t="shared" si="183"/>
        <v>0.97599999999999998</v>
      </c>
      <c r="BZ75" s="25">
        <f t="shared" si="183"/>
        <v>0.97599999999999998</v>
      </c>
      <c r="CA75" s="25">
        <f t="shared" si="183"/>
        <v>0.97599999999999998</v>
      </c>
      <c r="CB75" s="25">
        <f t="shared" si="183"/>
        <v>0.97599999999999998</v>
      </c>
      <c r="CC75" s="25">
        <f t="shared" si="183"/>
        <v>0.97599999999999998</v>
      </c>
      <c r="CD75" s="25">
        <f t="shared" ref="CD75:CS75" si="184">IF($F75=CD$4,1,IF($F75&gt;=EDATE(CD$4,12),IF(CD$11="Prior Year",CD63*(1-CD$10),CD63-CD$10),IF(CD74&gt;0,CD74,0)))</f>
        <v>0.97599999999999998</v>
      </c>
      <c r="CE75" s="25">
        <f t="shared" si="184"/>
        <v>0.97599999999999998</v>
      </c>
      <c r="CF75" s="25">
        <f t="shared" si="184"/>
        <v>1</v>
      </c>
      <c r="CG75" s="25">
        <f t="shared" si="184"/>
        <v>1</v>
      </c>
      <c r="CH75" s="25">
        <f t="shared" si="184"/>
        <v>1</v>
      </c>
      <c r="CI75" s="25">
        <f t="shared" si="184"/>
        <v>0.97599999999999998</v>
      </c>
      <c r="CJ75" s="25">
        <f t="shared" si="184"/>
        <v>0.98499999999999999</v>
      </c>
      <c r="CK75" s="25">
        <f t="shared" si="184"/>
        <v>0.98499999999999999</v>
      </c>
      <c r="CL75" s="25">
        <f t="shared" si="184"/>
        <v>0.99199999999999999</v>
      </c>
      <c r="CM75" s="25">
        <v>0.98264353930300463</v>
      </c>
      <c r="CN75" s="25">
        <v>0.98264353930300463</v>
      </c>
      <c r="CO75" s="25">
        <v>0.98264353930300463</v>
      </c>
      <c r="CP75" s="25">
        <f t="shared" si="184"/>
        <v>0.98499999999999999</v>
      </c>
      <c r="CQ75" s="25">
        <f t="shared" si="184"/>
        <v>0.98499999999999999</v>
      </c>
      <c r="CR75" s="25">
        <f t="shared" si="184"/>
        <v>0.98499999999999999</v>
      </c>
      <c r="CS75" s="25">
        <f t="shared" si="184"/>
        <v>0.98499999999999999</v>
      </c>
    </row>
    <row r="76" spans="2:97" hidden="1" outlineLevel="1" x14ac:dyDescent="0.25">
      <c r="B76" s="2">
        <f t="shared" si="14"/>
        <v>31</v>
      </c>
      <c r="F76" s="24">
        <f t="shared" si="17"/>
        <v>43891</v>
      </c>
      <c r="G76" s="25">
        <f t="shared" si="83"/>
        <v>0.98493837445642751</v>
      </c>
      <c r="H76" s="25"/>
      <c r="I76" s="25"/>
      <c r="J76" s="25"/>
      <c r="K76" s="25"/>
      <c r="L76" s="25"/>
      <c r="M76" s="25"/>
      <c r="N76" s="25"/>
      <c r="O76" s="25"/>
      <c r="P76" s="23"/>
      <c r="Q76" s="25">
        <f t="shared" si="84"/>
        <v>1</v>
      </c>
      <c r="R76" s="25">
        <f t="shared" ref="R76:CC76" si="185">IF($F76=R$4,1,IF($F76&gt;=EDATE(R$4,12),IF(R$11="Prior Year",R64*(1-R$10),R64-R$10),IF(R75&gt;0,R75,0)))</f>
        <v>0.98</v>
      </c>
      <c r="S76" s="25">
        <f t="shared" si="185"/>
        <v>1</v>
      </c>
      <c r="T76" s="25">
        <f t="shared" si="185"/>
        <v>0.98</v>
      </c>
      <c r="U76" s="25">
        <f t="shared" si="185"/>
        <v>0.98</v>
      </c>
      <c r="V76" s="25">
        <f t="shared" si="185"/>
        <v>0.98499999999999999</v>
      </c>
      <c r="W76" s="25">
        <f t="shared" si="185"/>
        <v>0.98</v>
      </c>
      <c r="X76" s="25">
        <f t="shared" si="185"/>
        <v>0.98499999999999999</v>
      </c>
      <c r="Y76" s="25">
        <f t="shared" si="185"/>
        <v>0.98499999999999999</v>
      </c>
      <c r="Z76" s="25">
        <f t="shared" si="185"/>
        <v>0.98499999999999999</v>
      </c>
      <c r="AA76" s="25">
        <f t="shared" si="185"/>
        <v>0.98499999999999999</v>
      </c>
      <c r="AB76" s="25">
        <f t="shared" si="185"/>
        <v>0.99</v>
      </c>
      <c r="AC76" s="25">
        <f t="shared" si="185"/>
        <v>0.99</v>
      </c>
      <c r="AD76" s="25">
        <f t="shared" si="185"/>
        <v>0.98</v>
      </c>
      <c r="AE76" s="25">
        <f t="shared" si="185"/>
        <v>0.98499999999999999</v>
      </c>
      <c r="AF76" s="25">
        <f t="shared" si="185"/>
        <v>0.98499999999999999</v>
      </c>
      <c r="AG76" s="25">
        <f t="shared" si="185"/>
        <v>0.98499999999999999</v>
      </c>
      <c r="AH76" s="25">
        <f t="shared" si="185"/>
        <v>0.98499999999999999</v>
      </c>
      <c r="AI76" s="25">
        <f t="shared" si="185"/>
        <v>1</v>
      </c>
      <c r="AJ76" s="25">
        <f t="shared" si="185"/>
        <v>1</v>
      </c>
      <c r="AK76" s="25">
        <f t="shared" si="185"/>
        <v>0.98</v>
      </c>
      <c r="AL76" s="25">
        <f t="shared" si="185"/>
        <v>0.98499999999999999</v>
      </c>
      <c r="AM76" s="25">
        <f t="shared" si="185"/>
        <v>0.98499999999999999</v>
      </c>
      <c r="AN76" s="25">
        <f t="shared" si="185"/>
        <v>0.97599999999999998</v>
      </c>
      <c r="AO76" s="25">
        <f t="shared" si="185"/>
        <v>0.97599999999999998</v>
      </c>
      <c r="AP76" s="25">
        <f t="shared" si="185"/>
        <v>0.97599999999999998</v>
      </c>
      <c r="AQ76" s="25">
        <f t="shared" si="185"/>
        <v>0.97599999999999998</v>
      </c>
      <c r="AR76" s="25">
        <f t="shared" si="185"/>
        <v>1</v>
      </c>
      <c r="AS76" s="25">
        <f t="shared" si="185"/>
        <v>1</v>
      </c>
      <c r="AT76" s="25">
        <f t="shared" si="185"/>
        <v>0.97599999999999998</v>
      </c>
      <c r="AU76" s="25">
        <f t="shared" si="185"/>
        <v>1</v>
      </c>
      <c r="AV76" s="25">
        <f t="shared" si="185"/>
        <v>0.97599999999999998</v>
      </c>
      <c r="AW76" s="25">
        <f t="shared" si="185"/>
        <v>0.97599999999999998</v>
      </c>
      <c r="AX76" s="25">
        <f t="shared" si="185"/>
        <v>0.97599999999999998</v>
      </c>
      <c r="AY76" s="25">
        <f t="shared" si="185"/>
        <v>0.97599999999999998</v>
      </c>
      <c r="AZ76" s="25">
        <f t="shared" si="185"/>
        <v>0.97599999999999998</v>
      </c>
      <c r="BA76" s="25">
        <f t="shared" si="185"/>
        <v>0.97599999999999998</v>
      </c>
      <c r="BB76" s="25">
        <f t="shared" si="185"/>
        <v>0.97599999999999998</v>
      </c>
      <c r="BC76" s="25">
        <f t="shared" si="185"/>
        <v>0.97599999999999998</v>
      </c>
      <c r="BD76" s="25">
        <f t="shared" si="185"/>
        <v>0.97599999999999998</v>
      </c>
      <c r="BE76" s="25">
        <f t="shared" si="185"/>
        <v>0.97599999999999998</v>
      </c>
      <c r="BF76" s="25">
        <f t="shared" si="185"/>
        <v>0.96799999999999997</v>
      </c>
      <c r="BG76" s="25">
        <f t="shared" si="185"/>
        <v>0.96799999999999997</v>
      </c>
      <c r="BH76" s="25">
        <f t="shared" si="185"/>
        <v>1</v>
      </c>
      <c r="BI76" s="25">
        <f t="shared" si="185"/>
        <v>1</v>
      </c>
      <c r="BJ76" s="25">
        <f t="shared" si="185"/>
        <v>1</v>
      </c>
      <c r="BK76" s="25">
        <f t="shared" si="185"/>
        <v>0.97599999999999998</v>
      </c>
      <c r="BL76" s="25">
        <f t="shared" si="185"/>
        <v>0.97599999999999998</v>
      </c>
      <c r="BM76" s="25">
        <f t="shared" si="185"/>
        <v>0.97599999999999998</v>
      </c>
      <c r="BN76" s="25">
        <f t="shared" si="185"/>
        <v>0.97599999999999998</v>
      </c>
      <c r="BO76" s="25">
        <f t="shared" si="185"/>
        <v>0.97599999999999998</v>
      </c>
      <c r="BP76" s="25">
        <f t="shared" si="185"/>
        <v>0.97599999999999998</v>
      </c>
      <c r="BQ76" s="25">
        <f t="shared" si="185"/>
        <v>0.97599999999999998</v>
      </c>
      <c r="BR76" s="25">
        <f t="shared" si="185"/>
        <v>0.97599999999999998</v>
      </c>
      <c r="BS76" s="25">
        <f t="shared" si="185"/>
        <v>0.97599999999999998</v>
      </c>
      <c r="BT76" s="25">
        <f t="shared" si="185"/>
        <v>0.97599999999999998</v>
      </c>
      <c r="BU76" s="25">
        <f t="shared" si="185"/>
        <v>1</v>
      </c>
      <c r="BV76" s="25">
        <f t="shared" si="185"/>
        <v>0.98399999999999999</v>
      </c>
      <c r="BW76" s="25">
        <f t="shared" si="185"/>
        <v>0.97599999999999998</v>
      </c>
      <c r="BX76" s="25">
        <f t="shared" si="185"/>
        <v>0.97599999999999998</v>
      </c>
      <c r="BY76" s="25">
        <f t="shared" si="185"/>
        <v>0.97599999999999998</v>
      </c>
      <c r="BZ76" s="25">
        <f t="shared" si="185"/>
        <v>0.97599999999999998</v>
      </c>
      <c r="CA76" s="25">
        <f t="shared" si="185"/>
        <v>0.97599999999999998</v>
      </c>
      <c r="CB76" s="25">
        <f t="shared" si="185"/>
        <v>0.97599999999999998</v>
      </c>
      <c r="CC76" s="25">
        <f t="shared" si="185"/>
        <v>0.97599999999999998</v>
      </c>
      <c r="CD76" s="25">
        <f t="shared" ref="CD76:CS76" si="186">IF($F76=CD$4,1,IF($F76&gt;=EDATE(CD$4,12),IF(CD$11="Prior Year",CD64*(1-CD$10),CD64-CD$10),IF(CD75&gt;0,CD75,0)))</f>
        <v>0.97599999999999998</v>
      </c>
      <c r="CE76" s="25">
        <f t="shared" si="186"/>
        <v>0.97599999999999998</v>
      </c>
      <c r="CF76" s="25">
        <f t="shared" si="186"/>
        <v>1</v>
      </c>
      <c r="CG76" s="25">
        <f t="shared" si="186"/>
        <v>1</v>
      </c>
      <c r="CH76" s="25">
        <f t="shared" si="186"/>
        <v>1</v>
      </c>
      <c r="CI76" s="25">
        <f t="shared" si="186"/>
        <v>0.97599999999999998</v>
      </c>
      <c r="CJ76" s="25">
        <f t="shared" si="186"/>
        <v>0.98499999999999999</v>
      </c>
      <c r="CK76" s="25">
        <f t="shared" si="186"/>
        <v>0.98499999999999999</v>
      </c>
      <c r="CL76" s="25">
        <f t="shared" si="186"/>
        <v>0.99199999999999999</v>
      </c>
      <c r="CM76" s="25">
        <v>0.98264353930300463</v>
      </c>
      <c r="CN76" s="25">
        <v>0.98264353930300463</v>
      </c>
      <c r="CO76" s="25">
        <v>0.98264353930300463</v>
      </c>
      <c r="CP76" s="25">
        <f t="shared" si="186"/>
        <v>0.98499999999999999</v>
      </c>
      <c r="CQ76" s="25">
        <f t="shared" si="186"/>
        <v>0.98499999999999999</v>
      </c>
      <c r="CR76" s="25">
        <f t="shared" si="186"/>
        <v>0.98499999999999999</v>
      </c>
      <c r="CS76" s="25">
        <f t="shared" si="186"/>
        <v>0.98499999999999999</v>
      </c>
    </row>
    <row r="77" spans="2:97" hidden="1" outlineLevel="1" x14ac:dyDescent="0.25">
      <c r="B77" s="2">
        <f t="shared" si="14"/>
        <v>30</v>
      </c>
      <c r="F77" s="24">
        <f t="shared" si="17"/>
        <v>43922</v>
      </c>
      <c r="G77" s="25">
        <f t="shared" si="83"/>
        <v>0.98493837445642751</v>
      </c>
      <c r="H77" s="25"/>
      <c r="I77" s="25"/>
      <c r="J77" s="25"/>
      <c r="K77" s="25"/>
      <c r="L77" s="25"/>
      <c r="M77" s="25"/>
      <c r="N77" s="25"/>
      <c r="O77" s="25"/>
      <c r="P77" s="23"/>
      <c r="Q77" s="25">
        <f t="shared" si="84"/>
        <v>1</v>
      </c>
      <c r="R77" s="25">
        <f t="shared" ref="R77:CC77" si="187">IF($F77=R$4,1,IF($F77&gt;=EDATE(R$4,12),IF(R$11="Prior Year",R65*(1-R$10),R65-R$10),IF(R76&gt;0,R76,0)))</f>
        <v>0.98</v>
      </c>
      <c r="S77" s="25">
        <f t="shared" si="187"/>
        <v>1</v>
      </c>
      <c r="T77" s="25">
        <f t="shared" si="187"/>
        <v>0.98</v>
      </c>
      <c r="U77" s="25">
        <f t="shared" si="187"/>
        <v>0.98</v>
      </c>
      <c r="V77" s="25">
        <f t="shared" si="187"/>
        <v>0.98499999999999999</v>
      </c>
      <c r="W77" s="25">
        <f t="shared" si="187"/>
        <v>0.98</v>
      </c>
      <c r="X77" s="25">
        <f t="shared" si="187"/>
        <v>0.98499999999999999</v>
      </c>
      <c r="Y77" s="25">
        <f t="shared" si="187"/>
        <v>0.98499999999999999</v>
      </c>
      <c r="Z77" s="25">
        <f t="shared" si="187"/>
        <v>0.98499999999999999</v>
      </c>
      <c r="AA77" s="25">
        <f t="shared" si="187"/>
        <v>0.98499999999999999</v>
      </c>
      <c r="AB77" s="25">
        <f t="shared" si="187"/>
        <v>0.99</v>
      </c>
      <c r="AC77" s="25">
        <f t="shared" si="187"/>
        <v>0.99</v>
      </c>
      <c r="AD77" s="25">
        <f t="shared" si="187"/>
        <v>0.98</v>
      </c>
      <c r="AE77" s="25">
        <f t="shared" si="187"/>
        <v>0.98499999999999999</v>
      </c>
      <c r="AF77" s="25">
        <f t="shared" si="187"/>
        <v>0.98499999999999999</v>
      </c>
      <c r="AG77" s="25">
        <f t="shared" si="187"/>
        <v>0.98499999999999999</v>
      </c>
      <c r="AH77" s="25">
        <f t="shared" si="187"/>
        <v>0.98499999999999999</v>
      </c>
      <c r="AI77" s="25">
        <f t="shared" si="187"/>
        <v>1</v>
      </c>
      <c r="AJ77" s="25">
        <f t="shared" si="187"/>
        <v>1</v>
      </c>
      <c r="AK77" s="25">
        <f t="shared" si="187"/>
        <v>0.98</v>
      </c>
      <c r="AL77" s="25">
        <f t="shared" si="187"/>
        <v>0.98499999999999999</v>
      </c>
      <c r="AM77" s="25">
        <f t="shared" si="187"/>
        <v>0.98499999999999999</v>
      </c>
      <c r="AN77" s="25">
        <f t="shared" si="187"/>
        <v>0.97599999999999998</v>
      </c>
      <c r="AO77" s="25">
        <f t="shared" si="187"/>
        <v>0.97599999999999998</v>
      </c>
      <c r="AP77" s="25">
        <f t="shared" si="187"/>
        <v>0.97599999999999998</v>
      </c>
      <c r="AQ77" s="25">
        <f t="shared" si="187"/>
        <v>0.97599999999999998</v>
      </c>
      <c r="AR77" s="25">
        <f t="shared" si="187"/>
        <v>1</v>
      </c>
      <c r="AS77" s="25">
        <f t="shared" si="187"/>
        <v>1</v>
      </c>
      <c r="AT77" s="25">
        <f t="shared" si="187"/>
        <v>0.97599999999999998</v>
      </c>
      <c r="AU77" s="25">
        <f t="shared" si="187"/>
        <v>1</v>
      </c>
      <c r="AV77" s="25">
        <f t="shared" si="187"/>
        <v>0.97599999999999998</v>
      </c>
      <c r="AW77" s="25">
        <f t="shared" si="187"/>
        <v>0.97599999999999998</v>
      </c>
      <c r="AX77" s="25">
        <f t="shared" si="187"/>
        <v>0.97599999999999998</v>
      </c>
      <c r="AY77" s="25">
        <f t="shared" si="187"/>
        <v>0.97599999999999998</v>
      </c>
      <c r="AZ77" s="25">
        <f t="shared" si="187"/>
        <v>0.97599999999999998</v>
      </c>
      <c r="BA77" s="25">
        <f t="shared" si="187"/>
        <v>0.97599999999999998</v>
      </c>
      <c r="BB77" s="25">
        <f t="shared" si="187"/>
        <v>0.97599999999999998</v>
      </c>
      <c r="BC77" s="25">
        <f t="shared" si="187"/>
        <v>0.97599999999999998</v>
      </c>
      <c r="BD77" s="25">
        <f t="shared" si="187"/>
        <v>0.97599999999999998</v>
      </c>
      <c r="BE77" s="25">
        <f t="shared" si="187"/>
        <v>0.97599999999999998</v>
      </c>
      <c r="BF77" s="25">
        <f t="shared" si="187"/>
        <v>0.96799999999999997</v>
      </c>
      <c r="BG77" s="25">
        <f t="shared" si="187"/>
        <v>0.96799999999999997</v>
      </c>
      <c r="BH77" s="25">
        <f t="shared" si="187"/>
        <v>1</v>
      </c>
      <c r="BI77" s="25">
        <f t="shared" si="187"/>
        <v>1</v>
      </c>
      <c r="BJ77" s="25">
        <f t="shared" si="187"/>
        <v>1</v>
      </c>
      <c r="BK77" s="25">
        <f t="shared" si="187"/>
        <v>0.97599999999999998</v>
      </c>
      <c r="BL77" s="25">
        <f t="shared" si="187"/>
        <v>0.97599999999999998</v>
      </c>
      <c r="BM77" s="25">
        <f t="shared" si="187"/>
        <v>0.97599999999999998</v>
      </c>
      <c r="BN77" s="25">
        <f t="shared" si="187"/>
        <v>0.97599999999999998</v>
      </c>
      <c r="BO77" s="25">
        <f t="shared" si="187"/>
        <v>0.97599999999999998</v>
      </c>
      <c r="BP77" s="25">
        <f t="shared" si="187"/>
        <v>0.97599999999999998</v>
      </c>
      <c r="BQ77" s="25">
        <f t="shared" si="187"/>
        <v>0.97599999999999998</v>
      </c>
      <c r="BR77" s="25">
        <f t="shared" si="187"/>
        <v>0.97599999999999998</v>
      </c>
      <c r="BS77" s="25">
        <f t="shared" si="187"/>
        <v>0.97599999999999998</v>
      </c>
      <c r="BT77" s="25">
        <f t="shared" si="187"/>
        <v>0.97599999999999998</v>
      </c>
      <c r="BU77" s="25">
        <f t="shared" si="187"/>
        <v>1</v>
      </c>
      <c r="BV77" s="25">
        <f t="shared" si="187"/>
        <v>0.98399999999999999</v>
      </c>
      <c r="BW77" s="25">
        <f t="shared" si="187"/>
        <v>0.97599999999999998</v>
      </c>
      <c r="BX77" s="25">
        <f t="shared" si="187"/>
        <v>0.97599999999999998</v>
      </c>
      <c r="BY77" s="25">
        <f t="shared" si="187"/>
        <v>0.97599999999999998</v>
      </c>
      <c r="BZ77" s="25">
        <f t="shared" si="187"/>
        <v>0.97599999999999998</v>
      </c>
      <c r="CA77" s="25">
        <f t="shared" si="187"/>
        <v>0.97599999999999998</v>
      </c>
      <c r="CB77" s="25">
        <f t="shared" si="187"/>
        <v>0.97599999999999998</v>
      </c>
      <c r="CC77" s="25">
        <f t="shared" si="187"/>
        <v>0.97599999999999998</v>
      </c>
      <c r="CD77" s="25">
        <f t="shared" ref="CD77:CS77" si="188">IF($F77=CD$4,1,IF($F77&gt;=EDATE(CD$4,12),IF(CD$11="Prior Year",CD65*(1-CD$10),CD65-CD$10),IF(CD76&gt;0,CD76,0)))</f>
        <v>0.97599999999999998</v>
      </c>
      <c r="CE77" s="25">
        <f t="shared" si="188"/>
        <v>0.97599999999999998</v>
      </c>
      <c r="CF77" s="25">
        <f t="shared" si="188"/>
        <v>1</v>
      </c>
      <c r="CG77" s="25">
        <f t="shared" si="188"/>
        <v>1</v>
      </c>
      <c r="CH77" s="25">
        <f t="shared" si="188"/>
        <v>1</v>
      </c>
      <c r="CI77" s="25">
        <f t="shared" si="188"/>
        <v>0.97599999999999998</v>
      </c>
      <c r="CJ77" s="25">
        <f t="shared" si="188"/>
        <v>0.98499999999999999</v>
      </c>
      <c r="CK77" s="25">
        <f t="shared" si="188"/>
        <v>0.98499999999999999</v>
      </c>
      <c r="CL77" s="25">
        <f t="shared" si="188"/>
        <v>0.99199999999999999</v>
      </c>
      <c r="CM77" s="25">
        <v>0.98264353930300463</v>
      </c>
      <c r="CN77" s="25">
        <v>0.98264353930300463</v>
      </c>
      <c r="CO77" s="25">
        <v>0.98264353930300463</v>
      </c>
      <c r="CP77" s="25">
        <f t="shared" si="188"/>
        <v>0.98499999999999999</v>
      </c>
      <c r="CQ77" s="25">
        <f t="shared" si="188"/>
        <v>0.98499999999999999</v>
      </c>
      <c r="CR77" s="25">
        <f t="shared" si="188"/>
        <v>0.98499999999999999</v>
      </c>
      <c r="CS77" s="25">
        <f t="shared" si="188"/>
        <v>0.98499999999999999</v>
      </c>
    </row>
    <row r="78" spans="2:97" hidden="1" outlineLevel="1" x14ac:dyDescent="0.25">
      <c r="B78" s="2">
        <f t="shared" si="14"/>
        <v>31</v>
      </c>
      <c r="F78" s="24">
        <f t="shared" si="17"/>
        <v>43952</v>
      </c>
      <c r="G78" s="25">
        <f t="shared" si="83"/>
        <v>0.98478315520924087</v>
      </c>
      <c r="H78" s="25"/>
      <c r="I78" s="25"/>
      <c r="J78" s="25"/>
      <c r="K78" s="25"/>
      <c r="L78" s="25"/>
      <c r="M78" s="25"/>
      <c r="N78" s="25"/>
      <c r="O78" s="25"/>
      <c r="P78" s="23"/>
      <c r="Q78" s="25">
        <f t="shared" si="84"/>
        <v>1</v>
      </c>
      <c r="R78" s="25">
        <f t="shared" ref="R78:CC78" si="189">IF($F78=R$4,1,IF($F78&gt;=EDATE(R$4,12),IF(R$11="Prior Year",R66*(1-R$10),R66-R$10),IF(R77&gt;0,R77,0)))</f>
        <v>0.98</v>
      </c>
      <c r="S78" s="25">
        <f t="shared" si="189"/>
        <v>1</v>
      </c>
      <c r="T78" s="25">
        <f t="shared" si="189"/>
        <v>0.98</v>
      </c>
      <c r="U78" s="25">
        <f t="shared" si="189"/>
        <v>0.98</v>
      </c>
      <c r="V78" s="25">
        <f t="shared" si="189"/>
        <v>0.98499999999999999</v>
      </c>
      <c r="W78" s="25">
        <f t="shared" si="189"/>
        <v>0.98</v>
      </c>
      <c r="X78" s="25">
        <f t="shared" si="189"/>
        <v>0.98499999999999999</v>
      </c>
      <c r="Y78" s="25">
        <f t="shared" si="189"/>
        <v>0.98499999999999999</v>
      </c>
      <c r="Z78" s="25">
        <f t="shared" si="189"/>
        <v>0.98499999999999999</v>
      </c>
      <c r="AA78" s="25">
        <f t="shared" si="189"/>
        <v>0.98499999999999999</v>
      </c>
      <c r="AB78" s="25">
        <f t="shared" si="189"/>
        <v>0.99</v>
      </c>
      <c r="AC78" s="25">
        <f t="shared" si="189"/>
        <v>0.99</v>
      </c>
      <c r="AD78" s="25">
        <f t="shared" si="189"/>
        <v>0.98</v>
      </c>
      <c r="AE78" s="25">
        <f t="shared" si="189"/>
        <v>0.98499999999999999</v>
      </c>
      <c r="AF78" s="25">
        <f t="shared" si="189"/>
        <v>0.98499999999999999</v>
      </c>
      <c r="AG78" s="25">
        <f t="shared" si="189"/>
        <v>0.98499999999999999</v>
      </c>
      <c r="AH78" s="25">
        <f t="shared" si="189"/>
        <v>0.98499999999999999</v>
      </c>
      <c r="AI78" s="25">
        <f t="shared" si="189"/>
        <v>1</v>
      </c>
      <c r="AJ78" s="25">
        <f t="shared" si="189"/>
        <v>1</v>
      </c>
      <c r="AK78" s="25">
        <f t="shared" si="189"/>
        <v>0.98</v>
      </c>
      <c r="AL78" s="25">
        <f t="shared" si="189"/>
        <v>0.98499999999999999</v>
      </c>
      <c r="AM78" s="25">
        <f t="shared" si="189"/>
        <v>0.98499999999999999</v>
      </c>
      <c r="AN78" s="25">
        <f t="shared" si="189"/>
        <v>0.97599999999999998</v>
      </c>
      <c r="AO78" s="25">
        <f t="shared" si="189"/>
        <v>0.97599999999999998</v>
      </c>
      <c r="AP78" s="25">
        <f t="shared" si="189"/>
        <v>0.97599999999999998</v>
      </c>
      <c r="AQ78" s="25">
        <f t="shared" si="189"/>
        <v>0.97599999999999998</v>
      </c>
      <c r="AR78" s="25">
        <f t="shared" si="189"/>
        <v>1</v>
      </c>
      <c r="AS78" s="25">
        <f t="shared" si="189"/>
        <v>1</v>
      </c>
      <c r="AT78" s="25">
        <f t="shared" si="189"/>
        <v>0.97599999999999998</v>
      </c>
      <c r="AU78" s="25">
        <f t="shared" si="189"/>
        <v>1</v>
      </c>
      <c r="AV78" s="25">
        <f t="shared" si="189"/>
        <v>0.97599999999999998</v>
      </c>
      <c r="AW78" s="25">
        <f t="shared" si="189"/>
        <v>0.97599999999999998</v>
      </c>
      <c r="AX78" s="25">
        <f t="shared" si="189"/>
        <v>0.97599999999999998</v>
      </c>
      <c r="AY78" s="25">
        <f t="shared" si="189"/>
        <v>0.97599999999999998</v>
      </c>
      <c r="AZ78" s="25">
        <f t="shared" si="189"/>
        <v>0.97599999999999998</v>
      </c>
      <c r="BA78" s="25">
        <f t="shared" si="189"/>
        <v>0.97599999999999998</v>
      </c>
      <c r="BB78" s="25">
        <f t="shared" si="189"/>
        <v>0.97599999999999998</v>
      </c>
      <c r="BC78" s="25">
        <f t="shared" si="189"/>
        <v>0.97599999999999998</v>
      </c>
      <c r="BD78" s="25">
        <f t="shared" si="189"/>
        <v>0.97599999999999998</v>
      </c>
      <c r="BE78" s="25">
        <f t="shared" si="189"/>
        <v>0.97599999999999998</v>
      </c>
      <c r="BF78" s="25">
        <f t="shared" si="189"/>
        <v>0.96799999999999997</v>
      </c>
      <c r="BG78" s="25">
        <f t="shared" si="189"/>
        <v>0.96799999999999997</v>
      </c>
      <c r="BH78" s="25">
        <f t="shared" si="189"/>
        <v>1</v>
      </c>
      <c r="BI78" s="25">
        <f t="shared" si="189"/>
        <v>1</v>
      </c>
      <c r="BJ78" s="25">
        <f t="shared" si="189"/>
        <v>1</v>
      </c>
      <c r="BK78" s="25">
        <f t="shared" si="189"/>
        <v>0.97599999999999998</v>
      </c>
      <c r="BL78" s="25">
        <f t="shared" si="189"/>
        <v>0.97599999999999998</v>
      </c>
      <c r="BM78" s="25">
        <f t="shared" si="189"/>
        <v>0.97599999999999998</v>
      </c>
      <c r="BN78" s="25">
        <f t="shared" si="189"/>
        <v>0.97599999999999998</v>
      </c>
      <c r="BO78" s="25">
        <f t="shared" si="189"/>
        <v>0.97599999999999998</v>
      </c>
      <c r="BP78" s="25">
        <f t="shared" si="189"/>
        <v>0.97599999999999998</v>
      </c>
      <c r="BQ78" s="25">
        <f t="shared" si="189"/>
        <v>0.97599999999999998</v>
      </c>
      <c r="BR78" s="25">
        <f t="shared" si="189"/>
        <v>0.97599999999999998</v>
      </c>
      <c r="BS78" s="25">
        <f t="shared" si="189"/>
        <v>0.97599999999999998</v>
      </c>
      <c r="BT78" s="25">
        <f t="shared" si="189"/>
        <v>0.97599999999999998</v>
      </c>
      <c r="BU78" s="25">
        <f t="shared" si="189"/>
        <v>1</v>
      </c>
      <c r="BV78" s="25">
        <f t="shared" si="189"/>
        <v>0.98399999999999999</v>
      </c>
      <c r="BW78" s="25">
        <f t="shared" si="189"/>
        <v>0.97599999999999998</v>
      </c>
      <c r="BX78" s="25">
        <f t="shared" si="189"/>
        <v>0.97599999999999998</v>
      </c>
      <c r="BY78" s="25">
        <f t="shared" si="189"/>
        <v>0.97599999999999998</v>
      </c>
      <c r="BZ78" s="25">
        <f t="shared" si="189"/>
        <v>0.97599999999999998</v>
      </c>
      <c r="CA78" s="25">
        <f t="shared" si="189"/>
        <v>0.97599999999999998</v>
      </c>
      <c r="CB78" s="25">
        <f t="shared" si="189"/>
        <v>0.97599999999999998</v>
      </c>
      <c r="CC78" s="25">
        <f t="shared" si="189"/>
        <v>0.97599999999999998</v>
      </c>
      <c r="CD78" s="25">
        <f t="shared" ref="CD78:CS78" si="190">IF($F78=CD$4,1,IF($F78&gt;=EDATE(CD$4,12),IF(CD$11="Prior Year",CD66*(1-CD$10),CD66-CD$10),IF(CD77&gt;0,CD77,0)))</f>
        <v>0.97599999999999998</v>
      </c>
      <c r="CE78" s="25">
        <f t="shared" si="190"/>
        <v>0.97599999999999998</v>
      </c>
      <c r="CF78" s="25">
        <f t="shared" si="190"/>
        <v>1</v>
      </c>
      <c r="CG78" s="25">
        <f t="shared" si="190"/>
        <v>1</v>
      </c>
      <c r="CH78" s="25">
        <f t="shared" si="190"/>
        <v>1</v>
      </c>
      <c r="CI78" s="25">
        <f t="shared" si="190"/>
        <v>0.96799999999999997</v>
      </c>
      <c r="CJ78" s="25">
        <f t="shared" si="190"/>
        <v>0.98499999999999999</v>
      </c>
      <c r="CK78" s="25">
        <f t="shared" si="190"/>
        <v>0.98499999999999999</v>
      </c>
      <c r="CL78" s="25">
        <f t="shared" si="190"/>
        <v>0.99199999999999999</v>
      </c>
      <c r="CM78" s="25">
        <v>0.98264353930300463</v>
      </c>
      <c r="CN78" s="25">
        <v>0.98264353930300463</v>
      </c>
      <c r="CO78" s="25">
        <v>0.98264353930300463</v>
      </c>
      <c r="CP78" s="25">
        <f t="shared" si="190"/>
        <v>0.98499999999999999</v>
      </c>
      <c r="CQ78" s="25">
        <f t="shared" si="190"/>
        <v>0.98499999999999999</v>
      </c>
      <c r="CR78" s="25">
        <f t="shared" si="190"/>
        <v>0.98499999999999999</v>
      </c>
      <c r="CS78" s="25">
        <f t="shared" si="190"/>
        <v>0.98499999999999999</v>
      </c>
    </row>
    <row r="79" spans="2:97" hidden="1" outlineLevel="1" x14ac:dyDescent="0.25">
      <c r="B79" s="2">
        <f t="shared" ref="B79:B142" si="191">F80-F79</f>
        <v>30</v>
      </c>
      <c r="F79" s="24">
        <f t="shared" si="17"/>
        <v>43983</v>
      </c>
      <c r="G79" s="25">
        <f t="shared" si="83"/>
        <v>0.98385183972612122</v>
      </c>
      <c r="H79" s="25"/>
      <c r="I79" s="25"/>
      <c r="J79" s="25"/>
      <c r="K79" s="25"/>
      <c r="L79" s="25"/>
      <c r="M79" s="25"/>
      <c r="N79" s="25"/>
      <c r="O79" s="25"/>
      <c r="P79" s="23"/>
      <c r="Q79" s="25">
        <f t="shared" si="84"/>
        <v>1</v>
      </c>
      <c r="R79" s="25">
        <f t="shared" ref="R79:CC79" si="192">IF($F79=R$4,1,IF($F79&gt;=EDATE(R$4,12),IF(R$11="Prior Year",R67*(1-R$10),R67-R$10),IF(R78&gt;0,R78,0)))</f>
        <v>0.98</v>
      </c>
      <c r="S79" s="25">
        <f t="shared" si="192"/>
        <v>1</v>
      </c>
      <c r="T79" s="25">
        <f t="shared" si="192"/>
        <v>0.98</v>
      </c>
      <c r="U79" s="25">
        <f t="shared" si="192"/>
        <v>0.98</v>
      </c>
      <c r="V79" s="25">
        <f t="shared" si="192"/>
        <v>0.98499999999999999</v>
      </c>
      <c r="W79" s="25">
        <f t="shared" si="192"/>
        <v>0.98</v>
      </c>
      <c r="X79" s="25">
        <f t="shared" si="192"/>
        <v>0.98499999999999999</v>
      </c>
      <c r="Y79" s="25">
        <f t="shared" si="192"/>
        <v>0.98499999999999999</v>
      </c>
      <c r="Z79" s="25">
        <f t="shared" si="192"/>
        <v>0.98499999999999999</v>
      </c>
      <c r="AA79" s="25">
        <f t="shared" si="192"/>
        <v>0.98499999999999999</v>
      </c>
      <c r="AB79" s="25">
        <f t="shared" si="192"/>
        <v>0.99</v>
      </c>
      <c r="AC79" s="25">
        <f t="shared" si="192"/>
        <v>0.99</v>
      </c>
      <c r="AD79" s="25">
        <f t="shared" si="192"/>
        <v>0.98</v>
      </c>
      <c r="AE79" s="25">
        <f t="shared" si="192"/>
        <v>0.98499999999999999</v>
      </c>
      <c r="AF79" s="25">
        <f t="shared" si="192"/>
        <v>0.98499999999999999</v>
      </c>
      <c r="AG79" s="25">
        <f t="shared" si="192"/>
        <v>0.98499999999999999</v>
      </c>
      <c r="AH79" s="25">
        <f t="shared" si="192"/>
        <v>0.98499999999999999</v>
      </c>
      <c r="AI79" s="25">
        <f t="shared" si="192"/>
        <v>1</v>
      </c>
      <c r="AJ79" s="25">
        <f t="shared" si="192"/>
        <v>1</v>
      </c>
      <c r="AK79" s="25">
        <f t="shared" si="192"/>
        <v>0.98</v>
      </c>
      <c r="AL79" s="25">
        <f t="shared" si="192"/>
        <v>0.98499999999999999</v>
      </c>
      <c r="AM79" s="25">
        <f t="shared" si="192"/>
        <v>0.98499999999999999</v>
      </c>
      <c r="AN79" s="25">
        <f t="shared" si="192"/>
        <v>0.97599999999999998</v>
      </c>
      <c r="AO79" s="25">
        <f t="shared" si="192"/>
        <v>0.97599999999999998</v>
      </c>
      <c r="AP79" s="25">
        <f t="shared" si="192"/>
        <v>0.97599999999999998</v>
      </c>
      <c r="AQ79" s="25">
        <f t="shared" si="192"/>
        <v>0.97599999999999998</v>
      </c>
      <c r="AR79" s="25">
        <f t="shared" si="192"/>
        <v>1</v>
      </c>
      <c r="AS79" s="25">
        <f t="shared" si="192"/>
        <v>1</v>
      </c>
      <c r="AT79" s="25">
        <f t="shared" si="192"/>
        <v>0.97599999999999998</v>
      </c>
      <c r="AU79" s="25">
        <f t="shared" si="192"/>
        <v>1</v>
      </c>
      <c r="AV79" s="25">
        <f t="shared" si="192"/>
        <v>0.97599999999999998</v>
      </c>
      <c r="AW79" s="25">
        <f t="shared" si="192"/>
        <v>0.97599999999999998</v>
      </c>
      <c r="AX79" s="25">
        <f t="shared" si="192"/>
        <v>0.97599999999999998</v>
      </c>
      <c r="AY79" s="25">
        <f t="shared" si="192"/>
        <v>0.97599999999999998</v>
      </c>
      <c r="AZ79" s="25">
        <f t="shared" si="192"/>
        <v>0.96799999999999997</v>
      </c>
      <c r="BA79" s="25">
        <f t="shared" si="192"/>
        <v>0.96799999999999997</v>
      </c>
      <c r="BB79" s="25">
        <f t="shared" si="192"/>
        <v>0.96799999999999997</v>
      </c>
      <c r="BC79" s="25">
        <f t="shared" si="192"/>
        <v>0.96799999999999997</v>
      </c>
      <c r="BD79" s="25">
        <f t="shared" si="192"/>
        <v>0.96799999999999997</v>
      </c>
      <c r="BE79" s="25">
        <f t="shared" si="192"/>
        <v>0.96799999999999997</v>
      </c>
      <c r="BF79" s="25">
        <f t="shared" si="192"/>
        <v>0.96799999999999997</v>
      </c>
      <c r="BG79" s="25">
        <f t="shared" si="192"/>
        <v>0.96799999999999997</v>
      </c>
      <c r="BH79" s="25">
        <f t="shared" si="192"/>
        <v>1</v>
      </c>
      <c r="BI79" s="25">
        <f t="shared" si="192"/>
        <v>1</v>
      </c>
      <c r="BJ79" s="25">
        <f t="shared" si="192"/>
        <v>1</v>
      </c>
      <c r="BK79" s="25">
        <f t="shared" si="192"/>
        <v>0.97599999999999998</v>
      </c>
      <c r="BL79" s="25">
        <f t="shared" si="192"/>
        <v>0.97599999999999998</v>
      </c>
      <c r="BM79" s="25">
        <f t="shared" si="192"/>
        <v>0.97599999999999998</v>
      </c>
      <c r="BN79" s="25">
        <f t="shared" si="192"/>
        <v>0.97599999999999998</v>
      </c>
      <c r="BO79" s="25">
        <f t="shared" si="192"/>
        <v>0.97599999999999998</v>
      </c>
      <c r="BP79" s="25">
        <f t="shared" si="192"/>
        <v>0.97599999999999998</v>
      </c>
      <c r="BQ79" s="25">
        <f t="shared" si="192"/>
        <v>0.97599999999999998</v>
      </c>
      <c r="BR79" s="25">
        <f t="shared" si="192"/>
        <v>0.97599999999999998</v>
      </c>
      <c r="BS79" s="25">
        <f t="shared" si="192"/>
        <v>0.97599999999999998</v>
      </c>
      <c r="BT79" s="25">
        <f t="shared" si="192"/>
        <v>0.97599999999999998</v>
      </c>
      <c r="BU79" s="25">
        <f t="shared" si="192"/>
        <v>1</v>
      </c>
      <c r="BV79" s="25">
        <f t="shared" si="192"/>
        <v>0.98399999999999999</v>
      </c>
      <c r="BW79" s="25">
        <f t="shared" si="192"/>
        <v>0.97599999999999998</v>
      </c>
      <c r="BX79" s="25">
        <f t="shared" si="192"/>
        <v>0.97599999999999998</v>
      </c>
      <c r="BY79" s="25">
        <f t="shared" si="192"/>
        <v>0.97599999999999998</v>
      </c>
      <c r="BZ79" s="25">
        <f t="shared" si="192"/>
        <v>0.97599999999999998</v>
      </c>
      <c r="CA79" s="25">
        <f t="shared" si="192"/>
        <v>0.97599999999999998</v>
      </c>
      <c r="CB79" s="25">
        <f t="shared" si="192"/>
        <v>0.97599999999999998</v>
      </c>
      <c r="CC79" s="25">
        <f t="shared" si="192"/>
        <v>0.97599999999999998</v>
      </c>
      <c r="CD79" s="25">
        <f t="shared" ref="CD79:CS79" si="193">IF($F79=CD$4,1,IF($F79&gt;=EDATE(CD$4,12),IF(CD$11="Prior Year",CD67*(1-CD$10),CD67-CD$10),IF(CD78&gt;0,CD78,0)))</f>
        <v>0.97599999999999998</v>
      </c>
      <c r="CE79" s="25">
        <f t="shared" si="193"/>
        <v>0.97599999999999998</v>
      </c>
      <c r="CF79" s="25">
        <f t="shared" si="193"/>
        <v>1</v>
      </c>
      <c r="CG79" s="25">
        <f t="shared" si="193"/>
        <v>1</v>
      </c>
      <c r="CH79" s="25">
        <f t="shared" si="193"/>
        <v>1</v>
      </c>
      <c r="CI79" s="25">
        <f t="shared" si="193"/>
        <v>0.96799999999999997</v>
      </c>
      <c r="CJ79" s="25">
        <f t="shared" si="193"/>
        <v>0.98499999999999999</v>
      </c>
      <c r="CK79" s="25">
        <f t="shared" si="193"/>
        <v>0.98499999999999999</v>
      </c>
      <c r="CL79" s="25">
        <f t="shared" si="193"/>
        <v>0.99199999999999999</v>
      </c>
      <c r="CM79" s="25">
        <v>0.98264353930300463</v>
      </c>
      <c r="CN79" s="25">
        <v>0.98264353930300463</v>
      </c>
      <c r="CO79" s="25">
        <v>0.98264353930300463</v>
      </c>
      <c r="CP79" s="25">
        <f t="shared" si="193"/>
        <v>0.98499999999999999</v>
      </c>
      <c r="CQ79" s="25">
        <f t="shared" si="193"/>
        <v>0.98499999999999999</v>
      </c>
      <c r="CR79" s="25">
        <f t="shared" si="193"/>
        <v>0.98499999999999999</v>
      </c>
      <c r="CS79" s="25">
        <f t="shared" si="193"/>
        <v>0.98499999999999999</v>
      </c>
    </row>
    <row r="80" spans="2:97" hidden="1" outlineLevel="1" x14ac:dyDescent="0.25">
      <c r="B80" s="2">
        <f t="shared" si="191"/>
        <v>31</v>
      </c>
      <c r="F80" s="24">
        <f t="shared" ref="F80:F143" si="194">EDATE(F79,1)</f>
        <v>44013</v>
      </c>
      <c r="G80" s="25">
        <f t="shared" si="83"/>
        <v>0.98385183972612122</v>
      </c>
      <c r="H80" s="25"/>
      <c r="I80" s="25"/>
      <c r="J80" s="25"/>
      <c r="K80" s="25"/>
      <c r="L80" s="25"/>
      <c r="M80" s="25"/>
      <c r="N80" s="25"/>
      <c r="O80" s="25"/>
      <c r="P80" s="23"/>
      <c r="Q80" s="25">
        <f t="shared" si="84"/>
        <v>1</v>
      </c>
      <c r="R80" s="25">
        <f t="shared" ref="R80:CC80" si="195">IF($F80=R$4,1,IF($F80&gt;=EDATE(R$4,12),IF(R$11="Prior Year",R68*(1-R$10),R68-R$10),IF(R79&gt;0,R79,0)))</f>
        <v>0.98</v>
      </c>
      <c r="S80" s="25">
        <f t="shared" si="195"/>
        <v>1</v>
      </c>
      <c r="T80" s="25">
        <f t="shared" si="195"/>
        <v>0.98</v>
      </c>
      <c r="U80" s="25">
        <f t="shared" si="195"/>
        <v>0.98</v>
      </c>
      <c r="V80" s="25">
        <f t="shared" si="195"/>
        <v>0.98499999999999999</v>
      </c>
      <c r="W80" s="25">
        <f t="shared" si="195"/>
        <v>0.98</v>
      </c>
      <c r="X80" s="25">
        <f t="shared" si="195"/>
        <v>0.98499999999999999</v>
      </c>
      <c r="Y80" s="25">
        <f t="shared" si="195"/>
        <v>0.98499999999999999</v>
      </c>
      <c r="Z80" s="25">
        <f t="shared" si="195"/>
        <v>0.98499999999999999</v>
      </c>
      <c r="AA80" s="25">
        <f t="shared" si="195"/>
        <v>0.98499999999999999</v>
      </c>
      <c r="AB80" s="25">
        <f t="shared" si="195"/>
        <v>0.99</v>
      </c>
      <c r="AC80" s="25">
        <f t="shared" si="195"/>
        <v>0.99</v>
      </c>
      <c r="AD80" s="25">
        <f t="shared" si="195"/>
        <v>0.98</v>
      </c>
      <c r="AE80" s="25">
        <f t="shared" si="195"/>
        <v>0.98499999999999999</v>
      </c>
      <c r="AF80" s="25">
        <f t="shared" si="195"/>
        <v>0.98499999999999999</v>
      </c>
      <c r="AG80" s="25">
        <f t="shared" si="195"/>
        <v>0.98499999999999999</v>
      </c>
      <c r="AH80" s="25">
        <f t="shared" si="195"/>
        <v>0.98499999999999999</v>
      </c>
      <c r="AI80" s="25">
        <f t="shared" si="195"/>
        <v>1</v>
      </c>
      <c r="AJ80" s="25">
        <f t="shared" si="195"/>
        <v>1</v>
      </c>
      <c r="AK80" s="25">
        <f t="shared" si="195"/>
        <v>0.98</v>
      </c>
      <c r="AL80" s="25">
        <f t="shared" si="195"/>
        <v>0.98499999999999999</v>
      </c>
      <c r="AM80" s="25">
        <f t="shared" si="195"/>
        <v>0.98499999999999999</v>
      </c>
      <c r="AN80" s="25">
        <f t="shared" si="195"/>
        <v>0.97599999999999998</v>
      </c>
      <c r="AO80" s="25">
        <f t="shared" si="195"/>
        <v>0.97599999999999998</v>
      </c>
      <c r="AP80" s="25">
        <f t="shared" si="195"/>
        <v>0.97599999999999998</v>
      </c>
      <c r="AQ80" s="25">
        <f t="shared" si="195"/>
        <v>0.97599999999999998</v>
      </c>
      <c r="AR80" s="25">
        <f t="shared" si="195"/>
        <v>1</v>
      </c>
      <c r="AS80" s="25">
        <f t="shared" si="195"/>
        <v>1</v>
      </c>
      <c r="AT80" s="25">
        <f t="shared" si="195"/>
        <v>0.97599999999999998</v>
      </c>
      <c r="AU80" s="25">
        <f t="shared" si="195"/>
        <v>1</v>
      </c>
      <c r="AV80" s="25">
        <f t="shared" si="195"/>
        <v>0.97599999999999998</v>
      </c>
      <c r="AW80" s="25">
        <f t="shared" si="195"/>
        <v>0.97599999999999998</v>
      </c>
      <c r="AX80" s="25">
        <f t="shared" si="195"/>
        <v>0.97599999999999998</v>
      </c>
      <c r="AY80" s="25">
        <f t="shared" si="195"/>
        <v>0.97599999999999998</v>
      </c>
      <c r="AZ80" s="25">
        <f t="shared" si="195"/>
        <v>0.96799999999999997</v>
      </c>
      <c r="BA80" s="25">
        <f t="shared" si="195"/>
        <v>0.96799999999999997</v>
      </c>
      <c r="BB80" s="25">
        <f t="shared" si="195"/>
        <v>0.96799999999999997</v>
      </c>
      <c r="BC80" s="25">
        <f t="shared" si="195"/>
        <v>0.96799999999999997</v>
      </c>
      <c r="BD80" s="25">
        <f t="shared" si="195"/>
        <v>0.96799999999999997</v>
      </c>
      <c r="BE80" s="25">
        <f t="shared" si="195"/>
        <v>0.96799999999999997</v>
      </c>
      <c r="BF80" s="25">
        <f t="shared" si="195"/>
        <v>0.96799999999999997</v>
      </c>
      <c r="BG80" s="25">
        <f t="shared" si="195"/>
        <v>0.96799999999999997</v>
      </c>
      <c r="BH80" s="25">
        <f t="shared" si="195"/>
        <v>1</v>
      </c>
      <c r="BI80" s="25">
        <f t="shared" si="195"/>
        <v>1</v>
      </c>
      <c r="BJ80" s="25">
        <f t="shared" si="195"/>
        <v>1</v>
      </c>
      <c r="BK80" s="25">
        <f t="shared" si="195"/>
        <v>0.97599999999999998</v>
      </c>
      <c r="BL80" s="25">
        <f t="shared" si="195"/>
        <v>0.97599999999999998</v>
      </c>
      <c r="BM80" s="25">
        <f t="shared" si="195"/>
        <v>0.97599999999999998</v>
      </c>
      <c r="BN80" s="25">
        <f t="shared" si="195"/>
        <v>0.97599999999999998</v>
      </c>
      <c r="BO80" s="25">
        <f t="shared" si="195"/>
        <v>0.97599999999999998</v>
      </c>
      <c r="BP80" s="25">
        <f t="shared" si="195"/>
        <v>0.97599999999999998</v>
      </c>
      <c r="BQ80" s="25">
        <f t="shared" si="195"/>
        <v>0.97599999999999998</v>
      </c>
      <c r="BR80" s="25">
        <f t="shared" si="195"/>
        <v>0.97599999999999998</v>
      </c>
      <c r="BS80" s="25">
        <f t="shared" si="195"/>
        <v>0.97599999999999998</v>
      </c>
      <c r="BT80" s="25">
        <f t="shared" si="195"/>
        <v>0.97599999999999998</v>
      </c>
      <c r="BU80" s="25">
        <f t="shared" si="195"/>
        <v>1</v>
      </c>
      <c r="BV80" s="25">
        <f t="shared" si="195"/>
        <v>0.98399999999999999</v>
      </c>
      <c r="BW80" s="25">
        <f t="shared" si="195"/>
        <v>0.97599999999999998</v>
      </c>
      <c r="BX80" s="25">
        <f t="shared" si="195"/>
        <v>0.97599999999999998</v>
      </c>
      <c r="BY80" s="25">
        <f t="shared" si="195"/>
        <v>0.97599999999999998</v>
      </c>
      <c r="BZ80" s="25">
        <f t="shared" si="195"/>
        <v>0.97599999999999998</v>
      </c>
      <c r="CA80" s="25">
        <f t="shared" si="195"/>
        <v>0.97599999999999998</v>
      </c>
      <c r="CB80" s="25">
        <f t="shared" si="195"/>
        <v>0.97599999999999998</v>
      </c>
      <c r="CC80" s="25">
        <f t="shared" si="195"/>
        <v>0.97599999999999998</v>
      </c>
      <c r="CD80" s="25">
        <f t="shared" ref="CD80:CS80" si="196">IF($F80=CD$4,1,IF($F80&gt;=EDATE(CD$4,12),IF(CD$11="Prior Year",CD68*(1-CD$10),CD68-CD$10),IF(CD79&gt;0,CD79,0)))</f>
        <v>0.97599999999999998</v>
      </c>
      <c r="CE80" s="25">
        <f t="shared" si="196"/>
        <v>0.97599999999999998</v>
      </c>
      <c r="CF80" s="25">
        <f t="shared" si="196"/>
        <v>1</v>
      </c>
      <c r="CG80" s="25">
        <f t="shared" si="196"/>
        <v>1</v>
      </c>
      <c r="CH80" s="25">
        <f t="shared" si="196"/>
        <v>1</v>
      </c>
      <c r="CI80" s="25">
        <f t="shared" si="196"/>
        <v>0.96799999999999997</v>
      </c>
      <c r="CJ80" s="25">
        <f t="shared" si="196"/>
        <v>0.98499999999999999</v>
      </c>
      <c r="CK80" s="25">
        <f t="shared" si="196"/>
        <v>0.98499999999999999</v>
      </c>
      <c r="CL80" s="25">
        <f t="shared" si="196"/>
        <v>0.99199999999999999</v>
      </c>
      <c r="CM80" s="25">
        <v>0.98264353930300463</v>
      </c>
      <c r="CN80" s="25">
        <v>0.98264353930300463</v>
      </c>
      <c r="CO80" s="25">
        <v>0.98264353930300463</v>
      </c>
      <c r="CP80" s="25">
        <f t="shared" si="196"/>
        <v>0.98499999999999999</v>
      </c>
      <c r="CQ80" s="25">
        <f t="shared" si="196"/>
        <v>0.98499999999999999</v>
      </c>
      <c r="CR80" s="25">
        <f t="shared" si="196"/>
        <v>0.98499999999999999</v>
      </c>
      <c r="CS80" s="25">
        <f t="shared" si="196"/>
        <v>0.98499999999999999</v>
      </c>
    </row>
    <row r="81" spans="2:97" hidden="1" outlineLevel="1" x14ac:dyDescent="0.25">
      <c r="B81" s="2">
        <f t="shared" si="191"/>
        <v>31</v>
      </c>
      <c r="F81" s="24">
        <f t="shared" si="194"/>
        <v>44044</v>
      </c>
      <c r="G81" s="25">
        <f t="shared" si="83"/>
        <v>0.98313395070788323</v>
      </c>
      <c r="H81" s="25"/>
      <c r="I81" s="25"/>
      <c r="J81" s="25"/>
      <c r="K81" s="25"/>
      <c r="L81" s="25"/>
      <c r="M81" s="25"/>
      <c r="N81" s="25"/>
      <c r="O81" s="25"/>
      <c r="P81" s="23"/>
      <c r="Q81" s="25">
        <f t="shared" si="84"/>
        <v>1</v>
      </c>
      <c r="R81" s="25">
        <f t="shared" ref="R81:CC81" si="197">IF($F81=R$4,1,IF($F81&gt;=EDATE(R$4,12),IF(R$11="Prior Year",R69*(1-R$10),R69-R$10),IF(R80&gt;0,R80,0)))</f>
        <v>0.98</v>
      </c>
      <c r="S81" s="25">
        <f t="shared" si="197"/>
        <v>1</v>
      </c>
      <c r="T81" s="25">
        <f t="shared" si="197"/>
        <v>0.98</v>
      </c>
      <c r="U81" s="25">
        <f t="shared" si="197"/>
        <v>0.98</v>
      </c>
      <c r="V81" s="25">
        <f t="shared" si="197"/>
        <v>0.98499999999999999</v>
      </c>
      <c r="W81" s="25">
        <f t="shared" si="197"/>
        <v>0.98</v>
      </c>
      <c r="X81" s="25">
        <f t="shared" si="197"/>
        <v>0.98499999999999999</v>
      </c>
      <c r="Y81" s="25">
        <f t="shared" si="197"/>
        <v>0.98499999999999999</v>
      </c>
      <c r="Z81" s="25">
        <f t="shared" si="197"/>
        <v>0.98499999999999999</v>
      </c>
      <c r="AA81" s="25">
        <f t="shared" si="197"/>
        <v>0.98499999999999999</v>
      </c>
      <c r="AB81" s="25">
        <f t="shared" si="197"/>
        <v>0.99</v>
      </c>
      <c r="AC81" s="25">
        <f t="shared" si="197"/>
        <v>0.99</v>
      </c>
      <c r="AD81" s="25">
        <f t="shared" si="197"/>
        <v>0.98</v>
      </c>
      <c r="AE81" s="25">
        <f t="shared" si="197"/>
        <v>0.98499999999999999</v>
      </c>
      <c r="AF81" s="25">
        <f t="shared" si="197"/>
        <v>0.98499999999999999</v>
      </c>
      <c r="AG81" s="25">
        <f t="shared" si="197"/>
        <v>0.98499999999999999</v>
      </c>
      <c r="AH81" s="25">
        <f t="shared" si="197"/>
        <v>0.98499999999999999</v>
      </c>
      <c r="AI81" s="25">
        <f t="shared" si="197"/>
        <v>1</v>
      </c>
      <c r="AJ81" s="25">
        <f t="shared" si="197"/>
        <v>1</v>
      </c>
      <c r="AK81" s="25">
        <f t="shared" si="197"/>
        <v>0.98</v>
      </c>
      <c r="AL81" s="25">
        <f t="shared" si="197"/>
        <v>0.98499999999999999</v>
      </c>
      <c r="AM81" s="25">
        <f t="shared" si="197"/>
        <v>0.98499999999999999</v>
      </c>
      <c r="AN81" s="25">
        <f t="shared" si="197"/>
        <v>0.97599999999999998</v>
      </c>
      <c r="AO81" s="25">
        <f t="shared" si="197"/>
        <v>0.97599999999999998</v>
      </c>
      <c r="AP81" s="25">
        <f t="shared" si="197"/>
        <v>0.97599999999999998</v>
      </c>
      <c r="AQ81" s="25">
        <f t="shared" si="197"/>
        <v>0.97599999999999998</v>
      </c>
      <c r="AR81" s="25">
        <f t="shared" si="197"/>
        <v>1</v>
      </c>
      <c r="AS81" s="25">
        <f t="shared" si="197"/>
        <v>1</v>
      </c>
      <c r="AT81" s="25">
        <f t="shared" si="197"/>
        <v>0.97599999999999998</v>
      </c>
      <c r="AU81" s="25">
        <f t="shared" si="197"/>
        <v>1</v>
      </c>
      <c r="AV81" s="25">
        <f t="shared" si="197"/>
        <v>0.97599999999999998</v>
      </c>
      <c r="AW81" s="25">
        <f t="shared" si="197"/>
        <v>0.97599999999999998</v>
      </c>
      <c r="AX81" s="25">
        <f t="shared" si="197"/>
        <v>0.97599999999999998</v>
      </c>
      <c r="AY81" s="25">
        <f t="shared" si="197"/>
        <v>0.97599999999999998</v>
      </c>
      <c r="AZ81" s="25">
        <f t="shared" si="197"/>
        <v>0.96799999999999997</v>
      </c>
      <c r="BA81" s="25">
        <f t="shared" si="197"/>
        <v>0.96799999999999997</v>
      </c>
      <c r="BB81" s="25">
        <f t="shared" si="197"/>
        <v>0.96799999999999997</v>
      </c>
      <c r="BC81" s="25">
        <f t="shared" si="197"/>
        <v>0.96799999999999997</v>
      </c>
      <c r="BD81" s="25">
        <f t="shared" si="197"/>
        <v>0.96799999999999997</v>
      </c>
      <c r="BE81" s="25">
        <f t="shared" si="197"/>
        <v>0.96799999999999997</v>
      </c>
      <c r="BF81" s="25">
        <f t="shared" si="197"/>
        <v>0.96799999999999997</v>
      </c>
      <c r="BG81" s="25">
        <f t="shared" si="197"/>
        <v>0.96799999999999997</v>
      </c>
      <c r="BH81" s="25">
        <f t="shared" si="197"/>
        <v>1</v>
      </c>
      <c r="BI81" s="25">
        <f t="shared" si="197"/>
        <v>1</v>
      </c>
      <c r="BJ81" s="25">
        <f t="shared" si="197"/>
        <v>1</v>
      </c>
      <c r="BK81" s="25">
        <f t="shared" si="197"/>
        <v>0.97599999999999998</v>
      </c>
      <c r="BL81" s="25">
        <f t="shared" si="197"/>
        <v>0.97599999999999998</v>
      </c>
      <c r="BM81" s="25">
        <f t="shared" si="197"/>
        <v>0.97599999999999998</v>
      </c>
      <c r="BN81" s="25">
        <f t="shared" si="197"/>
        <v>0.97599999999999998</v>
      </c>
      <c r="BO81" s="25">
        <f t="shared" si="197"/>
        <v>0.97599999999999998</v>
      </c>
      <c r="BP81" s="25">
        <f t="shared" si="197"/>
        <v>0.97599999999999998</v>
      </c>
      <c r="BQ81" s="25">
        <f t="shared" si="197"/>
        <v>0.96799999999999997</v>
      </c>
      <c r="BR81" s="25">
        <f t="shared" si="197"/>
        <v>0.96799999999999997</v>
      </c>
      <c r="BS81" s="25">
        <f t="shared" si="197"/>
        <v>0.96799999999999997</v>
      </c>
      <c r="BT81" s="25">
        <f t="shared" si="197"/>
        <v>0.96799999999999997</v>
      </c>
      <c r="BU81" s="25">
        <f t="shared" si="197"/>
        <v>1</v>
      </c>
      <c r="BV81" s="25">
        <f t="shared" si="197"/>
        <v>0.98399999999999999</v>
      </c>
      <c r="BW81" s="25">
        <f t="shared" si="197"/>
        <v>0.96799999999999997</v>
      </c>
      <c r="BX81" s="25">
        <f t="shared" si="197"/>
        <v>0.96799999999999997</v>
      </c>
      <c r="BY81" s="25">
        <f t="shared" si="197"/>
        <v>0.96799999999999997</v>
      </c>
      <c r="BZ81" s="25">
        <f t="shared" si="197"/>
        <v>0.96799999999999997</v>
      </c>
      <c r="CA81" s="25">
        <f t="shared" si="197"/>
        <v>0.96799999999999997</v>
      </c>
      <c r="CB81" s="25">
        <f t="shared" si="197"/>
        <v>0.96799999999999997</v>
      </c>
      <c r="CC81" s="25">
        <f t="shared" si="197"/>
        <v>0.96799999999999997</v>
      </c>
      <c r="CD81" s="25">
        <f t="shared" ref="CD81:CS81" si="198">IF($F81=CD$4,1,IF($F81&gt;=EDATE(CD$4,12),IF(CD$11="Prior Year",CD69*(1-CD$10),CD69-CD$10),IF(CD80&gt;0,CD80,0)))</f>
        <v>0.96799999999999997</v>
      </c>
      <c r="CE81" s="25">
        <f t="shared" si="198"/>
        <v>0.96799999999999997</v>
      </c>
      <c r="CF81" s="25">
        <f t="shared" si="198"/>
        <v>1</v>
      </c>
      <c r="CG81" s="25">
        <f t="shared" si="198"/>
        <v>1</v>
      </c>
      <c r="CH81" s="25">
        <f t="shared" si="198"/>
        <v>1</v>
      </c>
      <c r="CI81" s="25">
        <f t="shared" si="198"/>
        <v>0.96799999999999997</v>
      </c>
      <c r="CJ81" s="25">
        <f t="shared" si="198"/>
        <v>0.98499999999999999</v>
      </c>
      <c r="CK81" s="25">
        <f t="shared" si="198"/>
        <v>0.98499999999999999</v>
      </c>
      <c r="CL81" s="25">
        <f t="shared" si="198"/>
        <v>0.99199999999999999</v>
      </c>
      <c r="CM81" s="25">
        <v>0.98264353930300463</v>
      </c>
      <c r="CN81" s="25">
        <v>0.98264353930300463</v>
      </c>
      <c r="CO81" s="25">
        <v>0.98264353930300463</v>
      </c>
      <c r="CP81" s="25">
        <f t="shared" si="198"/>
        <v>0.98499999999999999</v>
      </c>
      <c r="CQ81" s="25">
        <f t="shared" si="198"/>
        <v>0.98499999999999999</v>
      </c>
      <c r="CR81" s="25">
        <f t="shared" si="198"/>
        <v>0.98499999999999999</v>
      </c>
      <c r="CS81" s="25">
        <f t="shared" si="198"/>
        <v>0.98499999999999999</v>
      </c>
    </row>
    <row r="82" spans="2:97" hidden="1" outlineLevel="1" x14ac:dyDescent="0.25">
      <c r="B82" s="2">
        <f t="shared" si="191"/>
        <v>30</v>
      </c>
      <c r="F82" s="24">
        <f t="shared" si="194"/>
        <v>44075</v>
      </c>
      <c r="G82" s="25">
        <f t="shared" si="83"/>
        <v>0.98307331818945098</v>
      </c>
      <c r="H82" s="25"/>
      <c r="I82" s="25"/>
      <c r="J82" s="25"/>
      <c r="K82" s="25"/>
      <c r="L82" s="25"/>
      <c r="M82" s="25"/>
      <c r="N82" s="25"/>
      <c r="O82" s="25"/>
      <c r="P82" s="23"/>
      <c r="Q82" s="25">
        <f t="shared" si="84"/>
        <v>1</v>
      </c>
      <c r="R82" s="25">
        <f t="shared" ref="R82:CC82" si="199">IF($F82=R$4,1,IF($F82&gt;=EDATE(R$4,12),IF(R$11="Prior Year",R70*(1-R$10),R70-R$10),IF(R81&gt;0,R81,0)))</f>
        <v>0.97499999999999998</v>
      </c>
      <c r="S82" s="25">
        <f t="shared" si="199"/>
        <v>1</v>
      </c>
      <c r="T82" s="25">
        <f t="shared" si="199"/>
        <v>0.98</v>
      </c>
      <c r="U82" s="25">
        <f t="shared" si="199"/>
        <v>0.98</v>
      </c>
      <c r="V82" s="25">
        <f t="shared" si="199"/>
        <v>0.98499999999999999</v>
      </c>
      <c r="W82" s="25">
        <f t="shared" si="199"/>
        <v>0.98</v>
      </c>
      <c r="X82" s="25">
        <f t="shared" si="199"/>
        <v>0.98499999999999999</v>
      </c>
      <c r="Y82" s="25">
        <f t="shared" si="199"/>
        <v>0.98499999999999999</v>
      </c>
      <c r="Z82" s="25">
        <f t="shared" si="199"/>
        <v>0.98499999999999999</v>
      </c>
      <c r="AA82" s="25">
        <f t="shared" si="199"/>
        <v>0.98499999999999999</v>
      </c>
      <c r="AB82" s="25">
        <f t="shared" si="199"/>
        <v>0.99</v>
      </c>
      <c r="AC82" s="25">
        <f t="shared" si="199"/>
        <v>0.99</v>
      </c>
      <c r="AD82" s="25">
        <f t="shared" si="199"/>
        <v>0.98</v>
      </c>
      <c r="AE82" s="25">
        <f t="shared" si="199"/>
        <v>0.98499999999999999</v>
      </c>
      <c r="AF82" s="25">
        <f t="shared" si="199"/>
        <v>0.98499999999999999</v>
      </c>
      <c r="AG82" s="25">
        <f t="shared" si="199"/>
        <v>0.98499999999999999</v>
      </c>
      <c r="AH82" s="25">
        <f t="shared" si="199"/>
        <v>0.98499999999999999</v>
      </c>
      <c r="AI82" s="25">
        <f t="shared" si="199"/>
        <v>1</v>
      </c>
      <c r="AJ82" s="25">
        <f t="shared" si="199"/>
        <v>1</v>
      </c>
      <c r="AK82" s="25">
        <f t="shared" si="199"/>
        <v>0.98</v>
      </c>
      <c r="AL82" s="25">
        <f t="shared" si="199"/>
        <v>0.98499999999999999</v>
      </c>
      <c r="AM82" s="25">
        <f t="shared" si="199"/>
        <v>0.98499999999999999</v>
      </c>
      <c r="AN82" s="25">
        <f t="shared" si="199"/>
        <v>0.97599999999999998</v>
      </c>
      <c r="AO82" s="25">
        <f t="shared" si="199"/>
        <v>0.97599999999999998</v>
      </c>
      <c r="AP82" s="25">
        <f t="shared" si="199"/>
        <v>0.97599999999999998</v>
      </c>
      <c r="AQ82" s="25">
        <f t="shared" si="199"/>
        <v>0.97599999999999998</v>
      </c>
      <c r="AR82" s="25">
        <f t="shared" si="199"/>
        <v>1</v>
      </c>
      <c r="AS82" s="25">
        <f t="shared" si="199"/>
        <v>1</v>
      </c>
      <c r="AT82" s="25">
        <f t="shared" si="199"/>
        <v>0.97599999999999998</v>
      </c>
      <c r="AU82" s="25">
        <f t="shared" si="199"/>
        <v>1</v>
      </c>
      <c r="AV82" s="25">
        <f t="shared" si="199"/>
        <v>0.97599999999999998</v>
      </c>
      <c r="AW82" s="25">
        <f t="shared" si="199"/>
        <v>0.97599999999999998</v>
      </c>
      <c r="AX82" s="25">
        <f t="shared" si="199"/>
        <v>0.97599999999999998</v>
      </c>
      <c r="AY82" s="25">
        <f t="shared" si="199"/>
        <v>0.97599999999999998</v>
      </c>
      <c r="AZ82" s="25">
        <f t="shared" si="199"/>
        <v>0.96799999999999997</v>
      </c>
      <c r="BA82" s="25">
        <f t="shared" si="199"/>
        <v>0.96799999999999997</v>
      </c>
      <c r="BB82" s="25">
        <f t="shared" si="199"/>
        <v>0.96799999999999997</v>
      </c>
      <c r="BC82" s="25">
        <f t="shared" si="199"/>
        <v>0.96799999999999997</v>
      </c>
      <c r="BD82" s="25">
        <f t="shared" si="199"/>
        <v>0.96799999999999997</v>
      </c>
      <c r="BE82" s="25">
        <f t="shared" si="199"/>
        <v>0.96799999999999997</v>
      </c>
      <c r="BF82" s="25">
        <f t="shared" si="199"/>
        <v>0.96799999999999997</v>
      </c>
      <c r="BG82" s="25">
        <f t="shared" si="199"/>
        <v>0.96799999999999997</v>
      </c>
      <c r="BH82" s="25">
        <f t="shared" si="199"/>
        <v>1</v>
      </c>
      <c r="BI82" s="25">
        <f t="shared" si="199"/>
        <v>1</v>
      </c>
      <c r="BJ82" s="25">
        <f t="shared" si="199"/>
        <v>1</v>
      </c>
      <c r="BK82" s="25">
        <f t="shared" si="199"/>
        <v>0.97599999999999998</v>
      </c>
      <c r="BL82" s="25">
        <f t="shared" si="199"/>
        <v>0.97599999999999998</v>
      </c>
      <c r="BM82" s="25">
        <f t="shared" si="199"/>
        <v>0.97599999999999998</v>
      </c>
      <c r="BN82" s="25">
        <f t="shared" si="199"/>
        <v>0.97599999999999998</v>
      </c>
      <c r="BO82" s="25">
        <f t="shared" si="199"/>
        <v>0.97599999999999998</v>
      </c>
      <c r="BP82" s="25">
        <f t="shared" si="199"/>
        <v>0.97599999999999998</v>
      </c>
      <c r="BQ82" s="25">
        <f t="shared" si="199"/>
        <v>0.96799999999999997</v>
      </c>
      <c r="BR82" s="25">
        <f t="shared" si="199"/>
        <v>0.96799999999999997</v>
      </c>
      <c r="BS82" s="25">
        <f t="shared" si="199"/>
        <v>0.96799999999999997</v>
      </c>
      <c r="BT82" s="25">
        <f t="shared" si="199"/>
        <v>0.96799999999999997</v>
      </c>
      <c r="BU82" s="25">
        <f t="shared" si="199"/>
        <v>1</v>
      </c>
      <c r="BV82" s="25">
        <f t="shared" si="199"/>
        <v>0.98399999999999999</v>
      </c>
      <c r="BW82" s="25">
        <f t="shared" si="199"/>
        <v>0.96799999999999997</v>
      </c>
      <c r="BX82" s="25">
        <f t="shared" si="199"/>
        <v>0.96799999999999997</v>
      </c>
      <c r="BY82" s="25">
        <f t="shared" si="199"/>
        <v>0.96799999999999997</v>
      </c>
      <c r="BZ82" s="25">
        <f t="shared" si="199"/>
        <v>0.96799999999999997</v>
      </c>
      <c r="CA82" s="25">
        <f t="shared" si="199"/>
        <v>0.96799999999999997</v>
      </c>
      <c r="CB82" s="25">
        <f t="shared" si="199"/>
        <v>0.96799999999999997</v>
      </c>
      <c r="CC82" s="25">
        <f t="shared" si="199"/>
        <v>0.96799999999999997</v>
      </c>
      <c r="CD82" s="25">
        <f t="shared" ref="CD82:CS82" si="200">IF($F82=CD$4,1,IF($F82&gt;=EDATE(CD$4,12),IF(CD$11="Prior Year",CD70*(1-CD$10),CD70-CD$10),IF(CD81&gt;0,CD81,0)))</f>
        <v>0.96799999999999997</v>
      </c>
      <c r="CE82" s="25">
        <f t="shared" si="200"/>
        <v>0.96799999999999997</v>
      </c>
      <c r="CF82" s="25">
        <f t="shared" si="200"/>
        <v>1</v>
      </c>
      <c r="CG82" s="25">
        <f t="shared" si="200"/>
        <v>1</v>
      </c>
      <c r="CH82" s="25">
        <f t="shared" si="200"/>
        <v>1</v>
      </c>
      <c r="CI82" s="25">
        <f t="shared" si="200"/>
        <v>0.96799999999999997</v>
      </c>
      <c r="CJ82" s="25">
        <f t="shared" si="200"/>
        <v>0.98499999999999999</v>
      </c>
      <c r="CK82" s="25">
        <f t="shared" si="200"/>
        <v>0.98499999999999999</v>
      </c>
      <c r="CL82" s="25">
        <f t="shared" si="200"/>
        <v>0.99199999999999999</v>
      </c>
      <c r="CM82" s="25">
        <v>0.98264353930300463</v>
      </c>
      <c r="CN82" s="25">
        <v>0.98264353930300463</v>
      </c>
      <c r="CO82" s="25">
        <v>0.98264353930300463</v>
      </c>
      <c r="CP82" s="25">
        <f t="shared" si="200"/>
        <v>0.98499999999999999</v>
      </c>
      <c r="CQ82" s="25">
        <f t="shared" si="200"/>
        <v>0.98499999999999999</v>
      </c>
      <c r="CR82" s="25">
        <f t="shared" si="200"/>
        <v>0.98499999999999999</v>
      </c>
      <c r="CS82" s="25">
        <f t="shared" si="200"/>
        <v>0.98499999999999999</v>
      </c>
    </row>
    <row r="83" spans="2:97" hidden="1" outlineLevel="1" x14ac:dyDescent="0.25">
      <c r="B83" s="2">
        <f t="shared" si="191"/>
        <v>31</v>
      </c>
      <c r="F83" s="24">
        <f t="shared" si="194"/>
        <v>44105</v>
      </c>
      <c r="G83" s="25">
        <f t="shared" si="83"/>
        <v>0.98295205315258638</v>
      </c>
      <c r="H83" s="25"/>
      <c r="I83" s="25"/>
      <c r="J83" s="25"/>
      <c r="K83" s="25"/>
      <c r="L83" s="25"/>
      <c r="M83" s="25"/>
      <c r="N83" s="25"/>
      <c r="O83" s="25"/>
      <c r="P83" s="23"/>
      <c r="Q83" s="25">
        <f t="shared" si="84"/>
        <v>1</v>
      </c>
      <c r="R83" s="25">
        <f t="shared" ref="R83:CC83" si="201">IF($F83=R$4,1,IF($F83&gt;=EDATE(R$4,12),IF(R$11="Prior Year",R71*(1-R$10),R71-R$10),IF(R82&gt;0,R82,0)))</f>
        <v>0.97499999999999998</v>
      </c>
      <c r="S83" s="25">
        <f t="shared" si="201"/>
        <v>1</v>
      </c>
      <c r="T83" s="25">
        <f t="shared" si="201"/>
        <v>0.98</v>
      </c>
      <c r="U83" s="25">
        <f t="shared" si="201"/>
        <v>0.98</v>
      </c>
      <c r="V83" s="25">
        <f t="shared" si="201"/>
        <v>0.98499999999999999</v>
      </c>
      <c r="W83" s="25">
        <f t="shared" si="201"/>
        <v>0.98</v>
      </c>
      <c r="X83" s="25">
        <f t="shared" si="201"/>
        <v>0.98</v>
      </c>
      <c r="Y83" s="25">
        <f t="shared" si="201"/>
        <v>0.98</v>
      </c>
      <c r="Z83" s="25">
        <f t="shared" si="201"/>
        <v>0.98499999999999999</v>
      </c>
      <c r="AA83" s="25">
        <f t="shared" si="201"/>
        <v>0.98499999999999999</v>
      </c>
      <c r="AB83" s="25">
        <f t="shared" si="201"/>
        <v>0.99</v>
      </c>
      <c r="AC83" s="25">
        <f t="shared" si="201"/>
        <v>0.99</v>
      </c>
      <c r="AD83" s="25">
        <f t="shared" si="201"/>
        <v>0.98</v>
      </c>
      <c r="AE83" s="25">
        <f t="shared" si="201"/>
        <v>0.98499999999999999</v>
      </c>
      <c r="AF83" s="25">
        <f t="shared" si="201"/>
        <v>0.98499999999999999</v>
      </c>
      <c r="AG83" s="25">
        <f t="shared" si="201"/>
        <v>0.98499999999999999</v>
      </c>
      <c r="AH83" s="25">
        <f t="shared" si="201"/>
        <v>0.98499999999999999</v>
      </c>
      <c r="AI83" s="25">
        <f t="shared" si="201"/>
        <v>1</v>
      </c>
      <c r="AJ83" s="25">
        <f t="shared" si="201"/>
        <v>1</v>
      </c>
      <c r="AK83" s="25">
        <f t="shared" si="201"/>
        <v>0.98</v>
      </c>
      <c r="AL83" s="25">
        <f t="shared" si="201"/>
        <v>0.98499999999999999</v>
      </c>
      <c r="AM83" s="25">
        <f t="shared" si="201"/>
        <v>0.98499999999999999</v>
      </c>
      <c r="AN83" s="25">
        <f t="shared" si="201"/>
        <v>0.97599999999999998</v>
      </c>
      <c r="AO83" s="25">
        <f t="shared" si="201"/>
        <v>0.97599999999999998</v>
      </c>
      <c r="AP83" s="25">
        <f t="shared" si="201"/>
        <v>0.97599999999999998</v>
      </c>
      <c r="AQ83" s="25">
        <f t="shared" si="201"/>
        <v>0.97599999999999998</v>
      </c>
      <c r="AR83" s="25">
        <f t="shared" si="201"/>
        <v>1</v>
      </c>
      <c r="AS83" s="25">
        <f t="shared" si="201"/>
        <v>1</v>
      </c>
      <c r="AT83" s="25">
        <f t="shared" si="201"/>
        <v>0.97599999999999998</v>
      </c>
      <c r="AU83" s="25">
        <f t="shared" si="201"/>
        <v>1</v>
      </c>
      <c r="AV83" s="25">
        <f t="shared" si="201"/>
        <v>0.97599999999999998</v>
      </c>
      <c r="AW83" s="25">
        <f t="shared" si="201"/>
        <v>0.97599999999999998</v>
      </c>
      <c r="AX83" s="25">
        <f t="shared" si="201"/>
        <v>0.97599999999999998</v>
      </c>
      <c r="AY83" s="25">
        <f t="shared" si="201"/>
        <v>0.97599999999999998</v>
      </c>
      <c r="AZ83" s="25">
        <f t="shared" si="201"/>
        <v>0.96799999999999997</v>
      </c>
      <c r="BA83" s="25">
        <f t="shared" si="201"/>
        <v>0.96799999999999997</v>
      </c>
      <c r="BB83" s="25">
        <f t="shared" si="201"/>
        <v>0.96799999999999997</v>
      </c>
      <c r="BC83" s="25">
        <f t="shared" si="201"/>
        <v>0.96799999999999997</v>
      </c>
      <c r="BD83" s="25">
        <f t="shared" si="201"/>
        <v>0.96799999999999997</v>
      </c>
      <c r="BE83" s="25">
        <f t="shared" si="201"/>
        <v>0.96799999999999997</v>
      </c>
      <c r="BF83" s="25">
        <f t="shared" si="201"/>
        <v>0.96799999999999997</v>
      </c>
      <c r="BG83" s="25">
        <f t="shared" si="201"/>
        <v>0.96799999999999997</v>
      </c>
      <c r="BH83" s="25">
        <f t="shared" si="201"/>
        <v>1</v>
      </c>
      <c r="BI83" s="25">
        <f t="shared" si="201"/>
        <v>1</v>
      </c>
      <c r="BJ83" s="25">
        <f t="shared" si="201"/>
        <v>1</v>
      </c>
      <c r="BK83" s="25">
        <f t="shared" si="201"/>
        <v>0.97599999999999998</v>
      </c>
      <c r="BL83" s="25">
        <f t="shared" si="201"/>
        <v>0.97599999999999998</v>
      </c>
      <c r="BM83" s="25">
        <f t="shared" si="201"/>
        <v>0.97599999999999998</v>
      </c>
      <c r="BN83" s="25">
        <f t="shared" si="201"/>
        <v>0.97599999999999998</v>
      </c>
      <c r="BO83" s="25">
        <f t="shared" si="201"/>
        <v>0.97599999999999998</v>
      </c>
      <c r="BP83" s="25">
        <f t="shared" si="201"/>
        <v>0.97599999999999998</v>
      </c>
      <c r="BQ83" s="25">
        <f t="shared" si="201"/>
        <v>0.96799999999999997</v>
      </c>
      <c r="BR83" s="25">
        <f t="shared" si="201"/>
        <v>0.96799999999999997</v>
      </c>
      <c r="BS83" s="25">
        <f t="shared" si="201"/>
        <v>0.96799999999999997</v>
      </c>
      <c r="BT83" s="25">
        <f t="shared" si="201"/>
        <v>0.96799999999999997</v>
      </c>
      <c r="BU83" s="25">
        <f t="shared" si="201"/>
        <v>1</v>
      </c>
      <c r="BV83" s="25">
        <f t="shared" si="201"/>
        <v>0.98399999999999999</v>
      </c>
      <c r="BW83" s="25">
        <f t="shared" si="201"/>
        <v>0.96799999999999997</v>
      </c>
      <c r="BX83" s="25">
        <f t="shared" si="201"/>
        <v>0.96799999999999997</v>
      </c>
      <c r="BY83" s="25">
        <f t="shared" si="201"/>
        <v>0.96799999999999997</v>
      </c>
      <c r="BZ83" s="25">
        <f t="shared" si="201"/>
        <v>0.96799999999999997</v>
      </c>
      <c r="CA83" s="25">
        <f t="shared" si="201"/>
        <v>0.96799999999999997</v>
      </c>
      <c r="CB83" s="25">
        <f t="shared" si="201"/>
        <v>0.96799999999999997</v>
      </c>
      <c r="CC83" s="25">
        <f t="shared" si="201"/>
        <v>0.96799999999999997</v>
      </c>
      <c r="CD83" s="25">
        <f t="shared" ref="CD83:CS83" si="202">IF($F83=CD$4,1,IF($F83&gt;=EDATE(CD$4,12),IF(CD$11="Prior Year",CD71*(1-CD$10),CD71-CD$10),IF(CD82&gt;0,CD82,0)))</f>
        <v>0.96799999999999997</v>
      </c>
      <c r="CE83" s="25">
        <f t="shared" si="202"/>
        <v>0.96799999999999997</v>
      </c>
      <c r="CF83" s="25">
        <f t="shared" si="202"/>
        <v>1</v>
      </c>
      <c r="CG83" s="25">
        <f t="shared" si="202"/>
        <v>1</v>
      </c>
      <c r="CH83" s="25">
        <f t="shared" si="202"/>
        <v>1</v>
      </c>
      <c r="CI83" s="25">
        <f t="shared" si="202"/>
        <v>0.96799999999999997</v>
      </c>
      <c r="CJ83" s="25">
        <f t="shared" si="202"/>
        <v>0.98499999999999999</v>
      </c>
      <c r="CK83" s="25">
        <f t="shared" si="202"/>
        <v>0.98499999999999999</v>
      </c>
      <c r="CL83" s="25">
        <f t="shared" si="202"/>
        <v>0.99199999999999999</v>
      </c>
      <c r="CM83" s="25">
        <v>0.98264353930300463</v>
      </c>
      <c r="CN83" s="25">
        <v>0.98264353930300463</v>
      </c>
      <c r="CO83" s="25">
        <v>0.98264353930300463</v>
      </c>
      <c r="CP83" s="25">
        <f t="shared" si="202"/>
        <v>0.98499999999999999</v>
      </c>
      <c r="CQ83" s="25">
        <f t="shared" si="202"/>
        <v>0.98499999999999999</v>
      </c>
      <c r="CR83" s="25">
        <f t="shared" si="202"/>
        <v>0.98499999999999999</v>
      </c>
      <c r="CS83" s="25">
        <f t="shared" si="202"/>
        <v>0.98499999999999999</v>
      </c>
    </row>
    <row r="84" spans="2:97" hidden="1" outlineLevel="1" x14ac:dyDescent="0.25">
      <c r="B84" s="2">
        <f t="shared" si="191"/>
        <v>30</v>
      </c>
      <c r="F84" s="24">
        <f t="shared" si="194"/>
        <v>44136</v>
      </c>
      <c r="G84" s="25">
        <f t="shared" si="83"/>
        <v>0.98217595691665305</v>
      </c>
      <c r="H84" s="25"/>
      <c r="I84" s="25"/>
      <c r="J84" s="25"/>
      <c r="K84" s="25"/>
      <c r="L84" s="25"/>
      <c r="M84" s="25"/>
      <c r="N84" s="25"/>
      <c r="O84" s="25"/>
      <c r="P84" s="23"/>
      <c r="Q84" s="25">
        <f t="shared" si="84"/>
        <v>1</v>
      </c>
      <c r="R84" s="25">
        <f t="shared" ref="R84:CC84" si="203">IF($F84=R$4,1,IF($F84&gt;=EDATE(R$4,12),IF(R$11="Prior Year",R72*(1-R$10),R72-R$10),IF(R83&gt;0,R83,0)))</f>
        <v>0.97499999999999998</v>
      </c>
      <c r="S84" s="25">
        <f t="shared" si="203"/>
        <v>1</v>
      </c>
      <c r="T84" s="25">
        <f t="shared" si="203"/>
        <v>0.98</v>
      </c>
      <c r="U84" s="25">
        <f t="shared" si="203"/>
        <v>0.98</v>
      </c>
      <c r="V84" s="25">
        <f t="shared" si="203"/>
        <v>0.98499999999999999</v>
      </c>
      <c r="W84" s="25">
        <f t="shared" si="203"/>
        <v>0.98</v>
      </c>
      <c r="X84" s="25">
        <f t="shared" si="203"/>
        <v>0.98</v>
      </c>
      <c r="Y84" s="25">
        <f t="shared" si="203"/>
        <v>0.98</v>
      </c>
      <c r="Z84" s="25">
        <f t="shared" si="203"/>
        <v>0.98</v>
      </c>
      <c r="AA84" s="25">
        <f t="shared" si="203"/>
        <v>0.98</v>
      </c>
      <c r="AB84" s="25">
        <f t="shared" si="203"/>
        <v>0.99</v>
      </c>
      <c r="AC84" s="25">
        <f t="shared" si="203"/>
        <v>0.99</v>
      </c>
      <c r="AD84" s="25">
        <f t="shared" si="203"/>
        <v>0.98</v>
      </c>
      <c r="AE84" s="25">
        <f t="shared" si="203"/>
        <v>0.98</v>
      </c>
      <c r="AF84" s="25">
        <f t="shared" si="203"/>
        <v>0.98</v>
      </c>
      <c r="AG84" s="25">
        <f t="shared" si="203"/>
        <v>0.98499999999999999</v>
      </c>
      <c r="AH84" s="25">
        <f t="shared" si="203"/>
        <v>0.98499999999999999</v>
      </c>
      <c r="AI84" s="25">
        <f t="shared" si="203"/>
        <v>1</v>
      </c>
      <c r="AJ84" s="25">
        <f t="shared" si="203"/>
        <v>1</v>
      </c>
      <c r="AK84" s="25">
        <f t="shared" si="203"/>
        <v>0.98</v>
      </c>
      <c r="AL84" s="25">
        <f t="shared" si="203"/>
        <v>0.98499999999999999</v>
      </c>
      <c r="AM84" s="25">
        <f t="shared" si="203"/>
        <v>0.98499999999999999</v>
      </c>
      <c r="AN84" s="25">
        <f t="shared" si="203"/>
        <v>0.97599999999999998</v>
      </c>
      <c r="AO84" s="25">
        <f t="shared" si="203"/>
        <v>0.97599999999999998</v>
      </c>
      <c r="AP84" s="25">
        <f t="shared" si="203"/>
        <v>0.96799999999999997</v>
      </c>
      <c r="AQ84" s="25">
        <f t="shared" si="203"/>
        <v>0.96799999999999997</v>
      </c>
      <c r="AR84" s="25">
        <f t="shared" si="203"/>
        <v>1</v>
      </c>
      <c r="AS84" s="25">
        <f t="shared" si="203"/>
        <v>1</v>
      </c>
      <c r="AT84" s="25">
        <f t="shared" si="203"/>
        <v>0.97599999999999998</v>
      </c>
      <c r="AU84" s="25">
        <f t="shared" si="203"/>
        <v>1</v>
      </c>
      <c r="AV84" s="25">
        <f t="shared" si="203"/>
        <v>0.97599999999999998</v>
      </c>
      <c r="AW84" s="25">
        <f t="shared" si="203"/>
        <v>0.97599999999999998</v>
      </c>
      <c r="AX84" s="25">
        <f t="shared" si="203"/>
        <v>0.97599999999999998</v>
      </c>
      <c r="AY84" s="25">
        <f t="shared" si="203"/>
        <v>0.97599999999999998</v>
      </c>
      <c r="AZ84" s="25">
        <f t="shared" si="203"/>
        <v>0.96799999999999997</v>
      </c>
      <c r="BA84" s="25">
        <f t="shared" si="203"/>
        <v>0.96799999999999997</v>
      </c>
      <c r="BB84" s="25">
        <f t="shared" si="203"/>
        <v>0.96799999999999997</v>
      </c>
      <c r="BC84" s="25">
        <f t="shared" si="203"/>
        <v>0.96799999999999997</v>
      </c>
      <c r="BD84" s="25">
        <f t="shared" si="203"/>
        <v>0.96799999999999997</v>
      </c>
      <c r="BE84" s="25">
        <f t="shared" si="203"/>
        <v>0.96799999999999997</v>
      </c>
      <c r="BF84" s="25">
        <f t="shared" si="203"/>
        <v>0.96799999999999997</v>
      </c>
      <c r="BG84" s="25">
        <f t="shared" si="203"/>
        <v>0.96799999999999997</v>
      </c>
      <c r="BH84" s="25">
        <f t="shared" si="203"/>
        <v>1</v>
      </c>
      <c r="BI84" s="25">
        <f t="shared" si="203"/>
        <v>1</v>
      </c>
      <c r="BJ84" s="25">
        <f t="shared" si="203"/>
        <v>1</v>
      </c>
      <c r="BK84" s="25">
        <f t="shared" si="203"/>
        <v>0.97599999999999998</v>
      </c>
      <c r="BL84" s="25">
        <f t="shared" si="203"/>
        <v>0.97599999999999998</v>
      </c>
      <c r="BM84" s="25">
        <f t="shared" si="203"/>
        <v>0.97599999999999998</v>
      </c>
      <c r="BN84" s="25">
        <f t="shared" si="203"/>
        <v>0.97599999999999998</v>
      </c>
      <c r="BO84" s="25">
        <f t="shared" si="203"/>
        <v>0.96799999999999997</v>
      </c>
      <c r="BP84" s="25">
        <f t="shared" si="203"/>
        <v>0.97599999999999998</v>
      </c>
      <c r="BQ84" s="25">
        <f t="shared" si="203"/>
        <v>0.96799999999999997</v>
      </c>
      <c r="BR84" s="25">
        <f t="shared" si="203"/>
        <v>0.96799999999999997</v>
      </c>
      <c r="BS84" s="25">
        <f t="shared" si="203"/>
        <v>0.96799999999999997</v>
      </c>
      <c r="BT84" s="25">
        <f t="shared" si="203"/>
        <v>0.96799999999999997</v>
      </c>
      <c r="BU84" s="25">
        <f t="shared" si="203"/>
        <v>1</v>
      </c>
      <c r="BV84" s="25">
        <f t="shared" si="203"/>
        <v>0.98399999999999999</v>
      </c>
      <c r="BW84" s="25">
        <f t="shared" si="203"/>
        <v>0.96799999999999997</v>
      </c>
      <c r="BX84" s="25">
        <f t="shared" si="203"/>
        <v>0.96799999999999997</v>
      </c>
      <c r="BY84" s="25">
        <f t="shared" si="203"/>
        <v>0.96799999999999997</v>
      </c>
      <c r="BZ84" s="25">
        <f t="shared" si="203"/>
        <v>0.96799999999999997</v>
      </c>
      <c r="CA84" s="25">
        <f t="shared" si="203"/>
        <v>0.96799999999999997</v>
      </c>
      <c r="CB84" s="25">
        <f t="shared" si="203"/>
        <v>0.96799999999999997</v>
      </c>
      <c r="CC84" s="25">
        <f t="shared" si="203"/>
        <v>0.96799999999999997</v>
      </c>
      <c r="CD84" s="25">
        <f t="shared" ref="CD84:CS84" si="204">IF($F84=CD$4,1,IF($F84&gt;=EDATE(CD$4,12),IF(CD$11="Prior Year",CD72*(1-CD$10),CD72-CD$10),IF(CD83&gt;0,CD83,0)))</f>
        <v>0.96799999999999997</v>
      </c>
      <c r="CE84" s="25">
        <f t="shared" si="204"/>
        <v>0.96799999999999997</v>
      </c>
      <c r="CF84" s="25">
        <f t="shared" si="204"/>
        <v>1</v>
      </c>
      <c r="CG84" s="25">
        <f t="shared" si="204"/>
        <v>1</v>
      </c>
      <c r="CH84" s="25">
        <f t="shared" si="204"/>
        <v>1</v>
      </c>
      <c r="CI84" s="25">
        <f t="shared" si="204"/>
        <v>0.96799999999999997</v>
      </c>
      <c r="CJ84" s="25">
        <f t="shared" si="204"/>
        <v>0.98499999999999999</v>
      </c>
      <c r="CK84" s="25">
        <f t="shared" si="204"/>
        <v>0.98499999999999999</v>
      </c>
      <c r="CL84" s="25">
        <f t="shared" si="204"/>
        <v>0.98399999999999999</v>
      </c>
      <c r="CM84" s="25">
        <v>0.98264353930300463</v>
      </c>
      <c r="CN84" s="25">
        <v>0.98264353930300463</v>
      </c>
      <c r="CO84" s="25">
        <v>0.98264353930300463</v>
      </c>
      <c r="CP84" s="25">
        <f t="shared" si="204"/>
        <v>0.98499999999999999</v>
      </c>
      <c r="CQ84" s="25">
        <f t="shared" si="204"/>
        <v>0.98499999999999999</v>
      </c>
      <c r="CR84" s="25">
        <f t="shared" si="204"/>
        <v>0.98499999999999999</v>
      </c>
      <c r="CS84" s="25">
        <f t="shared" si="204"/>
        <v>0.98499999999999999</v>
      </c>
    </row>
    <row r="85" spans="2:97" hidden="1" outlineLevel="1" x14ac:dyDescent="0.25">
      <c r="B85" s="2">
        <f t="shared" si="191"/>
        <v>31</v>
      </c>
      <c r="F85" s="26">
        <f t="shared" si="194"/>
        <v>44166</v>
      </c>
      <c r="G85" s="27">
        <f t="shared" si="83"/>
        <v>0.98168260728499546</v>
      </c>
      <c r="H85" s="27"/>
      <c r="I85" s="27"/>
      <c r="J85" s="27"/>
      <c r="K85" s="27"/>
      <c r="L85" s="27"/>
      <c r="M85" s="27"/>
      <c r="N85" s="27"/>
      <c r="O85" s="27"/>
      <c r="P85" s="28"/>
      <c r="Q85" s="27">
        <f t="shared" si="84"/>
        <v>1</v>
      </c>
      <c r="R85" s="27">
        <f t="shared" ref="R85:CC85" si="205">IF($F85=R$4,1,IF($F85&gt;=EDATE(R$4,12),IF(R$11="Prior Year",R73*(1-R$10),R73-R$10),IF(R84&gt;0,R84,0)))</f>
        <v>0.97499999999999998</v>
      </c>
      <c r="S85" s="27">
        <f t="shared" si="205"/>
        <v>1</v>
      </c>
      <c r="T85" s="27">
        <f t="shared" si="205"/>
        <v>0.98</v>
      </c>
      <c r="U85" s="27">
        <f t="shared" si="205"/>
        <v>0.98</v>
      </c>
      <c r="V85" s="27">
        <f t="shared" si="205"/>
        <v>0.98499999999999999</v>
      </c>
      <c r="W85" s="27">
        <f t="shared" si="205"/>
        <v>0.98</v>
      </c>
      <c r="X85" s="27">
        <f t="shared" si="205"/>
        <v>0.98</v>
      </c>
      <c r="Y85" s="27">
        <f t="shared" si="205"/>
        <v>0.98</v>
      </c>
      <c r="Z85" s="27">
        <f t="shared" si="205"/>
        <v>0.98</v>
      </c>
      <c r="AA85" s="27">
        <f t="shared" si="205"/>
        <v>0.98</v>
      </c>
      <c r="AB85" s="27">
        <f t="shared" si="205"/>
        <v>0.99</v>
      </c>
      <c r="AC85" s="27">
        <f t="shared" si="205"/>
        <v>0.99</v>
      </c>
      <c r="AD85" s="27">
        <f t="shared" si="205"/>
        <v>0.98</v>
      </c>
      <c r="AE85" s="27">
        <f t="shared" si="205"/>
        <v>0.98</v>
      </c>
      <c r="AF85" s="27">
        <f t="shared" si="205"/>
        <v>0.98</v>
      </c>
      <c r="AG85" s="27">
        <f t="shared" si="205"/>
        <v>0.98499999999999999</v>
      </c>
      <c r="AH85" s="27">
        <f t="shared" si="205"/>
        <v>0.98499999999999999</v>
      </c>
      <c r="AI85" s="27">
        <f t="shared" si="205"/>
        <v>1</v>
      </c>
      <c r="AJ85" s="27">
        <f t="shared" si="205"/>
        <v>1</v>
      </c>
      <c r="AK85" s="27">
        <f t="shared" si="205"/>
        <v>0.98</v>
      </c>
      <c r="AL85" s="27">
        <f t="shared" si="205"/>
        <v>0.98499999999999999</v>
      </c>
      <c r="AM85" s="27">
        <f t="shared" si="205"/>
        <v>0.98499999999999999</v>
      </c>
      <c r="AN85" s="27">
        <f t="shared" si="205"/>
        <v>0.97599999999999998</v>
      </c>
      <c r="AO85" s="27">
        <f t="shared" si="205"/>
        <v>0.97599999999999998</v>
      </c>
      <c r="AP85" s="27">
        <f t="shared" si="205"/>
        <v>0.96799999999999997</v>
      </c>
      <c r="AQ85" s="27">
        <f t="shared" si="205"/>
        <v>0.96799999999999997</v>
      </c>
      <c r="AR85" s="27">
        <f t="shared" si="205"/>
        <v>1</v>
      </c>
      <c r="AS85" s="27">
        <f t="shared" si="205"/>
        <v>1</v>
      </c>
      <c r="AT85" s="27">
        <f t="shared" si="205"/>
        <v>0.97599999999999998</v>
      </c>
      <c r="AU85" s="27">
        <f t="shared" si="205"/>
        <v>1</v>
      </c>
      <c r="AV85" s="27">
        <f t="shared" si="205"/>
        <v>0.97599999999999998</v>
      </c>
      <c r="AW85" s="27">
        <f t="shared" si="205"/>
        <v>0.97599999999999998</v>
      </c>
      <c r="AX85" s="27">
        <f t="shared" si="205"/>
        <v>0.97599999999999998</v>
      </c>
      <c r="AY85" s="27">
        <f t="shared" si="205"/>
        <v>0.97599999999999998</v>
      </c>
      <c r="AZ85" s="27">
        <f t="shared" si="205"/>
        <v>0.96799999999999997</v>
      </c>
      <c r="BA85" s="27">
        <f t="shared" si="205"/>
        <v>0.96799999999999997</v>
      </c>
      <c r="BB85" s="27">
        <f t="shared" si="205"/>
        <v>0.96799999999999997</v>
      </c>
      <c r="BC85" s="27">
        <f t="shared" si="205"/>
        <v>0.96799999999999997</v>
      </c>
      <c r="BD85" s="27">
        <f t="shared" si="205"/>
        <v>0.96799999999999997</v>
      </c>
      <c r="BE85" s="27">
        <f t="shared" si="205"/>
        <v>0.96799999999999997</v>
      </c>
      <c r="BF85" s="27">
        <f t="shared" si="205"/>
        <v>0.96799999999999997</v>
      </c>
      <c r="BG85" s="27">
        <f t="shared" si="205"/>
        <v>0.96799999999999997</v>
      </c>
      <c r="BH85" s="27">
        <f t="shared" si="205"/>
        <v>1</v>
      </c>
      <c r="BI85" s="27">
        <f t="shared" si="205"/>
        <v>1</v>
      </c>
      <c r="BJ85" s="27">
        <f t="shared" si="205"/>
        <v>1</v>
      </c>
      <c r="BK85" s="27">
        <f t="shared" si="205"/>
        <v>0.97599999999999998</v>
      </c>
      <c r="BL85" s="27">
        <f t="shared" si="205"/>
        <v>0.97599999999999998</v>
      </c>
      <c r="BM85" s="27">
        <f t="shared" si="205"/>
        <v>0.97599999999999998</v>
      </c>
      <c r="BN85" s="27">
        <f t="shared" si="205"/>
        <v>0.97599999999999998</v>
      </c>
      <c r="BO85" s="27">
        <f t="shared" si="205"/>
        <v>0.96799999999999997</v>
      </c>
      <c r="BP85" s="27">
        <f t="shared" si="205"/>
        <v>0.97599999999999998</v>
      </c>
      <c r="BQ85" s="27">
        <f t="shared" si="205"/>
        <v>0.96799999999999997</v>
      </c>
      <c r="BR85" s="27">
        <f t="shared" si="205"/>
        <v>0.96799999999999997</v>
      </c>
      <c r="BS85" s="27">
        <f t="shared" si="205"/>
        <v>0.96799999999999997</v>
      </c>
      <c r="BT85" s="27">
        <f t="shared" si="205"/>
        <v>0.96799999999999997</v>
      </c>
      <c r="BU85" s="27">
        <f t="shared" si="205"/>
        <v>1</v>
      </c>
      <c r="BV85" s="27">
        <f t="shared" si="205"/>
        <v>0.97599999999999998</v>
      </c>
      <c r="BW85" s="27">
        <f t="shared" si="205"/>
        <v>0.96799999999999997</v>
      </c>
      <c r="BX85" s="27">
        <f t="shared" si="205"/>
        <v>0.96799999999999997</v>
      </c>
      <c r="BY85" s="27">
        <f t="shared" si="205"/>
        <v>0.96799999999999997</v>
      </c>
      <c r="BZ85" s="27">
        <f t="shared" si="205"/>
        <v>0.96799999999999997</v>
      </c>
      <c r="CA85" s="27">
        <f t="shared" si="205"/>
        <v>0.96799999999999997</v>
      </c>
      <c r="CB85" s="27">
        <f t="shared" si="205"/>
        <v>0.96799999999999997</v>
      </c>
      <c r="CC85" s="27">
        <f t="shared" si="205"/>
        <v>0.96799999999999997</v>
      </c>
      <c r="CD85" s="27">
        <f t="shared" ref="CD85:CS85" si="206">IF($F85=CD$4,1,IF($F85&gt;=EDATE(CD$4,12),IF(CD$11="Prior Year",CD73*(1-CD$10),CD73-CD$10),IF(CD84&gt;0,CD84,0)))</f>
        <v>0.96799999999999997</v>
      </c>
      <c r="CE85" s="27">
        <f t="shared" si="206"/>
        <v>0.96799999999999997</v>
      </c>
      <c r="CF85" s="27">
        <f t="shared" si="206"/>
        <v>1</v>
      </c>
      <c r="CG85" s="27">
        <f t="shared" si="206"/>
        <v>1</v>
      </c>
      <c r="CH85" s="27">
        <f t="shared" si="206"/>
        <v>1</v>
      </c>
      <c r="CI85" s="27">
        <f t="shared" si="206"/>
        <v>0.96799999999999997</v>
      </c>
      <c r="CJ85" s="27">
        <f t="shared" si="206"/>
        <v>0.98</v>
      </c>
      <c r="CK85" s="27">
        <f t="shared" si="206"/>
        <v>0.98</v>
      </c>
      <c r="CL85" s="27">
        <f t="shared" si="206"/>
        <v>0.98399999999999999</v>
      </c>
      <c r="CM85" s="27">
        <v>0.97977224482430514</v>
      </c>
      <c r="CN85" s="27">
        <v>0.97977224482430514</v>
      </c>
      <c r="CO85" s="27">
        <v>0.97977224482430514</v>
      </c>
      <c r="CP85" s="27">
        <f t="shared" si="206"/>
        <v>0.98</v>
      </c>
      <c r="CQ85" s="27">
        <f t="shared" si="206"/>
        <v>0.98</v>
      </c>
      <c r="CR85" s="27">
        <f t="shared" si="206"/>
        <v>0.98</v>
      </c>
      <c r="CS85" s="27">
        <f t="shared" si="206"/>
        <v>0.98</v>
      </c>
    </row>
    <row r="86" spans="2:97" hidden="1" outlineLevel="1" x14ac:dyDescent="0.25">
      <c r="B86" s="2">
        <f t="shared" si="191"/>
        <v>31</v>
      </c>
      <c r="F86" s="24">
        <f t="shared" si="194"/>
        <v>44197</v>
      </c>
      <c r="G86" s="25">
        <f t="shared" si="83"/>
        <v>0.97992907256230799</v>
      </c>
      <c r="H86" s="25"/>
      <c r="I86" s="25"/>
      <c r="J86" s="25"/>
      <c r="K86" s="25"/>
      <c r="L86" s="25"/>
      <c r="M86" s="25"/>
      <c r="N86" s="25"/>
      <c r="O86" s="25"/>
      <c r="P86" s="23"/>
      <c r="Q86" s="25">
        <f t="shared" si="84"/>
        <v>1</v>
      </c>
      <c r="R86" s="25">
        <f t="shared" ref="R86:CC86" si="207">IF($F86=R$4,1,IF($F86&gt;=EDATE(R$4,12),IF(R$11="Prior Year",R74*(1-R$10),R74-R$10),IF(R85&gt;0,R85,0)))</f>
        <v>0.97499999999999998</v>
      </c>
      <c r="S86" s="25">
        <f t="shared" si="207"/>
        <v>1</v>
      </c>
      <c r="T86" s="25">
        <f t="shared" si="207"/>
        <v>0.97499999999999998</v>
      </c>
      <c r="U86" s="25">
        <f t="shared" si="207"/>
        <v>0.97499999999999998</v>
      </c>
      <c r="V86" s="25">
        <f t="shared" si="207"/>
        <v>0.98</v>
      </c>
      <c r="W86" s="25">
        <f t="shared" si="207"/>
        <v>0.97499999999999998</v>
      </c>
      <c r="X86" s="25">
        <f t="shared" si="207"/>
        <v>0.98</v>
      </c>
      <c r="Y86" s="25">
        <f t="shared" si="207"/>
        <v>0.98</v>
      </c>
      <c r="Z86" s="25">
        <f t="shared" si="207"/>
        <v>0.98</v>
      </c>
      <c r="AA86" s="25">
        <f t="shared" si="207"/>
        <v>0.98</v>
      </c>
      <c r="AB86" s="25">
        <f t="shared" si="207"/>
        <v>0.98499999999999999</v>
      </c>
      <c r="AC86" s="25">
        <f t="shared" si="207"/>
        <v>0.98499999999999999</v>
      </c>
      <c r="AD86" s="25">
        <f t="shared" si="207"/>
        <v>0.97499999999999998</v>
      </c>
      <c r="AE86" s="25">
        <f t="shared" si="207"/>
        <v>0.98</v>
      </c>
      <c r="AF86" s="25">
        <f t="shared" si="207"/>
        <v>0.98</v>
      </c>
      <c r="AG86" s="25">
        <f t="shared" si="207"/>
        <v>0.98</v>
      </c>
      <c r="AH86" s="25">
        <f t="shared" si="207"/>
        <v>0.98</v>
      </c>
      <c r="AI86" s="25">
        <f t="shared" si="207"/>
        <v>1</v>
      </c>
      <c r="AJ86" s="25">
        <f t="shared" si="207"/>
        <v>1</v>
      </c>
      <c r="AK86" s="25">
        <f t="shared" si="207"/>
        <v>0.97499999999999998</v>
      </c>
      <c r="AL86" s="25">
        <f t="shared" si="207"/>
        <v>0.98</v>
      </c>
      <c r="AM86" s="25">
        <f t="shared" si="207"/>
        <v>0.98</v>
      </c>
      <c r="AN86" s="25">
        <f t="shared" si="207"/>
        <v>0.96799999999999997</v>
      </c>
      <c r="AO86" s="25">
        <f t="shared" si="207"/>
        <v>0.96799999999999997</v>
      </c>
      <c r="AP86" s="25">
        <f t="shared" si="207"/>
        <v>0.96799999999999997</v>
      </c>
      <c r="AQ86" s="25">
        <f t="shared" si="207"/>
        <v>0.96799999999999997</v>
      </c>
      <c r="AR86" s="25">
        <f t="shared" si="207"/>
        <v>1</v>
      </c>
      <c r="AS86" s="25">
        <f t="shared" si="207"/>
        <v>1</v>
      </c>
      <c r="AT86" s="25">
        <f t="shared" si="207"/>
        <v>0.96799999999999997</v>
      </c>
      <c r="AU86" s="25">
        <f t="shared" si="207"/>
        <v>1</v>
      </c>
      <c r="AV86" s="25">
        <f t="shared" si="207"/>
        <v>0.96799999999999997</v>
      </c>
      <c r="AW86" s="25">
        <f t="shared" si="207"/>
        <v>0.96799999999999997</v>
      </c>
      <c r="AX86" s="25">
        <f t="shared" si="207"/>
        <v>0.96799999999999997</v>
      </c>
      <c r="AY86" s="25">
        <f t="shared" si="207"/>
        <v>0.96799999999999997</v>
      </c>
      <c r="AZ86" s="25">
        <f t="shared" si="207"/>
        <v>0.96799999999999997</v>
      </c>
      <c r="BA86" s="25">
        <f t="shared" si="207"/>
        <v>0.96799999999999997</v>
      </c>
      <c r="BB86" s="25">
        <f t="shared" si="207"/>
        <v>0.96799999999999997</v>
      </c>
      <c r="BC86" s="25">
        <f t="shared" si="207"/>
        <v>0.96799999999999997</v>
      </c>
      <c r="BD86" s="25">
        <f t="shared" si="207"/>
        <v>0.96799999999999997</v>
      </c>
      <c r="BE86" s="25">
        <f t="shared" si="207"/>
        <v>0.96799999999999997</v>
      </c>
      <c r="BF86" s="25">
        <f t="shared" si="207"/>
        <v>0.96</v>
      </c>
      <c r="BG86" s="25">
        <f t="shared" si="207"/>
        <v>0.96</v>
      </c>
      <c r="BH86" s="25">
        <f t="shared" si="207"/>
        <v>1</v>
      </c>
      <c r="BI86" s="25">
        <f t="shared" si="207"/>
        <v>1</v>
      </c>
      <c r="BJ86" s="25">
        <f t="shared" si="207"/>
        <v>1</v>
      </c>
      <c r="BK86" s="25">
        <f t="shared" si="207"/>
        <v>0.96799999999999997</v>
      </c>
      <c r="BL86" s="25">
        <f t="shared" si="207"/>
        <v>0.96799999999999997</v>
      </c>
      <c r="BM86" s="25">
        <f t="shared" si="207"/>
        <v>0.96799999999999997</v>
      </c>
      <c r="BN86" s="25">
        <f t="shared" si="207"/>
        <v>0.96799999999999997</v>
      </c>
      <c r="BO86" s="25">
        <f t="shared" si="207"/>
        <v>0.96799999999999997</v>
      </c>
      <c r="BP86" s="25">
        <f t="shared" si="207"/>
        <v>0.96799999999999997</v>
      </c>
      <c r="BQ86" s="25">
        <f t="shared" si="207"/>
        <v>0.96799999999999997</v>
      </c>
      <c r="BR86" s="25">
        <f t="shared" si="207"/>
        <v>0.96799999999999997</v>
      </c>
      <c r="BS86" s="25">
        <f t="shared" si="207"/>
        <v>0.96799999999999997</v>
      </c>
      <c r="BT86" s="25">
        <f t="shared" si="207"/>
        <v>0.96799999999999997</v>
      </c>
      <c r="BU86" s="25">
        <f t="shared" si="207"/>
        <v>1</v>
      </c>
      <c r="BV86" s="25">
        <f t="shared" si="207"/>
        <v>0.97599999999999998</v>
      </c>
      <c r="BW86" s="25">
        <f t="shared" si="207"/>
        <v>0.96799999999999997</v>
      </c>
      <c r="BX86" s="25">
        <f t="shared" si="207"/>
        <v>0.96799999999999997</v>
      </c>
      <c r="BY86" s="25">
        <f t="shared" si="207"/>
        <v>0.96799999999999997</v>
      </c>
      <c r="BZ86" s="25">
        <f t="shared" si="207"/>
        <v>0.96799999999999997</v>
      </c>
      <c r="CA86" s="25">
        <f t="shared" si="207"/>
        <v>0.96799999999999997</v>
      </c>
      <c r="CB86" s="25">
        <f t="shared" si="207"/>
        <v>0.96799999999999997</v>
      </c>
      <c r="CC86" s="25">
        <f t="shared" si="207"/>
        <v>0.96799999999999997</v>
      </c>
      <c r="CD86" s="25">
        <f t="shared" ref="CD86:CS86" si="208">IF($F86=CD$4,1,IF($F86&gt;=EDATE(CD$4,12),IF(CD$11="Prior Year",CD74*(1-CD$10),CD74-CD$10),IF(CD85&gt;0,CD85,0)))</f>
        <v>0.96799999999999997</v>
      </c>
      <c r="CE86" s="25">
        <f t="shared" si="208"/>
        <v>0.96799999999999997</v>
      </c>
      <c r="CF86" s="25">
        <f t="shared" si="208"/>
        <v>1</v>
      </c>
      <c r="CG86" s="25">
        <f t="shared" si="208"/>
        <v>1</v>
      </c>
      <c r="CH86" s="25">
        <f t="shared" si="208"/>
        <v>1</v>
      </c>
      <c r="CI86" s="25">
        <f t="shared" si="208"/>
        <v>0.96799999999999997</v>
      </c>
      <c r="CJ86" s="25">
        <f t="shared" si="208"/>
        <v>0.98</v>
      </c>
      <c r="CK86" s="25">
        <f t="shared" si="208"/>
        <v>0.98</v>
      </c>
      <c r="CL86" s="25">
        <f t="shared" si="208"/>
        <v>0.98399999999999999</v>
      </c>
      <c r="CM86" s="25">
        <v>0.97692789229376498</v>
      </c>
      <c r="CN86" s="25">
        <v>0.97692789229376498</v>
      </c>
      <c r="CO86" s="25">
        <v>0.97692789229376498</v>
      </c>
      <c r="CP86" s="25">
        <f t="shared" si="208"/>
        <v>0.98</v>
      </c>
      <c r="CQ86" s="25">
        <f t="shared" si="208"/>
        <v>0.98</v>
      </c>
      <c r="CR86" s="25">
        <f t="shared" si="208"/>
        <v>0.98</v>
      </c>
      <c r="CS86" s="25">
        <f t="shared" si="208"/>
        <v>0.98</v>
      </c>
    </row>
    <row r="87" spans="2:97" hidden="1" outlineLevel="1" x14ac:dyDescent="0.25">
      <c r="B87" s="2">
        <f t="shared" si="191"/>
        <v>28</v>
      </c>
      <c r="F87" s="24">
        <f t="shared" si="194"/>
        <v>44228</v>
      </c>
      <c r="G87" s="25">
        <f t="shared" si="83"/>
        <v>0.97992907256230799</v>
      </c>
      <c r="H87" s="25"/>
      <c r="I87" s="25"/>
      <c r="J87" s="25"/>
      <c r="K87" s="25"/>
      <c r="L87" s="25"/>
      <c r="M87" s="25"/>
      <c r="N87" s="25"/>
      <c r="O87" s="25"/>
      <c r="P87" s="23"/>
      <c r="Q87" s="25">
        <f t="shared" si="84"/>
        <v>1</v>
      </c>
      <c r="R87" s="25">
        <f t="shared" ref="R87:CC87" si="209">IF($F87=R$4,1,IF($F87&gt;=EDATE(R$4,12),IF(R$11="Prior Year",R75*(1-R$10),R75-R$10),IF(R86&gt;0,R86,0)))</f>
        <v>0.97499999999999998</v>
      </c>
      <c r="S87" s="25">
        <f t="shared" si="209"/>
        <v>1</v>
      </c>
      <c r="T87" s="25">
        <f t="shared" si="209"/>
        <v>0.97499999999999998</v>
      </c>
      <c r="U87" s="25">
        <f t="shared" si="209"/>
        <v>0.97499999999999998</v>
      </c>
      <c r="V87" s="25">
        <f t="shared" si="209"/>
        <v>0.98</v>
      </c>
      <c r="W87" s="25">
        <f t="shared" si="209"/>
        <v>0.97499999999999998</v>
      </c>
      <c r="X87" s="25">
        <f t="shared" si="209"/>
        <v>0.98</v>
      </c>
      <c r="Y87" s="25">
        <f t="shared" si="209"/>
        <v>0.98</v>
      </c>
      <c r="Z87" s="25">
        <f t="shared" si="209"/>
        <v>0.98</v>
      </c>
      <c r="AA87" s="25">
        <f t="shared" si="209"/>
        <v>0.98</v>
      </c>
      <c r="AB87" s="25">
        <f t="shared" si="209"/>
        <v>0.98499999999999999</v>
      </c>
      <c r="AC87" s="25">
        <f t="shared" si="209"/>
        <v>0.98499999999999999</v>
      </c>
      <c r="AD87" s="25">
        <f t="shared" si="209"/>
        <v>0.97499999999999998</v>
      </c>
      <c r="AE87" s="25">
        <f t="shared" si="209"/>
        <v>0.98</v>
      </c>
      <c r="AF87" s="25">
        <f t="shared" si="209"/>
        <v>0.98</v>
      </c>
      <c r="AG87" s="25">
        <f t="shared" si="209"/>
        <v>0.98</v>
      </c>
      <c r="AH87" s="25">
        <f t="shared" si="209"/>
        <v>0.98</v>
      </c>
      <c r="AI87" s="25">
        <f t="shared" si="209"/>
        <v>1</v>
      </c>
      <c r="AJ87" s="25">
        <f t="shared" si="209"/>
        <v>1</v>
      </c>
      <c r="AK87" s="25">
        <f t="shared" si="209"/>
        <v>0.97499999999999998</v>
      </c>
      <c r="AL87" s="25">
        <f t="shared" si="209"/>
        <v>0.98</v>
      </c>
      <c r="AM87" s="25">
        <f t="shared" si="209"/>
        <v>0.98</v>
      </c>
      <c r="AN87" s="25">
        <f t="shared" si="209"/>
        <v>0.96799999999999997</v>
      </c>
      <c r="AO87" s="25">
        <f t="shared" si="209"/>
        <v>0.96799999999999997</v>
      </c>
      <c r="AP87" s="25">
        <f t="shared" si="209"/>
        <v>0.96799999999999997</v>
      </c>
      <c r="AQ87" s="25">
        <f t="shared" si="209"/>
        <v>0.96799999999999997</v>
      </c>
      <c r="AR87" s="25">
        <f t="shared" si="209"/>
        <v>1</v>
      </c>
      <c r="AS87" s="25">
        <f t="shared" si="209"/>
        <v>1</v>
      </c>
      <c r="AT87" s="25">
        <f t="shared" si="209"/>
        <v>0.96799999999999997</v>
      </c>
      <c r="AU87" s="25">
        <f t="shared" si="209"/>
        <v>1</v>
      </c>
      <c r="AV87" s="25">
        <f t="shared" si="209"/>
        <v>0.96799999999999997</v>
      </c>
      <c r="AW87" s="25">
        <f t="shared" si="209"/>
        <v>0.96799999999999997</v>
      </c>
      <c r="AX87" s="25">
        <f t="shared" si="209"/>
        <v>0.96799999999999997</v>
      </c>
      <c r="AY87" s="25">
        <f t="shared" si="209"/>
        <v>0.96799999999999997</v>
      </c>
      <c r="AZ87" s="25">
        <f t="shared" si="209"/>
        <v>0.96799999999999997</v>
      </c>
      <c r="BA87" s="25">
        <f t="shared" si="209"/>
        <v>0.96799999999999997</v>
      </c>
      <c r="BB87" s="25">
        <f t="shared" si="209"/>
        <v>0.96799999999999997</v>
      </c>
      <c r="BC87" s="25">
        <f t="shared" si="209"/>
        <v>0.96799999999999997</v>
      </c>
      <c r="BD87" s="25">
        <f t="shared" si="209"/>
        <v>0.96799999999999997</v>
      </c>
      <c r="BE87" s="25">
        <f t="shared" si="209"/>
        <v>0.96799999999999997</v>
      </c>
      <c r="BF87" s="25">
        <f t="shared" si="209"/>
        <v>0.96</v>
      </c>
      <c r="BG87" s="25">
        <f t="shared" si="209"/>
        <v>0.96</v>
      </c>
      <c r="BH87" s="25">
        <f t="shared" si="209"/>
        <v>1</v>
      </c>
      <c r="BI87" s="25">
        <f t="shared" si="209"/>
        <v>1</v>
      </c>
      <c r="BJ87" s="25">
        <f t="shared" si="209"/>
        <v>1</v>
      </c>
      <c r="BK87" s="25">
        <f t="shared" si="209"/>
        <v>0.96799999999999997</v>
      </c>
      <c r="BL87" s="25">
        <f t="shared" si="209"/>
        <v>0.96799999999999997</v>
      </c>
      <c r="BM87" s="25">
        <f t="shared" si="209"/>
        <v>0.96799999999999997</v>
      </c>
      <c r="BN87" s="25">
        <f t="shared" si="209"/>
        <v>0.96799999999999997</v>
      </c>
      <c r="BO87" s="25">
        <f t="shared" si="209"/>
        <v>0.96799999999999997</v>
      </c>
      <c r="BP87" s="25">
        <f t="shared" si="209"/>
        <v>0.96799999999999997</v>
      </c>
      <c r="BQ87" s="25">
        <f t="shared" si="209"/>
        <v>0.96799999999999997</v>
      </c>
      <c r="BR87" s="25">
        <f t="shared" si="209"/>
        <v>0.96799999999999997</v>
      </c>
      <c r="BS87" s="25">
        <f t="shared" si="209"/>
        <v>0.96799999999999997</v>
      </c>
      <c r="BT87" s="25">
        <f t="shared" si="209"/>
        <v>0.96799999999999997</v>
      </c>
      <c r="BU87" s="25">
        <f t="shared" si="209"/>
        <v>1</v>
      </c>
      <c r="BV87" s="25">
        <f t="shared" si="209"/>
        <v>0.97599999999999998</v>
      </c>
      <c r="BW87" s="25">
        <f t="shared" si="209"/>
        <v>0.96799999999999997</v>
      </c>
      <c r="BX87" s="25">
        <f t="shared" si="209"/>
        <v>0.96799999999999997</v>
      </c>
      <c r="BY87" s="25">
        <f t="shared" si="209"/>
        <v>0.96799999999999997</v>
      </c>
      <c r="BZ87" s="25">
        <f t="shared" si="209"/>
        <v>0.96799999999999997</v>
      </c>
      <c r="CA87" s="25">
        <f t="shared" si="209"/>
        <v>0.96799999999999997</v>
      </c>
      <c r="CB87" s="25">
        <f t="shared" si="209"/>
        <v>0.96799999999999997</v>
      </c>
      <c r="CC87" s="25">
        <f t="shared" si="209"/>
        <v>0.96799999999999997</v>
      </c>
      <c r="CD87" s="25">
        <f t="shared" ref="CD87:CS87" si="210">IF($F87=CD$4,1,IF($F87&gt;=EDATE(CD$4,12),IF(CD$11="Prior Year",CD75*(1-CD$10),CD75-CD$10),IF(CD86&gt;0,CD86,0)))</f>
        <v>0.96799999999999997</v>
      </c>
      <c r="CE87" s="25">
        <f t="shared" si="210"/>
        <v>0.96799999999999997</v>
      </c>
      <c r="CF87" s="25">
        <f t="shared" si="210"/>
        <v>1</v>
      </c>
      <c r="CG87" s="25">
        <f t="shared" si="210"/>
        <v>1</v>
      </c>
      <c r="CH87" s="25">
        <f t="shared" si="210"/>
        <v>1</v>
      </c>
      <c r="CI87" s="25">
        <f t="shared" si="210"/>
        <v>0.96799999999999997</v>
      </c>
      <c r="CJ87" s="25">
        <f t="shared" si="210"/>
        <v>0.98</v>
      </c>
      <c r="CK87" s="25">
        <f t="shared" si="210"/>
        <v>0.98</v>
      </c>
      <c r="CL87" s="25">
        <f t="shared" si="210"/>
        <v>0.98399999999999999</v>
      </c>
      <c r="CM87" s="25">
        <v>0.97692789229376498</v>
      </c>
      <c r="CN87" s="25">
        <v>0.97692789229376498</v>
      </c>
      <c r="CO87" s="25">
        <v>0.97692789229376498</v>
      </c>
      <c r="CP87" s="25">
        <f t="shared" si="210"/>
        <v>0.98</v>
      </c>
      <c r="CQ87" s="25">
        <f t="shared" si="210"/>
        <v>0.98</v>
      </c>
      <c r="CR87" s="25">
        <f t="shared" si="210"/>
        <v>0.98</v>
      </c>
      <c r="CS87" s="25">
        <f t="shared" si="210"/>
        <v>0.98</v>
      </c>
    </row>
    <row r="88" spans="2:97" hidden="1" outlineLevel="1" x14ac:dyDescent="0.25">
      <c r="B88" s="2">
        <f t="shared" si="191"/>
        <v>31</v>
      </c>
      <c r="F88" s="24">
        <f t="shared" si="194"/>
        <v>44256</v>
      </c>
      <c r="G88" s="25">
        <f t="shared" si="83"/>
        <v>0.97992907256230799</v>
      </c>
      <c r="H88" s="25"/>
      <c r="I88" s="25"/>
      <c r="J88" s="25"/>
      <c r="K88" s="25"/>
      <c r="L88" s="25"/>
      <c r="M88" s="25"/>
      <c r="N88" s="25"/>
      <c r="O88" s="25"/>
      <c r="P88" s="23"/>
      <c r="Q88" s="25">
        <f t="shared" si="84"/>
        <v>1</v>
      </c>
      <c r="R88" s="25">
        <f t="shared" ref="R88:CC88" si="211">IF($F88=R$4,1,IF($F88&gt;=EDATE(R$4,12),IF(R$11="Prior Year",R76*(1-R$10),R76-R$10),IF(R87&gt;0,R87,0)))</f>
        <v>0.97499999999999998</v>
      </c>
      <c r="S88" s="25">
        <f t="shared" si="211"/>
        <v>1</v>
      </c>
      <c r="T88" s="25">
        <f t="shared" si="211"/>
        <v>0.97499999999999998</v>
      </c>
      <c r="U88" s="25">
        <f t="shared" si="211"/>
        <v>0.97499999999999998</v>
      </c>
      <c r="V88" s="25">
        <f t="shared" si="211"/>
        <v>0.98</v>
      </c>
      <c r="W88" s="25">
        <f t="shared" si="211"/>
        <v>0.97499999999999998</v>
      </c>
      <c r="X88" s="25">
        <f t="shared" si="211"/>
        <v>0.98</v>
      </c>
      <c r="Y88" s="25">
        <f t="shared" si="211"/>
        <v>0.98</v>
      </c>
      <c r="Z88" s="25">
        <f t="shared" si="211"/>
        <v>0.98</v>
      </c>
      <c r="AA88" s="25">
        <f t="shared" si="211"/>
        <v>0.98</v>
      </c>
      <c r="AB88" s="25">
        <f t="shared" si="211"/>
        <v>0.98499999999999999</v>
      </c>
      <c r="AC88" s="25">
        <f t="shared" si="211"/>
        <v>0.98499999999999999</v>
      </c>
      <c r="AD88" s="25">
        <f t="shared" si="211"/>
        <v>0.97499999999999998</v>
      </c>
      <c r="AE88" s="25">
        <f t="shared" si="211"/>
        <v>0.98</v>
      </c>
      <c r="AF88" s="25">
        <f t="shared" si="211"/>
        <v>0.98</v>
      </c>
      <c r="AG88" s="25">
        <f t="shared" si="211"/>
        <v>0.98</v>
      </c>
      <c r="AH88" s="25">
        <f t="shared" si="211"/>
        <v>0.98</v>
      </c>
      <c r="AI88" s="25">
        <f t="shared" si="211"/>
        <v>1</v>
      </c>
      <c r="AJ88" s="25">
        <f t="shared" si="211"/>
        <v>1</v>
      </c>
      <c r="AK88" s="25">
        <f t="shared" si="211"/>
        <v>0.97499999999999998</v>
      </c>
      <c r="AL88" s="25">
        <f t="shared" si="211"/>
        <v>0.98</v>
      </c>
      <c r="AM88" s="25">
        <f t="shared" si="211"/>
        <v>0.98</v>
      </c>
      <c r="AN88" s="25">
        <f t="shared" si="211"/>
        <v>0.96799999999999997</v>
      </c>
      <c r="AO88" s="25">
        <f t="shared" si="211"/>
        <v>0.96799999999999997</v>
      </c>
      <c r="AP88" s="25">
        <f t="shared" si="211"/>
        <v>0.96799999999999997</v>
      </c>
      <c r="AQ88" s="25">
        <f t="shared" si="211"/>
        <v>0.96799999999999997</v>
      </c>
      <c r="AR88" s="25">
        <f t="shared" si="211"/>
        <v>1</v>
      </c>
      <c r="AS88" s="25">
        <f t="shared" si="211"/>
        <v>1</v>
      </c>
      <c r="AT88" s="25">
        <f t="shared" si="211"/>
        <v>0.96799999999999997</v>
      </c>
      <c r="AU88" s="25">
        <f t="shared" si="211"/>
        <v>1</v>
      </c>
      <c r="AV88" s="25">
        <f t="shared" si="211"/>
        <v>0.96799999999999997</v>
      </c>
      <c r="AW88" s="25">
        <f t="shared" si="211"/>
        <v>0.96799999999999997</v>
      </c>
      <c r="AX88" s="25">
        <f t="shared" si="211"/>
        <v>0.96799999999999997</v>
      </c>
      <c r="AY88" s="25">
        <f t="shared" si="211"/>
        <v>0.96799999999999997</v>
      </c>
      <c r="AZ88" s="25">
        <f t="shared" si="211"/>
        <v>0.96799999999999997</v>
      </c>
      <c r="BA88" s="25">
        <f t="shared" si="211"/>
        <v>0.96799999999999997</v>
      </c>
      <c r="BB88" s="25">
        <f t="shared" si="211"/>
        <v>0.96799999999999997</v>
      </c>
      <c r="BC88" s="25">
        <f t="shared" si="211"/>
        <v>0.96799999999999997</v>
      </c>
      <c r="BD88" s="25">
        <f t="shared" si="211"/>
        <v>0.96799999999999997</v>
      </c>
      <c r="BE88" s="25">
        <f t="shared" si="211"/>
        <v>0.96799999999999997</v>
      </c>
      <c r="BF88" s="25">
        <f t="shared" si="211"/>
        <v>0.96</v>
      </c>
      <c r="BG88" s="25">
        <f t="shared" si="211"/>
        <v>0.96</v>
      </c>
      <c r="BH88" s="25">
        <f t="shared" si="211"/>
        <v>1</v>
      </c>
      <c r="BI88" s="25">
        <f t="shared" si="211"/>
        <v>1</v>
      </c>
      <c r="BJ88" s="25">
        <f t="shared" si="211"/>
        <v>1</v>
      </c>
      <c r="BK88" s="25">
        <f t="shared" si="211"/>
        <v>0.96799999999999997</v>
      </c>
      <c r="BL88" s="25">
        <f t="shared" si="211"/>
        <v>0.96799999999999997</v>
      </c>
      <c r="BM88" s="25">
        <f t="shared" si="211"/>
        <v>0.96799999999999997</v>
      </c>
      <c r="BN88" s="25">
        <f t="shared" si="211"/>
        <v>0.96799999999999997</v>
      </c>
      <c r="BO88" s="25">
        <f t="shared" si="211"/>
        <v>0.96799999999999997</v>
      </c>
      <c r="BP88" s="25">
        <f t="shared" si="211"/>
        <v>0.96799999999999997</v>
      </c>
      <c r="BQ88" s="25">
        <f t="shared" si="211"/>
        <v>0.96799999999999997</v>
      </c>
      <c r="BR88" s="25">
        <f t="shared" si="211"/>
        <v>0.96799999999999997</v>
      </c>
      <c r="BS88" s="25">
        <f t="shared" si="211"/>
        <v>0.96799999999999997</v>
      </c>
      <c r="BT88" s="25">
        <f t="shared" si="211"/>
        <v>0.96799999999999997</v>
      </c>
      <c r="BU88" s="25">
        <f t="shared" si="211"/>
        <v>1</v>
      </c>
      <c r="BV88" s="25">
        <f t="shared" si="211"/>
        <v>0.97599999999999998</v>
      </c>
      <c r="BW88" s="25">
        <f t="shared" si="211"/>
        <v>0.96799999999999997</v>
      </c>
      <c r="BX88" s="25">
        <f t="shared" si="211"/>
        <v>0.96799999999999997</v>
      </c>
      <c r="BY88" s="25">
        <f t="shared" si="211"/>
        <v>0.96799999999999997</v>
      </c>
      <c r="BZ88" s="25">
        <f t="shared" si="211"/>
        <v>0.96799999999999997</v>
      </c>
      <c r="CA88" s="25">
        <f t="shared" si="211"/>
        <v>0.96799999999999997</v>
      </c>
      <c r="CB88" s="25">
        <f t="shared" si="211"/>
        <v>0.96799999999999997</v>
      </c>
      <c r="CC88" s="25">
        <f t="shared" si="211"/>
        <v>0.96799999999999997</v>
      </c>
      <c r="CD88" s="25">
        <f t="shared" ref="CD88:CS88" si="212">IF($F88=CD$4,1,IF($F88&gt;=EDATE(CD$4,12),IF(CD$11="Prior Year",CD76*(1-CD$10),CD76-CD$10),IF(CD87&gt;0,CD87,0)))</f>
        <v>0.96799999999999997</v>
      </c>
      <c r="CE88" s="25">
        <f t="shared" si="212"/>
        <v>0.96799999999999997</v>
      </c>
      <c r="CF88" s="25">
        <f t="shared" si="212"/>
        <v>1</v>
      </c>
      <c r="CG88" s="25">
        <f t="shared" si="212"/>
        <v>1</v>
      </c>
      <c r="CH88" s="25">
        <f t="shared" si="212"/>
        <v>1</v>
      </c>
      <c r="CI88" s="25">
        <f t="shared" si="212"/>
        <v>0.96799999999999997</v>
      </c>
      <c r="CJ88" s="25">
        <f t="shared" si="212"/>
        <v>0.98</v>
      </c>
      <c r="CK88" s="25">
        <f t="shared" si="212"/>
        <v>0.98</v>
      </c>
      <c r="CL88" s="25">
        <f t="shared" si="212"/>
        <v>0.98399999999999999</v>
      </c>
      <c r="CM88" s="25">
        <v>0.97692789229376498</v>
      </c>
      <c r="CN88" s="25">
        <v>0.97692789229376498</v>
      </c>
      <c r="CO88" s="25">
        <v>0.97692789229376498</v>
      </c>
      <c r="CP88" s="25">
        <f t="shared" si="212"/>
        <v>0.98</v>
      </c>
      <c r="CQ88" s="25">
        <f t="shared" si="212"/>
        <v>0.98</v>
      </c>
      <c r="CR88" s="25">
        <f t="shared" si="212"/>
        <v>0.98</v>
      </c>
      <c r="CS88" s="25">
        <f t="shared" si="212"/>
        <v>0.98</v>
      </c>
    </row>
    <row r="89" spans="2:97" hidden="1" outlineLevel="1" x14ac:dyDescent="0.25">
      <c r="B89" s="2">
        <f t="shared" si="191"/>
        <v>30</v>
      </c>
      <c r="F89" s="24">
        <f t="shared" si="194"/>
        <v>44287</v>
      </c>
      <c r="G89" s="25">
        <f t="shared" si="83"/>
        <v>0.97992907256230799</v>
      </c>
      <c r="H89" s="25"/>
      <c r="I89" s="25"/>
      <c r="J89" s="25"/>
      <c r="K89" s="25"/>
      <c r="L89" s="25"/>
      <c r="M89" s="25"/>
      <c r="N89" s="25"/>
      <c r="O89" s="25"/>
      <c r="P89" s="23"/>
      <c r="Q89" s="25">
        <f t="shared" si="84"/>
        <v>1</v>
      </c>
      <c r="R89" s="25">
        <f t="shared" ref="R89:CC89" si="213">IF($F89=R$4,1,IF($F89&gt;=EDATE(R$4,12),IF(R$11="Prior Year",R77*(1-R$10),R77-R$10),IF(R88&gt;0,R88,0)))</f>
        <v>0.97499999999999998</v>
      </c>
      <c r="S89" s="25">
        <f t="shared" si="213"/>
        <v>1</v>
      </c>
      <c r="T89" s="25">
        <f t="shared" si="213"/>
        <v>0.97499999999999998</v>
      </c>
      <c r="U89" s="25">
        <f t="shared" si="213"/>
        <v>0.97499999999999998</v>
      </c>
      <c r="V89" s="25">
        <f t="shared" si="213"/>
        <v>0.98</v>
      </c>
      <c r="W89" s="25">
        <f t="shared" si="213"/>
        <v>0.97499999999999998</v>
      </c>
      <c r="X89" s="25">
        <f t="shared" si="213"/>
        <v>0.98</v>
      </c>
      <c r="Y89" s="25">
        <f t="shared" si="213"/>
        <v>0.98</v>
      </c>
      <c r="Z89" s="25">
        <f t="shared" si="213"/>
        <v>0.98</v>
      </c>
      <c r="AA89" s="25">
        <f t="shared" si="213"/>
        <v>0.98</v>
      </c>
      <c r="AB89" s="25">
        <f t="shared" si="213"/>
        <v>0.98499999999999999</v>
      </c>
      <c r="AC89" s="25">
        <f t="shared" si="213"/>
        <v>0.98499999999999999</v>
      </c>
      <c r="AD89" s="25">
        <f t="shared" si="213"/>
        <v>0.97499999999999998</v>
      </c>
      <c r="AE89" s="25">
        <f t="shared" si="213"/>
        <v>0.98</v>
      </c>
      <c r="AF89" s="25">
        <f t="shared" si="213"/>
        <v>0.98</v>
      </c>
      <c r="AG89" s="25">
        <f t="shared" si="213"/>
        <v>0.98</v>
      </c>
      <c r="AH89" s="25">
        <f t="shared" si="213"/>
        <v>0.98</v>
      </c>
      <c r="AI89" s="25">
        <f t="shared" si="213"/>
        <v>1</v>
      </c>
      <c r="AJ89" s="25">
        <f t="shared" si="213"/>
        <v>1</v>
      </c>
      <c r="AK89" s="25">
        <f t="shared" si="213"/>
        <v>0.97499999999999998</v>
      </c>
      <c r="AL89" s="25">
        <f t="shared" si="213"/>
        <v>0.98</v>
      </c>
      <c r="AM89" s="25">
        <f t="shared" si="213"/>
        <v>0.98</v>
      </c>
      <c r="AN89" s="25">
        <f t="shared" si="213"/>
        <v>0.96799999999999997</v>
      </c>
      <c r="AO89" s="25">
        <f t="shared" si="213"/>
        <v>0.96799999999999997</v>
      </c>
      <c r="AP89" s="25">
        <f t="shared" si="213"/>
        <v>0.96799999999999997</v>
      </c>
      <c r="AQ89" s="25">
        <f t="shared" si="213"/>
        <v>0.96799999999999997</v>
      </c>
      <c r="AR89" s="25">
        <f t="shared" si="213"/>
        <v>1</v>
      </c>
      <c r="AS89" s="25">
        <f t="shared" si="213"/>
        <v>1</v>
      </c>
      <c r="AT89" s="25">
        <f t="shared" si="213"/>
        <v>0.96799999999999997</v>
      </c>
      <c r="AU89" s="25">
        <f t="shared" si="213"/>
        <v>1</v>
      </c>
      <c r="AV89" s="25">
        <f t="shared" si="213"/>
        <v>0.96799999999999997</v>
      </c>
      <c r="AW89" s="25">
        <f t="shared" si="213"/>
        <v>0.96799999999999997</v>
      </c>
      <c r="AX89" s="25">
        <f t="shared" si="213"/>
        <v>0.96799999999999997</v>
      </c>
      <c r="AY89" s="25">
        <f t="shared" si="213"/>
        <v>0.96799999999999997</v>
      </c>
      <c r="AZ89" s="25">
        <f t="shared" si="213"/>
        <v>0.96799999999999997</v>
      </c>
      <c r="BA89" s="25">
        <f t="shared" si="213"/>
        <v>0.96799999999999997</v>
      </c>
      <c r="BB89" s="25">
        <f t="shared" si="213"/>
        <v>0.96799999999999997</v>
      </c>
      <c r="BC89" s="25">
        <f t="shared" si="213"/>
        <v>0.96799999999999997</v>
      </c>
      <c r="BD89" s="25">
        <f t="shared" si="213"/>
        <v>0.96799999999999997</v>
      </c>
      <c r="BE89" s="25">
        <f t="shared" si="213"/>
        <v>0.96799999999999997</v>
      </c>
      <c r="BF89" s="25">
        <f t="shared" si="213"/>
        <v>0.96</v>
      </c>
      <c r="BG89" s="25">
        <f t="shared" si="213"/>
        <v>0.96</v>
      </c>
      <c r="BH89" s="25">
        <f t="shared" si="213"/>
        <v>1</v>
      </c>
      <c r="BI89" s="25">
        <f t="shared" si="213"/>
        <v>1</v>
      </c>
      <c r="BJ89" s="25">
        <f t="shared" si="213"/>
        <v>1</v>
      </c>
      <c r="BK89" s="25">
        <f t="shared" si="213"/>
        <v>0.96799999999999997</v>
      </c>
      <c r="BL89" s="25">
        <f t="shared" si="213"/>
        <v>0.96799999999999997</v>
      </c>
      <c r="BM89" s="25">
        <f t="shared" si="213"/>
        <v>0.96799999999999997</v>
      </c>
      <c r="BN89" s="25">
        <f t="shared" si="213"/>
        <v>0.96799999999999997</v>
      </c>
      <c r="BO89" s="25">
        <f t="shared" si="213"/>
        <v>0.96799999999999997</v>
      </c>
      <c r="BP89" s="25">
        <f t="shared" si="213"/>
        <v>0.96799999999999997</v>
      </c>
      <c r="BQ89" s="25">
        <f t="shared" si="213"/>
        <v>0.96799999999999997</v>
      </c>
      <c r="BR89" s="25">
        <f t="shared" si="213"/>
        <v>0.96799999999999997</v>
      </c>
      <c r="BS89" s="25">
        <f t="shared" si="213"/>
        <v>0.96799999999999997</v>
      </c>
      <c r="BT89" s="25">
        <f t="shared" si="213"/>
        <v>0.96799999999999997</v>
      </c>
      <c r="BU89" s="25">
        <f t="shared" si="213"/>
        <v>1</v>
      </c>
      <c r="BV89" s="25">
        <f t="shared" si="213"/>
        <v>0.97599999999999998</v>
      </c>
      <c r="BW89" s="25">
        <f t="shared" si="213"/>
        <v>0.96799999999999997</v>
      </c>
      <c r="BX89" s="25">
        <f t="shared" si="213"/>
        <v>0.96799999999999997</v>
      </c>
      <c r="BY89" s="25">
        <f t="shared" si="213"/>
        <v>0.96799999999999997</v>
      </c>
      <c r="BZ89" s="25">
        <f t="shared" si="213"/>
        <v>0.96799999999999997</v>
      </c>
      <c r="CA89" s="25">
        <f t="shared" si="213"/>
        <v>0.96799999999999997</v>
      </c>
      <c r="CB89" s="25">
        <f t="shared" si="213"/>
        <v>0.96799999999999997</v>
      </c>
      <c r="CC89" s="25">
        <f t="shared" si="213"/>
        <v>0.96799999999999997</v>
      </c>
      <c r="CD89" s="25">
        <f t="shared" ref="CD89:CS89" si="214">IF($F89=CD$4,1,IF($F89&gt;=EDATE(CD$4,12),IF(CD$11="Prior Year",CD77*(1-CD$10),CD77-CD$10),IF(CD88&gt;0,CD88,0)))</f>
        <v>0.96799999999999997</v>
      </c>
      <c r="CE89" s="25">
        <f t="shared" si="214"/>
        <v>0.96799999999999997</v>
      </c>
      <c r="CF89" s="25">
        <f t="shared" si="214"/>
        <v>1</v>
      </c>
      <c r="CG89" s="25">
        <f t="shared" si="214"/>
        <v>1</v>
      </c>
      <c r="CH89" s="25">
        <f t="shared" si="214"/>
        <v>1</v>
      </c>
      <c r="CI89" s="25">
        <f t="shared" si="214"/>
        <v>0.96799999999999997</v>
      </c>
      <c r="CJ89" s="25">
        <f t="shared" si="214"/>
        <v>0.98</v>
      </c>
      <c r="CK89" s="25">
        <f t="shared" si="214"/>
        <v>0.98</v>
      </c>
      <c r="CL89" s="25">
        <f t="shared" si="214"/>
        <v>0.98399999999999999</v>
      </c>
      <c r="CM89" s="25">
        <v>0.97692789229376498</v>
      </c>
      <c r="CN89" s="25">
        <v>0.97692789229376498</v>
      </c>
      <c r="CO89" s="25">
        <v>0.97692789229376498</v>
      </c>
      <c r="CP89" s="25">
        <f t="shared" si="214"/>
        <v>0.98</v>
      </c>
      <c r="CQ89" s="25">
        <f t="shared" si="214"/>
        <v>0.98</v>
      </c>
      <c r="CR89" s="25">
        <f t="shared" si="214"/>
        <v>0.98</v>
      </c>
      <c r="CS89" s="25">
        <f t="shared" si="214"/>
        <v>0.98</v>
      </c>
    </row>
    <row r="90" spans="2:97" hidden="1" outlineLevel="1" x14ac:dyDescent="0.25">
      <c r="B90" s="2">
        <f t="shared" si="191"/>
        <v>31</v>
      </c>
      <c r="F90" s="24">
        <f t="shared" si="194"/>
        <v>44317</v>
      </c>
      <c r="G90" s="25">
        <f t="shared" ref="G90:G153" si="215">SUMPRODUCT($Q$6:$CT$6,Q90:CT90)/$G$6</f>
        <v>0.97977385331512135</v>
      </c>
      <c r="H90" s="25"/>
      <c r="I90" s="25"/>
      <c r="J90" s="25"/>
      <c r="K90" s="25"/>
      <c r="L90" s="25"/>
      <c r="M90" s="25"/>
      <c r="N90" s="25"/>
      <c r="O90" s="25"/>
      <c r="P90" s="23"/>
      <c r="Q90" s="25">
        <f t="shared" ref="Q90:Q153" si="216">IF($F90=Q$4,1,IF($F90&gt;=EDATE(Q$4,12),IF(Q$11="Prior Year",Q78*(1-Q$10),Q78-Q$10),IF(Q89&gt;0,Q89,0)))</f>
        <v>1</v>
      </c>
      <c r="R90" s="25">
        <f t="shared" ref="R90:CC90" si="217">IF($F90=R$4,1,IF($F90&gt;=EDATE(R$4,12),IF(R$11="Prior Year",R78*(1-R$10),R78-R$10),IF(R89&gt;0,R89,0)))</f>
        <v>0.97499999999999998</v>
      </c>
      <c r="S90" s="25">
        <f t="shared" si="217"/>
        <v>1</v>
      </c>
      <c r="T90" s="25">
        <f t="shared" si="217"/>
        <v>0.97499999999999998</v>
      </c>
      <c r="U90" s="25">
        <f t="shared" si="217"/>
        <v>0.97499999999999998</v>
      </c>
      <c r="V90" s="25">
        <f t="shared" si="217"/>
        <v>0.98</v>
      </c>
      <c r="W90" s="25">
        <f t="shared" si="217"/>
        <v>0.97499999999999998</v>
      </c>
      <c r="X90" s="25">
        <f t="shared" si="217"/>
        <v>0.98</v>
      </c>
      <c r="Y90" s="25">
        <f t="shared" si="217"/>
        <v>0.98</v>
      </c>
      <c r="Z90" s="25">
        <f t="shared" si="217"/>
        <v>0.98</v>
      </c>
      <c r="AA90" s="25">
        <f t="shared" si="217"/>
        <v>0.98</v>
      </c>
      <c r="AB90" s="25">
        <f t="shared" si="217"/>
        <v>0.98499999999999999</v>
      </c>
      <c r="AC90" s="25">
        <f t="shared" si="217"/>
        <v>0.98499999999999999</v>
      </c>
      <c r="AD90" s="25">
        <f t="shared" si="217"/>
        <v>0.97499999999999998</v>
      </c>
      <c r="AE90" s="25">
        <f t="shared" si="217"/>
        <v>0.98</v>
      </c>
      <c r="AF90" s="25">
        <f t="shared" si="217"/>
        <v>0.98</v>
      </c>
      <c r="AG90" s="25">
        <f t="shared" si="217"/>
        <v>0.98</v>
      </c>
      <c r="AH90" s="25">
        <f t="shared" si="217"/>
        <v>0.98</v>
      </c>
      <c r="AI90" s="25">
        <f t="shared" si="217"/>
        <v>1</v>
      </c>
      <c r="AJ90" s="25">
        <f t="shared" si="217"/>
        <v>1</v>
      </c>
      <c r="AK90" s="25">
        <f t="shared" si="217"/>
        <v>0.97499999999999998</v>
      </c>
      <c r="AL90" s="25">
        <f t="shared" si="217"/>
        <v>0.98</v>
      </c>
      <c r="AM90" s="25">
        <f t="shared" si="217"/>
        <v>0.98</v>
      </c>
      <c r="AN90" s="25">
        <f t="shared" si="217"/>
        <v>0.96799999999999997</v>
      </c>
      <c r="AO90" s="25">
        <f t="shared" si="217"/>
        <v>0.96799999999999997</v>
      </c>
      <c r="AP90" s="25">
        <f t="shared" si="217"/>
        <v>0.96799999999999997</v>
      </c>
      <c r="AQ90" s="25">
        <f t="shared" si="217"/>
        <v>0.96799999999999997</v>
      </c>
      <c r="AR90" s="25">
        <f t="shared" si="217"/>
        <v>1</v>
      </c>
      <c r="AS90" s="25">
        <f t="shared" si="217"/>
        <v>1</v>
      </c>
      <c r="AT90" s="25">
        <f t="shared" si="217"/>
        <v>0.96799999999999997</v>
      </c>
      <c r="AU90" s="25">
        <f t="shared" si="217"/>
        <v>1</v>
      </c>
      <c r="AV90" s="25">
        <f t="shared" si="217"/>
        <v>0.96799999999999997</v>
      </c>
      <c r="AW90" s="25">
        <f t="shared" si="217"/>
        <v>0.96799999999999997</v>
      </c>
      <c r="AX90" s="25">
        <f t="shared" si="217"/>
        <v>0.96799999999999997</v>
      </c>
      <c r="AY90" s="25">
        <f t="shared" si="217"/>
        <v>0.96799999999999997</v>
      </c>
      <c r="AZ90" s="25">
        <f t="shared" si="217"/>
        <v>0.96799999999999997</v>
      </c>
      <c r="BA90" s="25">
        <f t="shared" si="217"/>
        <v>0.96799999999999997</v>
      </c>
      <c r="BB90" s="25">
        <f t="shared" si="217"/>
        <v>0.96799999999999997</v>
      </c>
      <c r="BC90" s="25">
        <f t="shared" si="217"/>
        <v>0.96799999999999997</v>
      </c>
      <c r="BD90" s="25">
        <f t="shared" si="217"/>
        <v>0.96799999999999997</v>
      </c>
      <c r="BE90" s="25">
        <f t="shared" si="217"/>
        <v>0.96799999999999997</v>
      </c>
      <c r="BF90" s="25">
        <f t="shared" si="217"/>
        <v>0.96</v>
      </c>
      <c r="BG90" s="25">
        <f t="shared" si="217"/>
        <v>0.96</v>
      </c>
      <c r="BH90" s="25">
        <f t="shared" si="217"/>
        <v>1</v>
      </c>
      <c r="BI90" s="25">
        <f t="shared" si="217"/>
        <v>1</v>
      </c>
      <c r="BJ90" s="25">
        <f t="shared" si="217"/>
        <v>1</v>
      </c>
      <c r="BK90" s="25">
        <f t="shared" si="217"/>
        <v>0.96799999999999997</v>
      </c>
      <c r="BL90" s="25">
        <f t="shared" si="217"/>
        <v>0.96799999999999997</v>
      </c>
      <c r="BM90" s="25">
        <f t="shared" si="217"/>
        <v>0.96799999999999997</v>
      </c>
      <c r="BN90" s="25">
        <f t="shared" si="217"/>
        <v>0.96799999999999997</v>
      </c>
      <c r="BO90" s="25">
        <f t="shared" si="217"/>
        <v>0.96799999999999997</v>
      </c>
      <c r="BP90" s="25">
        <f t="shared" si="217"/>
        <v>0.96799999999999997</v>
      </c>
      <c r="BQ90" s="25">
        <f t="shared" si="217"/>
        <v>0.96799999999999997</v>
      </c>
      <c r="BR90" s="25">
        <f t="shared" si="217"/>
        <v>0.96799999999999997</v>
      </c>
      <c r="BS90" s="25">
        <f t="shared" si="217"/>
        <v>0.96799999999999997</v>
      </c>
      <c r="BT90" s="25">
        <f t="shared" si="217"/>
        <v>0.96799999999999997</v>
      </c>
      <c r="BU90" s="25">
        <f t="shared" si="217"/>
        <v>1</v>
      </c>
      <c r="BV90" s="25">
        <f t="shared" si="217"/>
        <v>0.97599999999999998</v>
      </c>
      <c r="BW90" s="25">
        <f t="shared" si="217"/>
        <v>0.96799999999999997</v>
      </c>
      <c r="BX90" s="25">
        <f t="shared" si="217"/>
        <v>0.96799999999999997</v>
      </c>
      <c r="BY90" s="25">
        <f t="shared" si="217"/>
        <v>0.96799999999999997</v>
      </c>
      <c r="BZ90" s="25">
        <f t="shared" si="217"/>
        <v>0.96799999999999997</v>
      </c>
      <c r="CA90" s="25">
        <f t="shared" si="217"/>
        <v>0.96799999999999997</v>
      </c>
      <c r="CB90" s="25">
        <f t="shared" si="217"/>
        <v>0.96799999999999997</v>
      </c>
      <c r="CC90" s="25">
        <f t="shared" si="217"/>
        <v>0.96799999999999997</v>
      </c>
      <c r="CD90" s="25">
        <f t="shared" ref="CD90:CS90" si="218">IF($F90=CD$4,1,IF($F90&gt;=EDATE(CD$4,12),IF(CD$11="Prior Year",CD78*(1-CD$10),CD78-CD$10),IF(CD89&gt;0,CD89,0)))</f>
        <v>0.96799999999999997</v>
      </c>
      <c r="CE90" s="25">
        <f t="shared" si="218"/>
        <v>0.96799999999999997</v>
      </c>
      <c r="CF90" s="25">
        <f t="shared" si="218"/>
        <v>1</v>
      </c>
      <c r="CG90" s="25">
        <f t="shared" si="218"/>
        <v>1</v>
      </c>
      <c r="CH90" s="25">
        <f t="shared" si="218"/>
        <v>1</v>
      </c>
      <c r="CI90" s="25">
        <f t="shared" si="218"/>
        <v>0.96</v>
      </c>
      <c r="CJ90" s="25">
        <f t="shared" si="218"/>
        <v>0.98</v>
      </c>
      <c r="CK90" s="25">
        <f t="shared" si="218"/>
        <v>0.98</v>
      </c>
      <c r="CL90" s="25">
        <f t="shared" si="218"/>
        <v>0.98399999999999999</v>
      </c>
      <c r="CM90" s="25">
        <v>0.97692789229376498</v>
      </c>
      <c r="CN90" s="25">
        <v>0.97692789229376498</v>
      </c>
      <c r="CO90" s="25">
        <v>0.97692789229376498</v>
      </c>
      <c r="CP90" s="25">
        <f t="shared" si="218"/>
        <v>0.98</v>
      </c>
      <c r="CQ90" s="25">
        <f t="shared" si="218"/>
        <v>0.98</v>
      </c>
      <c r="CR90" s="25">
        <f t="shared" si="218"/>
        <v>0.98</v>
      </c>
      <c r="CS90" s="25">
        <f t="shared" si="218"/>
        <v>0.98</v>
      </c>
    </row>
    <row r="91" spans="2:97" hidden="1" outlineLevel="1" x14ac:dyDescent="0.25">
      <c r="B91" s="2">
        <f t="shared" si="191"/>
        <v>30</v>
      </c>
      <c r="F91" s="24">
        <f t="shared" si="194"/>
        <v>44348</v>
      </c>
      <c r="G91" s="25">
        <f t="shared" si="215"/>
        <v>0.97884253783200137</v>
      </c>
      <c r="H91" s="25"/>
      <c r="I91" s="25"/>
      <c r="J91" s="25"/>
      <c r="K91" s="25"/>
      <c r="L91" s="25"/>
      <c r="M91" s="25"/>
      <c r="N91" s="25"/>
      <c r="O91" s="25"/>
      <c r="P91" s="23"/>
      <c r="Q91" s="25">
        <f t="shared" si="216"/>
        <v>1</v>
      </c>
      <c r="R91" s="25">
        <f t="shared" ref="R91:CC91" si="219">IF($F91=R$4,1,IF($F91&gt;=EDATE(R$4,12),IF(R$11="Prior Year",R79*(1-R$10),R79-R$10),IF(R90&gt;0,R90,0)))</f>
        <v>0.97499999999999998</v>
      </c>
      <c r="S91" s="25">
        <f t="shared" si="219"/>
        <v>1</v>
      </c>
      <c r="T91" s="25">
        <f t="shared" si="219"/>
        <v>0.97499999999999998</v>
      </c>
      <c r="U91" s="25">
        <f t="shared" si="219"/>
        <v>0.97499999999999998</v>
      </c>
      <c r="V91" s="25">
        <f t="shared" si="219"/>
        <v>0.98</v>
      </c>
      <c r="W91" s="25">
        <f t="shared" si="219"/>
        <v>0.97499999999999998</v>
      </c>
      <c r="X91" s="25">
        <f t="shared" si="219"/>
        <v>0.98</v>
      </c>
      <c r="Y91" s="25">
        <f t="shared" si="219"/>
        <v>0.98</v>
      </c>
      <c r="Z91" s="25">
        <f t="shared" si="219"/>
        <v>0.98</v>
      </c>
      <c r="AA91" s="25">
        <f t="shared" si="219"/>
        <v>0.98</v>
      </c>
      <c r="AB91" s="25">
        <f t="shared" si="219"/>
        <v>0.98499999999999999</v>
      </c>
      <c r="AC91" s="25">
        <f t="shared" si="219"/>
        <v>0.98499999999999999</v>
      </c>
      <c r="AD91" s="25">
        <f t="shared" si="219"/>
        <v>0.97499999999999998</v>
      </c>
      <c r="AE91" s="25">
        <f t="shared" si="219"/>
        <v>0.98</v>
      </c>
      <c r="AF91" s="25">
        <f t="shared" si="219"/>
        <v>0.98</v>
      </c>
      <c r="AG91" s="25">
        <f t="shared" si="219"/>
        <v>0.98</v>
      </c>
      <c r="AH91" s="25">
        <f t="shared" si="219"/>
        <v>0.98</v>
      </c>
      <c r="AI91" s="25">
        <f t="shared" si="219"/>
        <v>1</v>
      </c>
      <c r="AJ91" s="25">
        <f t="shared" si="219"/>
        <v>1</v>
      </c>
      <c r="AK91" s="25">
        <f t="shared" si="219"/>
        <v>0.97499999999999998</v>
      </c>
      <c r="AL91" s="25">
        <f t="shared" si="219"/>
        <v>0.98</v>
      </c>
      <c r="AM91" s="25">
        <f t="shared" si="219"/>
        <v>0.98</v>
      </c>
      <c r="AN91" s="25">
        <f t="shared" si="219"/>
        <v>0.96799999999999997</v>
      </c>
      <c r="AO91" s="25">
        <f t="shared" si="219"/>
        <v>0.96799999999999997</v>
      </c>
      <c r="AP91" s="25">
        <f t="shared" si="219"/>
        <v>0.96799999999999997</v>
      </c>
      <c r="AQ91" s="25">
        <f t="shared" si="219"/>
        <v>0.96799999999999997</v>
      </c>
      <c r="AR91" s="25">
        <f t="shared" si="219"/>
        <v>1</v>
      </c>
      <c r="AS91" s="25">
        <f t="shared" si="219"/>
        <v>1</v>
      </c>
      <c r="AT91" s="25">
        <f t="shared" si="219"/>
        <v>0.96799999999999997</v>
      </c>
      <c r="AU91" s="25">
        <f t="shared" si="219"/>
        <v>1</v>
      </c>
      <c r="AV91" s="25">
        <f t="shared" si="219"/>
        <v>0.96799999999999997</v>
      </c>
      <c r="AW91" s="25">
        <f t="shared" si="219"/>
        <v>0.96799999999999997</v>
      </c>
      <c r="AX91" s="25">
        <f t="shared" si="219"/>
        <v>0.96799999999999997</v>
      </c>
      <c r="AY91" s="25">
        <f t="shared" si="219"/>
        <v>0.96799999999999997</v>
      </c>
      <c r="AZ91" s="25">
        <f t="shared" si="219"/>
        <v>0.96</v>
      </c>
      <c r="BA91" s="25">
        <f t="shared" si="219"/>
        <v>0.96</v>
      </c>
      <c r="BB91" s="25">
        <f t="shared" si="219"/>
        <v>0.96</v>
      </c>
      <c r="BC91" s="25">
        <f t="shared" si="219"/>
        <v>0.96</v>
      </c>
      <c r="BD91" s="25">
        <f t="shared" si="219"/>
        <v>0.96</v>
      </c>
      <c r="BE91" s="25">
        <f t="shared" si="219"/>
        <v>0.96</v>
      </c>
      <c r="BF91" s="25">
        <f t="shared" si="219"/>
        <v>0.96</v>
      </c>
      <c r="BG91" s="25">
        <f t="shared" si="219"/>
        <v>0.96</v>
      </c>
      <c r="BH91" s="25">
        <f t="shared" si="219"/>
        <v>1</v>
      </c>
      <c r="BI91" s="25">
        <f t="shared" si="219"/>
        <v>1</v>
      </c>
      <c r="BJ91" s="25">
        <f t="shared" si="219"/>
        <v>1</v>
      </c>
      <c r="BK91" s="25">
        <f t="shared" si="219"/>
        <v>0.96799999999999997</v>
      </c>
      <c r="BL91" s="25">
        <f t="shared" si="219"/>
        <v>0.96799999999999997</v>
      </c>
      <c r="BM91" s="25">
        <f t="shared" si="219"/>
        <v>0.96799999999999997</v>
      </c>
      <c r="BN91" s="25">
        <f t="shared" si="219"/>
        <v>0.96799999999999997</v>
      </c>
      <c r="BO91" s="25">
        <f t="shared" si="219"/>
        <v>0.96799999999999997</v>
      </c>
      <c r="BP91" s="25">
        <f t="shared" si="219"/>
        <v>0.96799999999999997</v>
      </c>
      <c r="BQ91" s="25">
        <f t="shared" si="219"/>
        <v>0.96799999999999997</v>
      </c>
      <c r="BR91" s="25">
        <f t="shared" si="219"/>
        <v>0.96799999999999997</v>
      </c>
      <c r="BS91" s="25">
        <f t="shared" si="219"/>
        <v>0.96799999999999997</v>
      </c>
      <c r="BT91" s="25">
        <f t="shared" si="219"/>
        <v>0.96799999999999997</v>
      </c>
      <c r="BU91" s="25">
        <f t="shared" si="219"/>
        <v>1</v>
      </c>
      <c r="BV91" s="25">
        <f t="shared" si="219"/>
        <v>0.97599999999999998</v>
      </c>
      <c r="BW91" s="25">
        <f t="shared" si="219"/>
        <v>0.96799999999999997</v>
      </c>
      <c r="BX91" s="25">
        <f t="shared" si="219"/>
        <v>0.96799999999999997</v>
      </c>
      <c r="BY91" s="25">
        <f t="shared" si="219"/>
        <v>0.96799999999999997</v>
      </c>
      <c r="BZ91" s="25">
        <f t="shared" si="219"/>
        <v>0.96799999999999997</v>
      </c>
      <c r="CA91" s="25">
        <f t="shared" si="219"/>
        <v>0.96799999999999997</v>
      </c>
      <c r="CB91" s="25">
        <f t="shared" si="219"/>
        <v>0.96799999999999997</v>
      </c>
      <c r="CC91" s="25">
        <f t="shared" si="219"/>
        <v>0.96799999999999997</v>
      </c>
      <c r="CD91" s="25">
        <f t="shared" ref="CD91:CS91" si="220">IF($F91=CD$4,1,IF($F91&gt;=EDATE(CD$4,12),IF(CD$11="Prior Year",CD79*(1-CD$10),CD79-CD$10),IF(CD90&gt;0,CD90,0)))</f>
        <v>0.96799999999999997</v>
      </c>
      <c r="CE91" s="25">
        <f t="shared" si="220"/>
        <v>0.96799999999999997</v>
      </c>
      <c r="CF91" s="25">
        <f t="shared" si="220"/>
        <v>1</v>
      </c>
      <c r="CG91" s="25">
        <f t="shared" si="220"/>
        <v>1</v>
      </c>
      <c r="CH91" s="25">
        <f t="shared" si="220"/>
        <v>1</v>
      </c>
      <c r="CI91" s="25">
        <f t="shared" si="220"/>
        <v>0.96</v>
      </c>
      <c r="CJ91" s="25">
        <f t="shared" si="220"/>
        <v>0.98</v>
      </c>
      <c r="CK91" s="25">
        <f t="shared" si="220"/>
        <v>0.98</v>
      </c>
      <c r="CL91" s="25">
        <f t="shared" si="220"/>
        <v>0.98399999999999999</v>
      </c>
      <c r="CM91" s="25">
        <v>0.97692789229376498</v>
      </c>
      <c r="CN91" s="25">
        <v>0.97692789229376498</v>
      </c>
      <c r="CO91" s="25">
        <v>0.97692789229376498</v>
      </c>
      <c r="CP91" s="25">
        <f t="shared" si="220"/>
        <v>0.98</v>
      </c>
      <c r="CQ91" s="25">
        <f t="shared" si="220"/>
        <v>0.98</v>
      </c>
      <c r="CR91" s="25">
        <f t="shared" si="220"/>
        <v>0.98</v>
      </c>
      <c r="CS91" s="25">
        <f t="shared" si="220"/>
        <v>0.98</v>
      </c>
    </row>
    <row r="92" spans="2:97" hidden="1" outlineLevel="1" x14ac:dyDescent="0.25">
      <c r="B92" s="2">
        <f t="shared" si="191"/>
        <v>31</v>
      </c>
      <c r="F92" s="24">
        <f t="shared" si="194"/>
        <v>44378</v>
      </c>
      <c r="G92" s="25">
        <f t="shared" si="215"/>
        <v>0.97884253783200137</v>
      </c>
      <c r="H92" s="25"/>
      <c r="I92" s="25"/>
      <c r="J92" s="25"/>
      <c r="K92" s="25"/>
      <c r="L92" s="25"/>
      <c r="M92" s="25"/>
      <c r="N92" s="25"/>
      <c r="O92" s="25"/>
      <c r="P92" s="23"/>
      <c r="Q92" s="25">
        <f t="shared" si="216"/>
        <v>1</v>
      </c>
      <c r="R92" s="25">
        <f t="shared" ref="R92:CC92" si="221">IF($F92=R$4,1,IF($F92&gt;=EDATE(R$4,12),IF(R$11="Prior Year",R80*(1-R$10),R80-R$10),IF(R91&gt;0,R91,0)))</f>
        <v>0.97499999999999998</v>
      </c>
      <c r="S92" s="25">
        <f t="shared" si="221"/>
        <v>1</v>
      </c>
      <c r="T92" s="25">
        <f t="shared" si="221"/>
        <v>0.97499999999999998</v>
      </c>
      <c r="U92" s="25">
        <f t="shared" si="221"/>
        <v>0.97499999999999998</v>
      </c>
      <c r="V92" s="25">
        <f t="shared" si="221"/>
        <v>0.98</v>
      </c>
      <c r="W92" s="25">
        <f t="shared" si="221"/>
        <v>0.97499999999999998</v>
      </c>
      <c r="X92" s="25">
        <f t="shared" si="221"/>
        <v>0.98</v>
      </c>
      <c r="Y92" s="25">
        <f t="shared" si="221"/>
        <v>0.98</v>
      </c>
      <c r="Z92" s="25">
        <f t="shared" si="221"/>
        <v>0.98</v>
      </c>
      <c r="AA92" s="25">
        <f t="shared" si="221"/>
        <v>0.98</v>
      </c>
      <c r="AB92" s="25">
        <f t="shared" si="221"/>
        <v>0.98499999999999999</v>
      </c>
      <c r="AC92" s="25">
        <f t="shared" si="221"/>
        <v>0.98499999999999999</v>
      </c>
      <c r="AD92" s="25">
        <f t="shared" si="221"/>
        <v>0.97499999999999998</v>
      </c>
      <c r="AE92" s="25">
        <f t="shared" si="221"/>
        <v>0.98</v>
      </c>
      <c r="AF92" s="25">
        <f t="shared" si="221"/>
        <v>0.98</v>
      </c>
      <c r="AG92" s="25">
        <f t="shared" si="221"/>
        <v>0.98</v>
      </c>
      <c r="AH92" s="25">
        <f t="shared" si="221"/>
        <v>0.98</v>
      </c>
      <c r="AI92" s="25">
        <f t="shared" si="221"/>
        <v>1</v>
      </c>
      <c r="AJ92" s="25">
        <f t="shared" si="221"/>
        <v>1</v>
      </c>
      <c r="AK92" s="25">
        <f t="shared" si="221"/>
        <v>0.97499999999999998</v>
      </c>
      <c r="AL92" s="25">
        <f t="shared" si="221"/>
        <v>0.98</v>
      </c>
      <c r="AM92" s="25">
        <f t="shared" si="221"/>
        <v>0.98</v>
      </c>
      <c r="AN92" s="25">
        <f t="shared" si="221"/>
        <v>0.96799999999999997</v>
      </c>
      <c r="AO92" s="25">
        <f t="shared" si="221"/>
        <v>0.96799999999999997</v>
      </c>
      <c r="AP92" s="25">
        <f t="shared" si="221"/>
        <v>0.96799999999999997</v>
      </c>
      <c r="AQ92" s="25">
        <f t="shared" si="221"/>
        <v>0.96799999999999997</v>
      </c>
      <c r="AR92" s="25">
        <f t="shared" si="221"/>
        <v>1</v>
      </c>
      <c r="AS92" s="25">
        <f t="shared" si="221"/>
        <v>1</v>
      </c>
      <c r="AT92" s="25">
        <f t="shared" si="221"/>
        <v>0.96799999999999997</v>
      </c>
      <c r="AU92" s="25">
        <f t="shared" si="221"/>
        <v>1</v>
      </c>
      <c r="AV92" s="25">
        <f t="shared" si="221"/>
        <v>0.96799999999999997</v>
      </c>
      <c r="AW92" s="25">
        <f t="shared" si="221"/>
        <v>0.96799999999999997</v>
      </c>
      <c r="AX92" s="25">
        <f t="shared" si="221"/>
        <v>0.96799999999999997</v>
      </c>
      <c r="AY92" s="25">
        <f t="shared" si="221"/>
        <v>0.96799999999999997</v>
      </c>
      <c r="AZ92" s="25">
        <f t="shared" si="221"/>
        <v>0.96</v>
      </c>
      <c r="BA92" s="25">
        <f t="shared" si="221"/>
        <v>0.96</v>
      </c>
      <c r="BB92" s="25">
        <f t="shared" si="221"/>
        <v>0.96</v>
      </c>
      <c r="BC92" s="25">
        <f t="shared" si="221"/>
        <v>0.96</v>
      </c>
      <c r="BD92" s="25">
        <f t="shared" si="221"/>
        <v>0.96</v>
      </c>
      <c r="BE92" s="25">
        <f t="shared" si="221"/>
        <v>0.96</v>
      </c>
      <c r="BF92" s="25">
        <f t="shared" si="221"/>
        <v>0.96</v>
      </c>
      <c r="BG92" s="25">
        <f t="shared" si="221"/>
        <v>0.96</v>
      </c>
      <c r="BH92" s="25">
        <f t="shared" si="221"/>
        <v>1</v>
      </c>
      <c r="BI92" s="25">
        <f t="shared" si="221"/>
        <v>1</v>
      </c>
      <c r="BJ92" s="25">
        <f t="shared" si="221"/>
        <v>1</v>
      </c>
      <c r="BK92" s="25">
        <f t="shared" si="221"/>
        <v>0.96799999999999997</v>
      </c>
      <c r="BL92" s="25">
        <f t="shared" si="221"/>
        <v>0.96799999999999997</v>
      </c>
      <c r="BM92" s="25">
        <f t="shared" si="221"/>
        <v>0.96799999999999997</v>
      </c>
      <c r="BN92" s="25">
        <f t="shared" si="221"/>
        <v>0.96799999999999997</v>
      </c>
      <c r="BO92" s="25">
        <f t="shared" si="221"/>
        <v>0.96799999999999997</v>
      </c>
      <c r="BP92" s="25">
        <f t="shared" si="221"/>
        <v>0.96799999999999997</v>
      </c>
      <c r="BQ92" s="25">
        <f t="shared" si="221"/>
        <v>0.96799999999999997</v>
      </c>
      <c r="BR92" s="25">
        <f t="shared" si="221"/>
        <v>0.96799999999999997</v>
      </c>
      <c r="BS92" s="25">
        <f t="shared" si="221"/>
        <v>0.96799999999999997</v>
      </c>
      <c r="BT92" s="25">
        <f t="shared" si="221"/>
        <v>0.96799999999999997</v>
      </c>
      <c r="BU92" s="25">
        <f t="shared" si="221"/>
        <v>1</v>
      </c>
      <c r="BV92" s="25">
        <f t="shared" si="221"/>
        <v>0.97599999999999998</v>
      </c>
      <c r="BW92" s="25">
        <f t="shared" si="221"/>
        <v>0.96799999999999997</v>
      </c>
      <c r="BX92" s="25">
        <f t="shared" si="221"/>
        <v>0.96799999999999997</v>
      </c>
      <c r="BY92" s="25">
        <f t="shared" si="221"/>
        <v>0.96799999999999997</v>
      </c>
      <c r="BZ92" s="25">
        <f t="shared" si="221"/>
        <v>0.96799999999999997</v>
      </c>
      <c r="CA92" s="25">
        <f t="shared" si="221"/>
        <v>0.96799999999999997</v>
      </c>
      <c r="CB92" s="25">
        <f t="shared" si="221"/>
        <v>0.96799999999999997</v>
      </c>
      <c r="CC92" s="25">
        <f t="shared" si="221"/>
        <v>0.96799999999999997</v>
      </c>
      <c r="CD92" s="25">
        <f t="shared" ref="CD92:CS92" si="222">IF($F92=CD$4,1,IF($F92&gt;=EDATE(CD$4,12),IF(CD$11="Prior Year",CD80*(1-CD$10),CD80-CD$10),IF(CD91&gt;0,CD91,0)))</f>
        <v>0.96799999999999997</v>
      </c>
      <c r="CE92" s="25">
        <f t="shared" si="222"/>
        <v>0.96799999999999997</v>
      </c>
      <c r="CF92" s="25">
        <f t="shared" si="222"/>
        <v>1</v>
      </c>
      <c r="CG92" s="25">
        <f t="shared" si="222"/>
        <v>1</v>
      </c>
      <c r="CH92" s="25">
        <f t="shared" si="222"/>
        <v>1</v>
      </c>
      <c r="CI92" s="25">
        <f t="shared" si="222"/>
        <v>0.96</v>
      </c>
      <c r="CJ92" s="25">
        <f t="shared" si="222"/>
        <v>0.98</v>
      </c>
      <c r="CK92" s="25">
        <f t="shared" si="222"/>
        <v>0.98</v>
      </c>
      <c r="CL92" s="25">
        <f t="shared" si="222"/>
        <v>0.98399999999999999</v>
      </c>
      <c r="CM92" s="25">
        <v>0.97692789229376498</v>
      </c>
      <c r="CN92" s="25">
        <v>0.97692789229376498</v>
      </c>
      <c r="CO92" s="25">
        <v>0.97692789229376498</v>
      </c>
      <c r="CP92" s="25">
        <f t="shared" si="222"/>
        <v>0.98</v>
      </c>
      <c r="CQ92" s="25">
        <f t="shared" si="222"/>
        <v>0.98</v>
      </c>
      <c r="CR92" s="25">
        <f t="shared" si="222"/>
        <v>0.98</v>
      </c>
      <c r="CS92" s="25">
        <f t="shared" si="222"/>
        <v>0.98</v>
      </c>
    </row>
    <row r="93" spans="2:97" hidden="1" outlineLevel="1" x14ac:dyDescent="0.25">
      <c r="B93" s="2">
        <f t="shared" si="191"/>
        <v>31</v>
      </c>
      <c r="F93" s="24">
        <f t="shared" si="194"/>
        <v>44409</v>
      </c>
      <c r="G93" s="25">
        <f t="shared" si="215"/>
        <v>0.97812464881376249</v>
      </c>
      <c r="H93" s="25"/>
      <c r="I93" s="25"/>
      <c r="J93" s="25"/>
      <c r="K93" s="25"/>
      <c r="L93" s="25"/>
      <c r="M93" s="25"/>
      <c r="N93" s="25"/>
      <c r="O93" s="25"/>
      <c r="P93" s="23"/>
      <c r="Q93" s="25">
        <f t="shared" si="216"/>
        <v>1</v>
      </c>
      <c r="R93" s="25">
        <f t="shared" ref="R93:CC93" si="223">IF($F93=R$4,1,IF($F93&gt;=EDATE(R$4,12),IF(R$11="Prior Year",R81*(1-R$10),R81-R$10),IF(R92&gt;0,R92,0)))</f>
        <v>0.97499999999999998</v>
      </c>
      <c r="S93" s="25">
        <f t="shared" si="223"/>
        <v>1</v>
      </c>
      <c r="T93" s="25">
        <f t="shared" si="223"/>
        <v>0.97499999999999998</v>
      </c>
      <c r="U93" s="25">
        <f t="shared" si="223"/>
        <v>0.97499999999999998</v>
      </c>
      <c r="V93" s="25">
        <f t="shared" si="223"/>
        <v>0.98</v>
      </c>
      <c r="W93" s="25">
        <f t="shared" si="223"/>
        <v>0.97499999999999998</v>
      </c>
      <c r="X93" s="25">
        <f t="shared" si="223"/>
        <v>0.98</v>
      </c>
      <c r="Y93" s="25">
        <f t="shared" si="223"/>
        <v>0.98</v>
      </c>
      <c r="Z93" s="25">
        <f t="shared" si="223"/>
        <v>0.98</v>
      </c>
      <c r="AA93" s="25">
        <f t="shared" si="223"/>
        <v>0.98</v>
      </c>
      <c r="AB93" s="25">
        <f t="shared" si="223"/>
        <v>0.98499999999999999</v>
      </c>
      <c r="AC93" s="25">
        <f t="shared" si="223"/>
        <v>0.98499999999999999</v>
      </c>
      <c r="AD93" s="25">
        <f t="shared" si="223"/>
        <v>0.97499999999999998</v>
      </c>
      <c r="AE93" s="25">
        <f t="shared" si="223"/>
        <v>0.98</v>
      </c>
      <c r="AF93" s="25">
        <f t="shared" si="223"/>
        <v>0.98</v>
      </c>
      <c r="AG93" s="25">
        <f t="shared" si="223"/>
        <v>0.98</v>
      </c>
      <c r="AH93" s="25">
        <f t="shared" si="223"/>
        <v>0.98</v>
      </c>
      <c r="AI93" s="25">
        <f t="shared" si="223"/>
        <v>1</v>
      </c>
      <c r="AJ93" s="25">
        <f t="shared" si="223"/>
        <v>1</v>
      </c>
      <c r="AK93" s="25">
        <f t="shared" si="223"/>
        <v>0.97499999999999998</v>
      </c>
      <c r="AL93" s="25">
        <f t="shared" si="223"/>
        <v>0.98</v>
      </c>
      <c r="AM93" s="25">
        <f t="shared" si="223"/>
        <v>0.98</v>
      </c>
      <c r="AN93" s="25">
        <f t="shared" si="223"/>
        <v>0.96799999999999997</v>
      </c>
      <c r="AO93" s="25">
        <f t="shared" si="223"/>
        <v>0.96799999999999997</v>
      </c>
      <c r="AP93" s="25">
        <f t="shared" si="223"/>
        <v>0.96799999999999997</v>
      </c>
      <c r="AQ93" s="25">
        <f t="shared" si="223"/>
        <v>0.96799999999999997</v>
      </c>
      <c r="AR93" s="25">
        <f t="shared" si="223"/>
        <v>1</v>
      </c>
      <c r="AS93" s="25">
        <f t="shared" si="223"/>
        <v>1</v>
      </c>
      <c r="AT93" s="25">
        <f t="shared" si="223"/>
        <v>0.96799999999999997</v>
      </c>
      <c r="AU93" s="25">
        <f t="shared" si="223"/>
        <v>1</v>
      </c>
      <c r="AV93" s="25">
        <f t="shared" si="223"/>
        <v>0.96799999999999997</v>
      </c>
      <c r="AW93" s="25">
        <f t="shared" si="223"/>
        <v>0.96799999999999997</v>
      </c>
      <c r="AX93" s="25">
        <f t="shared" si="223"/>
        <v>0.96799999999999997</v>
      </c>
      <c r="AY93" s="25">
        <f t="shared" si="223"/>
        <v>0.96799999999999997</v>
      </c>
      <c r="AZ93" s="25">
        <f t="shared" si="223"/>
        <v>0.96</v>
      </c>
      <c r="BA93" s="25">
        <f t="shared" si="223"/>
        <v>0.96</v>
      </c>
      <c r="BB93" s="25">
        <f t="shared" si="223"/>
        <v>0.96</v>
      </c>
      <c r="BC93" s="25">
        <f t="shared" si="223"/>
        <v>0.96</v>
      </c>
      <c r="BD93" s="25">
        <f t="shared" si="223"/>
        <v>0.96</v>
      </c>
      <c r="BE93" s="25">
        <f t="shared" si="223"/>
        <v>0.96</v>
      </c>
      <c r="BF93" s="25">
        <f t="shared" si="223"/>
        <v>0.96</v>
      </c>
      <c r="BG93" s="25">
        <f t="shared" si="223"/>
        <v>0.96</v>
      </c>
      <c r="BH93" s="25">
        <f t="shared" si="223"/>
        <v>1</v>
      </c>
      <c r="BI93" s="25">
        <f t="shared" si="223"/>
        <v>1</v>
      </c>
      <c r="BJ93" s="25">
        <f t="shared" si="223"/>
        <v>1</v>
      </c>
      <c r="BK93" s="25">
        <f t="shared" si="223"/>
        <v>0.96799999999999997</v>
      </c>
      <c r="BL93" s="25">
        <f t="shared" si="223"/>
        <v>0.96799999999999997</v>
      </c>
      <c r="BM93" s="25">
        <f t="shared" si="223"/>
        <v>0.96799999999999997</v>
      </c>
      <c r="BN93" s="25">
        <f t="shared" si="223"/>
        <v>0.96799999999999997</v>
      </c>
      <c r="BO93" s="25">
        <f t="shared" si="223"/>
        <v>0.96799999999999997</v>
      </c>
      <c r="BP93" s="25">
        <f t="shared" si="223"/>
        <v>0.96799999999999997</v>
      </c>
      <c r="BQ93" s="25">
        <f t="shared" si="223"/>
        <v>0.96</v>
      </c>
      <c r="BR93" s="25">
        <f t="shared" si="223"/>
        <v>0.96</v>
      </c>
      <c r="BS93" s="25">
        <f t="shared" si="223"/>
        <v>0.96</v>
      </c>
      <c r="BT93" s="25">
        <f t="shared" si="223"/>
        <v>0.96</v>
      </c>
      <c r="BU93" s="25">
        <f t="shared" si="223"/>
        <v>1</v>
      </c>
      <c r="BV93" s="25">
        <f t="shared" si="223"/>
        <v>0.97599999999999998</v>
      </c>
      <c r="BW93" s="25">
        <f t="shared" si="223"/>
        <v>0.96</v>
      </c>
      <c r="BX93" s="25">
        <f t="shared" si="223"/>
        <v>0.96</v>
      </c>
      <c r="BY93" s="25">
        <f t="shared" si="223"/>
        <v>0.96</v>
      </c>
      <c r="BZ93" s="25">
        <f t="shared" si="223"/>
        <v>0.96</v>
      </c>
      <c r="CA93" s="25">
        <f t="shared" si="223"/>
        <v>0.96</v>
      </c>
      <c r="CB93" s="25">
        <f t="shared" si="223"/>
        <v>0.96</v>
      </c>
      <c r="CC93" s="25">
        <f t="shared" si="223"/>
        <v>0.96</v>
      </c>
      <c r="CD93" s="25">
        <f t="shared" ref="CD93:CS93" si="224">IF($F93=CD$4,1,IF($F93&gt;=EDATE(CD$4,12),IF(CD$11="Prior Year",CD81*(1-CD$10),CD81-CD$10),IF(CD92&gt;0,CD92,0)))</f>
        <v>0.96</v>
      </c>
      <c r="CE93" s="25">
        <f t="shared" si="224"/>
        <v>0.96</v>
      </c>
      <c r="CF93" s="25">
        <f t="shared" si="224"/>
        <v>1</v>
      </c>
      <c r="CG93" s="25">
        <f t="shared" si="224"/>
        <v>1</v>
      </c>
      <c r="CH93" s="25">
        <f t="shared" si="224"/>
        <v>1</v>
      </c>
      <c r="CI93" s="25">
        <f t="shared" si="224"/>
        <v>0.96</v>
      </c>
      <c r="CJ93" s="25">
        <f t="shared" si="224"/>
        <v>0.98</v>
      </c>
      <c r="CK93" s="25">
        <f t="shared" si="224"/>
        <v>0.98</v>
      </c>
      <c r="CL93" s="25">
        <f t="shared" si="224"/>
        <v>0.98399999999999999</v>
      </c>
      <c r="CM93" s="25">
        <v>0.97692789229376498</v>
      </c>
      <c r="CN93" s="25">
        <v>0.97692789229376498</v>
      </c>
      <c r="CO93" s="25">
        <v>0.97692789229376498</v>
      </c>
      <c r="CP93" s="25">
        <f t="shared" si="224"/>
        <v>0.98</v>
      </c>
      <c r="CQ93" s="25">
        <f t="shared" si="224"/>
        <v>0.98</v>
      </c>
      <c r="CR93" s="25">
        <f t="shared" si="224"/>
        <v>0.98</v>
      </c>
      <c r="CS93" s="25">
        <f t="shared" si="224"/>
        <v>0.98</v>
      </c>
    </row>
    <row r="94" spans="2:97" hidden="1" outlineLevel="1" x14ac:dyDescent="0.25">
      <c r="B94" s="2">
        <f t="shared" si="191"/>
        <v>30</v>
      </c>
      <c r="F94" s="24">
        <f t="shared" si="194"/>
        <v>44440</v>
      </c>
      <c r="G94" s="25">
        <f t="shared" si="215"/>
        <v>0.97806401629533013</v>
      </c>
      <c r="H94" s="25"/>
      <c r="I94" s="25"/>
      <c r="J94" s="25"/>
      <c r="K94" s="25"/>
      <c r="L94" s="25"/>
      <c r="M94" s="25"/>
      <c r="N94" s="25"/>
      <c r="O94" s="25"/>
      <c r="P94" s="23"/>
      <c r="Q94" s="25">
        <f t="shared" si="216"/>
        <v>1</v>
      </c>
      <c r="R94" s="25">
        <f t="shared" ref="R94:CC94" si="225">IF($F94=R$4,1,IF($F94&gt;=EDATE(R$4,12),IF(R$11="Prior Year",R82*(1-R$10),R82-R$10),IF(R93&gt;0,R93,0)))</f>
        <v>0.97</v>
      </c>
      <c r="S94" s="25">
        <f t="shared" si="225"/>
        <v>1</v>
      </c>
      <c r="T94" s="25">
        <f t="shared" si="225"/>
        <v>0.97499999999999998</v>
      </c>
      <c r="U94" s="25">
        <f t="shared" si="225"/>
        <v>0.97499999999999998</v>
      </c>
      <c r="V94" s="25">
        <f t="shared" si="225"/>
        <v>0.98</v>
      </c>
      <c r="W94" s="25">
        <f t="shared" si="225"/>
        <v>0.97499999999999998</v>
      </c>
      <c r="X94" s="25">
        <f t="shared" si="225"/>
        <v>0.98</v>
      </c>
      <c r="Y94" s="25">
        <f t="shared" si="225"/>
        <v>0.98</v>
      </c>
      <c r="Z94" s="25">
        <f t="shared" si="225"/>
        <v>0.98</v>
      </c>
      <c r="AA94" s="25">
        <f t="shared" si="225"/>
        <v>0.98</v>
      </c>
      <c r="AB94" s="25">
        <f t="shared" si="225"/>
        <v>0.98499999999999999</v>
      </c>
      <c r="AC94" s="25">
        <f t="shared" si="225"/>
        <v>0.98499999999999999</v>
      </c>
      <c r="AD94" s="25">
        <f t="shared" si="225"/>
        <v>0.97499999999999998</v>
      </c>
      <c r="AE94" s="25">
        <f t="shared" si="225"/>
        <v>0.98</v>
      </c>
      <c r="AF94" s="25">
        <f t="shared" si="225"/>
        <v>0.98</v>
      </c>
      <c r="AG94" s="25">
        <f t="shared" si="225"/>
        <v>0.98</v>
      </c>
      <c r="AH94" s="25">
        <f t="shared" si="225"/>
        <v>0.98</v>
      </c>
      <c r="AI94" s="25">
        <f t="shared" si="225"/>
        <v>1</v>
      </c>
      <c r="AJ94" s="25">
        <f t="shared" si="225"/>
        <v>1</v>
      </c>
      <c r="AK94" s="25">
        <f t="shared" si="225"/>
        <v>0.97499999999999998</v>
      </c>
      <c r="AL94" s="25">
        <f t="shared" si="225"/>
        <v>0.98</v>
      </c>
      <c r="AM94" s="25">
        <f t="shared" si="225"/>
        <v>0.98</v>
      </c>
      <c r="AN94" s="25">
        <f t="shared" si="225"/>
        <v>0.96799999999999997</v>
      </c>
      <c r="AO94" s="25">
        <f t="shared" si="225"/>
        <v>0.96799999999999997</v>
      </c>
      <c r="AP94" s="25">
        <f t="shared" si="225"/>
        <v>0.96799999999999997</v>
      </c>
      <c r="AQ94" s="25">
        <f t="shared" si="225"/>
        <v>0.96799999999999997</v>
      </c>
      <c r="AR94" s="25">
        <f t="shared" si="225"/>
        <v>1</v>
      </c>
      <c r="AS94" s="25">
        <f t="shared" si="225"/>
        <v>1</v>
      </c>
      <c r="AT94" s="25">
        <f t="shared" si="225"/>
        <v>0.96799999999999997</v>
      </c>
      <c r="AU94" s="25">
        <f t="shared" si="225"/>
        <v>1</v>
      </c>
      <c r="AV94" s="25">
        <f t="shared" si="225"/>
        <v>0.96799999999999997</v>
      </c>
      <c r="AW94" s="25">
        <f t="shared" si="225"/>
        <v>0.96799999999999997</v>
      </c>
      <c r="AX94" s="25">
        <f t="shared" si="225"/>
        <v>0.96799999999999997</v>
      </c>
      <c r="AY94" s="25">
        <f t="shared" si="225"/>
        <v>0.96799999999999997</v>
      </c>
      <c r="AZ94" s="25">
        <f t="shared" si="225"/>
        <v>0.96</v>
      </c>
      <c r="BA94" s="25">
        <f t="shared" si="225"/>
        <v>0.96</v>
      </c>
      <c r="BB94" s="25">
        <f t="shared" si="225"/>
        <v>0.96</v>
      </c>
      <c r="BC94" s="25">
        <f t="shared" si="225"/>
        <v>0.96</v>
      </c>
      <c r="BD94" s="25">
        <f t="shared" si="225"/>
        <v>0.96</v>
      </c>
      <c r="BE94" s="25">
        <f t="shared" si="225"/>
        <v>0.96</v>
      </c>
      <c r="BF94" s="25">
        <f t="shared" si="225"/>
        <v>0.96</v>
      </c>
      <c r="BG94" s="25">
        <f t="shared" si="225"/>
        <v>0.96</v>
      </c>
      <c r="BH94" s="25">
        <f t="shared" si="225"/>
        <v>1</v>
      </c>
      <c r="BI94" s="25">
        <f t="shared" si="225"/>
        <v>1</v>
      </c>
      <c r="BJ94" s="25">
        <f t="shared" si="225"/>
        <v>1</v>
      </c>
      <c r="BK94" s="25">
        <f t="shared" si="225"/>
        <v>0.96799999999999997</v>
      </c>
      <c r="BL94" s="25">
        <f t="shared" si="225"/>
        <v>0.96799999999999997</v>
      </c>
      <c r="BM94" s="25">
        <f t="shared" si="225"/>
        <v>0.96799999999999997</v>
      </c>
      <c r="BN94" s="25">
        <f t="shared" si="225"/>
        <v>0.96799999999999997</v>
      </c>
      <c r="BO94" s="25">
        <f t="shared" si="225"/>
        <v>0.96799999999999997</v>
      </c>
      <c r="BP94" s="25">
        <f t="shared" si="225"/>
        <v>0.96799999999999997</v>
      </c>
      <c r="BQ94" s="25">
        <f t="shared" si="225"/>
        <v>0.96</v>
      </c>
      <c r="BR94" s="25">
        <f t="shared" si="225"/>
        <v>0.96</v>
      </c>
      <c r="BS94" s="25">
        <f t="shared" si="225"/>
        <v>0.96</v>
      </c>
      <c r="BT94" s="25">
        <f t="shared" si="225"/>
        <v>0.96</v>
      </c>
      <c r="BU94" s="25">
        <f t="shared" si="225"/>
        <v>1</v>
      </c>
      <c r="BV94" s="25">
        <f t="shared" si="225"/>
        <v>0.97599999999999998</v>
      </c>
      <c r="BW94" s="25">
        <f t="shared" si="225"/>
        <v>0.96</v>
      </c>
      <c r="BX94" s="25">
        <f t="shared" si="225"/>
        <v>0.96</v>
      </c>
      <c r="BY94" s="25">
        <f t="shared" si="225"/>
        <v>0.96</v>
      </c>
      <c r="BZ94" s="25">
        <f t="shared" si="225"/>
        <v>0.96</v>
      </c>
      <c r="CA94" s="25">
        <f t="shared" si="225"/>
        <v>0.96</v>
      </c>
      <c r="CB94" s="25">
        <f t="shared" si="225"/>
        <v>0.96</v>
      </c>
      <c r="CC94" s="25">
        <f t="shared" si="225"/>
        <v>0.96</v>
      </c>
      <c r="CD94" s="25">
        <f t="shared" ref="CD94:CS94" si="226">IF($F94=CD$4,1,IF($F94&gt;=EDATE(CD$4,12),IF(CD$11="Prior Year",CD82*(1-CD$10),CD82-CD$10),IF(CD93&gt;0,CD93,0)))</f>
        <v>0.96</v>
      </c>
      <c r="CE94" s="25">
        <f t="shared" si="226"/>
        <v>0.96</v>
      </c>
      <c r="CF94" s="25">
        <f t="shared" si="226"/>
        <v>1</v>
      </c>
      <c r="CG94" s="25">
        <f t="shared" si="226"/>
        <v>1</v>
      </c>
      <c r="CH94" s="25">
        <f t="shared" si="226"/>
        <v>1</v>
      </c>
      <c r="CI94" s="25">
        <f t="shared" si="226"/>
        <v>0.96</v>
      </c>
      <c r="CJ94" s="25">
        <f t="shared" si="226"/>
        <v>0.98</v>
      </c>
      <c r="CK94" s="25">
        <f t="shared" si="226"/>
        <v>0.98</v>
      </c>
      <c r="CL94" s="25">
        <f t="shared" si="226"/>
        <v>0.98399999999999999</v>
      </c>
      <c r="CM94" s="25">
        <v>0.97692789229376498</v>
      </c>
      <c r="CN94" s="25">
        <v>0.97692789229376498</v>
      </c>
      <c r="CO94" s="25">
        <v>0.97692789229376498</v>
      </c>
      <c r="CP94" s="25">
        <f t="shared" si="226"/>
        <v>0.98</v>
      </c>
      <c r="CQ94" s="25">
        <f t="shared" si="226"/>
        <v>0.98</v>
      </c>
      <c r="CR94" s="25">
        <f t="shared" si="226"/>
        <v>0.98</v>
      </c>
      <c r="CS94" s="25">
        <f t="shared" si="226"/>
        <v>0.98</v>
      </c>
    </row>
    <row r="95" spans="2:97" hidden="1" outlineLevel="1" x14ac:dyDescent="0.25">
      <c r="B95" s="2">
        <f t="shared" si="191"/>
        <v>31</v>
      </c>
      <c r="F95" s="24">
        <f t="shared" si="194"/>
        <v>44470</v>
      </c>
      <c r="G95" s="25">
        <f t="shared" si="215"/>
        <v>0.97794275125846564</v>
      </c>
      <c r="H95" s="25"/>
      <c r="I95" s="25"/>
      <c r="J95" s="25"/>
      <c r="K95" s="25"/>
      <c r="L95" s="25"/>
      <c r="M95" s="25"/>
      <c r="N95" s="25"/>
      <c r="O95" s="25"/>
      <c r="P95" s="23"/>
      <c r="Q95" s="25">
        <f t="shared" si="216"/>
        <v>1</v>
      </c>
      <c r="R95" s="25">
        <f t="shared" ref="R95:CC95" si="227">IF($F95=R$4,1,IF($F95&gt;=EDATE(R$4,12),IF(R$11="Prior Year",R83*(1-R$10),R83-R$10),IF(R94&gt;0,R94,0)))</f>
        <v>0.97</v>
      </c>
      <c r="S95" s="25">
        <f t="shared" si="227"/>
        <v>1</v>
      </c>
      <c r="T95" s="25">
        <f t="shared" si="227"/>
        <v>0.97499999999999998</v>
      </c>
      <c r="U95" s="25">
        <f t="shared" si="227"/>
        <v>0.97499999999999998</v>
      </c>
      <c r="V95" s="25">
        <f t="shared" si="227"/>
        <v>0.98</v>
      </c>
      <c r="W95" s="25">
        <f t="shared" si="227"/>
        <v>0.97499999999999998</v>
      </c>
      <c r="X95" s="25">
        <f t="shared" si="227"/>
        <v>0.97499999999999998</v>
      </c>
      <c r="Y95" s="25">
        <f t="shared" si="227"/>
        <v>0.97499999999999998</v>
      </c>
      <c r="Z95" s="25">
        <f t="shared" si="227"/>
        <v>0.98</v>
      </c>
      <c r="AA95" s="25">
        <f t="shared" si="227"/>
        <v>0.98</v>
      </c>
      <c r="AB95" s="25">
        <f t="shared" si="227"/>
        <v>0.98499999999999999</v>
      </c>
      <c r="AC95" s="25">
        <f t="shared" si="227"/>
        <v>0.98499999999999999</v>
      </c>
      <c r="AD95" s="25">
        <f t="shared" si="227"/>
        <v>0.97499999999999998</v>
      </c>
      <c r="AE95" s="25">
        <f t="shared" si="227"/>
        <v>0.98</v>
      </c>
      <c r="AF95" s="25">
        <f t="shared" si="227"/>
        <v>0.98</v>
      </c>
      <c r="AG95" s="25">
        <f t="shared" si="227"/>
        <v>0.98</v>
      </c>
      <c r="AH95" s="25">
        <f t="shared" si="227"/>
        <v>0.98</v>
      </c>
      <c r="AI95" s="25">
        <f t="shared" si="227"/>
        <v>1</v>
      </c>
      <c r="AJ95" s="25">
        <f t="shared" si="227"/>
        <v>1</v>
      </c>
      <c r="AK95" s="25">
        <f t="shared" si="227"/>
        <v>0.97499999999999998</v>
      </c>
      <c r="AL95" s="25">
        <f t="shared" si="227"/>
        <v>0.98</v>
      </c>
      <c r="AM95" s="25">
        <f t="shared" si="227"/>
        <v>0.98</v>
      </c>
      <c r="AN95" s="25">
        <f t="shared" si="227"/>
        <v>0.96799999999999997</v>
      </c>
      <c r="AO95" s="25">
        <f t="shared" si="227"/>
        <v>0.96799999999999997</v>
      </c>
      <c r="AP95" s="25">
        <f t="shared" si="227"/>
        <v>0.96799999999999997</v>
      </c>
      <c r="AQ95" s="25">
        <f t="shared" si="227"/>
        <v>0.96799999999999997</v>
      </c>
      <c r="AR95" s="25">
        <f t="shared" si="227"/>
        <v>1</v>
      </c>
      <c r="AS95" s="25">
        <f t="shared" si="227"/>
        <v>1</v>
      </c>
      <c r="AT95" s="25">
        <f t="shared" si="227"/>
        <v>0.96799999999999997</v>
      </c>
      <c r="AU95" s="25">
        <f t="shared" si="227"/>
        <v>1</v>
      </c>
      <c r="AV95" s="25">
        <f t="shared" si="227"/>
        <v>0.96799999999999997</v>
      </c>
      <c r="AW95" s="25">
        <f t="shared" si="227"/>
        <v>0.96799999999999997</v>
      </c>
      <c r="AX95" s="25">
        <f t="shared" si="227"/>
        <v>0.96799999999999997</v>
      </c>
      <c r="AY95" s="25">
        <f t="shared" si="227"/>
        <v>0.96799999999999997</v>
      </c>
      <c r="AZ95" s="25">
        <f t="shared" si="227"/>
        <v>0.96</v>
      </c>
      <c r="BA95" s="25">
        <f t="shared" si="227"/>
        <v>0.96</v>
      </c>
      <c r="BB95" s="25">
        <f t="shared" si="227"/>
        <v>0.96</v>
      </c>
      <c r="BC95" s="25">
        <f t="shared" si="227"/>
        <v>0.96</v>
      </c>
      <c r="BD95" s="25">
        <f t="shared" si="227"/>
        <v>0.96</v>
      </c>
      <c r="BE95" s="25">
        <f t="shared" si="227"/>
        <v>0.96</v>
      </c>
      <c r="BF95" s="25">
        <f t="shared" si="227"/>
        <v>0.96</v>
      </c>
      <c r="BG95" s="25">
        <f t="shared" si="227"/>
        <v>0.96</v>
      </c>
      <c r="BH95" s="25">
        <f t="shared" si="227"/>
        <v>1</v>
      </c>
      <c r="BI95" s="25">
        <f t="shared" si="227"/>
        <v>1</v>
      </c>
      <c r="BJ95" s="25">
        <f t="shared" si="227"/>
        <v>1</v>
      </c>
      <c r="BK95" s="25">
        <f t="shared" si="227"/>
        <v>0.96799999999999997</v>
      </c>
      <c r="BL95" s="25">
        <f t="shared" si="227"/>
        <v>0.96799999999999997</v>
      </c>
      <c r="BM95" s="25">
        <f t="shared" si="227"/>
        <v>0.96799999999999997</v>
      </c>
      <c r="BN95" s="25">
        <f t="shared" si="227"/>
        <v>0.96799999999999997</v>
      </c>
      <c r="BO95" s="25">
        <f t="shared" si="227"/>
        <v>0.96799999999999997</v>
      </c>
      <c r="BP95" s="25">
        <f t="shared" si="227"/>
        <v>0.96799999999999997</v>
      </c>
      <c r="BQ95" s="25">
        <f t="shared" si="227"/>
        <v>0.96</v>
      </c>
      <c r="BR95" s="25">
        <f t="shared" si="227"/>
        <v>0.96</v>
      </c>
      <c r="BS95" s="25">
        <f t="shared" si="227"/>
        <v>0.96</v>
      </c>
      <c r="BT95" s="25">
        <f t="shared" si="227"/>
        <v>0.96</v>
      </c>
      <c r="BU95" s="25">
        <f t="shared" si="227"/>
        <v>1</v>
      </c>
      <c r="BV95" s="25">
        <f t="shared" si="227"/>
        <v>0.97599999999999998</v>
      </c>
      <c r="BW95" s="25">
        <f t="shared" si="227"/>
        <v>0.96</v>
      </c>
      <c r="BX95" s="25">
        <f t="shared" si="227"/>
        <v>0.96</v>
      </c>
      <c r="BY95" s="25">
        <f t="shared" si="227"/>
        <v>0.96</v>
      </c>
      <c r="BZ95" s="25">
        <f t="shared" si="227"/>
        <v>0.96</v>
      </c>
      <c r="CA95" s="25">
        <f t="shared" si="227"/>
        <v>0.96</v>
      </c>
      <c r="CB95" s="25">
        <f t="shared" si="227"/>
        <v>0.96</v>
      </c>
      <c r="CC95" s="25">
        <f t="shared" si="227"/>
        <v>0.96</v>
      </c>
      <c r="CD95" s="25">
        <f t="shared" ref="CD95:CS95" si="228">IF($F95=CD$4,1,IF($F95&gt;=EDATE(CD$4,12),IF(CD$11="Prior Year",CD83*(1-CD$10),CD83-CD$10),IF(CD94&gt;0,CD94,0)))</f>
        <v>0.96</v>
      </c>
      <c r="CE95" s="25">
        <f t="shared" si="228"/>
        <v>0.96</v>
      </c>
      <c r="CF95" s="25">
        <f t="shared" si="228"/>
        <v>1</v>
      </c>
      <c r="CG95" s="25">
        <f t="shared" si="228"/>
        <v>1</v>
      </c>
      <c r="CH95" s="25">
        <f t="shared" si="228"/>
        <v>1</v>
      </c>
      <c r="CI95" s="25">
        <f t="shared" si="228"/>
        <v>0.96</v>
      </c>
      <c r="CJ95" s="25">
        <f t="shared" si="228"/>
        <v>0.98</v>
      </c>
      <c r="CK95" s="25">
        <f t="shared" si="228"/>
        <v>0.98</v>
      </c>
      <c r="CL95" s="25">
        <f t="shared" si="228"/>
        <v>0.98399999999999999</v>
      </c>
      <c r="CM95" s="25">
        <v>0.97692789229376498</v>
      </c>
      <c r="CN95" s="25">
        <v>0.97692789229376498</v>
      </c>
      <c r="CO95" s="25">
        <v>0.97692789229376498</v>
      </c>
      <c r="CP95" s="25">
        <f t="shared" si="228"/>
        <v>0.98</v>
      </c>
      <c r="CQ95" s="25">
        <f t="shared" si="228"/>
        <v>0.98</v>
      </c>
      <c r="CR95" s="25">
        <f t="shared" si="228"/>
        <v>0.98</v>
      </c>
      <c r="CS95" s="25">
        <f t="shared" si="228"/>
        <v>0.98</v>
      </c>
    </row>
    <row r="96" spans="2:97" hidden="1" outlineLevel="1" x14ac:dyDescent="0.25">
      <c r="B96" s="2">
        <f t="shared" si="191"/>
        <v>30</v>
      </c>
      <c r="F96" s="24">
        <f t="shared" si="194"/>
        <v>44501</v>
      </c>
      <c r="G96" s="25">
        <f t="shared" si="215"/>
        <v>0.97716665502253253</v>
      </c>
      <c r="H96" s="25"/>
      <c r="I96" s="25"/>
      <c r="J96" s="25"/>
      <c r="K96" s="25"/>
      <c r="L96" s="25"/>
      <c r="M96" s="25"/>
      <c r="N96" s="25"/>
      <c r="O96" s="25"/>
      <c r="P96" s="23"/>
      <c r="Q96" s="25">
        <f t="shared" si="216"/>
        <v>1</v>
      </c>
      <c r="R96" s="25">
        <f t="shared" ref="R96:CC96" si="229">IF($F96=R$4,1,IF($F96&gt;=EDATE(R$4,12),IF(R$11="Prior Year",R84*(1-R$10),R84-R$10),IF(R95&gt;0,R95,0)))</f>
        <v>0.97</v>
      </c>
      <c r="S96" s="25">
        <f t="shared" si="229"/>
        <v>1</v>
      </c>
      <c r="T96" s="25">
        <f t="shared" si="229"/>
        <v>0.97499999999999998</v>
      </c>
      <c r="U96" s="25">
        <f t="shared" si="229"/>
        <v>0.97499999999999998</v>
      </c>
      <c r="V96" s="25">
        <f t="shared" si="229"/>
        <v>0.98</v>
      </c>
      <c r="W96" s="25">
        <f t="shared" si="229"/>
        <v>0.97499999999999998</v>
      </c>
      <c r="X96" s="25">
        <f t="shared" si="229"/>
        <v>0.97499999999999998</v>
      </c>
      <c r="Y96" s="25">
        <f t="shared" si="229"/>
        <v>0.97499999999999998</v>
      </c>
      <c r="Z96" s="25">
        <f t="shared" si="229"/>
        <v>0.97499999999999998</v>
      </c>
      <c r="AA96" s="25">
        <f t="shared" si="229"/>
        <v>0.97499999999999998</v>
      </c>
      <c r="AB96" s="25">
        <f t="shared" si="229"/>
        <v>0.98499999999999999</v>
      </c>
      <c r="AC96" s="25">
        <f t="shared" si="229"/>
        <v>0.98499999999999999</v>
      </c>
      <c r="AD96" s="25">
        <f t="shared" si="229"/>
        <v>0.97499999999999998</v>
      </c>
      <c r="AE96" s="25">
        <f t="shared" si="229"/>
        <v>0.97499999999999998</v>
      </c>
      <c r="AF96" s="25">
        <f t="shared" si="229"/>
        <v>0.97499999999999998</v>
      </c>
      <c r="AG96" s="25">
        <f t="shared" si="229"/>
        <v>0.98</v>
      </c>
      <c r="AH96" s="25">
        <f t="shared" si="229"/>
        <v>0.98</v>
      </c>
      <c r="AI96" s="25">
        <f t="shared" si="229"/>
        <v>1</v>
      </c>
      <c r="AJ96" s="25">
        <f t="shared" si="229"/>
        <v>1</v>
      </c>
      <c r="AK96" s="25">
        <f t="shared" si="229"/>
        <v>0.97499999999999998</v>
      </c>
      <c r="AL96" s="25">
        <f t="shared" si="229"/>
        <v>0.98</v>
      </c>
      <c r="AM96" s="25">
        <f t="shared" si="229"/>
        <v>0.98</v>
      </c>
      <c r="AN96" s="25">
        <f t="shared" si="229"/>
        <v>0.96799999999999997</v>
      </c>
      <c r="AO96" s="25">
        <f t="shared" si="229"/>
        <v>0.96799999999999997</v>
      </c>
      <c r="AP96" s="25">
        <f t="shared" si="229"/>
        <v>0.96</v>
      </c>
      <c r="AQ96" s="25">
        <f t="shared" si="229"/>
        <v>0.96</v>
      </c>
      <c r="AR96" s="25">
        <f t="shared" si="229"/>
        <v>1</v>
      </c>
      <c r="AS96" s="25">
        <f t="shared" si="229"/>
        <v>1</v>
      </c>
      <c r="AT96" s="25">
        <f t="shared" si="229"/>
        <v>0.96799999999999997</v>
      </c>
      <c r="AU96" s="25">
        <f t="shared" si="229"/>
        <v>1</v>
      </c>
      <c r="AV96" s="25">
        <f t="shared" si="229"/>
        <v>0.96799999999999997</v>
      </c>
      <c r="AW96" s="25">
        <f t="shared" si="229"/>
        <v>0.96799999999999997</v>
      </c>
      <c r="AX96" s="25">
        <f t="shared" si="229"/>
        <v>0.96799999999999997</v>
      </c>
      <c r="AY96" s="25">
        <f t="shared" si="229"/>
        <v>0.96799999999999997</v>
      </c>
      <c r="AZ96" s="25">
        <f t="shared" si="229"/>
        <v>0.96</v>
      </c>
      <c r="BA96" s="25">
        <f t="shared" si="229"/>
        <v>0.96</v>
      </c>
      <c r="BB96" s="25">
        <f t="shared" si="229"/>
        <v>0.96</v>
      </c>
      <c r="BC96" s="25">
        <f t="shared" si="229"/>
        <v>0.96</v>
      </c>
      <c r="BD96" s="25">
        <f t="shared" si="229"/>
        <v>0.96</v>
      </c>
      <c r="BE96" s="25">
        <f t="shared" si="229"/>
        <v>0.96</v>
      </c>
      <c r="BF96" s="25">
        <f t="shared" si="229"/>
        <v>0.96</v>
      </c>
      <c r="BG96" s="25">
        <f t="shared" si="229"/>
        <v>0.96</v>
      </c>
      <c r="BH96" s="25">
        <f t="shared" si="229"/>
        <v>1</v>
      </c>
      <c r="BI96" s="25">
        <f t="shared" si="229"/>
        <v>1</v>
      </c>
      <c r="BJ96" s="25">
        <f t="shared" si="229"/>
        <v>1</v>
      </c>
      <c r="BK96" s="25">
        <f t="shared" si="229"/>
        <v>0.96799999999999997</v>
      </c>
      <c r="BL96" s="25">
        <f t="shared" si="229"/>
        <v>0.96799999999999997</v>
      </c>
      <c r="BM96" s="25">
        <f t="shared" si="229"/>
        <v>0.96799999999999997</v>
      </c>
      <c r="BN96" s="25">
        <f t="shared" si="229"/>
        <v>0.96799999999999997</v>
      </c>
      <c r="BO96" s="25">
        <f t="shared" si="229"/>
        <v>0.96</v>
      </c>
      <c r="BP96" s="25">
        <f t="shared" si="229"/>
        <v>0.96799999999999997</v>
      </c>
      <c r="BQ96" s="25">
        <f t="shared" si="229"/>
        <v>0.96</v>
      </c>
      <c r="BR96" s="25">
        <f t="shared" si="229"/>
        <v>0.96</v>
      </c>
      <c r="BS96" s="25">
        <f t="shared" si="229"/>
        <v>0.96</v>
      </c>
      <c r="BT96" s="25">
        <f t="shared" si="229"/>
        <v>0.96</v>
      </c>
      <c r="BU96" s="25">
        <f t="shared" si="229"/>
        <v>1</v>
      </c>
      <c r="BV96" s="25">
        <f t="shared" si="229"/>
        <v>0.97599999999999998</v>
      </c>
      <c r="BW96" s="25">
        <f t="shared" si="229"/>
        <v>0.96</v>
      </c>
      <c r="BX96" s="25">
        <f t="shared" si="229"/>
        <v>0.96</v>
      </c>
      <c r="BY96" s="25">
        <f t="shared" si="229"/>
        <v>0.96</v>
      </c>
      <c r="BZ96" s="25">
        <f t="shared" si="229"/>
        <v>0.96</v>
      </c>
      <c r="CA96" s="25">
        <f t="shared" si="229"/>
        <v>0.96</v>
      </c>
      <c r="CB96" s="25">
        <f t="shared" si="229"/>
        <v>0.96</v>
      </c>
      <c r="CC96" s="25">
        <f t="shared" si="229"/>
        <v>0.96</v>
      </c>
      <c r="CD96" s="25">
        <f t="shared" ref="CD96:CS96" si="230">IF($F96=CD$4,1,IF($F96&gt;=EDATE(CD$4,12),IF(CD$11="Prior Year",CD84*(1-CD$10),CD84-CD$10),IF(CD95&gt;0,CD95,0)))</f>
        <v>0.96</v>
      </c>
      <c r="CE96" s="25">
        <f t="shared" si="230"/>
        <v>0.96</v>
      </c>
      <c r="CF96" s="25">
        <f t="shared" si="230"/>
        <v>1</v>
      </c>
      <c r="CG96" s="25">
        <f t="shared" si="230"/>
        <v>1</v>
      </c>
      <c r="CH96" s="25">
        <f t="shared" si="230"/>
        <v>1</v>
      </c>
      <c r="CI96" s="25">
        <f t="shared" si="230"/>
        <v>0.96</v>
      </c>
      <c r="CJ96" s="25">
        <f t="shared" si="230"/>
        <v>0.98</v>
      </c>
      <c r="CK96" s="25">
        <f t="shared" si="230"/>
        <v>0.98</v>
      </c>
      <c r="CL96" s="25">
        <f t="shared" si="230"/>
        <v>0.97599999999999998</v>
      </c>
      <c r="CM96" s="25">
        <v>0.97692789229376498</v>
      </c>
      <c r="CN96" s="25">
        <v>0.97692789229376498</v>
      </c>
      <c r="CO96" s="25">
        <v>0.97692789229376498</v>
      </c>
      <c r="CP96" s="25">
        <f t="shared" si="230"/>
        <v>0.98</v>
      </c>
      <c r="CQ96" s="25">
        <f t="shared" si="230"/>
        <v>0.98</v>
      </c>
      <c r="CR96" s="25">
        <f t="shared" si="230"/>
        <v>0.98</v>
      </c>
      <c r="CS96" s="25">
        <f t="shared" si="230"/>
        <v>0.98</v>
      </c>
    </row>
    <row r="97" spans="2:97" hidden="1" outlineLevel="1" x14ac:dyDescent="0.25">
      <c r="B97" s="2">
        <f t="shared" si="191"/>
        <v>31</v>
      </c>
      <c r="F97" s="26">
        <f t="shared" si="194"/>
        <v>44531</v>
      </c>
      <c r="G97" s="27">
        <f t="shared" si="215"/>
        <v>0.97667377126592492</v>
      </c>
      <c r="H97" s="27"/>
      <c r="I97" s="27"/>
      <c r="J97" s="27"/>
      <c r="K97" s="27"/>
      <c r="L97" s="27"/>
      <c r="M97" s="27"/>
      <c r="N97" s="27"/>
      <c r="O97" s="27"/>
      <c r="P97" s="28"/>
      <c r="Q97" s="27">
        <f t="shared" si="216"/>
        <v>1</v>
      </c>
      <c r="R97" s="27">
        <f t="shared" ref="R97:CC97" si="231">IF($F97=R$4,1,IF($F97&gt;=EDATE(R$4,12),IF(R$11="Prior Year",R85*(1-R$10),R85-R$10),IF(R96&gt;0,R96,0)))</f>
        <v>0.97</v>
      </c>
      <c r="S97" s="27">
        <f t="shared" si="231"/>
        <v>1</v>
      </c>
      <c r="T97" s="27">
        <f t="shared" si="231"/>
        <v>0.97499999999999998</v>
      </c>
      <c r="U97" s="27">
        <f t="shared" si="231"/>
        <v>0.97499999999999998</v>
      </c>
      <c r="V97" s="27">
        <f t="shared" si="231"/>
        <v>0.98</v>
      </c>
      <c r="W97" s="27">
        <f t="shared" si="231"/>
        <v>0.97499999999999998</v>
      </c>
      <c r="X97" s="27">
        <f t="shared" si="231"/>
        <v>0.97499999999999998</v>
      </c>
      <c r="Y97" s="27">
        <f t="shared" si="231"/>
        <v>0.97499999999999998</v>
      </c>
      <c r="Z97" s="27">
        <f t="shared" si="231"/>
        <v>0.97499999999999998</v>
      </c>
      <c r="AA97" s="27">
        <f t="shared" si="231"/>
        <v>0.97499999999999998</v>
      </c>
      <c r="AB97" s="27">
        <f t="shared" si="231"/>
        <v>0.98499999999999999</v>
      </c>
      <c r="AC97" s="27">
        <f t="shared" si="231"/>
        <v>0.98499999999999999</v>
      </c>
      <c r="AD97" s="27">
        <f t="shared" si="231"/>
        <v>0.97499999999999998</v>
      </c>
      <c r="AE97" s="27">
        <f t="shared" si="231"/>
        <v>0.97499999999999998</v>
      </c>
      <c r="AF97" s="27">
        <f t="shared" si="231"/>
        <v>0.97499999999999998</v>
      </c>
      <c r="AG97" s="27">
        <f t="shared" si="231"/>
        <v>0.98</v>
      </c>
      <c r="AH97" s="27">
        <f t="shared" si="231"/>
        <v>0.98</v>
      </c>
      <c r="AI97" s="27">
        <f t="shared" si="231"/>
        <v>1</v>
      </c>
      <c r="AJ97" s="27">
        <f t="shared" si="231"/>
        <v>1</v>
      </c>
      <c r="AK97" s="27">
        <f t="shared" si="231"/>
        <v>0.97499999999999998</v>
      </c>
      <c r="AL97" s="27">
        <f t="shared" si="231"/>
        <v>0.98</v>
      </c>
      <c r="AM97" s="27">
        <f t="shared" si="231"/>
        <v>0.98</v>
      </c>
      <c r="AN97" s="27">
        <f t="shared" si="231"/>
        <v>0.96799999999999997</v>
      </c>
      <c r="AO97" s="27">
        <f t="shared" si="231"/>
        <v>0.96799999999999997</v>
      </c>
      <c r="AP97" s="27">
        <f t="shared" si="231"/>
        <v>0.96</v>
      </c>
      <c r="AQ97" s="27">
        <f t="shared" si="231"/>
        <v>0.96</v>
      </c>
      <c r="AR97" s="27">
        <f t="shared" si="231"/>
        <v>1</v>
      </c>
      <c r="AS97" s="27">
        <f t="shared" si="231"/>
        <v>1</v>
      </c>
      <c r="AT97" s="27">
        <f t="shared" si="231"/>
        <v>0.96799999999999997</v>
      </c>
      <c r="AU97" s="27">
        <f t="shared" si="231"/>
        <v>1</v>
      </c>
      <c r="AV97" s="27">
        <f t="shared" si="231"/>
        <v>0.96799999999999997</v>
      </c>
      <c r="AW97" s="27">
        <f t="shared" si="231"/>
        <v>0.96799999999999997</v>
      </c>
      <c r="AX97" s="27">
        <f t="shared" si="231"/>
        <v>0.96799999999999997</v>
      </c>
      <c r="AY97" s="27">
        <f t="shared" si="231"/>
        <v>0.96799999999999997</v>
      </c>
      <c r="AZ97" s="27">
        <f t="shared" si="231"/>
        <v>0.96</v>
      </c>
      <c r="BA97" s="27">
        <f t="shared" si="231"/>
        <v>0.96</v>
      </c>
      <c r="BB97" s="27">
        <f t="shared" si="231"/>
        <v>0.96</v>
      </c>
      <c r="BC97" s="27">
        <f t="shared" si="231"/>
        <v>0.96</v>
      </c>
      <c r="BD97" s="27">
        <f t="shared" si="231"/>
        <v>0.96</v>
      </c>
      <c r="BE97" s="27">
        <f t="shared" si="231"/>
        <v>0.96</v>
      </c>
      <c r="BF97" s="27">
        <f t="shared" si="231"/>
        <v>0.96</v>
      </c>
      <c r="BG97" s="27">
        <f t="shared" si="231"/>
        <v>0.96</v>
      </c>
      <c r="BH97" s="27">
        <f t="shared" si="231"/>
        <v>1</v>
      </c>
      <c r="BI97" s="27">
        <f t="shared" si="231"/>
        <v>1</v>
      </c>
      <c r="BJ97" s="27">
        <f t="shared" si="231"/>
        <v>1</v>
      </c>
      <c r="BK97" s="27">
        <f t="shared" si="231"/>
        <v>0.96799999999999997</v>
      </c>
      <c r="BL97" s="27">
        <f t="shared" si="231"/>
        <v>0.96799999999999997</v>
      </c>
      <c r="BM97" s="27">
        <f t="shared" si="231"/>
        <v>0.96799999999999997</v>
      </c>
      <c r="BN97" s="27">
        <f t="shared" si="231"/>
        <v>0.96799999999999997</v>
      </c>
      <c r="BO97" s="27">
        <f t="shared" si="231"/>
        <v>0.96</v>
      </c>
      <c r="BP97" s="27">
        <f t="shared" si="231"/>
        <v>0.96799999999999997</v>
      </c>
      <c r="BQ97" s="27">
        <f t="shared" si="231"/>
        <v>0.96</v>
      </c>
      <c r="BR97" s="27">
        <f t="shared" si="231"/>
        <v>0.96</v>
      </c>
      <c r="BS97" s="27">
        <f t="shared" si="231"/>
        <v>0.96</v>
      </c>
      <c r="BT97" s="27">
        <f t="shared" si="231"/>
        <v>0.96</v>
      </c>
      <c r="BU97" s="27">
        <f t="shared" si="231"/>
        <v>1</v>
      </c>
      <c r="BV97" s="27">
        <f t="shared" si="231"/>
        <v>0.96799999999999997</v>
      </c>
      <c r="BW97" s="27">
        <f t="shared" si="231"/>
        <v>0.96</v>
      </c>
      <c r="BX97" s="27">
        <f t="shared" si="231"/>
        <v>0.96</v>
      </c>
      <c r="BY97" s="27">
        <f t="shared" si="231"/>
        <v>0.96</v>
      </c>
      <c r="BZ97" s="27">
        <f t="shared" si="231"/>
        <v>0.96</v>
      </c>
      <c r="CA97" s="27">
        <f t="shared" si="231"/>
        <v>0.96</v>
      </c>
      <c r="CB97" s="27">
        <f t="shared" si="231"/>
        <v>0.96</v>
      </c>
      <c r="CC97" s="27">
        <f t="shared" si="231"/>
        <v>0.96</v>
      </c>
      <c r="CD97" s="27">
        <f t="shared" ref="CD97:CS97" si="232">IF($F97=CD$4,1,IF($F97&gt;=EDATE(CD$4,12),IF(CD$11="Prior Year",CD85*(1-CD$10),CD85-CD$10),IF(CD96&gt;0,CD96,0)))</f>
        <v>0.96</v>
      </c>
      <c r="CE97" s="27">
        <f t="shared" si="232"/>
        <v>0.96</v>
      </c>
      <c r="CF97" s="27">
        <f t="shared" si="232"/>
        <v>1</v>
      </c>
      <c r="CG97" s="27">
        <f t="shared" si="232"/>
        <v>1</v>
      </c>
      <c r="CH97" s="27">
        <f t="shared" si="232"/>
        <v>1</v>
      </c>
      <c r="CI97" s="27">
        <f t="shared" si="232"/>
        <v>0.96</v>
      </c>
      <c r="CJ97" s="27">
        <f t="shared" si="232"/>
        <v>0.97499999999999998</v>
      </c>
      <c r="CK97" s="27">
        <f t="shared" si="232"/>
        <v>0.97499999999999998</v>
      </c>
      <c r="CL97" s="27">
        <f t="shared" si="232"/>
        <v>0.97599999999999998</v>
      </c>
      <c r="CM97" s="27">
        <v>0.97407095428745827</v>
      </c>
      <c r="CN97" s="27">
        <v>0.97407095428745827</v>
      </c>
      <c r="CO97" s="27">
        <v>0.97407095428745827</v>
      </c>
      <c r="CP97" s="27">
        <f t="shared" si="232"/>
        <v>0.97499999999999998</v>
      </c>
      <c r="CQ97" s="27">
        <f t="shared" si="232"/>
        <v>0.97499999999999998</v>
      </c>
      <c r="CR97" s="27">
        <f t="shared" si="232"/>
        <v>0.97499999999999998</v>
      </c>
      <c r="CS97" s="27">
        <f t="shared" si="232"/>
        <v>0.97499999999999998</v>
      </c>
    </row>
    <row r="98" spans="2:97" hidden="1" outlineLevel="1" x14ac:dyDescent="0.25">
      <c r="B98" s="2">
        <f t="shared" si="191"/>
        <v>31</v>
      </c>
      <c r="F98" s="24">
        <f t="shared" si="194"/>
        <v>44562</v>
      </c>
      <c r="G98" s="25">
        <f t="shared" si="215"/>
        <v>0.9749208919663841</v>
      </c>
      <c r="H98" s="25"/>
      <c r="I98" s="25"/>
      <c r="J98" s="25"/>
      <c r="K98" s="25"/>
      <c r="L98" s="25"/>
      <c r="M98" s="25"/>
      <c r="N98" s="25"/>
      <c r="O98" s="25"/>
      <c r="P98" s="23"/>
      <c r="Q98" s="25">
        <f t="shared" si="216"/>
        <v>1</v>
      </c>
      <c r="R98" s="25">
        <f t="shared" ref="R98:CC98" si="233">IF($F98=R$4,1,IF($F98&gt;=EDATE(R$4,12),IF(R$11="Prior Year",R86*(1-R$10),R86-R$10),IF(R97&gt;0,R97,0)))</f>
        <v>0.97</v>
      </c>
      <c r="S98" s="25">
        <f t="shared" si="233"/>
        <v>1</v>
      </c>
      <c r="T98" s="25">
        <f t="shared" si="233"/>
        <v>0.97</v>
      </c>
      <c r="U98" s="25">
        <f t="shared" si="233"/>
        <v>0.97</v>
      </c>
      <c r="V98" s="25">
        <f t="shared" si="233"/>
        <v>0.97499999999999998</v>
      </c>
      <c r="W98" s="25">
        <f t="shared" si="233"/>
        <v>0.97</v>
      </c>
      <c r="X98" s="25">
        <f t="shared" si="233"/>
        <v>0.97499999999999998</v>
      </c>
      <c r="Y98" s="25">
        <f t="shared" si="233"/>
        <v>0.97499999999999998</v>
      </c>
      <c r="Z98" s="25">
        <f t="shared" si="233"/>
        <v>0.97499999999999998</v>
      </c>
      <c r="AA98" s="25">
        <f t="shared" si="233"/>
        <v>0.97499999999999998</v>
      </c>
      <c r="AB98" s="25">
        <f t="shared" si="233"/>
        <v>0.98</v>
      </c>
      <c r="AC98" s="25">
        <f t="shared" si="233"/>
        <v>0.98</v>
      </c>
      <c r="AD98" s="25">
        <f t="shared" si="233"/>
        <v>0.97</v>
      </c>
      <c r="AE98" s="25">
        <f t="shared" si="233"/>
        <v>0.97499999999999998</v>
      </c>
      <c r="AF98" s="25">
        <f t="shared" si="233"/>
        <v>0.97499999999999998</v>
      </c>
      <c r="AG98" s="25">
        <f t="shared" si="233"/>
        <v>0.97499999999999998</v>
      </c>
      <c r="AH98" s="25">
        <f t="shared" si="233"/>
        <v>0.97499999999999998</v>
      </c>
      <c r="AI98" s="25">
        <f t="shared" si="233"/>
        <v>1</v>
      </c>
      <c r="AJ98" s="25">
        <f t="shared" si="233"/>
        <v>1</v>
      </c>
      <c r="AK98" s="25">
        <f t="shared" si="233"/>
        <v>0.97</v>
      </c>
      <c r="AL98" s="25">
        <f t="shared" si="233"/>
        <v>0.97499999999999998</v>
      </c>
      <c r="AM98" s="25">
        <f t="shared" si="233"/>
        <v>0.97499999999999998</v>
      </c>
      <c r="AN98" s="25">
        <f t="shared" si="233"/>
        <v>0.96</v>
      </c>
      <c r="AO98" s="25">
        <f t="shared" si="233"/>
        <v>0.96</v>
      </c>
      <c r="AP98" s="25">
        <f t="shared" si="233"/>
        <v>0.96</v>
      </c>
      <c r="AQ98" s="25">
        <f t="shared" si="233"/>
        <v>0.96</v>
      </c>
      <c r="AR98" s="25">
        <f t="shared" si="233"/>
        <v>1</v>
      </c>
      <c r="AS98" s="25">
        <f t="shared" si="233"/>
        <v>1</v>
      </c>
      <c r="AT98" s="25">
        <f t="shared" si="233"/>
        <v>0.96</v>
      </c>
      <c r="AU98" s="25">
        <f t="shared" si="233"/>
        <v>1</v>
      </c>
      <c r="AV98" s="25">
        <f t="shared" si="233"/>
        <v>0.96</v>
      </c>
      <c r="AW98" s="25">
        <f t="shared" si="233"/>
        <v>0.96</v>
      </c>
      <c r="AX98" s="25">
        <f t="shared" si="233"/>
        <v>0.96</v>
      </c>
      <c r="AY98" s="25">
        <f t="shared" si="233"/>
        <v>0.96</v>
      </c>
      <c r="AZ98" s="25">
        <f t="shared" si="233"/>
        <v>0.96</v>
      </c>
      <c r="BA98" s="25">
        <f t="shared" si="233"/>
        <v>0.96</v>
      </c>
      <c r="BB98" s="25">
        <f t="shared" si="233"/>
        <v>0.96</v>
      </c>
      <c r="BC98" s="25">
        <f t="shared" si="233"/>
        <v>0.96</v>
      </c>
      <c r="BD98" s="25">
        <f t="shared" si="233"/>
        <v>0.96</v>
      </c>
      <c r="BE98" s="25">
        <f t="shared" si="233"/>
        <v>0.96</v>
      </c>
      <c r="BF98" s="25">
        <f t="shared" si="233"/>
        <v>0.95199999999999996</v>
      </c>
      <c r="BG98" s="25">
        <f t="shared" si="233"/>
        <v>0.95199999999999996</v>
      </c>
      <c r="BH98" s="25">
        <f t="shared" si="233"/>
        <v>1</v>
      </c>
      <c r="BI98" s="25">
        <f t="shared" si="233"/>
        <v>1</v>
      </c>
      <c r="BJ98" s="25">
        <f t="shared" si="233"/>
        <v>1</v>
      </c>
      <c r="BK98" s="25">
        <f t="shared" si="233"/>
        <v>0.96</v>
      </c>
      <c r="BL98" s="25">
        <f t="shared" si="233"/>
        <v>0.96</v>
      </c>
      <c r="BM98" s="25">
        <f t="shared" si="233"/>
        <v>0.96</v>
      </c>
      <c r="BN98" s="25">
        <f t="shared" si="233"/>
        <v>0.96</v>
      </c>
      <c r="BO98" s="25">
        <f t="shared" si="233"/>
        <v>0.96</v>
      </c>
      <c r="BP98" s="25">
        <f t="shared" si="233"/>
        <v>0.96</v>
      </c>
      <c r="BQ98" s="25">
        <f t="shared" si="233"/>
        <v>0.96</v>
      </c>
      <c r="BR98" s="25">
        <f t="shared" si="233"/>
        <v>0.96</v>
      </c>
      <c r="BS98" s="25">
        <f t="shared" si="233"/>
        <v>0.96</v>
      </c>
      <c r="BT98" s="25">
        <f t="shared" si="233"/>
        <v>0.96</v>
      </c>
      <c r="BU98" s="25">
        <f t="shared" si="233"/>
        <v>1</v>
      </c>
      <c r="BV98" s="25">
        <f t="shared" si="233"/>
        <v>0.96799999999999997</v>
      </c>
      <c r="BW98" s="25">
        <f t="shared" si="233"/>
        <v>0.96</v>
      </c>
      <c r="BX98" s="25">
        <f t="shared" si="233"/>
        <v>0.96</v>
      </c>
      <c r="BY98" s="25">
        <f t="shared" si="233"/>
        <v>0.96</v>
      </c>
      <c r="BZ98" s="25">
        <f t="shared" si="233"/>
        <v>0.96</v>
      </c>
      <c r="CA98" s="25">
        <f t="shared" si="233"/>
        <v>0.96</v>
      </c>
      <c r="CB98" s="25">
        <f t="shared" si="233"/>
        <v>0.96</v>
      </c>
      <c r="CC98" s="25">
        <f t="shared" si="233"/>
        <v>0.96</v>
      </c>
      <c r="CD98" s="25">
        <f t="shared" ref="CD98:CS98" si="234">IF($F98=CD$4,1,IF($F98&gt;=EDATE(CD$4,12),IF(CD$11="Prior Year",CD86*(1-CD$10),CD86-CD$10),IF(CD97&gt;0,CD97,0)))</f>
        <v>0.96</v>
      </c>
      <c r="CE98" s="25">
        <f t="shared" si="234"/>
        <v>0.96</v>
      </c>
      <c r="CF98" s="25">
        <f t="shared" si="234"/>
        <v>1</v>
      </c>
      <c r="CG98" s="25">
        <f t="shared" si="234"/>
        <v>1</v>
      </c>
      <c r="CH98" s="25">
        <f t="shared" si="234"/>
        <v>1</v>
      </c>
      <c r="CI98" s="25">
        <f t="shared" si="234"/>
        <v>0.96</v>
      </c>
      <c r="CJ98" s="25">
        <f t="shared" si="234"/>
        <v>0.97499999999999998</v>
      </c>
      <c r="CK98" s="25">
        <f t="shared" si="234"/>
        <v>0.97499999999999998</v>
      </c>
      <c r="CL98" s="25">
        <f t="shared" si="234"/>
        <v>0.97599999999999998</v>
      </c>
      <c r="CM98" s="25">
        <v>0.97124679937067981</v>
      </c>
      <c r="CN98" s="25">
        <v>0.97124679937067981</v>
      </c>
      <c r="CO98" s="25">
        <v>0.97124679937067981</v>
      </c>
      <c r="CP98" s="25">
        <f t="shared" si="234"/>
        <v>0.97499999999999998</v>
      </c>
      <c r="CQ98" s="25">
        <f t="shared" si="234"/>
        <v>0.97499999999999998</v>
      </c>
      <c r="CR98" s="25">
        <f t="shared" si="234"/>
        <v>0.97499999999999998</v>
      </c>
      <c r="CS98" s="25">
        <f t="shared" si="234"/>
        <v>0.97499999999999998</v>
      </c>
    </row>
    <row r="99" spans="2:97" hidden="1" outlineLevel="1" x14ac:dyDescent="0.25">
      <c r="B99" s="2">
        <f t="shared" si="191"/>
        <v>28</v>
      </c>
      <c r="F99" s="24">
        <f t="shared" si="194"/>
        <v>44593</v>
      </c>
      <c r="G99" s="25">
        <f t="shared" si="215"/>
        <v>0.9749208919663841</v>
      </c>
      <c r="H99" s="25"/>
      <c r="I99" s="25"/>
      <c r="J99" s="25"/>
      <c r="K99" s="25"/>
      <c r="L99" s="25"/>
      <c r="M99" s="25"/>
      <c r="N99" s="25"/>
      <c r="O99" s="25"/>
      <c r="P99" s="23"/>
      <c r="Q99" s="25">
        <f t="shared" si="216"/>
        <v>1</v>
      </c>
      <c r="R99" s="25">
        <f t="shared" ref="R99:CC99" si="235">IF($F99=R$4,1,IF($F99&gt;=EDATE(R$4,12),IF(R$11="Prior Year",R87*(1-R$10),R87-R$10),IF(R98&gt;0,R98,0)))</f>
        <v>0.97</v>
      </c>
      <c r="S99" s="25">
        <f t="shared" si="235"/>
        <v>1</v>
      </c>
      <c r="T99" s="25">
        <f t="shared" si="235"/>
        <v>0.97</v>
      </c>
      <c r="U99" s="25">
        <f t="shared" si="235"/>
        <v>0.97</v>
      </c>
      <c r="V99" s="25">
        <f t="shared" si="235"/>
        <v>0.97499999999999998</v>
      </c>
      <c r="W99" s="25">
        <f t="shared" si="235"/>
        <v>0.97</v>
      </c>
      <c r="X99" s="25">
        <f t="shared" si="235"/>
        <v>0.97499999999999998</v>
      </c>
      <c r="Y99" s="25">
        <f t="shared" si="235"/>
        <v>0.97499999999999998</v>
      </c>
      <c r="Z99" s="25">
        <f t="shared" si="235"/>
        <v>0.97499999999999998</v>
      </c>
      <c r="AA99" s="25">
        <f t="shared" si="235"/>
        <v>0.97499999999999998</v>
      </c>
      <c r="AB99" s="25">
        <f t="shared" si="235"/>
        <v>0.98</v>
      </c>
      <c r="AC99" s="25">
        <f t="shared" si="235"/>
        <v>0.98</v>
      </c>
      <c r="AD99" s="25">
        <f t="shared" si="235"/>
        <v>0.97</v>
      </c>
      <c r="AE99" s="25">
        <f t="shared" si="235"/>
        <v>0.97499999999999998</v>
      </c>
      <c r="AF99" s="25">
        <f t="shared" si="235"/>
        <v>0.97499999999999998</v>
      </c>
      <c r="AG99" s="25">
        <f t="shared" si="235"/>
        <v>0.97499999999999998</v>
      </c>
      <c r="AH99" s="25">
        <f t="shared" si="235"/>
        <v>0.97499999999999998</v>
      </c>
      <c r="AI99" s="25">
        <f t="shared" si="235"/>
        <v>1</v>
      </c>
      <c r="AJ99" s="25">
        <f t="shared" si="235"/>
        <v>1</v>
      </c>
      <c r="AK99" s="25">
        <f t="shared" si="235"/>
        <v>0.97</v>
      </c>
      <c r="AL99" s="25">
        <f t="shared" si="235"/>
        <v>0.97499999999999998</v>
      </c>
      <c r="AM99" s="25">
        <f t="shared" si="235"/>
        <v>0.97499999999999998</v>
      </c>
      <c r="AN99" s="25">
        <f t="shared" si="235"/>
        <v>0.96</v>
      </c>
      <c r="AO99" s="25">
        <f t="shared" si="235"/>
        <v>0.96</v>
      </c>
      <c r="AP99" s="25">
        <f t="shared" si="235"/>
        <v>0.96</v>
      </c>
      <c r="AQ99" s="25">
        <f t="shared" si="235"/>
        <v>0.96</v>
      </c>
      <c r="AR99" s="25">
        <f t="shared" si="235"/>
        <v>1</v>
      </c>
      <c r="AS99" s="25">
        <f t="shared" si="235"/>
        <v>1</v>
      </c>
      <c r="AT99" s="25">
        <f t="shared" si="235"/>
        <v>0.96</v>
      </c>
      <c r="AU99" s="25">
        <f t="shared" si="235"/>
        <v>1</v>
      </c>
      <c r="AV99" s="25">
        <f t="shared" si="235"/>
        <v>0.96</v>
      </c>
      <c r="AW99" s="25">
        <f t="shared" si="235"/>
        <v>0.96</v>
      </c>
      <c r="AX99" s="25">
        <f t="shared" si="235"/>
        <v>0.96</v>
      </c>
      <c r="AY99" s="25">
        <f t="shared" si="235"/>
        <v>0.96</v>
      </c>
      <c r="AZ99" s="25">
        <f t="shared" si="235"/>
        <v>0.96</v>
      </c>
      <c r="BA99" s="25">
        <f t="shared" si="235"/>
        <v>0.96</v>
      </c>
      <c r="BB99" s="25">
        <f t="shared" si="235"/>
        <v>0.96</v>
      </c>
      <c r="BC99" s="25">
        <f t="shared" si="235"/>
        <v>0.96</v>
      </c>
      <c r="BD99" s="25">
        <f t="shared" si="235"/>
        <v>0.96</v>
      </c>
      <c r="BE99" s="25">
        <f t="shared" si="235"/>
        <v>0.96</v>
      </c>
      <c r="BF99" s="25">
        <f t="shared" si="235"/>
        <v>0.95199999999999996</v>
      </c>
      <c r="BG99" s="25">
        <f t="shared" si="235"/>
        <v>0.95199999999999996</v>
      </c>
      <c r="BH99" s="25">
        <f t="shared" si="235"/>
        <v>1</v>
      </c>
      <c r="BI99" s="25">
        <f t="shared" si="235"/>
        <v>1</v>
      </c>
      <c r="BJ99" s="25">
        <f t="shared" si="235"/>
        <v>1</v>
      </c>
      <c r="BK99" s="25">
        <f t="shared" si="235"/>
        <v>0.96</v>
      </c>
      <c r="BL99" s="25">
        <f t="shared" si="235"/>
        <v>0.96</v>
      </c>
      <c r="BM99" s="25">
        <f t="shared" si="235"/>
        <v>0.96</v>
      </c>
      <c r="BN99" s="25">
        <f t="shared" si="235"/>
        <v>0.96</v>
      </c>
      <c r="BO99" s="25">
        <f t="shared" si="235"/>
        <v>0.96</v>
      </c>
      <c r="BP99" s="25">
        <f t="shared" si="235"/>
        <v>0.96</v>
      </c>
      <c r="BQ99" s="25">
        <f t="shared" si="235"/>
        <v>0.96</v>
      </c>
      <c r="BR99" s="25">
        <f t="shared" si="235"/>
        <v>0.96</v>
      </c>
      <c r="BS99" s="25">
        <f t="shared" si="235"/>
        <v>0.96</v>
      </c>
      <c r="BT99" s="25">
        <f t="shared" si="235"/>
        <v>0.96</v>
      </c>
      <c r="BU99" s="25">
        <f t="shared" si="235"/>
        <v>1</v>
      </c>
      <c r="BV99" s="25">
        <f t="shared" si="235"/>
        <v>0.96799999999999997</v>
      </c>
      <c r="BW99" s="25">
        <f t="shared" si="235"/>
        <v>0.96</v>
      </c>
      <c r="BX99" s="25">
        <f t="shared" si="235"/>
        <v>0.96</v>
      </c>
      <c r="BY99" s="25">
        <f t="shared" si="235"/>
        <v>0.96</v>
      </c>
      <c r="BZ99" s="25">
        <f t="shared" si="235"/>
        <v>0.96</v>
      </c>
      <c r="CA99" s="25">
        <f t="shared" si="235"/>
        <v>0.96</v>
      </c>
      <c r="CB99" s="25">
        <f t="shared" si="235"/>
        <v>0.96</v>
      </c>
      <c r="CC99" s="25">
        <f t="shared" si="235"/>
        <v>0.96</v>
      </c>
      <c r="CD99" s="25">
        <f t="shared" ref="CD99:CS99" si="236">IF($F99=CD$4,1,IF($F99&gt;=EDATE(CD$4,12),IF(CD$11="Prior Year",CD87*(1-CD$10),CD87-CD$10),IF(CD98&gt;0,CD98,0)))</f>
        <v>0.96</v>
      </c>
      <c r="CE99" s="25">
        <f t="shared" si="236"/>
        <v>0.96</v>
      </c>
      <c r="CF99" s="25">
        <f t="shared" si="236"/>
        <v>1</v>
      </c>
      <c r="CG99" s="25">
        <f t="shared" si="236"/>
        <v>1</v>
      </c>
      <c r="CH99" s="25">
        <f t="shared" si="236"/>
        <v>1</v>
      </c>
      <c r="CI99" s="25">
        <f t="shared" si="236"/>
        <v>0.96</v>
      </c>
      <c r="CJ99" s="25">
        <f t="shared" si="236"/>
        <v>0.97499999999999998</v>
      </c>
      <c r="CK99" s="25">
        <f t="shared" si="236"/>
        <v>0.97499999999999998</v>
      </c>
      <c r="CL99" s="25">
        <f t="shared" si="236"/>
        <v>0.97599999999999998</v>
      </c>
      <c r="CM99" s="25">
        <v>0.97124679937067981</v>
      </c>
      <c r="CN99" s="25">
        <v>0.97124679937067981</v>
      </c>
      <c r="CO99" s="25">
        <v>0.97124679937067981</v>
      </c>
      <c r="CP99" s="25">
        <f t="shared" si="236"/>
        <v>0.97499999999999998</v>
      </c>
      <c r="CQ99" s="25">
        <f t="shared" si="236"/>
        <v>0.97499999999999998</v>
      </c>
      <c r="CR99" s="25">
        <f t="shared" si="236"/>
        <v>0.97499999999999998</v>
      </c>
      <c r="CS99" s="25">
        <f t="shared" si="236"/>
        <v>0.97499999999999998</v>
      </c>
    </row>
    <row r="100" spans="2:97" hidden="1" outlineLevel="1" x14ac:dyDescent="0.25">
      <c r="B100" s="2">
        <f t="shared" si="191"/>
        <v>31</v>
      </c>
      <c r="F100" s="24">
        <f t="shared" si="194"/>
        <v>44621</v>
      </c>
      <c r="G100" s="25">
        <f t="shared" si="215"/>
        <v>0.9749208919663841</v>
      </c>
      <c r="H100" s="25"/>
      <c r="I100" s="25"/>
      <c r="J100" s="25"/>
      <c r="K100" s="25"/>
      <c r="L100" s="25"/>
      <c r="M100" s="25"/>
      <c r="N100" s="25"/>
      <c r="O100" s="25"/>
      <c r="P100" s="23"/>
      <c r="Q100" s="25">
        <f t="shared" si="216"/>
        <v>1</v>
      </c>
      <c r="R100" s="25">
        <f t="shared" ref="R100:CC100" si="237">IF($F100=R$4,1,IF($F100&gt;=EDATE(R$4,12),IF(R$11="Prior Year",R88*(1-R$10),R88-R$10),IF(R99&gt;0,R99,0)))</f>
        <v>0.97</v>
      </c>
      <c r="S100" s="25">
        <f t="shared" si="237"/>
        <v>1</v>
      </c>
      <c r="T100" s="25">
        <f t="shared" si="237"/>
        <v>0.97</v>
      </c>
      <c r="U100" s="25">
        <f t="shared" si="237"/>
        <v>0.97</v>
      </c>
      <c r="V100" s="25">
        <f t="shared" si="237"/>
        <v>0.97499999999999998</v>
      </c>
      <c r="W100" s="25">
        <f t="shared" si="237"/>
        <v>0.97</v>
      </c>
      <c r="X100" s="25">
        <f t="shared" si="237"/>
        <v>0.97499999999999998</v>
      </c>
      <c r="Y100" s="25">
        <f t="shared" si="237"/>
        <v>0.97499999999999998</v>
      </c>
      <c r="Z100" s="25">
        <f t="shared" si="237"/>
        <v>0.97499999999999998</v>
      </c>
      <c r="AA100" s="25">
        <f t="shared" si="237"/>
        <v>0.97499999999999998</v>
      </c>
      <c r="AB100" s="25">
        <f t="shared" si="237"/>
        <v>0.98</v>
      </c>
      <c r="AC100" s="25">
        <f t="shared" si="237"/>
        <v>0.98</v>
      </c>
      <c r="AD100" s="25">
        <f t="shared" si="237"/>
        <v>0.97</v>
      </c>
      <c r="AE100" s="25">
        <f t="shared" si="237"/>
        <v>0.97499999999999998</v>
      </c>
      <c r="AF100" s="25">
        <f t="shared" si="237"/>
        <v>0.97499999999999998</v>
      </c>
      <c r="AG100" s="25">
        <f t="shared" si="237"/>
        <v>0.97499999999999998</v>
      </c>
      <c r="AH100" s="25">
        <f t="shared" si="237"/>
        <v>0.97499999999999998</v>
      </c>
      <c r="AI100" s="25">
        <f t="shared" si="237"/>
        <v>1</v>
      </c>
      <c r="AJ100" s="25">
        <f t="shared" si="237"/>
        <v>1</v>
      </c>
      <c r="AK100" s="25">
        <f t="shared" si="237"/>
        <v>0.97</v>
      </c>
      <c r="AL100" s="25">
        <f t="shared" si="237"/>
        <v>0.97499999999999998</v>
      </c>
      <c r="AM100" s="25">
        <f t="shared" si="237"/>
        <v>0.97499999999999998</v>
      </c>
      <c r="AN100" s="25">
        <f t="shared" si="237"/>
        <v>0.96</v>
      </c>
      <c r="AO100" s="25">
        <f t="shared" si="237"/>
        <v>0.96</v>
      </c>
      <c r="AP100" s="25">
        <f t="shared" si="237"/>
        <v>0.96</v>
      </c>
      <c r="AQ100" s="25">
        <f t="shared" si="237"/>
        <v>0.96</v>
      </c>
      <c r="AR100" s="25">
        <f t="shared" si="237"/>
        <v>1</v>
      </c>
      <c r="AS100" s="25">
        <f t="shared" si="237"/>
        <v>1</v>
      </c>
      <c r="AT100" s="25">
        <f t="shared" si="237"/>
        <v>0.96</v>
      </c>
      <c r="AU100" s="25">
        <f t="shared" si="237"/>
        <v>1</v>
      </c>
      <c r="AV100" s="25">
        <f t="shared" si="237"/>
        <v>0.96</v>
      </c>
      <c r="AW100" s="25">
        <f t="shared" si="237"/>
        <v>0.96</v>
      </c>
      <c r="AX100" s="25">
        <f t="shared" si="237"/>
        <v>0.96</v>
      </c>
      <c r="AY100" s="25">
        <f t="shared" si="237"/>
        <v>0.96</v>
      </c>
      <c r="AZ100" s="25">
        <f t="shared" si="237"/>
        <v>0.96</v>
      </c>
      <c r="BA100" s="25">
        <f t="shared" si="237"/>
        <v>0.96</v>
      </c>
      <c r="BB100" s="25">
        <f t="shared" si="237"/>
        <v>0.96</v>
      </c>
      <c r="BC100" s="25">
        <f t="shared" si="237"/>
        <v>0.96</v>
      </c>
      <c r="BD100" s="25">
        <f t="shared" si="237"/>
        <v>0.96</v>
      </c>
      <c r="BE100" s="25">
        <f t="shared" si="237"/>
        <v>0.96</v>
      </c>
      <c r="BF100" s="25">
        <f t="shared" si="237"/>
        <v>0.95199999999999996</v>
      </c>
      <c r="BG100" s="25">
        <f t="shared" si="237"/>
        <v>0.95199999999999996</v>
      </c>
      <c r="BH100" s="25">
        <f t="shared" si="237"/>
        <v>1</v>
      </c>
      <c r="BI100" s="25">
        <f t="shared" si="237"/>
        <v>1</v>
      </c>
      <c r="BJ100" s="25">
        <f t="shared" si="237"/>
        <v>1</v>
      </c>
      <c r="BK100" s="25">
        <f t="shared" si="237"/>
        <v>0.96</v>
      </c>
      <c r="BL100" s="25">
        <f t="shared" si="237"/>
        <v>0.96</v>
      </c>
      <c r="BM100" s="25">
        <f t="shared" si="237"/>
        <v>0.96</v>
      </c>
      <c r="BN100" s="25">
        <f t="shared" si="237"/>
        <v>0.96</v>
      </c>
      <c r="BO100" s="25">
        <f t="shared" si="237"/>
        <v>0.96</v>
      </c>
      <c r="BP100" s="25">
        <f t="shared" si="237"/>
        <v>0.96</v>
      </c>
      <c r="BQ100" s="25">
        <f t="shared" si="237"/>
        <v>0.96</v>
      </c>
      <c r="BR100" s="25">
        <f t="shared" si="237"/>
        <v>0.96</v>
      </c>
      <c r="BS100" s="25">
        <f t="shared" si="237"/>
        <v>0.96</v>
      </c>
      <c r="BT100" s="25">
        <f t="shared" si="237"/>
        <v>0.96</v>
      </c>
      <c r="BU100" s="25">
        <f t="shared" si="237"/>
        <v>1</v>
      </c>
      <c r="BV100" s="25">
        <f t="shared" si="237"/>
        <v>0.96799999999999997</v>
      </c>
      <c r="BW100" s="25">
        <f t="shared" si="237"/>
        <v>0.96</v>
      </c>
      <c r="BX100" s="25">
        <f t="shared" si="237"/>
        <v>0.96</v>
      </c>
      <c r="BY100" s="25">
        <f t="shared" si="237"/>
        <v>0.96</v>
      </c>
      <c r="BZ100" s="25">
        <f t="shared" si="237"/>
        <v>0.96</v>
      </c>
      <c r="CA100" s="25">
        <f t="shared" si="237"/>
        <v>0.96</v>
      </c>
      <c r="CB100" s="25">
        <f t="shared" si="237"/>
        <v>0.96</v>
      </c>
      <c r="CC100" s="25">
        <f t="shared" si="237"/>
        <v>0.96</v>
      </c>
      <c r="CD100" s="25">
        <f t="shared" ref="CD100:CS100" si="238">IF($F100=CD$4,1,IF($F100&gt;=EDATE(CD$4,12),IF(CD$11="Prior Year",CD88*(1-CD$10),CD88-CD$10),IF(CD99&gt;0,CD99,0)))</f>
        <v>0.96</v>
      </c>
      <c r="CE100" s="25">
        <f t="shared" si="238"/>
        <v>0.96</v>
      </c>
      <c r="CF100" s="25">
        <f t="shared" si="238"/>
        <v>1</v>
      </c>
      <c r="CG100" s="25">
        <f t="shared" si="238"/>
        <v>1</v>
      </c>
      <c r="CH100" s="25">
        <f t="shared" si="238"/>
        <v>1</v>
      </c>
      <c r="CI100" s="25">
        <f t="shared" si="238"/>
        <v>0.96</v>
      </c>
      <c r="CJ100" s="25">
        <f t="shared" si="238"/>
        <v>0.97499999999999998</v>
      </c>
      <c r="CK100" s="25">
        <f t="shared" si="238"/>
        <v>0.97499999999999998</v>
      </c>
      <c r="CL100" s="25">
        <f t="shared" si="238"/>
        <v>0.97599999999999998</v>
      </c>
      <c r="CM100" s="25">
        <v>0.97124679937067981</v>
      </c>
      <c r="CN100" s="25">
        <v>0.97124679937067981</v>
      </c>
      <c r="CO100" s="25">
        <v>0.97124679937067981</v>
      </c>
      <c r="CP100" s="25">
        <f t="shared" si="238"/>
        <v>0.97499999999999998</v>
      </c>
      <c r="CQ100" s="25">
        <f t="shared" si="238"/>
        <v>0.97499999999999998</v>
      </c>
      <c r="CR100" s="25">
        <f t="shared" si="238"/>
        <v>0.97499999999999998</v>
      </c>
      <c r="CS100" s="25">
        <f t="shared" si="238"/>
        <v>0.97499999999999998</v>
      </c>
    </row>
    <row r="101" spans="2:97" hidden="1" outlineLevel="1" x14ac:dyDescent="0.25">
      <c r="B101" s="2">
        <f t="shared" si="191"/>
        <v>30</v>
      </c>
      <c r="F101" s="24">
        <f t="shared" si="194"/>
        <v>44652</v>
      </c>
      <c r="G101" s="25">
        <f t="shared" si="215"/>
        <v>0.9749208919663841</v>
      </c>
      <c r="H101" s="25"/>
      <c r="I101" s="25"/>
      <c r="J101" s="25"/>
      <c r="K101" s="25"/>
      <c r="L101" s="25"/>
      <c r="M101" s="25"/>
      <c r="N101" s="25"/>
      <c r="O101" s="25"/>
      <c r="P101" s="23"/>
      <c r="Q101" s="25">
        <f t="shared" si="216"/>
        <v>1</v>
      </c>
      <c r="R101" s="25">
        <f t="shared" ref="R101:CC101" si="239">IF($F101=R$4,1,IF($F101&gt;=EDATE(R$4,12),IF(R$11="Prior Year",R89*(1-R$10),R89-R$10),IF(R100&gt;0,R100,0)))</f>
        <v>0.97</v>
      </c>
      <c r="S101" s="25">
        <f t="shared" si="239"/>
        <v>1</v>
      </c>
      <c r="T101" s="25">
        <f t="shared" si="239"/>
        <v>0.97</v>
      </c>
      <c r="U101" s="25">
        <f t="shared" si="239"/>
        <v>0.97</v>
      </c>
      <c r="V101" s="25">
        <f t="shared" si="239"/>
        <v>0.97499999999999998</v>
      </c>
      <c r="W101" s="25">
        <f t="shared" si="239"/>
        <v>0.97</v>
      </c>
      <c r="X101" s="25">
        <f t="shared" si="239"/>
        <v>0.97499999999999998</v>
      </c>
      <c r="Y101" s="25">
        <f t="shared" si="239"/>
        <v>0.97499999999999998</v>
      </c>
      <c r="Z101" s="25">
        <f t="shared" si="239"/>
        <v>0.97499999999999998</v>
      </c>
      <c r="AA101" s="25">
        <f t="shared" si="239"/>
        <v>0.97499999999999998</v>
      </c>
      <c r="AB101" s="25">
        <f t="shared" si="239"/>
        <v>0.98</v>
      </c>
      <c r="AC101" s="25">
        <f t="shared" si="239"/>
        <v>0.98</v>
      </c>
      <c r="AD101" s="25">
        <f t="shared" si="239"/>
        <v>0.97</v>
      </c>
      <c r="AE101" s="25">
        <f t="shared" si="239"/>
        <v>0.97499999999999998</v>
      </c>
      <c r="AF101" s="25">
        <f t="shared" si="239"/>
        <v>0.97499999999999998</v>
      </c>
      <c r="AG101" s="25">
        <f t="shared" si="239"/>
        <v>0.97499999999999998</v>
      </c>
      <c r="AH101" s="25">
        <f t="shared" si="239"/>
        <v>0.97499999999999998</v>
      </c>
      <c r="AI101" s="25">
        <f t="shared" si="239"/>
        <v>1</v>
      </c>
      <c r="AJ101" s="25">
        <f t="shared" si="239"/>
        <v>1</v>
      </c>
      <c r="AK101" s="25">
        <f t="shared" si="239"/>
        <v>0.97</v>
      </c>
      <c r="AL101" s="25">
        <f t="shared" si="239"/>
        <v>0.97499999999999998</v>
      </c>
      <c r="AM101" s="25">
        <f t="shared" si="239"/>
        <v>0.97499999999999998</v>
      </c>
      <c r="AN101" s="25">
        <f t="shared" si="239"/>
        <v>0.96</v>
      </c>
      <c r="AO101" s="25">
        <f t="shared" si="239"/>
        <v>0.96</v>
      </c>
      <c r="AP101" s="25">
        <f t="shared" si="239"/>
        <v>0.96</v>
      </c>
      <c r="AQ101" s="25">
        <f t="shared" si="239"/>
        <v>0.96</v>
      </c>
      <c r="AR101" s="25">
        <f t="shared" si="239"/>
        <v>1</v>
      </c>
      <c r="AS101" s="25">
        <f t="shared" si="239"/>
        <v>1</v>
      </c>
      <c r="AT101" s="25">
        <f t="shared" si="239"/>
        <v>0.96</v>
      </c>
      <c r="AU101" s="25">
        <f t="shared" si="239"/>
        <v>1</v>
      </c>
      <c r="AV101" s="25">
        <f t="shared" si="239"/>
        <v>0.96</v>
      </c>
      <c r="AW101" s="25">
        <f t="shared" si="239"/>
        <v>0.96</v>
      </c>
      <c r="AX101" s="25">
        <f t="shared" si="239"/>
        <v>0.96</v>
      </c>
      <c r="AY101" s="25">
        <f t="shared" si="239"/>
        <v>0.96</v>
      </c>
      <c r="AZ101" s="25">
        <f t="shared" si="239"/>
        <v>0.96</v>
      </c>
      <c r="BA101" s="25">
        <f t="shared" si="239"/>
        <v>0.96</v>
      </c>
      <c r="BB101" s="25">
        <f t="shared" si="239"/>
        <v>0.96</v>
      </c>
      <c r="BC101" s="25">
        <f t="shared" si="239"/>
        <v>0.96</v>
      </c>
      <c r="BD101" s="25">
        <f t="shared" si="239"/>
        <v>0.96</v>
      </c>
      <c r="BE101" s="25">
        <f t="shared" si="239"/>
        <v>0.96</v>
      </c>
      <c r="BF101" s="25">
        <f t="shared" si="239"/>
        <v>0.95199999999999996</v>
      </c>
      <c r="BG101" s="25">
        <f t="shared" si="239"/>
        <v>0.95199999999999996</v>
      </c>
      <c r="BH101" s="25">
        <f t="shared" si="239"/>
        <v>1</v>
      </c>
      <c r="BI101" s="25">
        <f t="shared" si="239"/>
        <v>1</v>
      </c>
      <c r="BJ101" s="25">
        <f t="shared" si="239"/>
        <v>1</v>
      </c>
      <c r="BK101" s="25">
        <f t="shared" si="239"/>
        <v>0.96</v>
      </c>
      <c r="BL101" s="25">
        <f t="shared" si="239"/>
        <v>0.96</v>
      </c>
      <c r="BM101" s="25">
        <f t="shared" si="239"/>
        <v>0.96</v>
      </c>
      <c r="BN101" s="25">
        <f t="shared" si="239"/>
        <v>0.96</v>
      </c>
      <c r="BO101" s="25">
        <f t="shared" si="239"/>
        <v>0.96</v>
      </c>
      <c r="BP101" s="25">
        <f t="shared" si="239"/>
        <v>0.96</v>
      </c>
      <c r="BQ101" s="25">
        <f t="shared" si="239"/>
        <v>0.96</v>
      </c>
      <c r="BR101" s="25">
        <f t="shared" si="239"/>
        <v>0.96</v>
      </c>
      <c r="BS101" s="25">
        <f t="shared" si="239"/>
        <v>0.96</v>
      </c>
      <c r="BT101" s="25">
        <f t="shared" si="239"/>
        <v>0.96</v>
      </c>
      <c r="BU101" s="25">
        <f t="shared" si="239"/>
        <v>1</v>
      </c>
      <c r="BV101" s="25">
        <f t="shared" si="239"/>
        <v>0.96799999999999997</v>
      </c>
      <c r="BW101" s="25">
        <f t="shared" si="239"/>
        <v>0.96</v>
      </c>
      <c r="BX101" s="25">
        <f t="shared" si="239"/>
        <v>0.96</v>
      </c>
      <c r="BY101" s="25">
        <f t="shared" si="239"/>
        <v>0.96</v>
      </c>
      <c r="BZ101" s="25">
        <f t="shared" si="239"/>
        <v>0.96</v>
      </c>
      <c r="CA101" s="25">
        <f t="shared" si="239"/>
        <v>0.96</v>
      </c>
      <c r="CB101" s="25">
        <f t="shared" si="239"/>
        <v>0.96</v>
      </c>
      <c r="CC101" s="25">
        <f t="shared" si="239"/>
        <v>0.96</v>
      </c>
      <c r="CD101" s="25">
        <f t="shared" ref="CD101:CS101" si="240">IF($F101=CD$4,1,IF($F101&gt;=EDATE(CD$4,12),IF(CD$11="Prior Year",CD89*(1-CD$10),CD89-CD$10),IF(CD100&gt;0,CD100,0)))</f>
        <v>0.96</v>
      </c>
      <c r="CE101" s="25">
        <f t="shared" si="240"/>
        <v>0.96</v>
      </c>
      <c r="CF101" s="25">
        <f t="shared" si="240"/>
        <v>1</v>
      </c>
      <c r="CG101" s="25">
        <f t="shared" si="240"/>
        <v>1</v>
      </c>
      <c r="CH101" s="25">
        <f t="shared" si="240"/>
        <v>1</v>
      </c>
      <c r="CI101" s="25">
        <f t="shared" si="240"/>
        <v>0.96</v>
      </c>
      <c r="CJ101" s="25">
        <f t="shared" si="240"/>
        <v>0.97499999999999998</v>
      </c>
      <c r="CK101" s="25">
        <f t="shared" si="240"/>
        <v>0.97499999999999998</v>
      </c>
      <c r="CL101" s="25">
        <f t="shared" si="240"/>
        <v>0.97599999999999998</v>
      </c>
      <c r="CM101" s="25">
        <v>0.97124679937067981</v>
      </c>
      <c r="CN101" s="25">
        <v>0.97124679937067981</v>
      </c>
      <c r="CO101" s="25">
        <v>0.97124679937067981</v>
      </c>
      <c r="CP101" s="25">
        <f t="shared" si="240"/>
        <v>0.97499999999999998</v>
      </c>
      <c r="CQ101" s="25">
        <f t="shared" si="240"/>
        <v>0.97499999999999998</v>
      </c>
      <c r="CR101" s="25">
        <f t="shared" si="240"/>
        <v>0.97499999999999998</v>
      </c>
      <c r="CS101" s="25">
        <f t="shared" si="240"/>
        <v>0.97499999999999998</v>
      </c>
    </row>
    <row r="102" spans="2:97" hidden="1" outlineLevel="1" x14ac:dyDescent="0.25">
      <c r="B102" s="2">
        <f t="shared" si="191"/>
        <v>31</v>
      </c>
      <c r="F102" s="24">
        <f t="shared" si="194"/>
        <v>44682</v>
      </c>
      <c r="G102" s="25">
        <f t="shared" si="215"/>
        <v>0.97476567271919734</v>
      </c>
      <c r="H102" s="25"/>
      <c r="I102" s="25"/>
      <c r="J102" s="25"/>
      <c r="K102" s="25"/>
      <c r="L102" s="25"/>
      <c r="M102" s="25"/>
      <c r="N102" s="25"/>
      <c r="O102" s="25"/>
      <c r="P102" s="23"/>
      <c r="Q102" s="25">
        <f t="shared" si="216"/>
        <v>1</v>
      </c>
      <c r="R102" s="25">
        <f t="shared" ref="R102:CC102" si="241">IF($F102=R$4,1,IF($F102&gt;=EDATE(R$4,12),IF(R$11="Prior Year",R90*(1-R$10),R90-R$10),IF(R101&gt;0,R101,0)))</f>
        <v>0.97</v>
      </c>
      <c r="S102" s="25">
        <f t="shared" si="241"/>
        <v>1</v>
      </c>
      <c r="T102" s="25">
        <f t="shared" si="241"/>
        <v>0.97</v>
      </c>
      <c r="U102" s="25">
        <f t="shared" si="241"/>
        <v>0.97</v>
      </c>
      <c r="V102" s="25">
        <f t="shared" si="241"/>
        <v>0.97499999999999998</v>
      </c>
      <c r="W102" s="25">
        <f t="shared" si="241"/>
        <v>0.97</v>
      </c>
      <c r="X102" s="25">
        <f t="shared" si="241"/>
        <v>0.97499999999999998</v>
      </c>
      <c r="Y102" s="25">
        <f t="shared" si="241"/>
        <v>0.97499999999999998</v>
      </c>
      <c r="Z102" s="25">
        <f t="shared" si="241"/>
        <v>0.97499999999999998</v>
      </c>
      <c r="AA102" s="25">
        <f t="shared" si="241"/>
        <v>0.97499999999999998</v>
      </c>
      <c r="AB102" s="25">
        <f t="shared" si="241"/>
        <v>0.98</v>
      </c>
      <c r="AC102" s="25">
        <f t="shared" si="241"/>
        <v>0.98</v>
      </c>
      <c r="AD102" s="25">
        <f t="shared" si="241"/>
        <v>0.97</v>
      </c>
      <c r="AE102" s="25">
        <f t="shared" si="241"/>
        <v>0.97499999999999998</v>
      </c>
      <c r="AF102" s="25">
        <f t="shared" si="241"/>
        <v>0.97499999999999998</v>
      </c>
      <c r="AG102" s="25">
        <f t="shared" si="241"/>
        <v>0.97499999999999998</v>
      </c>
      <c r="AH102" s="25">
        <f t="shared" si="241"/>
        <v>0.97499999999999998</v>
      </c>
      <c r="AI102" s="25">
        <f t="shared" si="241"/>
        <v>1</v>
      </c>
      <c r="AJ102" s="25">
        <f t="shared" si="241"/>
        <v>1</v>
      </c>
      <c r="AK102" s="25">
        <f t="shared" si="241"/>
        <v>0.97</v>
      </c>
      <c r="AL102" s="25">
        <f t="shared" si="241"/>
        <v>0.97499999999999998</v>
      </c>
      <c r="AM102" s="25">
        <f t="shared" si="241"/>
        <v>0.97499999999999998</v>
      </c>
      <c r="AN102" s="25">
        <f t="shared" si="241"/>
        <v>0.96</v>
      </c>
      <c r="AO102" s="25">
        <f t="shared" si="241"/>
        <v>0.96</v>
      </c>
      <c r="AP102" s="25">
        <f t="shared" si="241"/>
        <v>0.96</v>
      </c>
      <c r="AQ102" s="25">
        <f t="shared" si="241"/>
        <v>0.96</v>
      </c>
      <c r="AR102" s="25">
        <f t="shared" si="241"/>
        <v>1</v>
      </c>
      <c r="AS102" s="25">
        <f t="shared" si="241"/>
        <v>1</v>
      </c>
      <c r="AT102" s="25">
        <f t="shared" si="241"/>
        <v>0.96</v>
      </c>
      <c r="AU102" s="25">
        <f t="shared" si="241"/>
        <v>1</v>
      </c>
      <c r="AV102" s="25">
        <f t="shared" si="241"/>
        <v>0.96</v>
      </c>
      <c r="AW102" s="25">
        <f t="shared" si="241"/>
        <v>0.96</v>
      </c>
      <c r="AX102" s="25">
        <f t="shared" si="241"/>
        <v>0.96</v>
      </c>
      <c r="AY102" s="25">
        <f t="shared" si="241"/>
        <v>0.96</v>
      </c>
      <c r="AZ102" s="25">
        <f t="shared" si="241"/>
        <v>0.96</v>
      </c>
      <c r="BA102" s="25">
        <f t="shared" si="241"/>
        <v>0.96</v>
      </c>
      <c r="BB102" s="25">
        <f t="shared" si="241"/>
        <v>0.96</v>
      </c>
      <c r="BC102" s="25">
        <f t="shared" si="241"/>
        <v>0.96</v>
      </c>
      <c r="BD102" s="25">
        <f t="shared" si="241"/>
        <v>0.96</v>
      </c>
      <c r="BE102" s="25">
        <f t="shared" si="241"/>
        <v>0.96</v>
      </c>
      <c r="BF102" s="25">
        <f t="shared" si="241"/>
        <v>0.95199999999999996</v>
      </c>
      <c r="BG102" s="25">
        <f t="shared" si="241"/>
        <v>0.95199999999999996</v>
      </c>
      <c r="BH102" s="25">
        <f t="shared" si="241"/>
        <v>1</v>
      </c>
      <c r="BI102" s="25">
        <f t="shared" si="241"/>
        <v>1</v>
      </c>
      <c r="BJ102" s="25">
        <f t="shared" si="241"/>
        <v>1</v>
      </c>
      <c r="BK102" s="25">
        <f t="shared" si="241"/>
        <v>0.96</v>
      </c>
      <c r="BL102" s="25">
        <f t="shared" si="241"/>
        <v>0.96</v>
      </c>
      <c r="BM102" s="25">
        <f t="shared" si="241"/>
        <v>0.96</v>
      </c>
      <c r="BN102" s="25">
        <f t="shared" si="241"/>
        <v>0.96</v>
      </c>
      <c r="BO102" s="25">
        <f t="shared" si="241"/>
        <v>0.96</v>
      </c>
      <c r="BP102" s="25">
        <f t="shared" si="241"/>
        <v>0.96</v>
      </c>
      <c r="BQ102" s="25">
        <f t="shared" si="241"/>
        <v>0.96</v>
      </c>
      <c r="BR102" s="25">
        <f t="shared" si="241"/>
        <v>0.96</v>
      </c>
      <c r="BS102" s="25">
        <f t="shared" si="241"/>
        <v>0.96</v>
      </c>
      <c r="BT102" s="25">
        <f t="shared" si="241"/>
        <v>0.96</v>
      </c>
      <c r="BU102" s="25">
        <f t="shared" si="241"/>
        <v>1</v>
      </c>
      <c r="BV102" s="25">
        <f t="shared" si="241"/>
        <v>0.96799999999999997</v>
      </c>
      <c r="BW102" s="25">
        <f t="shared" si="241"/>
        <v>0.96</v>
      </c>
      <c r="BX102" s="25">
        <f t="shared" si="241"/>
        <v>0.96</v>
      </c>
      <c r="BY102" s="25">
        <f t="shared" si="241"/>
        <v>0.96</v>
      </c>
      <c r="BZ102" s="25">
        <f t="shared" si="241"/>
        <v>0.96</v>
      </c>
      <c r="CA102" s="25">
        <f t="shared" si="241"/>
        <v>0.96</v>
      </c>
      <c r="CB102" s="25">
        <f t="shared" si="241"/>
        <v>0.96</v>
      </c>
      <c r="CC102" s="25">
        <f t="shared" si="241"/>
        <v>0.96</v>
      </c>
      <c r="CD102" s="25">
        <f t="shared" ref="CD102:CS102" si="242">IF($F102=CD$4,1,IF($F102&gt;=EDATE(CD$4,12),IF(CD$11="Prior Year",CD90*(1-CD$10),CD90-CD$10),IF(CD101&gt;0,CD101,0)))</f>
        <v>0.96</v>
      </c>
      <c r="CE102" s="25">
        <f t="shared" si="242"/>
        <v>0.96</v>
      </c>
      <c r="CF102" s="25">
        <f t="shared" si="242"/>
        <v>1</v>
      </c>
      <c r="CG102" s="25">
        <f t="shared" si="242"/>
        <v>1</v>
      </c>
      <c r="CH102" s="25">
        <f t="shared" si="242"/>
        <v>1</v>
      </c>
      <c r="CI102" s="25">
        <f t="shared" si="242"/>
        <v>0.95199999999999996</v>
      </c>
      <c r="CJ102" s="25">
        <f t="shared" si="242"/>
        <v>0.97499999999999998</v>
      </c>
      <c r="CK102" s="25">
        <f t="shared" si="242"/>
        <v>0.97499999999999998</v>
      </c>
      <c r="CL102" s="25">
        <f t="shared" si="242"/>
        <v>0.97599999999999998</v>
      </c>
      <c r="CM102" s="25">
        <v>0.97124679937067981</v>
      </c>
      <c r="CN102" s="25">
        <v>0.97124679937067981</v>
      </c>
      <c r="CO102" s="25">
        <v>0.97124679937067981</v>
      </c>
      <c r="CP102" s="25">
        <f t="shared" si="242"/>
        <v>0.97499999999999998</v>
      </c>
      <c r="CQ102" s="25">
        <f t="shared" si="242"/>
        <v>0.97499999999999998</v>
      </c>
      <c r="CR102" s="25">
        <f t="shared" si="242"/>
        <v>0.97499999999999998</v>
      </c>
      <c r="CS102" s="25">
        <f t="shared" si="242"/>
        <v>0.97499999999999998</v>
      </c>
    </row>
    <row r="103" spans="2:97" hidden="1" outlineLevel="1" x14ac:dyDescent="0.25">
      <c r="B103" s="2">
        <f t="shared" si="191"/>
        <v>30</v>
      </c>
      <c r="F103" s="24">
        <f t="shared" si="194"/>
        <v>44713</v>
      </c>
      <c r="G103" s="25">
        <f t="shared" si="215"/>
        <v>0.97383435723607747</v>
      </c>
      <c r="H103" s="25"/>
      <c r="I103" s="25"/>
      <c r="J103" s="25"/>
      <c r="K103" s="25"/>
      <c r="L103" s="25"/>
      <c r="M103" s="25"/>
      <c r="N103" s="25"/>
      <c r="O103" s="25"/>
      <c r="P103" s="23"/>
      <c r="Q103" s="25">
        <f t="shared" si="216"/>
        <v>1</v>
      </c>
      <c r="R103" s="25">
        <f t="shared" ref="R103:CC103" si="243">IF($F103=R$4,1,IF($F103&gt;=EDATE(R$4,12),IF(R$11="Prior Year",R91*(1-R$10),R91-R$10),IF(R102&gt;0,R102,0)))</f>
        <v>0.97</v>
      </c>
      <c r="S103" s="25">
        <f t="shared" si="243"/>
        <v>1</v>
      </c>
      <c r="T103" s="25">
        <f t="shared" si="243"/>
        <v>0.97</v>
      </c>
      <c r="U103" s="25">
        <f t="shared" si="243"/>
        <v>0.97</v>
      </c>
      <c r="V103" s="25">
        <f t="shared" si="243"/>
        <v>0.97499999999999998</v>
      </c>
      <c r="W103" s="25">
        <f t="shared" si="243"/>
        <v>0.97</v>
      </c>
      <c r="X103" s="25">
        <f t="shared" si="243"/>
        <v>0.97499999999999998</v>
      </c>
      <c r="Y103" s="25">
        <f t="shared" si="243"/>
        <v>0.97499999999999998</v>
      </c>
      <c r="Z103" s="25">
        <f t="shared" si="243"/>
        <v>0.97499999999999998</v>
      </c>
      <c r="AA103" s="25">
        <f t="shared" si="243"/>
        <v>0.97499999999999998</v>
      </c>
      <c r="AB103" s="25">
        <f t="shared" si="243"/>
        <v>0.98</v>
      </c>
      <c r="AC103" s="25">
        <f t="shared" si="243"/>
        <v>0.98</v>
      </c>
      <c r="AD103" s="25">
        <f t="shared" si="243"/>
        <v>0.97</v>
      </c>
      <c r="AE103" s="25">
        <f t="shared" si="243"/>
        <v>0.97499999999999998</v>
      </c>
      <c r="AF103" s="25">
        <f t="shared" si="243"/>
        <v>0.97499999999999998</v>
      </c>
      <c r="AG103" s="25">
        <f t="shared" si="243"/>
        <v>0.97499999999999998</v>
      </c>
      <c r="AH103" s="25">
        <f t="shared" si="243"/>
        <v>0.97499999999999998</v>
      </c>
      <c r="AI103" s="25">
        <f t="shared" si="243"/>
        <v>1</v>
      </c>
      <c r="AJ103" s="25">
        <f t="shared" si="243"/>
        <v>1</v>
      </c>
      <c r="AK103" s="25">
        <f t="shared" si="243"/>
        <v>0.97</v>
      </c>
      <c r="AL103" s="25">
        <f t="shared" si="243"/>
        <v>0.97499999999999998</v>
      </c>
      <c r="AM103" s="25">
        <f t="shared" si="243"/>
        <v>0.97499999999999998</v>
      </c>
      <c r="AN103" s="25">
        <f t="shared" si="243"/>
        <v>0.96</v>
      </c>
      <c r="AO103" s="25">
        <f t="shared" si="243"/>
        <v>0.96</v>
      </c>
      <c r="AP103" s="25">
        <f t="shared" si="243"/>
        <v>0.96</v>
      </c>
      <c r="AQ103" s="25">
        <f t="shared" si="243"/>
        <v>0.96</v>
      </c>
      <c r="AR103" s="25">
        <f t="shared" si="243"/>
        <v>1</v>
      </c>
      <c r="AS103" s="25">
        <f t="shared" si="243"/>
        <v>1</v>
      </c>
      <c r="AT103" s="25">
        <f t="shared" si="243"/>
        <v>0.96</v>
      </c>
      <c r="AU103" s="25">
        <f t="shared" si="243"/>
        <v>1</v>
      </c>
      <c r="AV103" s="25">
        <f t="shared" si="243"/>
        <v>0.96</v>
      </c>
      <c r="AW103" s="25">
        <f t="shared" si="243"/>
        <v>0.96</v>
      </c>
      <c r="AX103" s="25">
        <f t="shared" si="243"/>
        <v>0.96</v>
      </c>
      <c r="AY103" s="25">
        <f t="shared" si="243"/>
        <v>0.96</v>
      </c>
      <c r="AZ103" s="25">
        <f t="shared" si="243"/>
        <v>0.95199999999999996</v>
      </c>
      <c r="BA103" s="25">
        <f t="shared" si="243"/>
        <v>0.95199999999999996</v>
      </c>
      <c r="BB103" s="25">
        <f t="shared" si="243"/>
        <v>0.95199999999999996</v>
      </c>
      <c r="BC103" s="25">
        <f t="shared" si="243"/>
        <v>0.95199999999999996</v>
      </c>
      <c r="BD103" s="25">
        <f t="shared" si="243"/>
        <v>0.95199999999999996</v>
      </c>
      <c r="BE103" s="25">
        <f t="shared" si="243"/>
        <v>0.95199999999999996</v>
      </c>
      <c r="BF103" s="25">
        <f t="shared" si="243"/>
        <v>0.95199999999999996</v>
      </c>
      <c r="BG103" s="25">
        <f t="shared" si="243"/>
        <v>0.95199999999999996</v>
      </c>
      <c r="BH103" s="25">
        <f t="shared" si="243"/>
        <v>1</v>
      </c>
      <c r="BI103" s="25">
        <f t="shared" si="243"/>
        <v>1</v>
      </c>
      <c r="BJ103" s="25">
        <f t="shared" si="243"/>
        <v>1</v>
      </c>
      <c r="BK103" s="25">
        <f t="shared" si="243"/>
        <v>0.96</v>
      </c>
      <c r="BL103" s="25">
        <f t="shared" si="243"/>
        <v>0.96</v>
      </c>
      <c r="BM103" s="25">
        <f t="shared" si="243"/>
        <v>0.96</v>
      </c>
      <c r="BN103" s="25">
        <f t="shared" si="243"/>
        <v>0.96</v>
      </c>
      <c r="BO103" s="25">
        <f t="shared" si="243"/>
        <v>0.96</v>
      </c>
      <c r="BP103" s="25">
        <f t="shared" si="243"/>
        <v>0.96</v>
      </c>
      <c r="BQ103" s="25">
        <f t="shared" si="243"/>
        <v>0.96</v>
      </c>
      <c r="BR103" s="25">
        <f t="shared" si="243"/>
        <v>0.96</v>
      </c>
      <c r="BS103" s="25">
        <f t="shared" si="243"/>
        <v>0.96</v>
      </c>
      <c r="BT103" s="25">
        <f t="shared" si="243"/>
        <v>0.96</v>
      </c>
      <c r="BU103" s="25">
        <f t="shared" si="243"/>
        <v>1</v>
      </c>
      <c r="BV103" s="25">
        <f t="shared" si="243"/>
        <v>0.96799999999999997</v>
      </c>
      <c r="BW103" s="25">
        <f t="shared" si="243"/>
        <v>0.96</v>
      </c>
      <c r="BX103" s="25">
        <f t="shared" si="243"/>
        <v>0.96</v>
      </c>
      <c r="BY103" s="25">
        <f t="shared" si="243"/>
        <v>0.96</v>
      </c>
      <c r="BZ103" s="25">
        <f t="shared" si="243"/>
        <v>0.96</v>
      </c>
      <c r="CA103" s="25">
        <f t="shared" si="243"/>
        <v>0.96</v>
      </c>
      <c r="CB103" s="25">
        <f t="shared" si="243"/>
        <v>0.96</v>
      </c>
      <c r="CC103" s="25">
        <f t="shared" si="243"/>
        <v>0.96</v>
      </c>
      <c r="CD103" s="25">
        <f t="shared" ref="CD103:CS103" si="244">IF($F103=CD$4,1,IF($F103&gt;=EDATE(CD$4,12),IF(CD$11="Prior Year",CD91*(1-CD$10),CD91-CD$10),IF(CD102&gt;0,CD102,0)))</f>
        <v>0.96</v>
      </c>
      <c r="CE103" s="25">
        <f t="shared" si="244"/>
        <v>0.96</v>
      </c>
      <c r="CF103" s="25">
        <f t="shared" si="244"/>
        <v>1</v>
      </c>
      <c r="CG103" s="25">
        <f t="shared" si="244"/>
        <v>1</v>
      </c>
      <c r="CH103" s="25">
        <f t="shared" si="244"/>
        <v>1</v>
      </c>
      <c r="CI103" s="25">
        <f t="shared" si="244"/>
        <v>0.95199999999999996</v>
      </c>
      <c r="CJ103" s="25">
        <f t="shared" si="244"/>
        <v>0.97499999999999998</v>
      </c>
      <c r="CK103" s="25">
        <f t="shared" si="244"/>
        <v>0.97499999999999998</v>
      </c>
      <c r="CL103" s="25">
        <f t="shared" si="244"/>
        <v>0.97599999999999998</v>
      </c>
      <c r="CM103" s="25">
        <v>0.97124679937067981</v>
      </c>
      <c r="CN103" s="25">
        <v>0.97124679937067981</v>
      </c>
      <c r="CO103" s="25">
        <v>0.97124679937067981</v>
      </c>
      <c r="CP103" s="25">
        <f t="shared" si="244"/>
        <v>0.97499999999999998</v>
      </c>
      <c r="CQ103" s="25">
        <f t="shared" si="244"/>
        <v>0.97499999999999998</v>
      </c>
      <c r="CR103" s="25">
        <f t="shared" si="244"/>
        <v>0.97499999999999998</v>
      </c>
      <c r="CS103" s="25">
        <f t="shared" si="244"/>
        <v>0.97499999999999998</v>
      </c>
    </row>
    <row r="104" spans="2:97" hidden="1" outlineLevel="1" x14ac:dyDescent="0.25">
      <c r="B104" s="2">
        <f t="shared" si="191"/>
        <v>31</v>
      </c>
      <c r="F104" s="24">
        <f t="shared" si="194"/>
        <v>44743</v>
      </c>
      <c r="G104" s="25">
        <f t="shared" si="215"/>
        <v>0.97383435723607747</v>
      </c>
      <c r="H104" s="25"/>
      <c r="I104" s="25"/>
      <c r="J104" s="25"/>
      <c r="K104" s="25"/>
      <c r="L104" s="25"/>
      <c r="M104" s="25"/>
      <c r="N104" s="25"/>
      <c r="O104" s="25"/>
      <c r="P104" s="23"/>
      <c r="Q104" s="25">
        <f t="shared" si="216"/>
        <v>1</v>
      </c>
      <c r="R104" s="25">
        <f t="shared" ref="R104:CC104" si="245">IF($F104=R$4,1,IF($F104&gt;=EDATE(R$4,12),IF(R$11="Prior Year",R92*(1-R$10),R92-R$10),IF(R103&gt;0,R103,0)))</f>
        <v>0.97</v>
      </c>
      <c r="S104" s="25">
        <f t="shared" si="245"/>
        <v>1</v>
      </c>
      <c r="T104" s="25">
        <f t="shared" si="245"/>
        <v>0.97</v>
      </c>
      <c r="U104" s="25">
        <f t="shared" si="245"/>
        <v>0.97</v>
      </c>
      <c r="V104" s="25">
        <f t="shared" si="245"/>
        <v>0.97499999999999998</v>
      </c>
      <c r="W104" s="25">
        <f t="shared" si="245"/>
        <v>0.97</v>
      </c>
      <c r="X104" s="25">
        <f t="shared" si="245"/>
        <v>0.97499999999999998</v>
      </c>
      <c r="Y104" s="25">
        <f t="shared" si="245"/>
        <v>0.97499999999999998</v>
      </c>
      <c r="Z104" s="25">
        <f t="shared" si="245"/>
        <v>0.97499999999999998</v>
      </c>
      <c r="AA104" s="25">
        <f t="shared" si="245"/>
        <v>0.97499999999999998</v>
      </c>
      <c r="AB104" s="25">
        <f t="shared" si="245"/>
        <v>0.98</v>
      </c>
      <c r="AC104" s="25">
        <f t="shared" si="245"/>
        <v>0.98</v>
      </c>
      <c r="AD104" s="25">
        <f t="shared" si="245"/>
        <v>0.97</v>
      </c>
      <c r="AE104" s="25">
        <f t="shared" si="245"/>
        <v>0.97499999999999998</v>
      </c>
      <c r="AF104" s="25">
        <f t="shared" si="245"/>
        <v>0.97499999999999998</v>
      </c>
      <c r="AG104" s="25">
        <f t="shared" si="245"/>
        <v>0.97499999999999998</v>
      </c>
      <c r="AH104" s="25">
        <f t="shared" si="245"/>
        <v>0.97499999999999998</v>
      </c>
      <c r="AI104" s="25">
        <f t="shared" si="245"/>
        <v>1</v>
      </c>
      <c r="AJ104" s="25">
        <f t="shared" si="245"/>
        <v>1</v>
      </c>
      <c r="AK104" s="25">
        <f t="shared" si="245"/>
        <v>0.97</v>
      </c>
      <c r="AL104" s="25">
        <f t="shared" si="245"/>
        <v>0.97499999999999998</v>
      </c>
      <c r="AM104" s="25">
        <f t="shared" si="245"/>
        <v>0.97499999999999998</v>
      </c>
      <c r="AN104" s="25">
        <f t="shared" si="245"/>
        <v>0.96</v>
      </c>
      <c r="AO104" s="25">
        <f t="shared" si="245"/>
        <v>0.96</v>
      </c>
      <c r="AP104" s="25">
        <f t="shared" si="245"/>
        <v>0.96</v>
      </c>
      <c r="AQ104" s="25">
        <f t="shared" si="245"/>
        <v>0.96</v>
      </c>
      <c r="AR104" s="25">
        <f t="shared" si="245"/>
        <v>1</v>
      </c>
      <c r="AS104" s="25">
        <f t="shared" si="245"/>
        <v>1</v>
      </c>
      <c r="AT104" s="25">
        <f t="shared" si="245"/>
        <v>0.96</v>
      </c>
      <c r="AU104" s="25">
        <f t="shared" si="245"/>
        <v>1</v>
      </c>
      <c r="AV104" s="25">
        <f t="shared" si="245"/>
        <v>0.96</v>
      </c>
      <c r="AW104" s="25">
        <f t="shared" si="245"/>
        <v>0.96</v>
      </c>
      <c r="AX104" s="25">
        <f t="shared" si="245"/>
        <v>0.96</v>
      </c>
      <c r="AY104" s="25">
        <f t="shared" si="245"/>
        <v>0.96</v>
      </c>
      <c r="AZ104" s="25">
        <f t="shared" si="245"/>
        <v>0.95199999999999996</v>
      </c>
      <c r="BA104" s="25">
        <f t="shared" si="245"/>
        <v>0.95199999999999996</v>
      </c>
      <c r="BB104" s="25">
        <f t="shared" si="245"/>
        <v>0.95199999999999996</v>
      </c>
      <c r="BC104" s="25">
        <f t="shared" si="245"/>
        <v>0.95199999999999996</v>
      </c>
      <c r="BD104" s="25">
        <f t="shared" si="245"/>
        <v>0.95199999999999996</v>
      </c>
      <c r="BE104" s="25">
        <f t="shared" si="245"/>
        <v>0.95199999999999996</v>
      </c>
      <c r="BF104" s="25">
        <f t="shared" si="245"/>
        <v>0.95199999999999996</v>
      </c>
      <c r="BG104" s="25">
        <f t="shared" si="245"/>
        <v>0.95199999999999996</v>
      </c>
      <c r="BH104" s="25">
        <f t="shared" si="245"/>
        <v>1</v>
      </c>
      <c r="BI104" s="25">
        <f t="shared" si="245"/>
        <v>1</v>
      </c>
      <c r="BJ104" s="25">
        <f t="shared" si="245"/>
        <v>1</v>
      </c>
      <c r="BK104" s="25">
        <f t="shared" si="245"/>
        <v>0.96</v>
      </c>
      <c r="BL104" s="25">
        <f t="shared" si="245"/>
        <v>0.96</v>
      </c>
      <c r="BM104" s="25">
        <f t="shared" si="245"/>
        <v>0.96</v>
      </c>
      <c r="BN104" s="25">
        <f t="shared" si="245"/>
        <v>0.96</v>
      </c>
      <c r="BO104" s="25">
        <f t="shared" si="245"/>
        <v>0.96</v>
      </c>
      <c r="BP104" s="25">
        <f t="shared" si="245"/>
        <v>0.96</v>
      </c>
      <c r="BQ104" s="25">
        <f t="shared" si="245"/>
        <v>0.96</v>
      </c>
      <c r="BR104" s="25">
        <f t="shared" si="245"/>
        <v>0.96</v>
      </c>
      <c r="BS104" s="25">
        <f t="shared" si="245"/>
        <v>0.96</v>
      </c>
      <c r="BT104" s="25">
        <f t="shared" si="245"/>
        <v>0.96</v>
      </c>
      <c r="BU104" s="25">
        <f t="shared" si="245"/>
        <v>1</v>
      </c>
      <c r="BV104" s="25">
        <f t="shared" si="245"/>
        <v>0.96799999999999997</v>
      </c>
      <c r="BW104" s="25">
        <f t="shared" si="245"/>
        <v>0.96</v>
      </c>
      <c r="BX104" s="25">
        <f t="shared" si="245"/>
        <v>0.96</v>
      </c>
      <c r="BY104" s="25">
        <f t="shared" si="245"/>
        <v>0.96</v>
      </c>
      <c r="BZ104" s="25">
        <f t="shared" si="245"/>
        <v>0.96</v>
      </c>
      <c r="CA104" s="25">
        <f t="shared" si="245"/>
        <v>0.96</v>
      </c>
      <c r="CB104" s="25">
        <f t="shared" si="245"/>
        <v>0.96</v>
      </c>
      <c r="CC104" s="25">
        <f t="shared" si="245"/>
        <v>0.96</v>
      </c>
      <c r="CD104" s="25">
        <f t="shared" ref="CD104:CS104" si="246">IF($F104=CD$4,1,IF($F104&gt;=EDATE(CD$4,12),IF(CD$11="Prior Year",CD92*(1-CD$10),CD92-CD$10),IF(CD103&gt;0,CD103,0)))</f>
        <v>0.96</v>
      </c>
      <c r="CE104" s="25">
        <f t="shared" si="246"/>
        <v>0.96</v>
      </c>
      <c r="CF104" s="25">
        <f t="shared" si="246"/>
        <v>1</v>
      </c>
      <c r="CG104" s="25">
        <f t="shared" si="246"/>
        <v>1</v>
      </c>
      <c r="CH104" s="25">
        <f t="shared" si="246"/>
        <v>1</v>
      </c>
      <c r="CI104" s="25">
        <f t="shared" si="246"/>
        <v>0.95199999999999996</v>
      </c>
      <c r="CJ104" s="25">
        <f t="shared" si="246"/>
        <v>0.97499999999999998</v>
      </c>
      <c r="CK104" s="25">
        <f t="shared" si="246"/>
        <v>0.97499999999999998</v>
      </c>
      <c r="CL104" s="25">
        <f t="shared" si="246"/>
        <v>0.97599999999999998</v>
      </c>
      <c r="CM104" s="25">
        <v>0.97124679937067981</v>
      </c>
      <c r="CN104" s="25">
        <v>0.97124679937067981</v>
      </c>
      <c r="CO104" s="25">
        <v>0.97124679937067981</v>
      </c>
      <c r="CP104" s="25">
        <f t="shared" si="246"/>
        <v>0.97499999999999998</v>
      </c>
      <c r="CQ104" s="25">
        <f t="shared" si="246"/>
        <v>0.97499999999999998</v>
      </c>
      <c r="CR104" s="25">
        <f t="shared" si="246"/>
        <v>0.97499999999999998</v>
      </c>
      <c r="CS104" s="25">
        <f t="shared" si="246"/>
        <v>0.97499999999999998</v>
      </c>
    </row>
    <row r="105" spans="2:97" hidden="1" outlineLevel="1" x14ac:dyDescent="0.25">
      <c r="B105" s="2">
        <f t="shared" si="191"/>
        <v>31</v>
      </c>
      <c r="F105" s="24">
        <f t="shared" si="194"/>
        <v>44774</v>
      </c>
      <c r="G105" s="25">
        <f t="shared" si="215"/>
        <v>0.97311646821783937</v>
      </c>
      <c r="H105" s="25"/>
      <c r="I105" s="25"/>
      <c r="J105" s="25"/>
      <c r="K105" s="25"/>
      <c r="L105" s="25"/>
      <c r="M105" s="25"/>
      <c r="N105" s="25"/>
      <c r="O105" s="25"/>
      <c r="P105" s="23"/>
      <c r="Q105" s="25">
        <f t="shared" si="216"/>
        <v>1</v>
      </c>
      <c r="R105" s="25">
        <f t="shared" ref="R105:CC105" si="247">IF($F105=R$4,1,IF($F105&gt;=EDATE(R$4,12),IF(R$11="Prior Year",R93*(1-R$10),R93-R$10),IF(R104&gt;0,R104,0)))</f>
        <v>0.97</v>
      </c>
      <c r="S105" s="25">
        <f t="shared" si="247"/>
        <v>1</v>
      </c>
      <c r="T105" s="25">
        <f t="shared" si="247"/>
        <v>0.97</v>
      </c>
      <c r="U105" s="25">
        <f t="shared" si="247"/>
        <v>0.97</v>
      </c>
      <c r="V105" s="25">
        <f t="shared" si="247"/>
        <v>0.97499999999999998</v>
      </c>
      <c r="W105" s="25">
        <f t="shared" si="247"/>
        <v>0.97</v>
      </c>
      <c r="X105" s="25">
        <f t="shared" si="247"/>
        <v>0.97499999999999998</v>
      </c>
      <c r="Y105" s="25">
        <f t="shared" si="247"/>
        <v>0.97499999999999998</v>
      </c>
      <c r="Z105" s="25">
        <f t="shared" si="247"/>
        <v>0.97499999999999998</v>
      </c>
      <c r="AA105" s="25">
        <f t="shared" si="247"/>
        <v>0.97499999999999998</v>
      </c>
      <c r="AB105" s="25">
        <f t="shared" si="247"/>
        <v>0.98</v>
      </c>
      <c r="AC105" s="25">
        <f t="shared" si="247"/>
        <v>0.98</v>
      </c>
      <c r="AD105" s="25">
        <f t="shared" si="247"/>
        <v>0.97</v>
      </c>
      <c r="AE105" s="25">
        <f t="shared" si="247"/>
        <v>0.97499999999999998</v>
      </c>
      <c r="AF105" s="25">
        <f t="shared" si="247"/>
        <v>0.97499999999999998</v>
      </c>
      <c r="AG105" s="25">
        <f t="shared" si="247"/>
        <v>0.97499999999999998</v>
      </c>
      <c r="AH105" s="25">
        <f t="shared" si="247"/>
        <v>0.97499999999999998</v>
      </c>
      <c r="AI105" s="25">
        <f t="shared" si="247"/>
        <v>1</v>
      </c>
      <c r="AJ105" s="25">
        <f t="shared" si="247"/>
        <v>1</v>
      </c>
      <c r="AK105" s="25">
        <f t="shared" si="247"/>
        <v>0.97</v>
      </c>
      <c r="AL105" s="25">
        <f t="shared" si="247"/>
        <v>0.97499999999999998</v>
      </c>
      <c r="AM105" s="25">
        <f t="shared" si="247"/>
        <v>0.97499999999999998</v>
      </c>
      <c r="AN105" s="25">
        <f t="shared" si="247"/>
        <v>0.96</v>
      </c>
      <c r="AO105" s="25">
        <f t="shared" si="247"/>
        <v>0.96</v>
      </c>
      <c r="AP105" s="25">
        <f t="shared" si="247"/>
        <v>0.96</v>
      </c>
      <c r="AQ105" s="25">
        <f t="shared" si="247"/>
        <v>0.96</v>
      </c>
      <c r="AR105" s="25">
        <f t="shared" si="247"/>
        <v>1</v>
      </c>
      <c r="AS105" s="25">
        <f t="shared" si="247"/>
        <v>1</v>
      </c>
      <c r="AT105" s="25">
        <f t="shared" si="247"/>
        <v>0.96</v>
      </c>
      <c r="AU105" s="25">
        <f t="shared" si="247"/>
        <v>1</v>
      </c>
      <c r="AV105" s="25">
        <f t="shared" si="247"/>
        <v>0.96</v>
      </c>
      <c r="AW105" s="25">
        <f t="shared" si="247"/>
        <v>0.96</v>
      </c>
      <c r="AX105" s="25">
        <f t="shared" si="247"/>
        <v>0.96</v>
      </c>
      <c r="AY105" s="25">
        <f t="shared" si="247"/>
        <v>0.96</v>
      </c>
      <c r="AZ105" s="25">
        <f t="shared" si="247"/>
        <v>0.95199999999999996</v>
      </c>
      <c r="BA105" s="25">
        <f t="shared" si="247"/>
        <v>0.95199999999999996</v>
      </c>
      <c r="BB105" s="25">
        <f t="shared" si="247"/>
        <v>0.95199999999999996</v>
      </c>
      <c r="BC105" s="25">
        <f t="shared" si="247"/>
        <v>0.95199999999999996</v>
      </c>
      <c r="BD105" s="25">
        <f t="shared" si="247"/>
        <v>0.95199999999999996</v>
      </c>
      <c r="BE105" s="25">
        <f t="shared" si="247"/>
        <v>0.95199999999999996</v>
      </c>
      <c r="BF105" s="25">
        <f t="shared" si="247"/>
        <v>0.95199999999999996</v>
      </c>
      <c r="BG105" s="25">
        <f t="shared" si="247"/>
        <v>0.95199999999999996</v>
      </c>
      <c r="BH105" s="25">
        <f t="shared" si="247"/>
        <v>1</v>
      </c>
      <c r="BI105" s="25">
        <f t="shared" si="247"/>
        <v>1</v>
      </c>
      <c r="BJ105" s="25">
        <f t="shared" si="247"/>
        <v>1</v>
      </c>
      <c r="BK105" s="25">
        <f t="shared" si="247"/>
        <v>0.96</v>
      </c>
      <c r="BL105" s="25">
        <f t="shared" si="247"/>
        <v>0.96</v>
      </c>
      <c r="BM105" s="25">
        <f t="shared" si="247"/>
        <v>0.96</v>
      </c>
      <c r="BN105" s="25">
        <f t="shared" si="247"/>
        <v>0.96</v>
      </c>
      <c r="BO105" s="25">
        <f t="shared" si="247"/>
        <v>0.96</v>
      </c>
      <c r="BP105" s="25">
        <f t="shared" si="247"/>
        <v>0.96</v>
      </c>
      <c r="BQ105" s="25">
        <f t="shared" si="247"/>
        <v>0.95199999999999996</v>
      </c>
      <c r="BR105" s="25">
        <f t="shared" si="247"/>
        <v>0.95199999999999996</v>
      </c>
      <c r="BS105" s="25">
        <f t="shared" si="247"/>
        <v>0.95199999999999996</v>
      </c>
      <c r="BT105" s="25">
        <f t="shared" si="247"/>
        <v>0.95199999999999996</v>
      </c>
      <c r="BU105" s="25">
        <f t="shared" si="247"/>
        <v>1</v>
      </c>
      <c r="BV105" s="25">
        <f t="shared" si="247"/>
        <v>0.96799999999999997</v>
      </c>
      <c r="BW105" s="25">
        <f t="shared" si="247"/>
        <v>0.95199999999999996</v>
      </c>
      <c r="BX105" s="25">
        <f t="shared" si="247"/>
        <v>0.95199999999999996</v>
      </c>
      <c r="BY105" s="25">
        <f t="shared" si="247"/>
        <v>0.95199999999999996</v>
      </c>
      <c r="BZ105" s="25">
        <f t="shared" si="247"/>
        <v>0.95199999999999996</v>
      </c>
      <c r="CA105" s="25">
        <f t="shared" si="247"/>
        <v>0.95199999999999996</v>
      </c>
      <c r="CB105" s="25">
        <f t="shared" si="247"/>
        <v>0.95199999999999996</v>
      </c>
      <c r="CC105" s="25">
        <f t="shared" si="247"/>
        <v>0.95199999999999996</v>
      </c>
      <c r="CD105" s="25">
        <f t="shared" ref="CD105:CS105" si="248">IF($F105=CD$4,1,IF($F105&gt;=EDATE(CD$4,12),IF(CD$11="Prior Year",CD93*(1-CD$10),CD93-CD$10),IF(CD104&gt;0,CD104,0)))</f>
        <v>0.95199999999999996</v>
      </c>
      <c r="CE105" s="25">
        <f t="shared" si="248"/>
        <v>0.95199999999999996</v>
      </c>
      <c r="CF105" s="25">
        <f t="shared" si="248"/>
        <v>1</v>
      </c>
      <c r="CG105" s="25">
        <f t="shared" si="248"/>
        <v>1</v>
      </c>
      <c r="CH105" s="25">
        <f t="shared" si="248"/>
        <v>1</v>
      </c>
      <c r="CI105" s="25">
        <f t="shared" si="248"/>
        <v>0.95199999999999996</v>
      </c>
      <c r="CJ105" s="25">
        <f t="shared" si="248"/>
        <v>0.97499999999999998</v>
      </c>
      <c r="CK105" s="25">
        <f t="shared" si="248"/>
        <v>0.97499999999999998</v>
      </c>
      <c r="CL105" s="25">
        <f t="shared" si="248"/>
        <v>0.97599999999999998</v>
      </c>
      <c r="CM105" s="25">
        <v>0.97124679937067981</v>
      </c>
      <c r="CN105" s="25">
        <v>0.97124679937067981</v>
      </c>
      <c r="CO105" s="25">
        <v>0.97124679937067981</v>
      </c>
      <c r="CP105" s="25">
        <f t="shared" si="248"/>
        <v>0.97499999999999998</v>
      </c>
      <c r="CQ105" s="25">
        <f t="shared" si="248"/>
        <v>0.97499999999999998</v>
      </c>
      <c r="CR105" s="25">
        <f t="shared" si="248"/>
        <v>0.97499999999999998</v>
      </c>
      <c r="CS105" s="25">
        <f t="shared" si="248"/>
        <v>0.97499999999999998</v>
      </c>
    </row>
    <row r="106" spans="2:97" hidden="1" outlineLevel="1" x14ac:dyDescent="0.25">
      <c r="B106" s="2">
        <f t="shared" si="191"/>
        <v>30</v>
      </c>
      <c r="F106" s="24">
        <f t="shared" si="194"/>
        <v>44805</v>
      </c>
      <c r="G106" s="25">
        <f t="shared" si="215"/>
        <v>0.97305583569940712</v>
      </c>
      <c r="H106" s="25"/>
      <c r="I106" s="25"/>
      <c r="J106" s="25"/>
      <c r="K106" s="25"/>
      <c r="L106" s="25"/>
      <c r="M106" s="25"/>
      <c r="N106" s="25"/>
      <c r="O106" s="25"/>
      <c r="P106" s="23"/>
      <c r="Q106" s="25">
        <f t="shared" si="216"/>
        <v>1</v>
      </c>
      <c r="R106" s="25">
        <f t="shared" ref="R106:CC106" si="249">IF($F106=R$4,1,IF($F106&gt;=EDATE(R$4,12),IF(R$11="Prior Year",R94*(1-R$10),R94-R$10),IF(R105&gt;0,R105,0)))</f>
        <v>0.96499999999999997</v>
      </c>
      <c r="S106" s="25">
        <f t="shared" si="249"/>
        <v>1</v>
      </c>
      <c r="T106" s="25">
        <f t="shared" si="249"/>
        <v>0.97</v>
      </c>
      <c r="U106" s="25">
        <f t="shared" si="249"/>
        <v>0.97</v>
      </c>
      <c r="V106" s="25">
        <f t="shared" si="249"/>
        <v>0.97499999999999998</v>
      </c>
      <c r="W106" s="25">
        <f t="shared" si="249"/>
        <v>0.97</v>
      </c>
      <c r="X106" s="25">
        <f t="shared" si="249"/>
        <v>0.97499999999999998</v>
      </c>
      <c r="Y106" s="25">
        <f t="shared" si="249"/>
        <v>0.97499999999999998</v>
      </c>
      <c r="Z106" s="25">
        <f t="shared" si="249"/>
        <v>0.97499999999999998</v>
      </c>
      <c r="AA106" s="25">
        <f t="shared" si="249"/>
        <v>0.97499999999999998</v>
      </c>
      <c r="AB106" s="25">
        <f t="shared" si="249"/>
        <v>0.98</v>
      </c>
      <c r="AC106" s="25">
        <f t="shared" si="249"/>
        <v>0.98</v>
      </c>
      <c r="AD106" s="25">
        <f t="shared" si="249"/>
        <v>0.97</v>
      </c>
      <c r="AE106" s="25">
        <f t="shared" si="249"/>
        <v>0.97499999999999998</v>
      </c>
      <c r="AF106" s="25">
        <f t="shared" si="249"/>
        <v>0.97499999999999998</v>
      </c>
      <c r="AG106" s="25">
        <f t="shared" si="249"/>
        <v>0.97499999999999998</v>
      </c>
      <c r="AH106" s="25">
        <f t="shared" si="249"/>
        <v>0.97499999999999998</v>
      </c>
      <c r="AI106" s="25">
        <f t="shared" si="249"/>
        <v>1</v>
      </c>
      <c r="AJ106" s="25">
        <f t="shared" si="249"/>
        <v>1</v>
      </c>
      <c r="AK106" s="25">
        <f t="shared" si="249"/>
        <v>0.97</v>
      </c>
      <c r="AL106" s="25">
        <f t="shared" si="249"/>
        <v>0.97499999999999998</v>
      </c>
      <c r="AM106" s="25">
        <f t="shared" si="249"/>
        <v>0.97499999999999998</v>
      </c>
      <c r="AN106" s="25">
        <f t="shared" si="249"/>
        <v>0.96</v>
      </c>
      <c r="AO106" s="25">
        <f t="shared" si="249"/>
        <v>0.96</v>
      </c>
      <c r="AP106" s="25">
        <f t="shared" si="249"/>
        <v>0.96</v>
      </c>
      <c r="AQ106" s="25">
        <f t="shared" si="249"/>
        <v>0.96</v>
      </c>
      <c r="AR106" s="25">
        <f t="shared" si="249"/>
        <v>1</v>
      </c>
      <c r="AS106" s="25">
        <f t="shared" si="249"/>
        <v>1</v>
      </c>
      <c r="AT106" s="25">
        <f t="shared" si="249"/>
        <v>0.96</v>
      </c>
      <c r="AU106" s="25">
        <f t="shared" si="249"/>
        <v>1</v>
      </c>
      <c r="AV106" s="25">
        <f t="shared" si="249"/>
        <v>0.96</v>
      </c>
      <c r="AW106" s="25">
        <f t="shared" si="249"/>
        <v>0.96</v>
      </c>
      <c r="AX106" s="25">
        <f t="shared" si="249"/>
        <v>0.96</v>
      </c>
      <c r="AY106" s="25">
        <f t="shared" si="249"/>
        <v>0.96</v>
      </c>
      <c r="AZ106" s="25">
        <f t="shared" si="249"/>
        <v>0.95199999999999996</v>
      </c>
      <c r="BA106" s="25">
        <f t="shared" si="249"/>
        <v>0.95199999999999996</v>
      </c>
      <c r="BB106" s="25">
        <f t="shared" si="249"/>
        <v>0.95199999999999996</v>
      </c>
      <c r="BC106" s="25">
        <f t="shared" si="249"/>
        <v>0.95199999999999996</v>
      </c>
      <c r="BD106" s="25">
        <f t="shared" si="249"/>
        <v>0.95199999999999996</v>
      </c>
      <c r="BE106" s="25">
        <f t="shared" si="249"/>
        <v>0.95199999999999996</v>
      </c>
      <c r="BF106" s="25">
        <f t="shared" si="249"/>
        <v>0.95199999999999996</v>
      </c>
      <c r="BG106" s="25">
        <f t="shared" si="249"/>
        <v>0.95199999999999996</v>
      </c>
      <c r="BH106" s="25">
        <f t="shared" si="249"/>
        <v>1</v>
      </c>
      <c r="BI106" s="25">
        <f t="shared" si="249"/>
        <v>1</v>
      </c>
      <c r="BJ106" s="25">
        <f t="shared" si="249"/>
        <v>1</v>
      </c>
      <c r="BK106" s="25">
        <f t="shared" si="249"/>
        <v>0.96</v>
      </c>
      <c r="BL106" s="25">
        <f t="shared" si="249"/>
        <v>0.96</v>
      </c>
      <c r="BM106" s="25">
        <f t="shared" si="249"/>
        <v>0.96</v>
      </c>
      <c r="BN106" s="25">
        <f t="shared" si="249"/>
        <v>0.96</v>
      </c>
      <c r="BO106" s="25">
        <f t="shared" si="249"/>
        <v>0.96</v>
      </c>
      <c r="BP106" s="25">
        <f t="shared" si="249"/>
        <v>0.96</v>
      </c>
      <c r="BQ106" s="25">
        <f t="shared" si="249"/>
        <v>0.95199999999999996</v>
      </c>
      <c r="BR106" s="25">
        <f t="shared" si="249"/>
        <v>0.95199999999999996</v>
      </c>
      <c r="BS106" s="25">
        <f t="shared" si="249"/>
        <v>0.95199999999999996</v>
      </c>
      <c r="BT106" s="25">
        <f t="shared" si="249"/>
        <v>0.95199999999999996</v>
      </c>
      <c r="BU106" s="25">
        <f t="shared" si="249"/>
        <v>1</v>
      </c>
      <c r="BV106" s="25">
        <f t="shared" si="249"/>
        <v>0.96799999999999997</v>
      </c>
      <c r="BW106" s="25">
        <f t="shared" si="249"/>
        <v>0.95199999999999996</v>
      </c>
      <c r="BX106" s="25">
        <f t="shared" si="249"/>
        <v>0.95199999999999996</v>
      </c>
      <c r="BY106" s="25">
        <f t="shared" si="249"/>
        <v>0.95199999999999996</v>
      </c>
      <c r="BZ106" s="25">
        <f t="shared" si="249"/>
        <v>0.95199999999999996</v>
      </c>
      <c r="CA106" s="25">
        <f t="shared" si="249"/>
        <v>0.95199999999999996</v>
      </c>
      <c r="CB106" s="25">
        <f t="shared" si="249"/>
        <v>0.95199999999999996</v>
      </c>
      <c r="CC106" s="25">
        <f t="shared" si="249"/>
        <v>0.95199999999999996</v>
      </c>
      <c r="CD106" s="25">
        <f t="shared" ref="CD106:CS106" si="250">IF($F106=CD$4,1,IF($F106&gt;=EDATE(CD$4,12),IF(CD$11="Prior Year",CD94*(1-CD$10),CD94-CD$10),IF(CD105&gt;0,CD105,0)))</f>
        <v>0.95199999999999996</v>
      </c>
      <c r="CE106" s="25">
        <f t="shared" si="250"/>
        <v>0.95199999999999996</v>
      </c>
      <c r="CF106" s="25">
        <f t="shared" si="250"/>
        <v>1</v>
      </c>
      <c r="CG106" s="25">
        <f t="shared" si="250"/>
        <v>1</v>
      </c>
      <c r="CH106" s="25">
        <f t="shared" si="250"/>
        <v>1</v>
      </c>
      <c r="CI106" s="25">
        <f t="shared" si="250"/>
        <v>0.95199999999999996</v>
      </c>
      <c r="CJ106" s="25">
        <f t="shared" si="250"/>
        <v>0.97499999999999998</v>
      </c>
      <c r="CK106" s="25">
        <f t="shared" si="250"/>
        <v>0.97499999999999998</v>
      </c>
      <c r="CL106" s="25">
        <f t="shared" si="250"/>
        <v>0.97599999999999998</v>
      </c>
      <c r="CM106" s="25">
        <v>0.97124679937067981</v>
      </c>
      <c r="CN106" s="25">
        <v>0.97124679937067981</v>
      </c>
      <c r="CO106" s="25">
        <v>0.97124679937067981</v>
      </c>
      <c r="CP106" s="25">
        <f t="shared" si="250"/>
        <v>0.97499999999999998</v>
      </c>
      <c r="CQ106" s="25">
        <f t="shared" si="250"/>
        <v>0.97499999999999998</v>
      </c>
      <c r="CR106" s="25">
        <f t="shared" si="250"/>
        <v>0.97499999999999998</v>
      </c>
      <c r="CS106" s="25">
        <f t="shared" si="250"/>
        <v>0.97499999999999998</v>
      </c>
    </row>
    <row r="107" spans="2:97" hidden="1" outlineLevel="1" x14ac:dyDescent="0.25">
      <c r="B107" s="2">
        <f t="shared" si="191"/>
        <v>31</v>
      </c>
      <c r="F107" s="24">
        <f t="shared" si="194"/>
        <v>44835</v>
      </c>
      <c r="G107" s="25">
        <f t="shared" si="215"/>
        <v>0.97293457066254252</v>
      </c>
      <c r="H107" s="25"/>
      <c r="I107" s="25"/>
      <c r="J107" s="25"/>
      <c r="K107" s="25"/>
      <c r="L107" s="25"/>
      <c r="M107" s="25"/>
      <c r="N107" s="25"/>
      <c r="O107" s="25"/>
      <c r="P107" s="23"/>
      <c r="Q107" s="25">
        <f t="shared" si="216"/>
        <v>1</v>
      </c>
      <c r="R107" s="25">
        <f t="shared" ref="R107:CC107" si="251">IF($F107=R$4,1,IF($F107&gt;=EDATE(R$4,12),IF(R$11="Prior Year",R95*(1-R$10),R95-R$10),IF(R106&gt;0,R106,0)))</f>
        <v>0.96499999999999997</v>
      </c>
      <c r="S107" s="25">
        <f t="shared" si="251"/>
        <v>1</v>
      </c>
      <c r="T107" s="25">
        <f t="shared" si="251"/>
        <v>0.97</v>
      </c>
      <c r="U107" s="25">
        <f t="shared" si="251"/>
        <v>0.97</v>
      </c>
      <c r="V107" s="25">
        <f t="shared" si="251"/>
        <v>0.97499999999999998</v>
      </c>
      <c r="W107" s="25">
        <f t="shared" si="251"/>
        <v>0.97</v>
      </c>
      <c r="X107" s="25">
        <f t="shared" si="251"/>
        <v>0.97</v>
      </c>
      <c r="Y107" s="25">
        <f t="shared" si="251"/>
        <v>0.97</v>
      </c>
      <c r="Z107" s="25">
        <f t="shared" si="251"/>
        <v>0.97499999999999998</v>
      </c>
      <c r="AA107" s="25">
        <f t="shared" si="251"/>
        <v>0.97499999999999998</v>
      </c>
      <c r="AB107" s="25">
        <f t="shared" si="251"/>
        <v>0.98</v>
      </c>
      <c r="AC107" s="25">
        <f t="shared" si="251"/>
        <v>0.98</v>
      </c>
      <c r="AD107" s="25">
        <f t="shared" si="251"/>
        <v>0.97</v>
      </c>
      <c r="AE107" s="25">
        <f t="shared" si="251"/>
        <v>0.97499999999999998</v>
      </c>
      <c r="AF107" s="25">
        <f t="shared" si="251"/>
        <v>0.97499999999999998</v>
      </c>
      <c r="AG107" s="25">
        <f t="shared" si="251"/>
        <v>0.97499999999999998</v>
      </c>
      <c r="AH107" s="25">
        <f t="shared" si="251"/>
        <v>0.97499999999999998</v>
      </c>
      <c r="AI107" s="25">
        <f t="shared" si="251"/>
        <v>1</v>
      </c>
      <c r="AJ107" s="25">
        <f t="shared" si="251"/>
        <v>1</v>
      </c>
      <c r="AK107" s="25">
        <f t="shared" si="251"/>
        <v>0.97</v>
      </c>
      <c r="AL107" s="25">
        <f t="shared" si="251"/>
        <v>0.97499999999999998</v>
      </c>
      <c r="AM107" s="25">
        <f t="shared" si="251"/>
        <v>0.97499999999999998</v>
      </c>
      <c r="AN107" s="25">
        <f t="shared" si="251"/>
        <v>0.96</v>
      </c>
      <c r="AO107" s="25">
        <f t="shared" si="251"/>
        <v>0.96</v>
      </c>
      <c r="AP107" s="25">
        <f t="shared" si="251"/>
        <v>0.96</v>
      </c>
      <c r="AQ107" s="25">
        <f t="shared" si="251"/>
        <v>0.96</v>
      </c>
      <c r="AR107" s="25">
        <f t="shared" si="251"/>
        <v>1</v>
      </c>
      <c r="AS107" s="25">
        <f t="shared" si="251"/>
        <v>1</v>
      </c>
      <c r="AT107" s="25">
        <f t="shared" si="251"/>
        <v>0.96</v>
      </c>
      <c r="AU107" s="25">
        <f t="shared" si="251"/>
        <v>1</v>
      </c>
      <c r="AV107" s="25">
        <f t="shared" si="251"/>
        <v>0.96</v>
      </c>
      <c r="AW107" s="25">
        <f t="shared" si="251"/>
        <v>0.96</v>
      </c>
      <c r="AX107" s="25">
        <f t="shared" si="251"/>
        <v>0.96</v>
      </c>
      <c r="AY107" s="25">
        <f t="shared" si="251"/>
        <v>0.96</v>
      </c>
      <c r="AZ107" s="25">
        <f t="shared" si="251"/>
        <v>0.95199999999999996</v>
      </c>
      <c r="BA107" s="25">
        <f t="shared" si="251"/>
        <v>0.95199999999999996</v>
      </c>
      <c r="BB107" s="25">
        <f t="shared" si="251"/>
        <v>0.95199999999999996</v>
      </c>
      <c r="BC107" s="25">
        <f t="shared" si="251"/>
        <v>0.95199999999999996</v>
      </c>
      <c r="BD107" s="25">
        <f t="shared" si="251"/>
        <v>0.95199999999999996</v>
      </c>
      <c r="BE107" s="25">
        <f t="shared" si="251"/>
        <v>0.95199999999999996</v>
      </c>
      <c r="BF107" s="25">
        <f t="shared" si="251"/>
        <v>0.95199999999999996</v>
      </c>
      <c r="BG107" s="25">
        <f t="shared" si="251"/>
        <v>0.95199999999999996</v>
      </c>
      <c r="BH107" s="25">
        <f t="shared" si="251"/>
        <v>1</v>
      </c>
      <c r="BI107" s="25">
        <f t="shared" si="251"/>
        <v>1</v>
      </c>
      <c r="BJ107" s="25">
        <f t="shared" si="251"/>
        <v>1</v>
      </c>
      <c r="BK107" s="25">
        <f t="shared" si="251"/>
        <v>0.96</v>
      </c>
      <c r="BL107" s="25">
        <f t="shared" si="251"/>
        <v>0.96</v>
      </c>
      <c r="BM107" s="25">
        <f t="shared" si="251"/>
        <v>0.96</v>
      </c>
      <c r="BN107" s="25">
        <f t="shared" si="251"/>
        <v>0.96</v>
      </c>
      <c r="BO107" s="25">
        <f t="shared" si="251"/>
        <v>0.96</v>
      </c>
      <c r="BP107" s="25">
        <f t="shared" si="251"/>
        <v>0.96</v>
      </c>
      <c r="BQ107" s="25">
        <f t="shared" si="251"/>
        <v>0.95199999999999996</v>
      </c>
      <c r="BR107" s="25">
        <f t="shared" si="251"/>
        <v>0.95199999999999996</v>
      </c>
      <c r="BS107" s="25">
        <f t="shared" si="251"/>
        <v>0.95199999999999996</v>
      </c>
      <c r="BT107" s="25">
        <f t="shared" si="251"/>
        <v>0.95199999999999996</v>
      </c>
      <c r="BU107" s="25">
        <f t="shared" si="251"/>
        <v>1</v>
      </c>
      <c r="BV107" s="25">
        <f t="shared" si="251"/>
        <v>0.96799999999999997</v>
      </c>
      <c r="BW107" s="25">
        <f t="shared" si="251"/>
        <v>0.95199999999999996</v>
      </c>
      <c r="BX107" s="25">
        <f t="shared" si="251"/>
        <v>0.95199999999999996</v>
      </c>
      <c r="BY107" s="25">
        <f t="shared" si="251"/>
        <v>0.95199999999999996</v>
      </c>
      <c r="BZ107" s="25">
        <f t="shared" si="251"/>
        <v>0.95199999999999996</v>
      </c>
      <c r="CA107" s="25">
        <f t="shared" si="251"/>
        <v>0.95199999999999996</v>
      </c>
      <c r="CB107" s="25">
        <f t="shared" si="251"/>
        <v>0.95199999999999996</v>
      </c>
      <c r="CC107" s="25">
        <f t="shared" si="251"/>
        <v>0.95199999999999996</v>
      </c>
      <c r="CD107" s="25">
        <f t="shared" ref="CD107:CS107" si="252">IF($F107=CD$4,1,IF($F107&gt;=EDATE(CD$4,12),IF(CD$11="Prior Year",CD95*(1-CD$10),CD95-CD$10),IF(CD106&gt;0,CD106,0)))</f>
        <v>0.95199999999999996</v>
      </c>
      <c r="CE107" s="25">
        <f t="shared" si="252"/>
        <v>0.95199999999999996</v>
      </c>
      <c r="CF107" s="25">
        <f t="shared" si="252"/>
        <v>1</v>
      </c>
      <c r="CG107" s="25">
        <f t="shared" si="252"/>
        <v>1</v>
      </c>
      <c r="CH107" s="25">
        <f t="shared" si="252"/>
        <v>1</v>
      </c>
      <c r="CI107" s="25">
        <f t="shared" si="252"/>
        <v>0.95199999999999996</v>
      </c>
      <c r="CJ107" s="25">
        <f t="shared" si="252"/>
        <v>0.97499999999999998</v>
      </c>
      <c r="CK107" s="25">
        <f t="shared" si="252"/>
        <v>0.97499999999999998</v>
      </c>
      <c r="CL107" s="25">
        <f t="shared" si="252"/>
        <v>0.97599999999999998</v>
      </c>
      <c r="CM107" s="25">
        <v>0.97124679937067981</v>
      </c>
      <c r="CN107" s="25">
        <v>0.97124679937067981</v>
      </c>
      <c r="CO107" s="25">
        <v>0.97124679937067981</v>
      </c>
      <c r="CP107" s="25">
        <f t="shared" si="252"/>
        <v>0.97499999999999998</v>
      </c>
      <c r="CQ107" s="25">
        <f t="shared" si="252"/>
        <v>0.97499999999999998</v>
      </c>
      <c r="CR107" s="25">
        <f t="shared" si="252"/>
        <v>0.97499999999999998</v>
      </c>
      <c r="CS107" s="25">
        <f t="shared" si="252"/>
        <v>0.97499999999999998</v>
      </c>
    </row>
    <row r="108" spans="2:97" hidden="1" outlineLevel="1" x14ac:dyDescent="0.25">
      <c r="B108" s="2">
        <f t="shared" si="191"/>
        <v>30</v>
      </c>
      <c r="F108" s="24">
        <f t="shared" si="194"/>
        <v>44866</v>
      </c>
      <c r="G108" s="25">
        <f t="shared" si="215"/>
        <v>0.97215847442660919</v>
      </c>
      <c r="H108" s="25"/>
      <c r="I108" s="25"/>
      <c r="J108" s="25"/>
      <c r="K108" s="25"/>
      <c r="L108" s="25"/>
      <c r="M108" s="25"/>
      <c r="N108" s="25"/>
      <c r="O108" s="25"/>
      <c r="P108" s="23"/>
      <c r="Q108" s="25">
        <f t="shared" si="216"/>
        <v>1</v>
      </c>
      <c r="R108" s="25">
        <f t="shared" ref="R108:CC108" si="253">IF($F108=R$4,1,IF($F108&gt;=EDATE(R$4,12),IF(R$11="Prior Year",R96*(1-R$10),R96-R$10),IF(R107&gt;0,R107,0)))</f>
        <v>0.96499999999999997</v>
      </c>
      <c r="S108" s="25">
        <f t="shared" si="253"/>
        <v>1</v>
      </c>
      <c r="T108" s="25">
        <f t="shared" si="253"/>
        <v>0.97</v>
      </c>
      <c r="U108" s="25">
        <f t="shared" si="253"/>
        <v>0.97</v>
      </c>
      <c r="V108" s="25">
        <f t="shared" si="253"/>
        <v>0.97499999999999998</v>
      </c>
      <c r="W108" s="25">
        <f t="shared" si="253"/>
        <v>0.97</v>
      </c>
      <c r="X108" s="25">
        <f t="shared" si="253"/>
        <v>0.97</v>
      </c>
      <c r="Y108" s="25">
        <f t="shared" si="253"/>
        <v>0.97</v>
      </c>
      <c r="Z108" s="25">
        <f t="shared" si="253"/>
        <v>0.97</v>
      </c>
      <c r="AA108" s="25">
        <f t="shared" si="253"/>
        <v>0.97</v>
      </c>
      <c r="AB108" s="25">
        <f t="shared" si="253"/>
        <v>0.98</v>
      </c>
      <c r="AC108" s="25">
        <f t="shared" si="253"/>
        <v>0.98</v>
      </c>
      <c r="AD108" s="25">
        <f t="shared" si="253"/>
        <v>0.97</v>
      </c>
      <c r="AE108" s="25">
        <f t="shared" si="253"/>
        <v>0.97</v>
      </c>
      <c r="AF108" s="25">
        <f t="shared" si="253"/>
        <v>0.97</v>
      </c>
      <c r="AG108" s="25">
        <f t="shared" si="253"/>
        <v>0.97499999999999998</v>
      </c>
      <c r="AH108" s="25">
        <f t="shared" si="253"/>
        <v>0.97499999999999998</v>
      </c>
      <c r="AI108" s="25">
        <f t="shared" si="253"/>
        <v>1</v>
      </c>
      <c r="AJ108" s="25">
        <f t="shared" si="253"/>
        <v>1</v>
      </c>
      <c r="AK108" s="25">
        <f t="shared" si="253"/>
        <v>0.97</v>
      </c>
      <c r="AL108" s="25">
        <f t="shared" si="253"/>
        <v>0.97499999999999998</v>
      </c>
      <c r="AM108" s="25">
        <f t="shared" si="253"/>
        <v>0.97499999999999998</v>
      </c>
      <c r="AN108" s="25">
        <f t="shared" si="253"/>
        <v>0.96</v>
      </c>
      <c r="AO108" s="25">
        <f t="shared" si="253"/>
        <v>0.96</v>
      </c>
      <c r="AP108" s="25">
        <f t="shared" si="253"/>
        <v>0.95199999999999996</v>
      </c>
      <c r="AQ108" s="25">
        <f t="shared" si="253"/>
        <v>0.95199999999999996</v>
      </c>
      <c r="AR108" s="25">
        <f t="shared" si="253"/>
        <v>1</v>
      </c>
      <c r="AS108" s="25">
        <f t="shared" si="253"/>
        <v>1</v>
      </c>
      <c r="AT108" s="25">
        <f t="shared" si="253"/>
        <v>0.96</v>
      </c>
      <c r="AU108" s="25">
        <f t="shared" si="253"/>
        <v>1</v>
      </c>
      <c r="AV108" s="25">
        <f t="shared" si="253"/>
        <v>0.96</v>
      </c>
      <c r="AW108" s="25">
        <f t="shared" si="253"/>
        <v>0.96</v>
      </c>
      <c r="AX108" s="25">
        <f t="shared" si="253"/>
        <v>0.96</v>
      </c>
      <c r="AY108" s="25">
        <f t="shared" si="253"/>
        <v>0.96</v>
      </c>
      <c r="AZ108" s="25">
        <f t="shared" si="253"/>
        <v>0.95199999999999996</v>
      </c>
      <c r="BA108" s="25">
        <f t="shared" si="253"/>
        <v>0.95199999999999996</v>
      </c>
      <c r="BB108" s="25">
        <f t="shared" si="253"/>
        <v>0.95199999999999996</v>
      </c>
      <c r="BC108" s="25">
        <f t="shared" si="253"/>
        <v>0.95199999999999996</v>
      </c>
      <c r="BD108" s="25">
        <f t="shared" si="253"/>
        <v>0.95199999999999996</v>
      </c>
      <c r="BE108" s="25">
        <f t="shared" si="253"/>
        <v>0.95199999999999996</v>
      </c>
      <c r="BF108" s="25">
        <f t="shared" si="253"/>
        <v>0.95199999999999996</v>
      </c>
      <c r="BG108" s="25">
        <f t="shared" si="253"/>
        <v>0.95199999999999996</v>
      </c>
      <c r="BH108" s="25">
        <f t="shared" si="253"/>
        <v>1</v>
      </c>
      <c r="BI108" s="25">
        <f t="shared" si="253"/>
        <v>1</v>
      </c>
      <c r="BJ108" s="25">
        <f t="shared" si="253"/>
        <v>1</v>
      </c>
      <c r="BK108" s="25">
        <f t="shared" si="253"/>
        <v>0.96</v>
      </c>
      <c r="BL108" s="25">
        <f t="shared" si="253"/>
        <v>0.96</v>
      </c>
      <c r="BM108" s="25">
        <f t="shared" si="253"/>
        <v>0.96</v>
      </c>
      <c r="BN108" s="25">
        <f t="shared" si="253"/>
        <v>0.96</v>
      </c>
      <c r="BO108" s="25">
        <f t="shared" si="253"/>
        <v>0.95199999999999996</v>
      </c>
      <c r="BP108" s="25">
        <f t="shared" si="253"/>
        <v>0.96</v>
      </c>
      <c r="BQ108" s="25">
        <f t="shared" si="253"/>
        <v>0.95199999999999996</v>
      </c>
      <c r="BR108" s="25">
        <f t="shared" si="253"/>
        <v>0.95199999999999996</v>
      </c>
      <c r="BS108" s="25">
        <f t="shared" si="253"/>
        <v>0.95199999999999996</v>
      </c>
      <c r="BT108" s="25">
        <f t="shared" si="253"/>
        <v>0.95199999999999996</v>
      </c>
      <c r="BU108" s="25">
        <f t="shared" si="253"/>
        <v>1</v>
      </c>
      <c r="BV108" s="25">
        <f t="shared" si="253"/>
        <v>0.96799999999999997</v>
      </c>
      <c r="BW108" s="25">
        <f t="shared" si="253"/>
        <v>0.95199999999999996</v>
      </c>
      <c r="BX108" s="25">
        <f t="shared" si="253"/>
        <v>0.95199999999999996</v>
      </c>
      <c r="BY108" s="25">
        <f t="shared" si="253"/>
        <v>0.95199999999999996</v>
      </c>
      <c r="BZ108" s="25">
        <f t="shared" si="253"/>
        <v>0.95199999999999996</v>
      </c>
      <c r="CA108" s="25">
        <f t="shared" si="253"/>
        <v>0.95199999999999996</v>
      </c>
      <c r="CB108" s="25">
        <f t="shared" si="253"/>
        <v>0.95199999999999996</v>
      </c>
      <c r="CC108" s="25">
        <f t="shared" si="253"/>
        <v>0.95199999999999996</v>
      </c>
      <c r="CD108" s="25">
        <f t="shared" ref="CD108:CS108" si="254">IF($F108=CD$4,1,IF($F108&gt;=EDATE(CD$4,12),IF(CD$11="Prior Year",CD96*(1-CD$10),CD96-CD$10),IF(CD107&gt;0,CD107,0)))</f>
        <v>0.95199999999999996</v>
      </c>
      <c r="CE108" s="25">
        <f t="shared" si="254"/>
        <v>0.95199999999999996</v>
      </c>
      <c r="CF108" s="25">
        <f t="shared" si="254"/>
        <v>1</v>
      </c>
      <c r="CG108" s="25">
        <f t="shared" si="254"/>
        <v>1</v>
      </c>
      <c r="CH108" s="25">
        <f t="shared" si="254"/>
        <v>1</v>
      </c>
      <c r="CI108" s="25">
        <f t="shared" si="254"/>
        <v>0.95199999999999996</v>
      </c>
      <c r="CJ108" s="25">
        <f t="shared" si="254"/>
        <v>0.97499999999999998</v>
      </c>
      <c r="CK108" s="25">
        <f t="shared" si="254"/>
        <v>0.97499999999999998</v>
      </c>
      <c r="CL108" s="25">
        <f t="shared" si="254"/>
        <v>0.96799999999999997</v>
      </c>
      <c r="CM108" s="25">
        <v>0.97124679937067981</v>
      </c>
      <c r="CN108" s="25">
        <v>0.97124679937067981</v>
      </c>
      <c r="CO108" s="25">
        <v>0.97124679937067981</v>
      </c>
      <c r="CP108" s="25">
        <f t="shared" si="254"/>
        <v>0.97499999999999998</v>
      </c>
      <c r="CQ108" s="25">
        <f t="shared" si="254"/>
        <v>0.97499999999999998</v>
      </c>
      <c r="CR108" s="25">
        <f t="shared" si="254"/>
        <v>0.97499999999999998</v>
      </c>
      <c r="CS108" s="25">
        <f t="shared" si="254"/>
        <v>0.97499999999999998</v>
      </c>
    </row>
    <row r="109" spans="2:97" hidden="1" outlineLevel="1" x14ac:dyDescent="0.25">
      <c r="B109" s="2">
        <f t="shared" si="191"/>
        <v>31</v>
      </c>
      <c r="F109" s="26">
        <f t="shared" si="194"/>
        <v>44896</v>
      </c>
      <c r="G109" s="27">
        <f t="shared" si="215"/>
        <v>0.97166605421567687</v>
      </c>
      <c r="H109" s="27"/>
      <c r="I109" s="27"/>
      <c r="J109" s="27"/>
      <c r="K109" s="27"/>
      <c r="L109" s="27"/>
      <c r="M109" s="27"/>
      <c r="N109" s="27"/>
      <c r="O109" s="27"/>
      <c r="P109" s="28"/>
      <c r="Q109" s="27">
        <f t="shared" si="216"/>
        <v>1</v>
      </c>
      <c r="R109" s="27">
        <f t="shared" ref="R109:CC109" si="255">IF($F109=R$4,1,IF($F109&gt;=EDATE(R$4,12),IF(R$11="Prior Year",R97*(1-R$10),R97-R$10),IF(R108&gt;0,R108,0)))</f>
        <v>0.96499999999999997</v>
      </c>
      <c r="S109" s="27">
        <f t="shared" si="255"/>
        <v>1</v>
      </c>
      <c r="T109" s="27">
        <f t="shared" si="255"/>
        <v>0.97</v>
      </c>
      <c r="U109" s="27">
        <f t="shared" si="255"/>
        <v>0.97</v>
      </c>
      <c r="V109" s="27">
        <f t="shared" si="255"/>
        <v>0.97499999999999998</v>
      </c>
      <c r="W109" s="27">
        <f t="shared" si="255"/>
        <v>0.97</v>
      </c>
      <c r="X109" s="27">
        <f t="shared" si="255"/>
        <v>0.97</v>
      </c>
      <c r="Y109" s="27">
        <f t="shared" si="255"/>
        <v>0.97</v>
      </c>
      <c r="Z109" s="27">
        <f t="shared" si="255"/>
        <v>0.97</v>
      </c>
      <c r="AA109" s="27">
        <f t="shared" si="255"/>
        <v>0.97</v>
      </c>
      <c r="AB109" s="27">
        <f t="shared" si="255"/>
        <v>0.98</v>
      </c>
      <c r="AC109" s="27">
        <f t="shared" si="255"/>
        <v>0.98</v>
      </c>
      <c r="AD109" s="27">
        <f t="shared" si="255"/>
        <v>0.97</v>
      </c>
      <c r="AE109" s="27">
        <f t="shared" si="255"/>
        <v>0.97</v>
      </c>
      <c r="AF109" s="27">
        <f t="shared" si="255"/>
        <v>0.97</v>
      </c>
      <c r="AG109" s="27">
        <f t="shared" si="255"/>
        <v>0.97499999999999998</v>
      </c>
      <c r="AH109" s="27">
        <f t="shared" si="255"/>
        <v>0.97499999999999998</v>
      </c>
      <c r="AI109" s="27">
        <f t="shared" si="255"/>
        <v>1</v>
      </c>
      <c r="AJ109" s="27">
        <f t="shared" si="255"/>
        <v>1</v>
      </c>
      <c r="AK109" s="27">
        <f t="shared" si="255"/>
        <v>0.97</v>
      </c>
      <c r="AL109" s="27">
        <f t="shared" si="255"/>
        <v>0.97499999999999998</v>
      </c>
      <c r="AM109" s="27">
        <f t="shared" si="255"/>
        <v>0.97499999999999998</v>
      </c>
      <c r="AN109" s="27">
        <f t="shared" si="255"/>
        <v>0.96</v>
      </c>
      <c r="AO109" s="27">
        <f t="shared" si="255"/>
        <v>0.96</v>
      </c>
      <c r="AP109" s="27">
        <f t="shared" si="255"/>
        <v>0.95199999999999996</v>
      </c>
      <c r="AQ109" s="27">
        <f t="shared" si="255"/>
        <v>0.95199999999999996</v>
      </c>
      <c r="AR109" s="27">
        <f t="shared" si="255"/>
        <v>1</v>
      </c>
      <c r="AS109" s="27">
        <f t="shared" si="255"/>
        <v>1</v>
      </c>
      <c r="AT109" s="27">
        <f t="shared" si="255"/>
        <v>0.96</v>
      </c>
      <c r="AU109" s="27">
        <f t="shared" si="255"/>
        <v>1</v>
      </c>
      <c r="AV109" s="27">
        <f t="shared" si="255"/>
        <v>0.96</v>
      </c>
      <c r="AW109" s="27">
        <f t="shared" si="255"/>
        <v>0.96</v>
      </c>
      <c r="AX109" s="27">
        <f t="shared" si="255"/>
        <v>0.96</v>
      </c>
      <c r="AY109" s="27">
        <f t="shared" si="255"/>
        <v>0.96</v>
      </c>
      <c r="AZ109" s="27">
        <f t="shared" si="255"/>
        <v>0.95199999999999996</v>
      </c>
      <c r="BA109" s="27">
        <f t="shared" si="255"/>
        <v>0.95199999999999996</v>
      </c>
      <c r="BB109" s="27">
        <f t="shared" si="255"/>
        <v>0.95199999999999996</v>
      </c>
      <c r="BC109" s="27">
        <f t="shared" si="255"/>
        <v>0.95199999999999996</v>
      </c>
      <c r="BD109" s="27">
        <f t="shared" si="255"/>
        <v>0.95199999999999996</v>
      </c>
      <c r="BE109" s="27">
        <f t="shared" si="255"/>
        <v>0.95199999999999996</v>
      </c>
      <c r="BF109" s="27">
        <f t="shared" si="255"/>
        <v>0.95199999999999996</v>
      </c>
      <c r="BG109" s="27">
        <f t="shared" si="255"/>
        <v>0.95199999999999996</v>
      </c>
      <c r="BH109" s="27">
        <f t="shared" si="255"/>
        <v>1</v>
      </c>
      <c r="BI109" s="27">
        <f t="shared" si="255"/>
        <v>1</v>
      </c>
      <c r="BJ109" s="27">
        <f t="shared" si="255"/>
        <v>1</v>
      </c>
      <c r="BK109" s="27">
        <f t="shared" si="255"/>
        <v>0.96</v>
      </c>
      <c r="BL109" s="27">
        <f t="shared" si="255"/>
        <v>0.96</v>
      </c>
      <c r="BM109" s="27">
        <f t="shared" si="255"/>
        <v>0.96</v>
      </c>
      <c r="BN109" s="27">
        <f t="shared" si="255"/>
        <v>0.96</v>
      </c>
      <c r="BO109" s="27">
        <f t="shared" si="255"/>
        <v>0.95199999999999996</v>
      </c>
      <c r="BP109" s="27">
        <f t="shared" si="255"/>
        <v>0.96</v>
      </c>
      <c r="BQ109" s="27">
        <f t="shared" si="255"/>
        <v>0.95199999999999996</v>
      </c>
      <c r="BR109" s="27">
        <f t="shared" si="255"/>
        <v>0.95199999999999996</v>
      </c>
      <c r="BS109" s="27">
        <f t="shared" si="255"/>
        <v>0.95199999999999996</v>
      </c>
      <c r="BT109" s="27">
        <f t="shared" si="255"/>
        <v>0.95199999999999996</v>
      </c>
      <c r="BU109" s="27">
        <f t="shared" si="255"/>
        <v>1</v>
      </c>
      <c r="BV109" s="27">
        <f t="shared" si="255"/>
        <v>0.96</v>
      </c>
      <c r="BW109" s="27">
        <f t="shared" si="255"/>
        <v>0.95199999999999996</v>
      </c>
      <c r="BX109" s="27">
        <f t="shared" si="255"/>
        <v>0.95199999999999996</v>
      </c>
      <c r="BY109" s="27">
        <f t="shared" si="255"/>
        <v>0.95199999999999996</v>
      </c>
      <c r="BZ109" s="27">
        <f t="shared" si="255"/>
        <v>0.95199999999999996</v>
      </c>
      <c r="CA109" s="27">
        <f t="shared" si="255"/>
        <v>0.95199999999999996</v>
      </c>
      <c r="CB109" s="27">
        <f t="shared" si="255"/>
        <v>0.95199999999999996</v>
      </c>
      <c r="CC109" s="27">
        <f t="shared" si="255"/>
        <v>0.95199999999999996</v>
      </c>
      <c r="CD109" s="27">
        <f t="shared" ref="CD109:CS109" si="256">IF($F109=CD$4,1,IF($F109&gt;=EDATE(CD$4,12),IF(CD$11="Prior Year",CD97*(1-CD$10),CD97-CD$10),IF(CD108&gt;0,CD108,0)))</f>
        <v>0.95199999999999996</v>
      </c>
      <c r="CE109" s="27">
        <f t="shared" si="256"/>
        <v>0.95199999999999996</v>
      </c>
      <c r="CF109" s="27">
        <f t="shared" si="256"/>
        <v>1</v>
      </c>
      <c r="CG109" s="27">
        <f t="shared" si="256"/>
        <v>1</v>
      </c>
      <c r="CH109" s="27">
        <f t="shared" si="256"/>
        <v>1</v>
      </c>
      <c r="CI109" s="27">
        <f t="shared" si="256"/>
        <v>0.95199999999999996</v>
      </c>
      <c r="CJ109" s="27">
        <f t="shared" si="256"/>
        <v>0.97</v>
      </c>
      <c r="CK109" s="27">
        <f t="shared" si="256"/>
        <v>0.97</v>
      </c>
      <c r="CL109" s="27">
        <f t="shared" si="256"/>
        <v>0.96799999999999997</v>
      </c>
      <c r="CM109" s="27">
        <v>0.96840414605440528</v>
      </c>
      <c r="CN109" s="27">
        <v>0.96840414605440528</v>
      </c>
      <c r="CO109" s="27">
        <v>0.96840414605440528</v>
      </c>
      <c r="CP109" s="27">
        <f t="shared" si="256"/>
        <v>0.97</v>
      </c>
      <c r="CQ109" s="27">
        <f t="shared" si="256"/>
        <v>0.97</v>
      </c>
      <c r="CR109" s="27">
        <f t="shared" si="256"/>
        <v>0.97</v>
      </c>
      <c r="CS109" s="27">
        <f t="shared" si="256"/>
        <v>0.97</v>
      </c>
    </row>
    <row r="110" spans="2:97" hidden="1" outlineLevel="1" x14ac:dyDescent="0.25">
      <c r="B110" s="2">
        <f t="shared" si="191"/>
        <v>31</v>
      </c>
      <c r="F110" s="24">
        <f t="shared" si="194"/>
        <v>44927</v>
      </c>
      <c r="G110" s="25">
        <f t="shared" si="215"/>
        <v>0.96991382561506723</v>
      </c>
      <c r="H110" s="25"/>
      <c r="I110" s="25"/>
      <c r="J110" s="25"/>
      <c r="K110" s="25"/>
      <c r="L110" s="25"/>
      <c r="M110" s="25"/>
      <c r="N110" s="25"/>
      <c r="O110" s="25"/>
      <c r="P110" s="23"/>
      <c r="Q110" s="25">
        <f t="shared" si="216"/>
        <v>1</v>
      </c>
      <c r="R110" s="25">
        <f t="shared" ref="R110:CC110" si="257">IF($F110=R$4,1,IF($F110&gt;=EDATE(R$4,12),IF(R$11="Prior Year",R98*(1-R$10),R98-R$10),IF(R109&gt;0,R109,0)))</f>
        <v>0.96499999999999997</v>
      </c>
      <c r="S110" s="25">
        <f t="shared" si="257"/>
        <v>1</v>
      </c>
      <c r="T110" s="25">
        <f t="shared" si="257"/>
        <v>0.96499999999999997</v>
      </c>
      <c r="U110" s="25">
        <f t="shared" si="257"/>
        <v>0.96499999999999997</v>
      </c>
      <c r="V110" s="25">
        <f t="shared" si="257"/>
        <v>0.97</v>
      </c>
      <c r="W110" s="25">
        <f t="shared" si="257"/>
        <v>0.96499999999999997</v>
      </c>
      <c r="X110" s="25">
        <f t="shared" si="257"/>
        <v>0.97</v>
      </c>
      <c r="Y110" s="25">
        <f t="shared" si="257"/>
        <v>0.97</v>
      </c>
      <c r="Z110" s="25">
        <f t="shared" si="257"/>
        <v>0.97</v>
      </c>
      <c r="AA110" s="25">
        <f t="shared" si="257"/>
        <v>0.97</v>
      </c>
      <c r="AB110" s="25">
        <f t="shared" si="257"/>
        <v>0.97499999999999998</v>
      </c>
      <c r="AC110" s="25">
        <f t="shared" si="257"/>
        <v>0.97499999999999998</v>
      </c>
      <c r="AD110" s="25">
        <f t="shared" si="257"/>
        <v>0.96499999999999997</v>
      </c>
      <c r="AE110" s="25">
        <f t="shared" si="257"/>
        <v>0.97</v>
      </c>
      <c r="AF110" s="25">
        <f t="shared" si="257"/>
        <v>0.97</v>
      </c>
      <c r="AG110" s="25">
        <f t="shared" si="257"/>
        <v>0.97</v>
      </c>
      <c r="AH110" s="25">
        <f t="shared" si="257"/>
        <v>0.97</v>
      </c>
      <c r="AI110" s="25">
        <f t="shared" si="257"/>
        <v>1</v>
      </c>
      <c r="AJ110" s="25">
        <f t="shared" si="257"/>
        <v>1</v>
      </c>
      <c r="AK110" s="25">
        <f t="shared" si="257"/>
        <v>0.96499999999999997</v>
      </c>
      <c r="AL110" s="25">
        <f t="shared" si="257"/>
        <v>0.97</v>
      </c>
      <c r="AM110" s="25">
        <f t="shared" si="257"/>
        <v>0.97</v>
      </c>
      <c r="AN110" s="25">
        <f t="shared" si="257"/>
        <v>0.95199999999999996</v>
      </c>
      <c r="AO110" s="25">
        <f t="shared" si="257"/>
        <v>0.95199999999999996</v>
      </c>
      <c r="AP110" s="25">
        <f t="shared" si="257"/>
        <v>0.95199999999999996</v>
      </c>
      <c r="AQ110" s="25">
        <f t="shared" si="257"/>
        <v>0.95199999999999996</v>
      </c>
      <c r="AR110" s="25">
        <f t="shared" si="257"/>
        <v>1</v>
      </c>
      <c r="AS110" s="25">
        <f t="shared" si="257"/>
        <v>1</v>
      </c>
      <c r="AT110" s="25">
        <f t="shared" si="257"/>
        <v>0.95199999999999996</v>
      </c>
      <c r="AU110" s="25">
        <f t="shared" si="257"/>
        <v>1</v>
      </c>
      <c r="AV110" s="25">
        <f t="shared" si="257"/>
        <v>0.95199999999999996</v>
      </c>
      <c r="AW110" s="25">
        <f t="shared" si="257"/>
        <v>0.95199999999999996</v>
      </c>
      <c r="AX110" s="25">
        <f t="shared" si="257"/>
        <v>0.95199999999999996</v>
      </c>
      <c r="AY110" s="25">
        <f t="shared" si="257"/>
        <v>0.95199999999999996</v>
      </c>
      <c r="AZ110" s="25">
        <f t="shared" si="257"/>
        <v>0.95199999999999996</v>
      </c>
      <c r="BA110" s="25">
        <f t="shared" si="257"/>
        <v>0.95199999999999996</v>
      </c>
      <c r="BB110" s="25">
        <f t="shared" si="257"/>
        <v>0.95199999999999996</v>
      </c>
      <c r="BC110" s="25">
        <f t="shared" si="257"/>
        <v>0.95199999999999996</v>
      </c>
      <c r="BD110" s="25">
        <f t="shared" si="257"/>
        <v>0.95199999999999996</v>
      </c>
      <c r="BE110" s="25">
        <f t="shared" si="257"/>
        <v>0.95199999999999996</v>
      </c>
      <c r="BF110" s="25">
        <f t="shared" si="257"/>
        <v>0.94399999999999995</v>
      </c>
      <c r="BG110" s="25">
        <f t="shared" si="257"/>
        <v>0.94399999999999995</v>
      </c>
      <c r="BH110" s="25">
        <f t="shared" si="257"/>
        <v>1</v>
      </c>
      <c r="BI110" s="25">
        <f t="shared" si="257"/>
        <v>1</v>
      </c>
      <c r="BJ110" s="25">
        <f t="shared" si="257"/>
        <v>1</v>
      </c>
      <c r="BK110" s="25">
        <f t="shared" si="257"/>
        <v>0.95199999999999996</v>
      </c>
      <c r="BL110" s="25">
        <f t="shared" si="257"/>
        <v>0.95199999999999996</v>
      </c>
      <c r="BM110" s="25">
        <f t="shared" si="257"/>
        <v>0.95199999999999996</v>
      </c>
      <c r="BN110" s="25">
        <f t="shared" si="257"/>
        <v>0.95199999999999996</v>
      </c>
      <c r="BO110" s="25">
        <f t="shared" si="257"/>
        <v>0.95199999999999996</v>
      </c>
      <c r="BP110" s="25">
        <f t="shared" si="257"/>
        <v>0.95199999999999996</v>
      </c>
      <c r="BQ110" s="25">
        <f t="shared" si="257"/>
        <v>0.95199999999999996</v>
      </c>
      <c r="BR110" s="25">
        <f t="shared" si="257"/>
        <v>0.95199999999999996</v>
      </c>
      <c r="BS110" s="25">
        <f t="shared" si="257"/>
        <v>0.95199999999999996</v>
      </c>
      <c r="BT110" s="25">
        <f t="shared" si="257"/>
        <v>0.95199999999999996</v>
      </c>
      <c r="BU110" s="25">
        <f t="shared" si="257"/>
        <v>1</v>
      </c>
      <c r="BV110" s="25">
        <f t="shared" si="257"/>
        <v>0.96</v>
      </c>
      <c r="BW110" s="25">
        <f t="shared" si="257"/>
        <v>0.95199999999999996</v>
      </c>
      <c r="BX110" s="25">
        <f t="shared" si="257"/>
        <v>0.95199999999999996</v>
      </c>
      <c r="BY110" s="25">
        <f t="shared" si="257"/>
        <v>0.95199999999999996</v>
      </c>
      <c r="BZ110" s="25">
        <f t="shared" si="257"/>
        <v>0.95199999999999996</v>
      </c>
      <c r="CA110" s="25">
        <f t="shared" si="257"/>
        <v>0.95199999999999996</v>
      </c>
      <c r="CB110" s="25">
        <f t="shared" si="257"/>
        <v>0.95199999999999996</v>
      </c>
      <c r="CC110" s="25">
        <f t="shared" si="257"/>
        <v>0.95199999999999996</v>
      </c>
      <c r="CD110" s="25">
        <f t="shared" ref="CD110:CS110" si="258">IF($F110=CD$4,1,IF($F110&gt;=EDATE(CD$4,12),IF(CD$11="Prior Year",CD98*(1-CD$10),CD98-CD$10),IF(CD109&gt;0,CD109,0)))</f>
        <v>0.95199999999999996</v>
      </c>
      <c r="CE110" s="25">
        <f t="shared" si="258"/>
        <v>0.95199999999999996</v>
      </c>
      <c r="CF110" s="25">
        <f t="shared" si="258"/>
        <v>1</v>
      </c>
      <c r="CG110" s="25">
        <f t="shared" si="258"/>
        <v>1</v>
      </c>
      <c r="CH110" s="25">
        <f t="shared" si="258"/>
        <v>1</v>
      </c>
      <c r="CI110" s="25">
        <f t="shared" si="258"/>
        <v>0.95199999999999996</v>
      </c>
      <c r="CJ110" s="25">
        <f t="shared" si="258"/>
        <v>0.97</v>
      </c>
      <c r="CK110" s="25">
        <f t="shared" si="258"/>
        <v>0.97</v>
      </c>
      <c r="CL110" s="25">
        <f t="shared" si="258"/>
        <v>0.96799999999999997</v>
      </c>
      <c r="CM110" s="25">
        <v>0.96560004316924841</v>
      </c>
      <c r="CN110" s="25">
        <v>0.96560004316924841</v>
      </c>
      <c r="CO110" s="25">
        <v>0.96560004316924841</v>
      </c>
      <c r="CP110" s="25">
        <f t="shared" si="258"/>
        <v>0.97</v>
      </c>
      <c r="CQ110" s="25">
        <f t="shared" si="258"/>
        <v>0.97</v>
      </c>
      <c r="CR110" s="25">
        <f t="shared" si="258"/>
        <v>0.97</v>
      </c>
      <c r="CS110" s="25">
        <f t="shared" si="258"/>
        <v>0.97</v>
      </c>
    </row>
    <row r="111" spans="2:97" hidden="1" outlineLevel="1" x14ac:dyDescent="0.25">
      <c r="B111" s="2">
        <f t="shared" si="191"/>
        <v>28</v>
      </c>
      <c r="F111" s="24">
        <f t="shared" si="194"/>
        <v>44958</v>
      </c>
      <c r="G111" s="25">
        <f t="shared" si="215"/>
        <v>0.96991382561506723</v>
      </c>
      <c r="H111" s="25"/>
      <c r="I111" s="25"/>
      <c r="J111" s="25"/>
      <c r="K111" s="25"/>
      <c r="L111" s="25"/>
      <c r="M111" s="25"/>
      <c r="N111" s="25"/>
      <c r="O111" s="25"/>
      <c r="P111" s="23"/>
      <c r="Q111" s="25">
        <f t="shared" si="216"/>
        <v>1</v>
      </c>
      <c r="R111" s="25">
        <f t="shared" ref="R111:CC111" si="259">IF($F111=R$4,1,IF($F111&gt;=EDATE(R$4,12),IF(R$11="Prior Year",R99*(1-R$10),R99-R$10),IF(R110&gt;0,R110,0)))</f>
        <v>0.96499999999999997</v>
      </c>
      <c r="S111" s="25">
        <f t="shared" si="259"/>
        <v>1</v>
      </c>
      <c r="T111" s="25">
        <f t="shared" si="259"/>
        <v>0.96499999999999997</v>
      </c>
      <c r="U111" s="25">
        <f t="shared" si="259"/>
        <v>0.96499999999999997</v>
      </c>
      <c r="V111" s="25">
        <f t="shared" si="259"/>
        <v>0.97</v>
      </c>
      <c r="W111" s="25">
        <f t="shared" si="259"/>
        <v>0.96499999999999997</v>
      </c>
      <c r="X111" s="25">
        <f t="shared" si="259"/>
        <v>0.97</v>
      </c>
      <c r="Y111" s="25">
        <f t="shared" si="259"/>
        <v>0.97</v>
      </c>
      <c r="Z111" s="25">
        <f t="shared" si="259"/>
        <v>0.97</v>
      </c>
      <c r="AA111" s="25">
        <f t="shared" si="259"/>
        <v>0.97</v>
      </c>
      <c r="AB111" s="25">
        <f t="shared" si="259"/>
        <v>0.97499999999999998</v>
      </c>
      <c r="AC111" s="25">
        <f t="shared" si="259"/>
        <v>0.97499999999999998</v>
      </c>
      <c r="AD111" s="25">
        <f t="shared" si="259"/>
        <v>0.96499999999999997</v>
      </c>
      <c r="AE111" s="25">
        <f t="shared" si="259"/>
        <v>0.97</v>
      </c>
      <c r="AF111" s="25">
        <f t="shared" si="259"/>
        <v>0.97</v>
      </c>
      <c r="AG111" s="25">
        <f t="shared" si="259"/>
        <v>0.97</v>
      </c>
      <c r="AH111" s="25">
        <f t="shared" si="259"/>
        <v>0.97</v>
      </c>
      <c r="AI111" s="25">
        <f t="shared" si="259"/>
        <v>1</v>
      </c>
      <c r="AJ111" s="25">
        <f t="shared" si="259"/>
        <v>1</v>
      </c>
      <c r="AK111" s="25">
        <f t="shared" si="259"/>
        <v>0.96499999999999997</v>
      </c>
      <c r="AL111" s="25">
        <f t="shared" si="259"/>
        <v>0.97</v>
      </c>
      <c r="AM111" s="25">
        <f t="shared" si="259"/>
        <v>0.97</v>
      </c>
      <c r="AN111" s="25">
        <f t="shared" si="259"/>
        <v>0.95199999999999996</v>
      </c>
      <c r="AO111" s="25">
        <f t="shared" si="259"/>
        <v>0.95199999999999996</v>
      </c>
      <c r="AP111" s="25">
        <f t="shared" si="259"/>
        <v>0.95199999999999996</v>
      </c>
      <c r="AQ111" s="25">
        <f t="shared" si="259"/>
        <v>0.95199999999999996</v>
      </c>
      <c r="AR111" s="25">
        <f t="shared" si="259"/>
        <v>1</v>
      </c>
      <c r="AS111" s="25">
        <f t="shared" si="259"/>
        <v>1</v>
      </c>
      <c r="AT111" s="25">
        <f t="shared" si="259"/>
        <v>0.95199999999999996</v>
      </c>
      <c r="AU111" s="25">
        <f t="shared" si="259"/>
        <v>1</v>
      </c>
      <c r="AV111" s="25">
        <f t="shared" si="259"/>
        <v>0.95199999999999996</v>
      </c>
      <c r="AW111" s="25">
        <f t="shared" si="259"/>
        <v>0.95199999999999996</v>
      </c>
      <c r="AX111" s="25">
        <f t="shared" si="259"/>
        <v>0.95199999999999996</v>
      </c>
      <c r="AY111" s="25">
        <f t="shared" si="259"/>
        <v>0.95199999999999996</v>
      </c>
      <c r="AZ111" s="25">
        <f t="shared" si="259"/>
        <v>0.95199999999999996</v>
      </c>
      <c r="BA111" s="25">
        <f t="shared" si="259"/>
        <v>0.95199999999999996</v>
      </c>
      <c r="BB111" s="25">
        <f t="shared" si="259"/>
        <v>0.95199999999999996</v>
      </c>
      <c r="BC111" s="25">
        <f t="shared" si="259"/>
        <v>0.95199999999999996</v>
      </c>
      <c r="BD111" s="25">
        <f t="shared" si="259"/>
        <v>0.95199999999999996</v>
      </c>
      <c r="BE111" s="25">
        <f t="shared" si="259"/>
        <v>0.95199999999999996</v>
      </c>
      <c r="BF111" s="25">
        <f t="shared" si="259"/>
        <v>0.94399999999999995</v>
      </c>
      <c r="BG111" s="25">
        <f t="shared" si="259"/>
        <v>0.94399999999999995</v>
      </c>
      <c r="BH111" s="25">
        <f t="shared" si="259"/>
        <v>1</v>
      </c>
      <c r="BI111" s="25">
        <f t="shared" si="259"/>
        <v>1</v>
      </c>
      <c r="BJ111" s="25">
        <f t="shared" si="259"/>
        <v>1</v>
      </c>
      <c r="BK111" s="25">
        <f t="shared" si="259"/>
        <v>0.95199999999999996</v>
      </c>
      <c r="BL111" s="25">
        <f t="shared" si="259"/>
        <v>0.95199999999999996</v>
      </c>
      <c r="BM111" s="25">
        <f t="shared" si="259"/>
        <v>0.95199999999999996</v>
      </c>
      <c r="BN111" s="25">
        <f t="shared" si="259"/>
        <v>0.95199999999999996</v>
      </c>
      <c r="BO111" s="25">
        <f t="shared" si="259"/>
        <v>0.95199999999999996</v>
      </c>
      <c r="BP111" s="25">
        <f t="shared" si="259"/>
        <v>0.95199999999999996</v>
      </c>
      <c r="BQ111" s="25">
        <f t="shared" si="259"/>
        <v>0.95199999999999996</v>
      </c>
      <c r="BR111" s="25">
        <f t="shared" si="259"/>
        <v>0.95199999999999996</v>
      </c>
      <c r="BS111" s="25">
        <f t="shared" si="259"/>
        <v>0.95199999999999996</v>
      </c>
      <c r="BT111" s="25">
        <f t="shared" si="259"/>
        <v>0.95199999999999996</v>
      </c>
      <c r="BU111" s="25">
        <f t="shared" si="259"/>
        <v>1</v>
      </c>
      <c r="BV111" s="25">
        <f t="shared" si="259"/>
        <v>0.96</v>
      </c>
      <c r="BW111" s="25">
        <f t="shared" si="259"/>
        <v>0.95199999999999996</v>
      </c>
      <c r="BX111" s="25">
        <f t="shared" si="259"/>
        <v>0.95199999999999996</v>
      </c>
      <c r="BY111" s="25">
        <f t="shared" si="259"/>
        <v>0.95199999999999996</v>
      </c>
      <c r="BZ111" s="25">
        <f t="shared" si="259"/>
        <v>0.95199999999999996</v>
      </c>
      <c r="CA111" s="25">
        <f t="shared" si="259"/>
        <v>0.95199999999999996</v>
      </c>
      <c r="CB111" s="25">
        <f t="shared" si="259"/>
        <v>0.95199999999999996</v>
      </c>
      <c r="CC111" s="25">
        <f t="shared" si="259"/>
        <v>0.95199999999999996</v>
      </c>
      <c r="CD111" s="25">
        <f t="shared" ref="CD111:CS111" si="260">IF($F111=CD$4,1,IF($F111&gt;=EDATE(CD$4,12),IF(CD$11="Prior Year",CD99*(1-CD$10),CD99-CD$10),IF(CD110&gt;0,CD110,0)))</f>
        <v>0.95199999999999996</v>
      </c>
      <c r="CE111" s="25">
        <f t="shared" si="260"/>
        <v>0.95199999999999996</v>
      </c>
      <c r="CF111" s="25">
        <f t="shared" si="260"/>
        <v>1</v>
      </c>
      <c r="CG111" s="25">
        <f t="shared" si="260"/>
        <v>1</v>
      </c>
      <c r="CH111" s="25">
        <f t="shared" si="260"/>
        <v>1</v>
      </c>
      <c r="CI111" s="25">
        <f t="shared" si="260"/>
        <v>0.95199999999999996</v>
      </c>
      <c r="CJ111" s="25">
        <f t="shared" si="260"/>
        <v>0.97</v>
      </c>
      <c r="CK111" s="25">
        <f t="shared" si="260"/>
        <v>0.97</v>
      </c>
      <c r="CL111" s="25">
        <f t="shared" si="260"/>
        <v>0.96799999999999997</v>
      </c>
      <c r="CM111" s="25">
        <v>0.96560004316924841</v>
      </c>
      <c r="CN111" s="25">
        <v>0.96560004316924841</v>
      </c>
      <c r="CO111" s="25">
        <v>0.96560004316924841</v>
      </c>
      <c r="CP111" s="25">
        <f t="shared" si="260"/>
        <v>0.97</v>
      </c>
      <c r="CQ111" s="25">
        <f t="shared" si="260"/>
        <v>0.97</v>
      </c>
      <c r="CR111" s="25">
        <f t="shared" si="260"/>
        <v>0.97</v>
      </c>
      <c r="CS111" s="25">
        <f t="shared" si="260"/>
        <v>0.97</v>
      </c>
    </row>
    <row r="112" spans="2:97" hidden="1" outlineLevel="1" x14ac:dyDescent="0.25">
      <c r="B112" s="2">
        <f t="shared" si="191"/>
        <v>31</v>
      </c>
      <c r="F112" s="24">
        <f t="shared" si="194"/>
        <v>44986</v>
      </c>
      <c r="G112" s="25">
        <f t="shared" si="215"/>
        <v>0.96991382561506723</v>
      </c>
      <c r="H112" s="25"/>
      <c r="I112" s="25"/>
      <c r="J112" s="25"/>
      <c r="K112" s="25"/>
      <c r="L112" s="25"/>
      <c r="M112" s="25"/>
      <c r="N112" s="25"/>
      <c r="O112" s="25"/>
      <c r="P112" s="23"/>
      <c r="Q112" s="25">
        <f t="shared" si="216"/>
        <v>1</v>
      </c>
      <c r="R112" s="25">
        <f t="shared" ref="R112:CC112" si="261">IF($F112=R$4,1,IF($F112&gt;=EDATE(R$4,12),IF(R$11="Prior Year",R100*(1-R$10),R100-R$10),IF(R111&gt;0,R111,0)))</f>
        <v>0.96499999999999997</v>
      </c>
      <c r="S112" s="25">
        <f t="shared" si="261"/>
        <v>1</v>
      </c>
      <c r="T112" s="25">
        <f t="shared" si="261"/>
        <v>0.96499999999999997</v>
      </c>
      <c r="U112" s="25">
        <f t="shared" si="261"/>
        <v>0.96499999999999997</v>
      </c>
      <c r="V112" s="25">
        <f t="shared" si="261"/>
        <v>0.97</v>
      </c>
      <c r="W112" s="25">
        <f t="shared" si="261"/>
        <v>0.96499999999999997</v>
      </c>
      <c r="X112" s="25">
        <f t="shared" si="261"/>
        <v>0.97</v>
      </c>
      <c r="Y112" s="25">
        <f t="shared" si="261"/>
        <v>0.97</v>
      </c>
      <c r="Z112" s="25">
        <f t="shared" si="261"/>
        <v>0.97</v>
      </c>
      <c r="AA112" s="25">
        <f t="shared" si="261"/>
        <v>0.97</v>
      </c>
      <c r="AB112" s="25">
        <f t="shared" si="261"/>
        <v>0.97499999999999998</v>
      </c>
      <c r="AC112" s="25">
        <f t="shared" si="261"/>
        <v>0.97499999999999998</v>
      </c>
      <c r="AD112" s="25">
        <f t="shared" si="261"/>
        <v>0.96499999999999997</v>
      </c>
      <c r="AE112" s="25">
        <f t="shared" si="261"/>
        <v>0.97</v>
      </c>
      <c r="AF112" s="25">
        <f t="shared" si="261"/>
        <v>0.97</v>
      </c>
      <c r="AG112" s="25">
        <f t="shared" si="261"/>
        <v>0.97</v>
      </c>
      <c r="AH112" s="25">
        <f t="shared" si="261"/>
        <v>0.97</v>
      </c>
      <c r="AI112" s="25">
        <f t="shared" si="261"/>
        <v>1</v>
      </c>
      <c r="AJ112" s="25">
        <f t="shared" si="261"/>
        <v>1</v>
      </c>
      <c r="AK112" s="25">
        <f t="shared" si="261"/>
        <v>0.96499999999999997</v>
      </c>
      <c r="AL112" s="25">
        <f t="shared" si="261"/>
        <v>0.97</v>
      </c>
      <c r="AM112" s="25">
        <f t="shared" si="261"/>
        <v>0.97</v>
      </c>
      <c r="AN112" s="25">
        <f t="shared" si="261"/>
        <v>0.95199999999999996</v>
      </c>
      <c r="AO112" s="25">
        <f t="shared" si="261"/>
        <v>0.95199999999999996</v>
      </c>
      <c r="AP112" s="25">
        <f t="shared" si="261"/>
        <v>0.95199999999999996</v>
      </c>
      <c r="AQ112" s="25">
        <f t="shared" si="261"/>
        <v>0.95199999999999996</v>
      </c>
      <c r="AR112" s="25">
        <f t="shared" si="261"/>
        <v>1</v>
      </c>
      <c r="AS112" s="25">
        <f t="shared" si="261"/>
        <v>1</v>
      </c>
      <c r="AT112" s="25">
        <f t="shared" si="261"/>
        <v>0.95199999999999996</v>
      </c>
      <c r="AU112" s="25">
        <f t="shared" si="261"/>
        <v>1</v>
      </c>
      <c r="AV112" s="25">
        <f t="shared" si="261"/>
        <v>0.95199999999999996</v>
      </c>
      <c r="AW112" s="25">
        <f t="shared" si="261"/>
        <v>0.95199999999999996</v>
      </c>
      <c r="AX112" s="25">
        <f t="shared" si="261"/>
        <v>0.95199999999999996</v>
      </c>
      <c r="AY112" s="25">
        <f t="shared" si="261"/>
        <v>0.95199999999999996</v>
      </c>
      <c r="AZ112" s="25">
        <f t="shared" si="261"/>
        <v>0.95199999999999996</v>
      </c>
      <c r="BA112" s="25">
        <f t="shared" si="261"/>
        <v>0.95199999999999996</v>
      </c>
      <c r="BB112" s="25">
        <f t="shared" si="261"/>
        <v>0.95199999999999996</v>
      </c>
      <c r="BC112" s="25">
        <f t="shared" si="261"/>
        <v>0.95199999999999996</v>
      </c>
      <c r="BD112" s="25">
        <f t="shared" si="261"/>
        <v>0.95199999999999996</v>
      </c>
      <c r="BE112" s="25">
        <f t="shared" si="261"/>
        <v>0.95199999999999996</v>
      </c>
      <c r="BF112" s="25">
        <f t="shared" si="261"/>
        <v>0.94399999999999995</v>
      </c>
      <c r="BG112" s="25">
        <f t="shared" si="261"/>
        <v>0.94399999999999995</v>
      </c>
      <c r="BH112" s="25">
        <f t="shared" si="261"/>
        <v>1</v>
      </c>
      <c r="BI112" s="25">
        <f t="shared" si="261"/>
        <v>1</v>
      </c>
      <c r="BJ112" s="25">
        <f t="shared" si="261"/>
        <v>1</v>
      </c>
      <c r="BK112" s="25">
        <f t="shared" si="261"/>
        <v>0.95199999999999996</v>
      </c>
      <c r="BL112" s="25">
        <f t="shared" si="261"/>
        <v>0.95199999999999996</v>
      </c>
      <c r="BM112" s="25">
        <f t="shared" si="261"/>
        <v>0.95199999999999996</v>
      </c>
      <c r="BN112" s="25">
        <f t="shared" si="261"/>
        <v>0.95199999999999996</v>
      </c>
      <c r="BO112" s="25">
        <f t="shared" si="261"/>
        <v>0.95199999999999996</v>
      </c>
      <c r="BP112" s="25">
        <f t="shared" si="261"/>
        <v>0.95199999999999996</v>
      </c>
      <c r="BQ112" s="25">
        <f t="shared" si="261"/>
        <v>0.95199999999999996</v>
      </c>
      <c r="BR112" s="25">
        <f t="shared" si="261"/>
        <v>0.95199999999999996</v>
      </c>
      <c r="BS112" s="25">
        <f t="shared" si="261"/>
        <v>0.95199999999999996</v>
      </c>
      <c r="BT112" s="25">
        <f t="shared" si="261"/>
        <v>0.95199999999999996</v>
      </c>
      <c r="BU112" s="25">
        <f t="shared" si="261"/>
        <v>1</v>
      </c>
      <c r="BV112" s="25">
        <f t="shared" si="261"/>
        <v>0.96</v>
      </c>
      <c r="BW112" s="25">
        <f t="shared" si="261"/>
        <v>0.95199999999999996</v>
      </c>
      <c r="BX112" s="25">
        <f t="shared" si="261"/>
        <v>0.95199999999999996</v>
      </c>
      <c r="BY112" s="25">
        <f t="shared" si="261"/>
        <v>0.95199999999999996</v>
      </c>
      <c r="BZ112" s="25">
        <f t="shared" si="261"/>
        <v>0.95199999999999996</v>
      </c>
      <c r="CA112" s="25">
        <f t="shared" si="261"/>
        <v>0.95199999999999996</v>
      </c>
      <c r="CB112" s="25">
        <f t="shared" si="261"/>
        <v>0.95199999999999996</v>
      </c>
      <c r="CC112" s="25">
        <f t="shared" si="261"/>
        <v>0.95199999999999996</v>
      </c>
      <c r="CD112" s="25">
        <f t="shared" ref="CD112:CS112" si="262">IF($F112=CD$4,1,IF($F112&gt;=EDATE(CD$4,12),IF(CD$11="Prior Year",CD100*(1-CD$10),CD100-CD$10),IF(CD111&gt;0,CD111,0)))</f>
        <v>0.95199999999999996</v>
      </c>
      <c r="CE112" s="25">
        <f t="shared" si="262"/>
        <v>0.95199999999999996</v>
      </c>
      <c r="CF112" s="25">
        <f t="shared" si="262"/>
        <v>1</v>
      </c>
      <c r="CG112" s="25">
        <f t="shared" si="262"/>
        <v>1</v>
      </c>
      <c r="CH112" s="25">
        <f t="shared" si="262"/>
        <v>1</v>
      </c>
      <c r="CI112" s="25">
        <f t="shared" si="262"/>
        <v>0.95199999999999996</v>
      </c>
      <c r="CJ112" s="25">
        <f t="shared" si="262"/>
        <v>0.97</v>
      </c>
      <c r="CK112" s="25">
        <f t="shared" si="262"/>
        <v>0.97</v>
      </c>
      <c r="CL112" s="25">
        <f t="shared" si="262"/>
        <v>0.96799999999999997</v>
      </c>
      <c r="CM112" s="25">
        <v>0.96560004316924841</v>
      </c>
      <c r="CN112" s="25">
        <v>0.96560004316924841</v>
      </c>
      <c r="CO112" s="25">
        <v>0.96560004316924841</v>
      </c>
      <c r="CP112" s="25">
        <f t="shared" si="262"/>
        <v>0.97</v>
      </c>
      <c r="CQ112" s="25">
        <f t="shared" si="262"/>
        <v>0.97</v>
      </c>
      <c r="CR112" s="25">
        <f t="shared" si="262"/>
        <v>0.97</v>
      </c>
      <c r="CS112" s="25">
        <f t="shared" si="262"/>
        <v>0.97</v>
      </c>
    </row>
    <row r="113" spans="2:97" hidden="1" outlineLevel="1" x14ac:dyDescent="0.25">
      <c r="B113" s="2">
        <f t="shared" si="191"/>
        <v>30</v>
      </c>
      <c r="F113" s="24">
        <f t="shared" si="194"/>
        <v>45017</v>
      </c>
      <c r="G113" s="25">
        <f t="shared" si="215"/>
        <v>0.96991382561506723</v>
      </c>
      <c r="H113" s="25"/>
      <c r="I113" s="25"/>
      <c r="J113" s="25"/>
      <c r="K113" s="25"/>
      <c r="L113" s="25"/>
      <c r="M113" s="25"/>
      <c r="N113" s="25"/>
      <c r="O113" s="25"/>
      <c r="P113" s="23"/>
      <c r="Q113" s="25">
        <f t="shared" si="216"/>
        <v>1</v>
      </c>
      <c r="R113" s="25">
        <f t="shared" ref="R113:CC113" si="263">IF($F113=R$4,1,IF($F113&gt;=EDATE(R$4,12),IF(R$11="Prior Year",R101*(1-R$10),R101-R$10),IF(R112&gt;0,R112,0)))</f>
        <v>0.96499999999999997</v>
      </c>
      <c r="S113" s="25">
        <f t="shared" si="263"/>
        <v>1</v>
      </c>
      <c r="T113" s="25">
        <f t="shared" si="263"/>
        <v>0.96499999999999997</v>
      </c>
      <c r="U113" s="25">
        <f t="shared" si="263"/>
        <v>0.96499999999999997</v>
      </c>
      <c r="V113" s="25">
        <f t="shared" si="263"/>
        <v>0.97</v>
      </c>
      <c r="W113" s="25">
        <f t="shared" si="263"/>
        <v>0.96499999999999997</v>
      </c>
      <c r="X113" s="25">
        <f t="shared" si="263"/>
        <v>0.97</v>
      </c>
      <c r="Y113" s="25">
        <f t="shared" si="263"/>
        <v>0.97</v>
      </c>
      <c r="Z113" s="25">
        <f t="shared" si="263"/>
        <v>0.97</v>
      </c>
      <c r="AA113" s="25">
        <f t="shared" si="263"/>
        <v>0.97</v>
      </c>
      <c r="AB113" s="25">
        <f t="shared" si="263"/>
        <v>0.97499999999999998</v>
      </c>
      <c r="AC113" s="25">
        <f t="shared" si="263"/>
        <v>0.97499999999999998</v>
      </c>
      <c r="AD113" s="25">
        <f t="shared" si="263"/>
        <v>0.96499999999999997</v>
      </c>
      <c r="AE113" s="25">
        <f t="shared" si="263"/>
        <v>0.97</v>
      </c>
      <c r="AF113" s="25">
        <f t="shared" si="263"/>
        <v>0.97</v>
      </c>
      <c r="AG113" s="25">
        <f t="shared" si="263"/>
        <v>0.97</v>
      </c>
      <c r="AH113" s="25">
        <f t="shared" si="263"/>
        <v>0.97</v>
      </c>
      <c r="AI113" s="25">
        <f t="shared" si="263"/>
        <v>1</v>
      </c>
      <c r="AJ113" s="25">
        <f t="shared" si="263"/>
        <v>1</v>
      </c>
      <c r="AK113" s="25">
        <f t="shared" si="263"/>
        <v>0.96499999999999997</v>
      </c>
      <c r="AL113" s="25">
        <f t="shared" si="263"/>
        <v>0.97</v>
      </c>
      <c r="AM113" s="25">
        <f t="shared" si="263"/>
        <v>0.97</v>
      </c>
      <c r="AN113" s="25">
        <f t="shared" si="263"/>
        <v>0.95199999999999996</v>
      </c>
      <c r="AO113" s="25">
        <f t="shared" si="263"/>
        <v>0.95199999999999996</v>
      </c>
      <c r="AP113" s="25">
        <f t="shared" si="263"/>
        <v>0.95199999999999996</v>
      </c>
      <c r="AQ113" s="25">
        <f t="shared" si="263"/>
        <v>0.95199999999999996</v>
      </c>
      <c r="AR113" s="25">
        <f t="shared" si="263"/>
        <v>1</v>
      </c>
      <c r="AS113" s="25">
        <f t="shared" si="263"/>
        <v>1</v>
      </c>
      <c r="AT113" s="25">
        <f t="shared" si="263"/>
        <v>0.95199999999999996</v>
      </c>
      <c r="AU113" s="25">
        <f t="shared" si="263"/>
        <v>1</v>
      </c>
      <c r="AV113" s="25">
        <f t="shared" si="263"/>
        <v>0.95199999999999996</v>
      </c>
      <c r="AW113" s="25">
        <f t="shared" si="263"/>
        <v>0.95199999999999996</v>
      </c>
      <c r="AX113" s="25">
        <f t="shared" si="263"/>
        <v>0.95199999999999996</v>
      </c>
      <c r="AY113" s="25">
        <f t="shared" si="263"/>
        <v>0.95199999999999996</v>
      </c>
      <c r="AZ113" s="25">
        <f t="shared" si="263"/>
        <v>0.95199999999999996</v>
      </c>
      <c r="BA113" s="25">
        <f t="shared" si="263"/>
        <v>0.95199999999999996</v>
      </c>
      <c r="BB113" s="25">
        <f t="shared" si="263"/>
        <v>0.95199999999999996</v>
      </c>
      <c r="BC113" s="25">
        <f t="shared" si="263"/>
        <v>0.95199999999999996</v>
      </c>
      <c r="BD113" s="25">
        <f t="shared" si="263"/>
        <v>0.95199999999999996</v>
      </c>
      <c r="BE113" s="25">
        <f t="shared" si="263"/>
        <v>0.95199999999999996</v>
      </c>
      <c r="BF113" s="25">
        <f t="shared" si="263"/>
        <v>0.94399999999999995</v>
      </c>
      <c r="BG113" s="25">
        <f t="shared" si="263"/>
        <v>0.94399999999999995</v>
      </c>
      <c r="BH113" s="25">
        <f t="shared" si="263"/>
        <v>1</v>
      </c>
      <c r="BI113" s="25">
        <f t="shared" si="263"/>
        <v>1</v>
      </c>
      <c r="BJ113" s="25">
        <f t="shared" si="263"/>
        <v>1</v>
      </c>
      <c r="BK113" s="25">
        <f t="shared" si="263"/>
        <v>0.95199999999999996</v>
      </c>
      <c r="BL113" s="25">
        <f t="shared" si="263"/>
        <v>0.95199999999999996</v>
      </c>
      <c r="BM113" s="25">
        <f t="shared" si="263"/>
        <v>0.95199999999999996</v>
      </c>
      <c r="BN113" s="25">
        <f t="shared" si="263"/>
        <v>0.95199999999999996</v>
      </c>
      <c r="BO113" s="25">
        <f t="shared" si="263"/>
        <v>0.95199999999999996</v>
      </c>
      <c r="BP113" s="25">
        <f t="shared" si="263"/>
        <v>0.95199999999999996</v>
      </c>
      <c r="BQ113" s="25">
        <f t="shared" si="263"/>
        <v>0.95199999999999996</v>
      </c>
      <c r="BR113" s="25">
        <f t="shared" si="263"/>
        <v>0.95199999999999996</v>
      </c>
      <c r="BS113" s="25">
        <f t="shared" si="263"/>
        <v>0.95199999999999996</v>
      </c>
      <c r="BT113" s="25">
        <f t="shared" si="263"/>
        <v>0.95199999999999996</v>
      </c>
      <c r="BU113" s="25">
        <f t="shared" si="263"/>
        <v>1</v>
      </c>
      <c r="BV113" s="25">
        <f t="shared" si="263"/>
        <v>0.96</v>
      </c>
      <c r="BW113" s="25">
        <f t="shared" si="263"/>
        <v>0.95199999999999996</v>
      </c>
      <c r="BX113" s="25">
        <f t="shared" si="263"/>
        <v>0.95199999999999996</v>
      </c>
      <c r="BY113" s="25">
        <f t="shared" si="263"/>
        <v>0.95199999999999996</v>
      </c>
      <c r="BZ113" s="25">
        <f t="shared" si="263"/>
        <v>0.95199999999999996</v>
      </c>
      <c r="CA113" s="25">
        <f t="shared" si="263"/>
        <v>0.95199999999999996</v>
      </c>
      <c r="CB113" s="25">
        <f t="shared" si="263"/>
        <v>0.95199999999999996</v>
      </c>
      <c r="CC113" s="25">
        <f t="shared" si="263"/>
        <v>0.95199999999999996</v>
      </c>
      <c r="CD113" s="25">
        <f t="shared" ref="CD113:CS113" si="264">IF($F113=CD$4,1,IF($F113&gt;=EDATE(CD$4,12),IF(CD$11="Prior Year",CD101*(1-CD$10),CD101-CD$10),IF(CD112&gt;0,CD112,0)))</f>
        <v>0.95199999999999996</v>
      </c>
      <c r="CE113" s="25">
        <f t="shared" si="264"/>
        <v>0.95199999999999996</v>
      </c>
      <c r="CF113" s="25">
        <f t="shared" si="264"/>
        <v>1</v>
      </c>
      <c r="CG113" s="25">
        <f t="shared" si="264"/>
        <v>1</v>
      </c>
      <c r="CH113" s="25">
        <f t="shared" si="264"/>
        <v>1</v>
      </c>
      <c r="CI113" s="25">
        <f t="shared" si="264"/>
        <v>0.95199999999999996</v>
      </c>
      <c r="CJ113" s="25">
        <f t="shared" si="264"/>
        <v>0.97</v>
      </c>
      <c r="CK113" s="25">
        <f t="shared" si="264"/>
        <v>0.97</v>
      </c>
      <c r="CL113" s="25">
        <f t="shared" si="264"/>
        <v>0.96799999999999997</v>
      </c>
      <c r="CM113" s="25">
        <v>0.96560004316924841</v>
      </c>
      <c r="CN113" s="25">
        <v>0.96560004316924841</v>
      </c>
      <c r="CO113" s="25">
        <v>0.96560004316924841</v>
      </c>
      <c r="CP113" s="25">
        <f t="shared" si="264"/>
        <v>0.97</v>
      </c>
      <c r="CQ113" s="25">
        <f t="shared" si="264"/>
        <v>0.97</v>
      </c>
      <c r="CR113" s="25">
        <f t="shared" si="264"/>
        <v>0.97</v>
      </c>
      <c r="CS113" s="25">
        <f t="shared" si="264"/>
        <v>0.97</v>
      </c>
    </row>
    <row r="114" spans="2:97" hidden="1" outlineLevel="1" x14ac:dyDescent="0.25">
      <c r="B114" s="2">
        <f t="shared" si="191"/>
        <v>31</v>
      </c>
      <c r="F114" s="24">
        <f t="shared" si="194"/>
        <v>45047</v>
      </c>
      <c r="G114" s="25">
        <f t="shared" si="215"/>
        <v>0.96975860636788058</v>
      </c>
      <c r="H114" s="25"/>
      <c r="I114" s="25"/>
      <c r="J114" s="25"/>
      <c r="K114" s="25"/>
      <c r="L114" s="25"/>
      <c r="M114" s="25"/>
      <c r="N114" s="25"/>
      <c r="O114" s="25"/>
      <c r="P114" s="23"/>
      <c r="Q114" s="25">
        <f t="shared" si="216"/>
        <v>1</v>
      </c>
      <c r="R114" s="25">
        <f t="shared" ref="R114:CC114" si="265">IF($F114=R$4,1,IF($F114&gt;=EDATE(R$4,12),IF(R$11="Prior Year",R102*(1-R$10),R102-R$10),IF(R113&gt;0,R113,0)))</f>
        <v>0.96499999999999997</v>
      </c>
      <c r="S114" s="25">
        <f t="shared" si="265"/>
        <v>1</v>
      </c>
      <c r="T114" s="25">
        <f t="shared" si="265"/>
        <v>0.96499999999999997</v>
      </c>
      <c r="U114" s="25">
        <f t="shared" si="265"/>
        <v>0.96499999999999997</v>
      </c>
      <c r="V114" s="25">
        <f t="shared" si="265"/>
        <v>0.97</v>
      </c>
      <c r="W114" s="25">
        <f t="shared" si="265"/>
        <v>0.96499999999999997</v>
      </c>
      <c r="X114" s="25">
        <f t="shared" si="265"/>
        <v>0.97</v>
      </c>
      <c r="Y114" s="25">
        <f t="shared" si="265"/>
        <v>0.97</v>
      </c>
      <c r="Z114" s="25">
        <f t="shared" si="265"/>
        <v>0.97</v>
      </c>
      <c r="AA114" s="25">
        <f t="shared" si="265"/>
        <v>0.97</v>
      </c>
      <c r="AB114" s="25">
        <f t="shared" si="265"/>
        <v>0.97499999999999998</v>
      </c>
      <c r="AC114" s="25">
        <f t="shared" si="265"/>
        <v>0.97499999999999998</v>
      </c>
      <c r="AD114" s="25">
        <f t="shared" si="265"/>
        <v>0.96499999999999997</v>
      </c>
      <c r="AE114" s="25">
        <f t="shared" si="265"/>
        <v>0.97</v>
      </c>
      <c r="AF114" s="25">
        <f t="shared" si="265"/>
        <v>0.97</v>
      </c>
      <c r="AG114" s="25">
        <f t="shared" si="265"/>
        <v>0.97</v>
      </c>
      <c r="AH114" s="25">
        <f t="shared" si="265"/>
        <v>0.97</v>
      </c>
      <c r="AI114" s="25">
        <f t="shared" si="265"/>
        <v>1</v>
      </c>
      <c r="AJ114" s="25">
        <f t="shared" si="265"/>
        <v>1</v>
      </c>
      <c r="AK114" s="25">
        <f t="shared" si="265"/>
        <v>0.96499999999999997</v>
      </c>
      <c r="AL114" s="25">
        <f t="shared" si="265"/>
        <v>0.97</v>
      </c>
      <c r="AM114" s="25">
        <f t="shared" si="265"/>
        <v>0.97</v>
      </c>
      <c r="AN114" s="25">
        <f t="shared" si="265"/>
        <v>0.95199999999999996</v>
      </c>
      <c r="AO114" s="25">
        <f t="shared" si="265"/>
        <v>0.95199999999999996</v>
      </c>
      <c r="AP114" s="25">
        <f t="shared" si="265"/>
        <v>0.95199999999999996</v>
      </c>
      <c r="AQ114" s="25">
        <f t="shared" si="265"/>
        <v>0.95199999999999996</v>
      </c>
      <c r="AR114" s="25">
        <f t="shared" si="265"/>
        <v>1</v>
      </c>
      <c r="AS114" s="25">
        <f t="shared" si="265"/>
        <v>1</v>
      </c>
      <c r="AT114" s="25">
        <f t="shared" si="265"/>
        <v>0.95199999999999996</v>
      </c>
      <c r="AU114" s="25">
        <f t="shared" si="265"/>
        <v>1</v>
      </c>
      <c r="AV114" s="25">
        <f t="shared" si="265"/>
        <v>0.95199999999999996</v>
      </c>
      <c r="AW114" s="25">
        <f t="shared" si="265"/>
        <v>0.95199999999999996</v>
      </c>
      <c r="AX114" s="25">
        <f t="shared" si="265"/>
        <v>0.95199999999999996</v>
      </c>
      <c r="AY114" s="25">
        <f t="shared" si="265"/>
        <v>0.95199999999999996</v>
      </c>
      <c r="AZ114" s="25">
        <f t="shared" si="265"/>
        <v>0.95199999999999996</v>
      </c>
      <c r="BA114" s="25">
        <f t="shared" si="265"/>
        <v>0.95199999999999996</v>
      </c>
      <c r="BB114" s="25">
        <f t="shared" si="265"/>
        <v>0.95199999999999996</v>
      </c>
      <c r="BC114" s="25">
        <f t="shared" si="265"/>
        <v>0.95199999999999996</v>
      </c>
      <c r="BD114" s="25">
        <f t="shared" si="265"/>
        <v>0.95199999999999996</v>
      </c>
      <c r="BE114" s="25">
        <f t="shared" si="265"/>
        <v>0.95199999999999996</v>
      </c>
      <c r="BF114" s="25">
        <f t="shared" si="265"/>
        <v>0.94399999999999995</v>
      </c>
      <c r="BG114" s="25">
        <f t="shared" si="265"/>
        <v>0.94399999999999995</v>
      </c>
      <c r="BH114" s="25">
        <f t="shared" si="265"/>
        <v>1</v>
      </c>
      <c r="BI114" s="25">
        <f t="shared" si="265"/>
        <v>1</v>
      </c>
      <c r="BJ114" s="25">
        <f t="shared" si="265"/>
        <v>1</v>
      </c>
      <c r="BK114" s="25">
        <f t="shared" si="265"/>
        <v>0.95199999999999996</v>
      </c>
      <c r="BL114" s="25">
        <f t="shared" si="265"/>
        <v>0.95199999999999996</v>
      </c>
      <c r="BM114" s="25">
        <f t="shared" si="265"/>
        <v>0.95199999999999996</v>
      </c>
      <c r="BN114" s="25">
        <f t="shared" si="265"/>
        <v>0.95199999999999996</v>
      </c>
      <c r="BO114" s="25">
        <f t="shared" si="265"/>
        <v>0.95199999999999996</v>
      </c>
      <c r="BP114" s="25">
        <f t="shared" si="265"/>
        <v>0.95199999999999996</v>
      </c>
      <c r="BQ114" s="25">
        <f t="shared" si="265"/>
        <v>0.95199999999999996</v>
      </c>
      <c r="BR114" s="25">
        <f t="shared" si="265"/>
        <v>0.95199999999999996</v>
      </c>
      <c r="BS114" s="25">
        <f t="shared" si="265"/>
        <v>0.95199999999999996</v>
      </c>
      <c r="BT114" s="25">
        <f t="shared" si="265"/>
        <v>0.95199999999999996</v>
      </c>
      <c r="BU114" s="25">
        <f t="shared" si="265"/>
        <v>1</v>
      </c>
      <c r="BV114" s="25">
        <f t="shared" si="265"/>
        <v>0.96</v>
      </c>
      <c r="BW114" s="25">
        <f t="shared" si="265"/>
        <v>0.95199999999999996</v>
      </c>
      <c r="BX114" s="25">
        <f t="shared" si="265"/>
        <v>0.95199999999999996</v>
      </c>
      <c r="BY114" s="25">
        <f t="shared" si="265"/>
        <v>0.95199999999999996</v>
      </c>
      <c r="BZ114" s="25">
        <f t="shared" si="265"/>
        <v>0.95199999999999996</v>
      </c>
      <c r="CA114" s="25">
        <f t="shared" si="265"/>
        <v>0.95199999999999996</v>
      </c>
      <c r="CB114" s="25">
        <f t="shared" si="265"/>
        <v>0.95199999999999996</v>
      </c>
      <c r="CC114" s="25">
        <f t="shared" si="265"/>
        <v>0.95199999999999996</v>
      </c>
      <c r="CD114" s="25">
        <f t="shared" ref="CD114:CS114" si="266">IF($F114=CD$4,1,IF($F114&gt;=EDATE(CD$4,12),IF(CD$11="Prior Year",CD102*(1-CD$10),CD102-CD$10),IF(CD113&gt;0,CD113,0)))</f>
        <v>0.95199999999999996</v>
      </c>
      <c r="CE114" s="25">
        <f t="shared" si="266"/>
        <v>0.95199999999999996</v>
      </c>
      <c r="CF114" s="25">
        <f t="shared" si="266"/>
        <v>1</v>
      </c>
      <c r="CG114" s="25">
        <f t="shared" si="266"/>
        <v>1</v>
      </c>
      <c r="CH114" s="25">
        <f t="shared" si="266"/>
        <v>1</v>
      </c>
      <c r="CI114" s="25">
        <f t="shared" si="266"/>
        <v>0.94399999999999995</v>
      </c>
      <c r="CJ114" s="25">
        <f t="shared" si="266"/>
        <v>0.97</v>
      </c>
      <c r="CK114" s="25">
        <f t="shared" si="266"/>
        <v>0.97</v>
      </c>
      <c r="CL114" s="25">
        <f t="shared" si="266"/>
        <v>0.96799999999999997</v>
      </c>
      <c r="CM114" s="25">
        <v>0.96560004316924841</v>
      </c>
      <c r="CN114" s="25">
        <v>0.96560004316924841</v>
      </c>
      <c r="CO114" s="25">
        <v>0.96560004316924841</v>
      </c>
      <c r="CP114" s="25">
        <f t="shared" si="266"/>
        <v>0.97</v>
      </c>
      <c r="CQ114" s="25">
        <f t="shared" si="266"/>
        <v>0.97</v>
      </c>
      <c r="CR114" s="25">
        <f t="shared" si="266"/>
        <v>0.97</v>
      </c>
      <c r="CS114" s="25">
        <f t="shared" si="266"/>
        <v>0.97</v>
      </c>
    </row>
    <row r="115" spans="2:97" hidden="1" outlineLevel="1" x14ac:dyDescent="0.25">
      <c r="B115" s="2">
        <f t="shared" si="191"/>
        <v>30</v>
      </c>
      <c r="F115" s="24">
        <f t="shared" si="194"/>
        <v>45078</v>
      </c>
      <c r="G115" s="25">
        <f t="shared" si="215"/>
        <v>0.96882729088476083</v>
      </c>
      <c r="H115" s="25"/>
      <c r="I115" s="25"/>
      <c r="J115" s="25"/>
      <c r="K115" s="25"/>
      <c r="L115" s="25"/>
      <c r="M115" s="25"/>
      <c r="N115" s="25"/>
      <c r="O115" s="25"/>
      <c r="P115" s="23"/>
      <c r="Q115" s="25">
        <f t="shared" si="216"/>
        <v>1</v>
      </c>
      <c r="R115" s="25">
        <f t="shared" ref="R115:CC115" si="267">IF($F115=R$4,1,IF($F115&gt;=EDATE(R$4,12),IF(R$11="Prior Year",R103*(1-R$10),R103-R$10),IF(R114&gt;0,R114,0)))</f>
        <v>0.96499999999999997</v>
      </c>
      <c r="S115" s="25">
        <f t="shared" si="267"/>
        <v>1</v>
      </c>
      <c r="T115" s="25">
        <f t="shared" si="267"/>
        <v>0.96499999999999997</v>
      </c>
      <c r="U115" s="25">
        <f t="shared" si="267"/>
        <v>0.96499999999999997</v>
      </c>
      <c r="V115" s="25">
        <f t="shared" si="267"/>
        <v>0.97</v>
      </c>
      <c r="W115" s="25">
        <f t="shared" si="267"/>
        <v>0.96499999999999997</v>
      </c>
      <c r="X115" s="25">
        <f t="shared" si="267"/>
        <v>0.97</v>
      </c>
      <c r="Y115" s="25">
        <f t="shared" si="267"/>
        <v>0.97</v>
      </c>
      <c r="Z115" s="25">
        <f t="shared" si="267"/>
        <v>0.97</v>
      </c>
      <c r="AA115" s="25">
        <f t="shared" si="267"/>
        <v>0.97</v>
      </c>
      <c r="AB115" s="25">
        <f t="shared" si="267"/>
        <v>0.97499999999999998</v>
      </c>
      <c r="AC115" s="25">
        <f t="shared" si="267"/>
        <v>0.97499999999999998</v>
      </c>
      <c r="AD115" s="25">
        <f t="shared" si="267"/>
        <v>0.96499999999999997</v>
      </c>
      <c r="AE115" s="25">
        <f t="shared" si="267"/>
        <v>0.97</v>
      </c>
      <c r="AF115" s="25">
        <f t="shared" si="267"/>
        <v>0.97</v>
      </c>
      <c r="AG115" s="25">
        <f t="shared" si="267"/>
        <v>0.97</v>
      </c>
      <c r="AH115" s="25">
        <f t="shared" si="267"/>
        <v>0.97</v>
      </c>
      <c r="AI115" s="25">
        <f t="shared" si="267"/>
        <v>1</v>
      </c>
      <c r="AJ115" s="25">
        <f t="shared" si="267"/>
        <v>1</v>
      </c>
      <c r="AK115" s="25">
        <f t="shared" si="267"/>
        <v>0.96499999999999997</v>
      </c>
      <c r="AL115" s="25">
        <f t="shared" si="267"/>
        <v>0.97</v>
      </c>
      <c r="AM115" s="25">
        <f t="shared" si="267"/>
        <v>0.97</v>
      </c>
      <c r="AN115" s="25">
        <f t="shared" si="267"/>
        <v>0.95199999999999996</v>
      </c>
      <c r="AO115" s="25">
        <f t="shared" si="267"/>
        <v>0.95199999999999996</v>
      </c>
      <c r="AP115" s="25">
        <f t="shared" si="267"/>
        <v>0.95199999999999996</v>
      </c>
      <c r="AQ115" s="25">
        <f t="shared" si="267"/>
        <v>0.95199999999999996</v>
      </c>
      <c r="AR115" s="25">
        <f t="shared" si="267"/>
        <v>1</v>
      </c>
      <c r="AS115" s="25">
        <f t="shared" si="267"/>
        <v>1</v>
      </c>
      <c r="AT115" s="25">
        <f t="shared" si="267"/>
        <v>0.95199999999999996</v>
      </c>
      <c r="AU115" s="25">
        <f t="shared" si="267"/>
        <v>1</v>
      </c>
      <c r="AV115" s="25">
        <f t="shared" si="267"/>
        <v>0.95199999999999996</v>
      </c>
      <c r="AW115" s="25">
        <f t="shared" si="267"/>
        <v>0.95199999999999996</v>
      </c>
      <c r="AX115" s="25">
        <f t="shared" si="267"/>
        <v>0.95199999999999996</v>
      </c>
      <c r="AY115" s="25">
        <f t="shared" si="267"/>
        <v>0.95199999999999996</v>
      </c>
      <c r="AZ115" s="25">
        <f t="shared" si="267"/>
        <v>0.94399999999999995</v>
      </c>
      <c r="BA115" s="25">
        <f t="shared" si="267"/>
        <v>0.94399999999999995</v>
      </c>
      <c r="BB115" s="25">
        <f t="shared" si="267"/>
        <v>0.94399999999999995</v>
      </c>
      <c r="BC115" s="25">
        <f t="shared" si="267"/>
        <v>0.94399999999999995</v>
      </c>
      <c r="BD115" s="25">
        <f t="shared" si="267"/>
        <v>0.94399999999999995</v>
      </c>
      <c r="BE115" s="25">
        <f t="shared" si="267"/>
        <v>0.94399999999999995</v>
      </c>
      <c r="BF115" s="25">
        <f t="shared" si="267"/>
        <v>0.94399999999999995</v>
      </c>
      <c r="BG115" s="25">
        <f t="shared" si="267"/>
        <v>0.94399999999999995</v>
      </c>
      <c r="BH115" s="25">
        <f t="shared" si="267"/>
        <v>1</v>
      </c>
      <c r="BI115" s="25">
        <f t="shared" si="267"/>
        <v>1</v>
      </c>
      <c r="BJ115" s="25">
        <f t="shared" si="267"/>
        <v>1</v>
      </c>
      <c r="BK115" s="25">
        <f t="shared" si="267"/>
        <v>0.95199999999999996</v>
      </c>
      <c r="BL115" s="25">
        <f t="shared" si="267"/>
        <v>0.95199999999999996</v>
      </c>
      <c r="BM115" s="25">
        <f t="shared" si="267"/>
        <v>0.95199999999999996</v>
      </c>
      <c r="BN115" s="25">
        <f t="shared" si="267"/>
        <v>0.95199999999999996</v>
      </c>
      <c r="BO115" s="25">
        <f t="shared" si="267"/>
        <v>0.95199999999999996</v>
      </c>
      <c r="BP115" s="25">
        <f t="shared" si="267"/>
        <v>0.95199999999999996</v>
      </c>
      <c r="BQ115" s="25">
        <f t="shared" si="267"/>
        <v>0.95199999999999996</v>
      </c>
      <c r="BR115" s="25">
        <f t="shared" si="267"/>
        <v>0.95199999999999996</v>
      </c>
      <c r="BS115" s="25">
        <f t="shared" si="267"/>
        <v>0.95199999999999996</v>
      </c>
      <c r="BT115" s="25">
        <f t="shared" si="267"/>
        <v>0.95199999999999996</v>
      </c>
      <c r="BU115" s="25">
        <f t="shared" si="267"/>
        <v>1</v>
      </c>
      <c r="BV115" s="25">
        <f t="shared" si="267"/>
        <v>0.96</v>
      </c>
      <c r="BW115" s="25">
        <f t="shared" si="267"/>
        <v>0.95199999999999996</v>
      </c>
      <c r="BX115" s="25">
        <f t="shared" si="267"/>
        <v>0.95199999999999996</v>
      </c>
      <c r="BY115" s="25">
        <f t="shared" si="267"/>
        <v>0.95199999999999996</v>
      </c>
      <c r="BZ115" s="25">
        <f t="shared" si="267"/>
        <v>0.95199999999999996</v>
      </c>
      <c r="CA115" s="25">
        <f t="shared" si="267"/>
        <v>0.95199999999999996</v>
      </c>
      <c r="CB115" s="25">
        <f t="shared" si="267"/>
        <v>0.95199999999999996</v>
      </c>
      <c r="CC115" s="25">
        <f t="shared" si="267"/>
        <v>0.95199999999999996</v>
      </c>
      <c r="CD115" s="25">
        <f t="shared" ref="CD115:CS115" si="268">IF($F115=CD$4,1,IF($F115&gt;=EDATE(CD$4,12),IF(CD$11="Prior Year",CD103*(1-CD$10),CD103-CD$10),IF(CD114&gt;0,CD114,0)))</f>
        <v>0.95199999999999996</v>
      </c>
      <c r="CE115" s="25">
        <f t="shared" si="268"/>
        <v>0.95199999999999996</v>
      </c>
      <c r="CF115" s="25">
        <f t="shared" si="268"/>
        <v>1</v>
      </c>
      <c r="CG115" s="25">
        <f t="shared" si="268"/>
        <v>1</v>
      </c>
      <c r="CH115" s="25">
        <f t="shared" si="268"/>
        <v>1</v>
      </c>
      <c r="CI115" s="25">
        <f t="shared" si="268"/>
        <v>0.94399999999999995</v>
      </c>
      <c r="CJ115" s="25">
        <f t="shared" si="268"/>
        <v>0.97</v>
      </c>
      <c r="CK115" s="25">
        <f t="shared" si="268"/>
        <v>0.97</v>
      </c>
      <c r="CL115" s="25">
        <f t="shared" si="268"/>
        <v>0.96799999999999997</v>
      </c>
      <c r="CM115" s="25">
        <v>0.96560004316924841</v>
      </c>
      <c r="CN115" s="25">
        <v>0.96560004316924841</v>
      </c>
      <c r="CO115" s="25">
        <v>0.96560004316924841</v>
      </c>
      <c r="CP115" s="25">
        <f t="shared" si="268"/>
        <v>0.97</v>
      </c>
      <c r="CQ115" s="25">
        <f t="shared" si="268"/>
        <v>0.97</v>
      </c>
      <c r="CR115" s="25">
        <f t="shared" si="268"/>
        <v>0.97</v>
      </c>
      <c r="CS115" s="25">
        <f t="shared" si="268"/>
        <v>0.97</v>
      </c>
    </row>
    <row r="116" spans="2:97" hidden="1" outlineLevel="1" x14ac:dyDescent="0.25">
      <c r="B116" s="2">
        <f t="shared" si="191"/>
        <v>31</v>
      </c>
      <c r="F116" s="24">
        <f t="shared" si="194"/>
        <v>45108</v>
      </c>
      <c r="G116" s="25">
        <f t="shared" si="215"/>
        <v>0.96882729088476083</v>
      </c>
      <c r="H116" s="25"/>
      <c r="I116" s="25"/>
      <c r="J116" s="25"/>
      <c r="K116" s="25"/>
      <c r="L116" s="25"/>
      <c r="M116" s="25"/>
      <c r="N116" s="25"/>
      <c r="O116" s="25"/>
      <c r="P116" s="23"/>
      <c r="Q116" s="25">
        <f t="shared" si="216"/>
        <v>1</v>
      </c>
      <c r="R116" s="25">
        <f t="shared" ref="R116:CC116" si="269">IF($F116=R$4,1,IF($F116&gt;=EDATE(R$4,12),IF(R$11="Prior Year",R104*(1-R$10),R104-R$10),IF(R115&gt;0,R115,0)))</f>
        <v>0.96499999999999997</v>
      </c>
      <c r="S116" s="25">
        <f t="shared" si="269"/>
        <v>1</v>
      </c>
      <c r="T116" s="25">
        <f t="shared" si="269"/>
        <v>0.96499999999999997</v>
      </c>
      <c r="U116" s="25">
        <f t="shared" si="269"/>
        <v>0.96499999999999997</v>
      </c>
      <c r="V116" s="25">
        <f t="shared" si="269"/>
        <v>0.97</v>
      </c>
      <c r="W116" s="25">
        <f t="shared" si="269"/>
        <v>0.96499999999999997</v>
      </c>
      <c r="X116" s="25">
        <f t="shared" si="269"/>
        <v>0.97</v>
      </c>
      <c r="Y116" s="25">
        <f t="shared" si="269"/>
        <v>0.97</v>
      </c>
      <c r="Z116" s="25">
        <f t="shared" si="269"/>
        <v>0.97</v>
      </c>
      <c r="AA116" s="25">
        <f t="shared" si="269"/>
        <v>0.97</v>
      </c>
      <c r="AB116" s="25">
        <f t="shared" si="269"/>
        <v>0.97499999999999998</v>
      </c>
      <c r="AC116" s="25">
        <f t="shared" si="269"/>
        <v>0.97499999999999998</v>
      </c>
      <c r="AD116" s="25">
        <f t="shared" si="269"/>
        <v>0.96499999999999997</v>
      </c>
      <c r="AE116" s="25">
        <f t="shared" si="269"/>
        <v>0.97</v>
      </c>
      <c r="AF116" s="25">
        <f t="shared" si="269"/>
        <v>0.97</v>
      </c>
      <c r="AG116" s="25">
        <f t="shared" si="269"/>
        <v>0.97</v>
      </c>
      <c r="AH116" s="25">
        <f t="shared" si="269"/>
        <v>0.97</v>
      </c>
      <c r="AI116" s="25">
        <f t="shared" si="269"/>
        <v>1</v>
      </c>
      <c r="AJ116" s="25">
        <f t="shared" si="269"/>
        <v>1</v>
      </c>
      <c r="AK116" s="25">
        <f t="shared" si="269"/>
        <v>0.96499999999999997</v>
      </c>
      <c r="AL116" s="25">
        <f t="shared" si="269"/>
        <v>0.97</v>
      </c>
      <c r="AM116" s="25">
        <f t="shared" si="269"/>
        <v>0.97</v>
      </c>
      <c r="AN116" s="25">
        <f t="shared" si="269"/>
        <v>0.95199999999999996</v>
      </c>
      <c r="AO116" s="25">
        <f t="shared" si="269"/>
        <v>0.95199999999999996</v>
      </c>
      <c r="AP116" s="25">
        <f t="shared" si="269"/>
        <v>0.95199999999999996</v>
      </c>
      <c r="AQ116" s="25">
        <f t="shared" si="269"/>
        <v>0.95199999999999996</v>
      </c>
      <c r="AR116" s="25">
        <f t="shared" si="269"/>
        <v>1</v>
      </c>
      <c r="AS116" s="25">
        <f t="shared" si="269"/>
        <v>1</v>
      </c>
      <c r="AT116" s="25">
        <f t="shared" si="269"/>
        <v>0.95199999999999996</v>
      </c>
      <c r="AU116" s="25">
        <f t="shared" si="269"/>
        <v>1</v>
      </c>
      <c r="AV116" s="25">
        <f t="shared" si="269"/>
        <v>0.95199999999999996</v>
      </c>
      <c r="AW116" s="25">
        <f t="shared" si="269"/>
        <v>0.95199999999999996</v>
      </c>
      <c r="AX116" s="25">
        <f t="shared" si="269"/>
        <v>0.95199999999999996</v>
      </c>
      <c r="AY116" s="25">
        <f t="shared" si="269"/>
        <v>0.95199999999999996</v>
      </c>
      <c r="AZ116" s="25">
        <f t="shared" si="269"/>
        <v>0.94399999999999995</v>
      </c>
      <c r="BA116" s="25">
        <f t="shared" si="269"/>
        <v>0.94399999999999995</v>
      </c>
      <c r="BB116" s="25">
        <f t="shared" si="269"/>
        <v>0.94399999999999995</v>
      </c>
      <c r="BC116" s="25">
        <f t="shared" si="269"/>
        <v>0.94399999999999995</v>
      </c>
      <c r="BD116" s="25">
        <f t="shared" si="269"/>
        <v>0.94399999999999995</v>
      </c>
      <c r="BE116" s="25">
        <f t="shared" si="269"/>
        <v>0.94399999999999995</v>
      </c>
      <c r="BF116" s="25">
        <f t="shared" si="269"/>
        <v>0.94399999999999995</v>
      </c>
      <c r="BG116" s="25">
        <f t="shared" si="269"/>
        <v>0.94399999999999995</v>
      </c>
      <c r="BH116" s="25">
        <f t="shared" si="269"/>
        <v>1</v>
      </c>
      <c r="BI116" s="25">
        <f t="shared" si="269"/>
        <v>1</v>
      </c>
      <c r="BJ116" s="25">
        <f t="shared" si="269"/>
        <v>1</v>
      </c>
      <c r="BK116" s="25">
        <f t="shared" si="269"/>
        <v>0.95199999999999996</v>
      </c>
      <c r="BL116" s="25">
        <f t="shared" si="269"/>
        <v>0.95199999999999996</v>
      </c>
      <c r="BM116" s="25">
        <f t="shared" si="269"/>
        <v>0.95199999999999996</v>
      </c>
      <c r="BN116" s="25">
        <f t="shared" si="269"/>
        <v>0.95199999999999996</v>
      </c>
      <c r="BO116" s="25">
        <f t="shared" si="269"/>
        <v>0.95199999999999996</v>
      </c>
      <c r="BP116" s="25">
        <f t="shared" si="269"/>
        <v>0.95199999999999996</v>
      </c>
      <c r="BQ116" s="25">
        <f t="shared" si="269"/>
        <v>0.95199999999999996</v>
      </c>
      <c r="BR116" s="25">
        <f t="shared" si="269"/>
        <v>0.95199999999999996</v>
      </c>
      <c r="BS116" s="25">
        <f t="shared" si="269"/>
        <v>0.95199999999999996</v>
      </c>
      <c r="BT116" s="25">
        <f t="shared" si="269"/>
        <v>0.95199999999999996</v>
      </c>
      <c r="BU116" s="25">
        <f t="shared" si="269"/>
        <v>1</v>
      </c>
      <c r="BV116" s="25">
        <f t="shared" si="269"/>
        <v>0.96</v>
      </c>
      <c r="BW116" s="25">
        <f t="shared" si="269"/>
        <v>0.95199999999999996</v>
      </c>
      <c r="BX116" s="25">
        <f t="shared" si="269"/>
        <v>0.95199999999999996</v>
      </c>
      <c r="BY116" s="25">
        <f t="shared" si="269"/>
        <v>0.95199999999999996</v>
      </c>
      <c r="BZ116" s="25">
        <f t="shared" si="269"/>
        <v>0.95199999999999996</v>
      </c>
      <c r="CA116" s="25">
        <f t="shared" si="269"/>
        <v>0.95199999999999996</v>
      </c>
      <c r="CB116" s="25">
        <f t="shared" si="269"/>
        <v>0.95199999999999996</v>
      </c>
      <c r="CC116" s="25">
        <f t="shared" si="269"/>
        <v>0.95199999999999996</v>
      </c>
      <c r="CD116" s="25">
        <f t="shared" ref="CD116:CS116" si="270">IF($F116=CD$4,1,IF($F116&gt;=EDATE(CD$4,12),IF(CD$11="Prior Year",CD104*(1-CD$10),CD104-CD$10),IF(CD115&gt;0,CD115,0)))</f>
        <v>0.95199999999999996</v>
      </c>
      <c r="CE116" s="25">
        <f t="shared" si="270"/>
        <v>0.95199999999999996</v>
      </c>
      <c r="CF116" s="25">
        <f t="shared" si="270"/>
        <v>1</v>
      </c>
      <c r="CG116" s="25">
        <f t="shared" si="270"/>
        <v>1</v>
      </c>
      <c r="CH116" s="25">
        <f t="shared" si="270"/>
        <v>1</v>
      </c>
      <c r="CI116" s="25">
        <f t="shared" si="270"/>
        <v>0.94399999999999995</v>
      </c>
      <c r="CJ116" s="25">
        <f t="shared" si="270"/>
        <v>0.97</v>
      </c>
      <c r="CK116" s="25">
        <f t="shared" si="270"/>
        <v>0.97</v>
      </c>
      <c r="CL116" s="25">
        <f t="shared" si="270"/>
        <v>0.96799999999999997</v>
      </c>
      <c r="CM116" s="25">
        <v>0.96560004316924841</v>
      </c>
      <c r="CN116" s="25">
        <v>0.96560004316924841</v>
      </c>
      <c r="CO116" s="25">
        <v>0.96560004316924841</v>
      </c>
      <c r="CP116" s="25">
        <f t="shared" si="270"/>
        <v>0.97</v>
      </c>
      <c r="CQ116" s="25">
        <f t="shared" si="270"/>
        <v>0.97</v>
      </c>
      <c r="CR116" s="25">
        <f t="shared" si="270"/>
        <v>0.97</v>
      </c>
      <c r="CS116" s="25">
        <f t="shared" si="270"/>
        <v>0.97</v>
      </c>
    </row>
    <row r="117" spans="2:97" hidden="1" outlineLevel="1" x14ac:dyDescent="0.25">
      <c r="B117" s="2">
        <f t="shared" si="191"/>
        <v>31</v>
      </c>
      <c r="F117" s="24">
        <f t="shared" si="194"/>
        <v>45139</v>
      </c>
      <c r="G117" s="25">
        <f t="shared" si="215"/>
        <v>0.96810940186652295</v>
      </c>
      <c r="H117" s="25"/>
      <c r="I117" s="25"/>
      <c r="J117" s="25"/>
      <c r="K117" s="25"/>
      <c r="L117" s="25"/>
      <c r="M117" s="25"/>
      <c r="N117" s="25"/>
      <c r="O117" s="25"/>
      <c r="P117" s="23"/>
      <c r="Q117" s="25">
        <f t="shared" si="216"/>
        <v>1</v>
      </c>
      <c r="R117" s="25">
        <f t="shared" ref="R117:CC117" si="271">IF($F117=R$4,1,IF($F117&gt;=EDATE(R$4,12),IF(R$11="Prior Year",R105*(1-R$10),R105-R$10),IF(R116&gt;0,R116,0)))</f>
        <v>0.96499999999999997</v>
      </c>
      <c r="S117" s="25">
        <f t="shared" si="271"/>
        <v>1</v>
      </c>
      <c r="T117" s="25">
        <f t="shared" si="271"/>
        <v>0.96499999999999997</v>
      </c>
      <c r="U117" s="25">
        <f t="shared" si="271"/>
        <v>0.96499999999999997</v>
      </c>
      <c r="V117" s="25">
        <f t="shared" si="271"/>
        <v>0.97</v>
      </c>
      <c r="W117" s="25">
        <f t="shared" si="271"/>
        <v>0.96499999999999997</v>
      </c>
      <c r="X117" s="25">
        <f t="shared" si="271"/>
        <v>0.97</v>
      </c>
      <c r="Y117" s="25">
        <f t="shared" si="271"/>
        <v>0.97</v>
      </c>
      <c r="Z117" s="25">
        <f t="shared" si="271"/>
        <v>0.97</v>
      </c>
      <c r="AA117" s="25">
        <f t="shared" si="271"/>
        <v>0.97</v>
      </c>
      <c r="AB117" s="25">
        <f t="shared" si="271"/>
        <v>0.97499999999999998</v>
      </c>
      <c r="AC117" s="25">
        <f t="shared" si="271"/>
        <v>0.97499999999999998</v>
      </c>
      <c r="AD117" s="25">
        <f t="shared" si="271"/>
        <v>0.96499999999999997</v>
      </c>
      <c r="AE117" s="25">
        <f t="shared" si="271"/>
        <v>0.97</v>
      </c>
      <c r="AF117" s="25">
        <f t="shared" si="271"/>
        <v>0.97</v>
      </c>
      <c r="AG117" s="25">
        <f t="shared" si="271"/>
        <v>0.97</v>
      </c>
      <c r="AH117" s="25">
        <f t="shared" si="271"/>
        <v>0.97</v>
      </c>
      <c r="AI117" s="25">
        <f t="shared" si="271"/>
        <v>1</v>
      </c>
      <c r="AJ117" s="25">
        <f t="shared" si="271"/>
        <v>1</v>
      </c>
      <c r="AK117" s="25">
        <f t="shared" si="271"/>
        <v>0.96499999999999997</v>
      </c>
      <c r="AL117" s="25">
        <f t="shared" si="271"/>
        <v>0.97</v>
      </c>
      <c r="AM117" s="25">
        <f t="shared" si="271"/>
        <v>0.97</v>
      </c>
      <c r="AN117" s="25">
        <f t="shared" si="271"/>
        <v>0.95199999999999996</v>
      </c>
      <c r="AO117" s="25">
        <f t="shared" si="271"/>
        <v>0.95199999999999996</v>
      </c>
      <c r="AP117" s="25">
        <f t="shared" si="271"/>
        <v>0.95199999999999996</v>
      </c>
      <c r="AQ117" s="25">
        <f t="shared" si="271"/>
        <v>0.95199999999999996</v>
      </c>
      <c r="AR117" s="25">
        <f t="shared" si="271"/>
        <v>1</v>
      </c>
      <c r="AS117" s="25">
        <f t="shared" si="271"/>
        <v>1</v>
      </c>
      <c r="AT117" s="25">
        <f t="shared" si="271"/>
        <v>0.95199999999999996</v>
      </c>
      <c r="AU117" s="25">
        <f t="shared" si="271"/>
        <v>1</v>
      </c>
      <c r="AV117" s="25">
        <f t="shared" si="271"/>
        <v>0.95199999999999996</v>
      </c>
      <c r="AW117" s="25">
        <f t="shared" si="271"/>
        <v>0.95199999999999996</v>
      </c>
      <c r="AX117" s="25">
        <f t="shared" si="271"/>
        <v>0.95199999999999996</v>
      </c>
      <c r="AY117" s="25">
        <f t="shared" si="271"/>
        <v>0.95199999999999996</v>
      </c>
      <c r="AZ117" s="25">
        <f t="shared" si="271"/>
        <v>0.94399999999999995</v>
      </c>
      <c r="BA117" s="25">
        <f t="shared" si="271"/>
        <v>0.94399999999999995</v>
      </c>
      <c r="BB117" s="25">
        <f t="shared" si="271"/>
        <v>0.94399999999999995</v>
      </c>
      <c r="BC117" s="25">
        <f t="shared" si="271"/>
        <v>0.94399999999999995</v>
      </c>
      <c r="BD117" s="25">
        <f t="shared" si="271"/>
        <v>0.94399999999999995</v>
      </c>
      <c r="BE117" s="25">
        <f t="shared" si="271"/>
        <v>0.94399999999999995</v>
      </c>
      <c r="BF117" s="25">
        <f t="shared" si="271"/>
        <v>0.94399999999999995</v>
      </c>
      <c r="BG117" s="25">
        <f t="shared" si="271"/>
        <v>0.94399999999999995</v>
      </c>
      <c r="BH117" s="25">
        <f t="shared" si="271"/>
        <v>1</v>
      </c>
      <c r="BI117" s="25">
        <f t="shared" si="271"/>
        <v>1</v>
      </c>
      <c r="BJ117" s="25">
        <f t="shared" si="271"/>
        <v>1</v>
      </c>
      <c r="BK117" s="25">
        <f t="shared" si="271"/>
        <v>0.95199999999999996</v>
      </c>
      <c r="BL117" s="25">
        <f t="shared" si="271"/>
        <v>0.95199999999999996</v>
      </c>
      <c r="BM117" s="25">
        <f t="shared" si="271"/>
        <v>0.95199999999999996</v>
      </c>
      <c r="BN117" s="25">
        <f t="shared" si="271"/>
        <v>0.95199999999999996</v>
      </c>
      <c r="BO117" s="25">
        <f t="shared" si="271"/>
        <v>0.95199999999999996</v>
      </c>
      <c r="BP117" s="25">
        <f t="shared" si="271"/>
        <v>0.95199999999999996</v>
      </c>
      <c r="BQ117" s="25">
        <f t="shared" si="271"/>
        <v>0.94399999999999995</v>
      </c>
      <c r="BR117" s="25">
        <f t="shared" si="271"/>
        <v>0.94399999999999995</v>
      </c>
      <c r="BS117" s="25">
        <f t="shared" si="271"/>
        <v>0.94399999999999995</v>
      </c>
      <c r="BT117" s="25">
        <f t="shared" si="271"/>
        <v>0.94399999999999995</v>
      </c>
      <c r="BU117" s="25">
        <f t="shared" si="271"/>
        <v>1</v>
      </c>
      <c r="BV117" s="25">
        <f t="shared" si="271"/>
        <v>0.96</v>
      </c>
      <c r="BW117" s="25">
        <f t="shared" si="271"/>
        <v>0.94399999999999995</v>
      </c>
      <c r="BX117" s="25">
        <f t="shared" si="271"/>
        <v>0.94399999999999995</v>
      </c>
      <c r="BY117" s="25">
        <f t="shared" si="271"/>
        <v>0.94399999999999995</v>
      </c>
      <c r="BZ117" s="25">
        <f t="shared" si="271"/>
        <v>0.94399999999999995</v>
      </c>
      <c r="CA117" s="25">
        <f t="shared" si="271"/>
        <v>0.94399999999999995</v>
      </c>
      <c r="CB117" s="25">
        <f t="shared" si="271"/>
        <v>0.94399999999999995</v>
      </c>
      <c r="CC117" s="25">
        <f t="shared" si="271"/>
        <v>0.94399999999999995</v>
      </c>
      <c r="CD117" s="25">
        <f t="shared" ref="CD117:CS117" si="272">IF($F117=CD$4,1,IF($F117&gt;=EDATE(CD$4,12),IF(CD$11="Prior Year",CD105*(1-CD$10),CD105-CD$10),IF(CD116&gt;0,CD116,0)))</f>
        <v>0.94399999999999995</v>
      </c>
      <c r="CE117" s="25">
        <f t="shared" si="272"/>
        <v>0.94399999999999995</v>
      </c>
      <c r="CF117" s="25">
        <f t="shared" si="272"/>
        <v>1</v>
      </c>
      <c r="CG117" s="25">
        <f t="shared" si="272"/>
        <v>1</v>
      </c>
      <c r="CH117" s="25">
        <f t="shared" si="272"/>
        <v>1</v>
      </c>
      <c r="CI117" s="25">
        <f t="shared" si="272"/>
        <v>0.94399999999999995</v>
      </c>
      <c r="CJ117" s="25">
        <f t="shared" si="272"/>
        <v>0.97</v>
      </c>
      <c r="CK117" s="25">
        <f t="shared" si="272"/>
        <v>0.97</v>
      </c>
      <c r="CL117" s="25">
        <f t="shared" si="272"/>
        <v>0.96799999999999997</v>
      </c>
      <c r="CM117" s="25">
        <v>0.96560004316924841</v>
      </c>
      <c r="CN117" s="25">
        <v>0.96560004316924841</v>
      </c>
      <c r="CO117" s="25">
        <v>0.96560004316924841</v>
      </c>
      <c r="CP117" s="25">
        <f t="shared" si="272"/>
        <v>0.97</v>
      </c>
      <c r="CQ117" s="25">
        <f t="shared" si="272"/>
        <v>0.97</v>
      </c>
      <c r="CR117" s="25">
        <f t="shared" si="272"/>
        <v>0.97</v>
      </c>
      <c r="CS117" s="25">
        <f t="shared" si="272"/>
        <v>0.97</v>
      </c>
    </row>
    <row r="118" spans="2:97" hidden="1" outlineLevel="1" x14ac:dyDescent="0.25">
      <c r="B118" s="2">
        <f t="shared" si="191"/>
        <v>30</v>
      </c>
      <c r="F118" s="24">
        <f t="shared" si="194"/>
        <v>45170</v>
      </c>
      <c r="G118" s="25">
        <f t="shared" si="215"/>
        <v>0.9680487693480907</v>
      </c>
      <c r="H118" s="25"/>
      <c r="I118" s="25"/>
      <c r="J118" s="25"/>
      <c r="K118" s="25"/>
      <c r="L118" s="25"/>
      <c r="M118" s="25"/>
      <c r="N118" s="25"/>
      <c r="O118" s="25"/>
      <c r="P118" s="23"/>
      <c r="Q118" s="25">
        <f t="shared" si="216"/>
        <v>1</v>
      </c>
      <c r="R118" s="25">
        <f t="shared" ref="R118:CC118" si="273">IF($F118=R$4,1,IF($F118&gt;=EDATE(R$4,12),IF(R$11="Prior Year",R106*(1-R$10),R106-R$10),IF(R117&gt;0,R117,0)))</f>
        <v>0.96</v>
      </c>
      <c r="S118" s="25">
        <f t="shared" si="273"/>
        <v>1</v>
      </c>
      <c r="T118" s="25">
        <f t="shared" si="273"/>
        <v>0.96499999999999997</v>
      </c>
      <c r="U118" s="25">
        <f t="shared" si="273"/>
        <v>0.96499999999999997</v>
      </c>
      <c r="V118" s="25">
        <f t="shared" si="273"/>
        <v>0.97</v>
      </c>
      <c r="W118" s="25">
        <f t="shared" si="273"/>
        <v>0.96499999999999997</v>
      </c>
      <c r="X118" s="25">
        <f t="shared" si="273"/>
        <v>0.97</v>
      </c>
      <c r="Y118" s="25">
        <f t="shared" si="273"/>
        <v>0.97</v>
      </c>
      <c r="Z118" s="25">
        <f t="shared" si="273"/>
        <v>0.97</v>
      </c>
      <c r="AA118" s="25">
        <f t="shared" si="273"/>
        <v>0.97</v>
      </c>
      <c r="AB118" s="25">
        <f t="shared" si="273"/>
        <v>0.97499999999999998</v>
      </c>
      <c r="AC118" s="25">
        <f t="shared" si="273"/>
        <v>0.97499999999999998</v>
      </c>
      <c r="AD118" s="25">
        <f t="shared" si="273"/>
        <v>0.96499999999999997</v>
      </c>
      <c r="AE118" s="25">
        <f t="shared" si="273"/>
        <v>0.97</v>
      </c>
      <c r="AF118" s="25">
        <f t="shared" si="273"/>
        <v>0.97</v>
      </c>
      <c r="AG118" s="25">
        <f t="shared" si="273"/>
        <v>0.97</v>
      </c>
      <c r="AH118" s="25">
        <f t="shared" si="273"/>
        <v>0.97</v>
      </c>
      <c r="AI118" s="25">
        <f t="shared" si="273"/>
        <v>1</v>
      </c>
      <c r="AJ118" s="25">
        <f t="shared" si="273"/>
        <v>1</v>
      </c>
      <c r="AK118" s="25">
        <f t="shared" si="273"/>
        <v>0.96499999999999997</v>
      </c>
      <c r="AL118" s="25">
        <f t="shared" si="273"/>
        <v>0.97</v>
      </c>
      <c r="AM118" s="25">
        <f t="shared" si="273"/>
        <v>0.97</v>
      </c>
      <c r="AN118" s="25">
        <f t="shared" si="273"/>
        <v>0.95199999999999996</v>
      </c>
      <c r="AO118" s="25">
        <f t="shared" si="273"/>
        <v>0.95199999999999996</v>
      </c>
      <c r="AP118" s="25">
        <f t="shared" si="273"/>
        <v>0.95199999999999996</v>
      </c>
      <c r="AQ118" s="25">
        <f t="shared" si="273"/>
        <v>0.95199999999999996</v>
      </c>
      <c r="AR118" s="25">
        <f t="shared" si="273"/>
        <v>1</v>
      </c>
      <c r="AS118" s="25">
        <f t="shared" si="273"/>
        <v>1</v>
      </c>
      <c r="AT118" s="25">
        <f t="shared" si="273"/>
        <v>0.95199999999999996</v>
      </c>
      <c r="AU118" s="25">
        <f t="shared" si="273"/>
        <v>1</v>
      </c>
      <c r="AV118" s="25">
        <f t="shared" si="273"/>
        <v>0.95199999999999996</v>
      </c>
      <c r="AW118" s="25">
        <f t="shared" si="273"/>
        <v>0.95199999999999996</v>
      </c>
      <c r="AX118" s="25">
        <f t="shared" si="273"/>
        <v>0.95199999999999996</v>
      </c>
      <c r="AY118" s="25">
        <f t="shared" si="273"/>
        <v>0.95199999999999996</v>
      </c>
      <c r="AZ118" s="25">
        <f t="shared" si="273"/>
        <v>0.94399999999999995</v>
      </c>
      <c r="BA118" s="25">
        <f t="shared" si="273"/>
        <v>0.94399999999999995</v>
      </c>
      <c r="BB118" s="25">
        <f t="shared" si="273"/>
        <v>0.94399999999999995</v>
      </c>
      <c r="BC118" s="25">
        <f t="shared" si="273"/>
        <v>0.94399999999999995</v>
      </c>
      <c r="BD118" s="25">
        <f t="shared" si="273"/>
        <v>0.94399999999999995</v>
      </c>
      <c r="BE118" s="25">
        <f t="shared" si="273"/>
        <v>0.94399999999999995</v>
      </c>
      <c r="BF118" s="25">
        <f t="shared" si="273"/>
        <v>0.94399999999999995</v>
      </c>
      <c r="BG118" s="25">
        <f t="shared" si="273"/>
        <v>0.94399999999999995</v>
      </c>
      <c r="BH118" s="25">
        <f t="shared" si="273"/>
        <v>1</v>
      </c>
      <c r="BI118" s="25">
        <f t="shared" si="273"/>
        <v>1</v>
      </c>
      <c r="BJ118" s="25">
        <f t="shared" si="273"/>
        <v>1</v>
      </c>
      <c r="BK118" s="25">
        <f t="shared" si="273"/>
        <v>0.95199999999999996</v>
      </c>
      <c r="BL118" s="25">
        <f t="shared" si="273"/>
        <v>0.95199999999999996</v>
      </c>
      <c r="BM118" s="25">
        <f t="shared" si="273"/>
        <v>0.95199999999999996</v>
      </c>
      <c r="BN118" s="25">
        <f t="shared" si="273"/>
        <v>0.95199999999999996</v>
      </c>
      <c r="BO118" s="25">
        <f t="shared" si="273"/>
        <v>0.95199999999999996</v>
      </c>
      <c r="BP118" s="25">
        <f t="shared" si="273"/>
        <v>0.95199999999999996</v>
      </c>
      <c r="BQ118" s="25">
        <f t="shared" si="273"/>
        <v>0.94399999999999995</v>
      </c>
      <c r="BR118" s="25">
        <f t="shared" si="273"/>
        <v>0.94399999999999995</v>
      </c>
      <c r="BS118" s="25">
        <f t="shared" si="273"/>
        <v>0.94399999999999995</v>
      </c>
      <c r="BT118" s="25">
        <f t="shared" si="273"/>
        <v>0.94399999999999995</v>
      </c>
      <c r="BU118" s="25">
        <f t="shared" si="273"/>
        <v>1</v>
      </c>
      <c r="BV118" s="25">
        <f t="shared" si="273"/>
        <v>0.96</v>
      </c>
      <c r="BW118" s="25">
        <f t="shared" si="273"/>
        <v>0.94399999999999995</v>
      </c>
      <c r="BX118" s="25">
        <f t="shared" si="273"/>
        <v>0.94399999999999995</v>
      </c>
      <c r="BY118" s="25">
        <f t="shared" si="273"/>
        <v>0.94399999999999995</v>
      </c>
      <c r="BZ118" s="25">
        <f t="shared" si="273"/>
        <v>0.94399999999999995</v>
      </c>
      <c r="CA118" s="25">
        <f t="shared" si="273"/>
        <v>0.94399999999999995</v>
      </c>
      <c r="CB118" s="25">
        <f t="shared" si="273"/>
        <v>0.94399999999999995</v>
      </c>
      <c r="CC118" s="25">
        <f t="shared" si="273"/>
        <v>0.94399999999999995</v>
      </c>
      <c r="CD118" s="25">
        <f t="shared" ref="CD118:CS118" si="274">IF($F118=CD$4,1,IF($F118&gt;=EDATE(CD$4,12),IF(CD$11="Prior Year",CD106*(1-CD$10),CD106-CD$10),IF(CD117&gt;0,CD117,0)))</f>
        <v>0.94399999999999995</v>
      </c>
      <c r="CE118" s="25">
        <f t="shared" si="274"/>
        <v>0.94399999999999995</v>
      </c>
      <c r="CF118" s="25">
        <f t="shared" si="274"/>
        <v>1</v>
      </c>
      <c r="CG118" s="25">
        <f t="shared" si="274"/>
        <v>1</v>
      </c>
      <c r="CH118" s="25">
        <f t="shared" si="274"/>
        <v>1</v>
      </c>
      <c r="CI118" s="25">
        <f t="shared" si="274"/>
        <v>0.94399999999999995</v>
      </c>
      <c r="CJ118" s="25">
        <f t="shared" si="274"/>
        <v>0.97</v>
      </c>
      <c r="CK118" s="25">
        <f t="shared" si="274"/>
        <v>0.97</v>
      </c>
      <c r="CL118" s="25">
        <f t="shared" si="274"/>
        <v>0.96799999999999997</v>
      </c>
      <c r="CM118" s="25">
        <v>0.96560004316924841</v>
      </c>
      <c r="CN118" s="25">
        <v>0.96560004316924841</v>
      </c>
      <c r="CO118" s="25">
        <v>0.96560004316924841</v>
      </c>
      <c r="CP118" s="25">
        <f t="shared" si="274"/>
        <v>0.97</v>
      </c>
      <c r="CQ118" s="25">
        <f t="shared" si="274"/>
        <v>0.97</v>
      </c>
      <c r="CR118" s="25">
        <f t="shared" si="274"/>
        <v>0.97</v>
      </c>
      <c r="CS118" s="25">
        <f t="shared" si="274"/>
        <v>0.97</v>
      </c>
    </row>
    <row r="119" spans="2:97" hidden="1" outlineLevel="1" x14ac:dyDescent="0.25">
      <c r="B119" s="2">
        <f t="shared" si="191"/>
        <v>31</v>
      </c>
      <c r="F119" s="24">
        <f t="shared" si="194"/>
        <v>45200</v>
      </c>
      <c r="G119" s="25">
        <f t="shared" si="215"/>
        <v>0.96792750431122609</v>
      </c>
      <c r="H119" s="25"/>
      <c r="I119" s="25"/>
      <c r="J119" s="25"/>
      <c r="K119" s="25"/>
      <c r="L119" s="25"/>
      <c r="M119" s="25"/>
      <c r="N119" s="25"/>
      <c r="O119" s="25"/>
      <c r="P119" s="23"/>
      <c r="Q119" s="25">
        <f t="shared" si="216"/>
        <v>1</v>
      </c>
      <c r="R119" s="25">
        <f t="shared" ref="R119:CC119" si="275">IF($F119=R$4,1,IF($F119&gt;=EDATE(R$4,12),IF(R$11="Prior Year",R107*(1-R$10),R107-R$10),IF(R118&gt;0,R118,0)))</f>
        <v>0.96</v>
      </c>
      <c r="S119" s="25">
        <f t="shared" si="275"/>
        <v>1</v>
      </c>
      <c r="T119" s="25">
        <f t="shared" si="275"/>
        <v>0.96499999999999997</v>
      </c>
      <c r="U119" s="25">
        <f t="shared" si="275"/>
        <v>0.96499999999999997</v>
      </c>
      <c r="V119" s="25">
        <f t="shared" si="275"/>
        <v>0.97</v>
      </c>
      <c r="W119" s="25">
        <f t="shared" si="275"/>
        <v>0.96499999999999997</v>
      </c>
      <c r="X119" s="25">
        <f t="shared" si="275"/>
        <v>0.96499999999999997</v>
      </c>
      <c r="Y119" s="25">
        <f t="shared" si="275"/>
        <v>0.96499999999999997</v>
      </c>
      <c r="Z119" s="25">
        <f t="shared" si="275"/>
        <v>0.97</v>
      </c>
      <c r="AA119" s="25">
        <f t="shared" si="275"/>
        <v>0.97</v>
      </c>
      <c r="AB119" s="25">
        <f t="shared" si="275"/>
        <v>0.97499999999999998</v>
      </c>
      <c r="AC119" s="25">
        <f t="shared" si="275"/>
        <v>0.97499999999999998</v>
      </c>
      <c r="AD119" s="25">
        <f t="shared" si="275"/>
        <v>0.96499999999999997</v>
      </c>
      <c r="AE119" s="25">
        <f t="shared" si="275"/>
        <v>0.97</v>
      </c>
      <c r="AF119" s="25">
        <f t="shared" si="275"/>
        <v>0.97</v>
      </c>
      <c r="AG119" s="25">
        <f t="shared" si="275"/>
        <v>0.97</v>
      </c>
      <c r="AH119" s="25">
        <f t="shared" si="275"/>
        <v>0.97</v>
      </c>
      <c r="AI119" s="25">
        <f t="shared" si="275"/>
        <v>1</v>
      </c>
      <c r="AJ119" s="25">
        <f t="shared" si="275"/>
        <v>1</v>
      </c>
      <c r="AK119" s="25">
        <f t="shared" si="275"/>
        <v>0.96499999999999997</v>
      </c>
      <c r="AL119" s="25">
        <f t="shared" si="275"/>
        <v>0.97</v>
      </c>
      <c r="AM119" s="25">
        <f t="shared" si="275"/>
        <v>0.97</v>
      </c>
      <c r="AN119" s="25">
        <f t="shared" si="275"/>
        <v>0.95199999999999996</v>
      </c>
      <c r="AO119" s="25">
        <f t="shared" si="275"/>
        <v>0.95199999999999996</v>
      </c>
      <c r="AP119" s="25">
        <f t="shared" si="275"/>
        <v>0.95199999999999996</v>
      </c>
      <c r="AQ119" s="25">
        <f t="shared" si="275"/>
        <v>0.95199999999999996</v>
      </c>
      <c r="AR119" s="25">
        <f t="shared" si="275"/>
        <v>1</v>
      </c>
      <c r="AS119" s="25">
        <f t="shared" si="275"/>
        <v>1</v>
      </c>
      <c r="AT119" s="25">
        <f t="shared" si="275"/>
        <v>0.95199999999999996</v>
      </c>
      <c r="AU119" s="25">
        <f t="shared" si="275"/>
        <v>1</v>
      </c>
      <c r="AV119" s="25">
        <f t="shared" si="275"/>
        <v>0.95199999999999996</v>
      </c>
      <c r="AW119" s="25">
        <f t="shared" si="275"/>
        <v>0.95199999999999996</v>
      </c>
      <c r="AX119" s="25">
        <f t="shared" si="275"/>
        <v>0.95199999999999996</v>
      </c>
      <c r="AY119" s="25">
        <f t="shared" si="275"/>
        <v>0.95199999999999996</v>
      </c>
      <c r="AZ119" s="25">
        <f t="shared" si="275"/>
        <v>0.94399999999999995</v>
      </c>
      <c r="BA119" s="25">
        <f t="shared" si="275"/>
        <v>0.94399999999999995</v>
      </c>
      <c r="BB119" s="25">
        <f t="shared" si="275"/>
        <v>0.94399999999999995</v>
      </c>
      <c r="BC119" s="25">
        <f t="shared" si="275"/>
        <v>0.94399999999999995</v>
      </c>
      <c r="BD119" s="25">
        <f t="shared" si="275"/>
        <v>0.94399999999999995</v>
      </c>
      <c r="BE119" s="25">
        <f t="shared" si="275"/>
        <v>0.94399999999999995</v>
      </c>
      <c r="BF119" s="25">
        <f t="shared" si="275"/>
        <v>0.94399999999999995</v>
      </c>
      <c r="BG119" s="25">
        <f t="shared" si="275"/>
        <v>0.94399999999999995</v>
      </c>
      <c r="BH119" s="25">
        <f t="shared" si="275"/>
        <v>1</v>
      </c>
      <c r="BI119" s="25">
        <f t="shared" si="275"/>
        <v>1</v>
      </c>
      <c r="BJ119" s="25">
        <f t="shared" si="275"/>
        <v>1</v>
      </c>
      <c r="BK119" s="25">
        <f t="shared" si="275"/>
        <v>0.95199999999999996</v>
      </c>
      <c r="BL119" s="25">
        <f t="shared" si="275"/>
        <v>0.95199999999999996</v>
      </c>
      <c r="BM119" s="25">
        <f t="shared" si="275"/>
        <v>0.95199999999999996</v>
      </c>
      <c r="BN119" s="25">
        <f t="shared" si="275"/>
        <v>0.95199999999999996</v>
      </c>
      <c r="BO119" s="25">
        <f t="shared" si="275"/>
        <v>0.95199999999999996</v>
      </c>
      <c r="BP119" s="25">
        <f t="shared" si="275"/>
        <v>0.95199999999999996</v>
      </c>
      <c r="BQ119" s="25">
        <f t="shared" si="275"/>
        <v>0.94399999999999995</v>
      </c>
      <c r="BR119" s="25">
        <f t="shared" si="275"/>
        <v>0.94399999999999995</v>
      </c>
      <c r="BS119" s="25">
        <f t="shared" si="275"/>
        <v>0.94399999999999995</v>
      </c>
      <c r="BT119" s="25">
        <f t="shared" si="275"/>
        <v>0.94399999999999995</v>
      </c>
      <c r="BU119" s="25">
        <f t="shared" si="275"/>
        <v>1</v>
      </c>
      <c r="BV119" s="25">
        <f t="shared" si="275"/>
        <v>0.96</v>
      </c>
      <c r="BW119" s="25">
        <f t="shared" si="275"/>
        <v>0.94399999999999995</v>
      </c>
      <c r="BX119" s="25">
        <f t="shared" si="275"/>
        <v>0.94399999999999995</v>
      </c>
      <c r="BY119" s="25">
        <f t="shared" si="275"/>
        <v>0.94399999999999995</v>
      </c>
      <c r="BZ119" s="25">
        <f t="shared" si="275"/>
        <v>0.94399999999999995</v>
      </c>
      <c r="CA119" s="25">
        <f t="shared" si="275"/>
        <v>0.94399999999999995</v>
      </c>
      <c r="CB119" s="25">
        <f t="shared" si="275"/>
        <v>0.94399999999999995</v>
      </c>
      <c r="CC119" s="25">
        <f t="shared" si="275"/>
        <v>0.94399999999999995</v>
      </c>
      <c r="CD119" s="25">
        <f t="shared" ref="CD119:CS119" si="276">IF($F119=CD$4,1,IF($F119&gt;=EDATE(CD$4,12),IF(CD$11="Prior Year",CD107*(1-CD$10),CD107-CD$10),IF(CD118&gt;0,CD118,0)))</f>
        <v>0.94399999999999995</v>
      </c>
      <c r="CE119" s="25">
        <f t="shared" si="276"/>
        <v>0.94399999999999995</v>
      </c>
      <c r="CF119" s="25">
        <f t="shared" si="276"/>
        <v>1</v>
      </c>
      <c r="CG119" s="25">
        <f t="shared" si="276"/>
        <v>1</v>
      </c>
      <c r="CH119" s="25">
        <f t="shared" si="276"/>
        <v>1</v>
      </c>
      <c r="CI119" s="25">
        <f t="shared" si="276"/>
        <v>0.94399999999999995</v>
      </c>
      <c r="CJ119" s="25">
        <f t="shared" si="276"/>
        <v>0.97</v>
      </c>
      <c r="CK119" s="25">
        <f t="shared" si="276"/>
        <v>0.97</v>
      </c>
      <c r="CL119" s="25">
        <f t="shared" si="276"/>
        <v>0.96799999999999997</v>
      </c>
      <c r="CM119" s="25">
        <v>0.96560004316924841</v>
      </c>
      <c r="CN119" s="25">
        <v>0.96560004316924841</v>
      </c>
      <c r="CO119" s="25">
        <v>0.96560004316924841</v>
      </c>
      <c r="CP119" s="25">
        <f t="shared" si="276"/>
        <v>0.97</v>
      </c>
      <c r="CQ119" s="25">
        <f t="shared" si="276"/>
        <v>0.97</v>
      </c>
      <c r="CR119" s="25">
        <f t="shared" si="276"/>
        <v>0.97</v>
      </c>
      <c r="CS119" s="25">
        <f t="shared" si="276"/>
        <v>0.97</v>
      </c>
    </row>
    <row r="120" spans="2:97" hidden="1" outlineLevel="1" x14ac:dyDescent="0.25">
      <c r="B120" s="2">
        <f t="shared" si="191"/>
        <v>30</v>
      </c>
      <c r="F120" s="24">
        <f t="shared" si="194"/>
        <v>45231</v>
      </c>
      <c r="G120" s="25">
        <f t="shared" si="215"/>
        <v>0.96715140807529298</v>
      </c>
      <c r="H120" s="25"/>
      <c r="I120" s="25"/>
      <c r="J120" s="25"/>
      <c r="K120" s="25"/>
      <c r="L120" s="25"/>
      <c r="M120" s="25"/>
      <c r="N120" s="25"/>
      <c r="O120" s="25"/>
      <c r="P120" s="23"/>
      <c r="Q120" s="25">
        <f t="shared" si="216"/>
        <v>1</v>
      </c>
      <c r="R120" s="25">
        <f t="shared" ref="R120:CC120" si="277">IF($F120=R$4,1,IF($F120&gt;=EDATE(R$4,12),IF(R$11="Prior Year",R108*(1-R$10),R108-R$10),IF(R119&gt;0,R119,0)))</f>
        <v>0.96</v>
      </c>
      <c r="S120" s="25">
        <f t="shared" si="277"/>
        <v>1</v>
      </c>
      <c r="T120" s="25">
        <f t="shared" si="277"/>
        <v>0.96499999999999997</v>
      </c>
      <c r="U120" s="25">
        <f t="shared" si="277"/>
        <v>0.96499999999999997</v>
      </c>
      <c r="V120" s="25">
        <f t="shared" si="277"/>
        <v>0.97</v>
      </c>
      <c r="W120" s="25">
        <f t="shared" si="277"/>
        <v>0.96499999999999997</v>
      </c>
      <c r="X120" s="25">
        <f t="shared" si="277"/>
        <v>0.96499999999999997</v>
      </c>
      <c r="Y120" s="25">
        <f t="shared" si="277"/>
        <v>0.96499999999999997</v>
      </c>
      <c r="Z120" s="25">
        <f t="shared" si="277"/>
        <v>0.96499999999999997</v>
      </c>
      <c r="AA120" s="25">
        <f t="shared" si="277"/>
        <v>0.96499999999999997</v>
      </c>
      <c r="AB120" s="25">
        <f t="shared" si="277"/>
        <v>0.97499999999999998</v>
      </c>
      <c r="AC120" s="25">
        <f t="shared" si="277"/>
        <v>0.97499999999999998</v>
      </c>
      <c r="AD120" s="25">
        <f t="shared" si="277"/>
        <v>0.96499999999999997</v>
      </c>
      <c r="AE120" s="25">
        <f t="shared" si="277"/>
        <v>0.96499999999999997</v>
      </c>
      <c r="AF120" s="25">
        <f t="shared" si="277"/>
        <v>0.96499999999999997</v>
      </c>
      <c r="AG120" s="25">
        <f t="shared" si="277"/>
        <v>0.97</v>
      </c>
      <c r="AH120" s="25">
        <f t="shared" si="277"/>
        <v>0.97</v>
      </c>
      <c r="AI120" s="25">
        <f t="shared" si="277"/>
        <v>1</v>
      </c>
      <c r="AJ120" s="25">
        <f t="shared" si="277"/>
        <v>1</v>
      </c>
      <c r="AK120" s="25">
        <f t="shared" si="277"/>
        <v>0.96499999999999997</v>
      </c>
      <c r="AL120" s="25">
        <f t="shared" si="277"/>
        <v>0.97</v>
      </c>
      <c r="AM120" s="25">
        <f t="shared" si="277"/>
        <v>0.97</v>
      </c>
      <c r="AN120" s="25">
        <f t="shared" si="277"/>
        <v>0.95199999999999996</v>
      </c>
      <c r="AO120" s="25">
        <f t="shared" si="277"/>
        <v>0.95199999999999996</v>
      </c>
      <c r="AP120" s="25">
        <f t="shared" si="277"/>
        <v>0.94399999999999995</v>
      </c>
      <c r="AQ120" s="25">
        <f t="shared" si="277"/>
        <v>0.94399999999999995</v>
      </c>
      <c r="AR120" s="25">
        <f t="shared" si="277"/>
        <v>1</v>
      </c>
      <c r="AS120" s="25">
        <f t="shared" si="277"/>
        <v>1</v>
      </c>
      <c r="AT120" s="25">
        <f t="shared" si="277"/>
        <v>0.95199999999999996</v>
      </c>
      <c r="AU120" s="25">
        <f t="shared" si="277"/>
        <v>1</v>
      </c>
      <c r="AV120" s="25">
        <f t="shared" si="277"/>
        <v>0.95199999999999996</v>
      </c>
      <c r="AW120" s="25">
        <f t="shared" si="277"/>
        <v>0.95199999999999996</v>
      </c>
      <c r="AX120" s="25">
        <f t="shared" si="277"/>
        <v>0.95199999999999996</v>
      </c>
      <c r="AY120" s="25">
        <f t="shared" si="277"/>
        <v>0.95199999999999996</v>
      </c>
      <c r="AZ120" s="25">
        <f t="shared" si="277"/>
        <v>0.94399999999999995</v>
      </c>
      <c r="BA120" s="25">
        <f t="shared" si="277"/>
        <v>0.94399999999999995</v>
      </c>
      <c r="BB120" s="25">
        <f t="shared" si="277"/>
        <v>0.94399999999999995</v>
      </c>
      <c r="BC120" s="25">
        <f t="shared" si="277"/>
        <v>0.94399999999999995</v>
      </c>
      <c r="BD120" s="25">
        <f t="shared" si="277"/>
        <v>0.94399999999999995</v>
      </c>
      <c r="BE120" s="25">
        <f t="shared" si="277"/>
        <v>0.94399999999999995</v>
      </c>
      <c r="BF120" s="25">
        <f t="shared" si="277"/>
        <v>0.94399999999999995</v>
      </c>
      <c r="BG120" s="25">
        <f t="shared" si="277"/>
        <v>0.94399999999999995</v>
      </c>
      <c r="BH120" s="25">
        <f t="shared" si="277"/>
        <v>1</v>
      </c>
      <c r="BI120" s="25">
        <f t="shared" si="277"/>
        <v>1</v>
      </c>
      <c r="BJ120" s="25">
        <f t="shared" si="277"/>
        <v>1</v>
      </c>
      <c r="BK120" s="25">
        <f t="shared" si="277"/>
        <v>0.95199999999999996</v>
      </c>
      <c r="BL120" s="25">
        <f t="shared" si="277"/>
        <v>0.95199999999999996</v>
      </c>
      <c r="BM120" s="25">
        <f t="shared" si="277"/>
        <v>0.95199999999999996</v>
      </c>
      <c r="BN120" s="25">
        <f t="shared" si="277"/>
        <v>0.95199999999999996</v>
      </c>
      <c r="BO120" s="25">
        <f t="shared" si="277"/>
        <v>0.94399999999999995</v>
      </c>
      <c r="BP120" s="25">
        <f t="shared" si="277"/>
        <v>0.95199999999999996</v>
      </c>
      <c r="BQ120" s="25">
        <f t="shared" si="277"/>
        <v>0.94399999999999995</v>
      </c>
      <c r="BR120" s="25">
        <f t="shared" si="277"/>
        <v>0.94399999999999995</v>
      </c>
      <c r="BS120" s="25">
        <f t="shared" si="277"/>
        <v>0.94399999999999995</v>
      </c>
      <c r="BT120" s="25">
        <f t="shared" si="277"/>
        <v>0.94399999999999995</v>
      </c>
      <c r="BU120" s="25">
        <f t="shared" si="277"/>
        <v>1</v>
      </c>
      <c r="BV120" s="25">
        <f t="shared" si="277"/>
        <v>0.96</v>
      </c>
      <c r="BW120" s="25">
        <f t="shared" si="277"/>
        <v>0.94399999999999995</v>
      </c>
      <c r="BX120" s="25">
        <f t="shared" si="277"/>
        <v>0.94399999999999995</v>
      </c>
      <c r="BY120" s="25">
        <f t="shared" si="277"/>
        <v>0.94399999999999995</v>
      </c>
      <c r="BZ120" s="25">
        <f t="shared" si="277"/>
        <v>0.94399999999999995</v>
      </c>
      <c r="CA120" s="25">
        <f t="shared" si="277"/>
        <v>0.94399999999999995</v>
      </c>
      <c r="CB120" s="25">
        <f t="shared" si="277"/>
        <v>0.94399999999999995</v>
      </c>
      <c r="CC120" s="25">
        <f t="shared" si="277"/>
        <v>0.94399999999999995</v>
      </c>
      <c r="CD120" s="25">
        <f t="shared" ref="CD120:CS120" si="278">IF($F120=CD$4,1,IF($F120&gt;=EDATE(CD$4,12),IF(CD$11="Prior Year",CD108*(1-CD$10),CD108-CD$10),IF(CD119&gt;0,CD119,0)))</f>
        <v>0.94399999999999995</v>
      </c>
      <c r="CE120" s="25">
        <f t="shared" si="278"/>
        <v>0.94399999999999995</v>
      </c>
      <c r="CF120" s="25">
        <f t="shared" si="278"/>
        <v>1</v>
      </c>
      <c r="CG120" s="25">
        <f t="shared" si="278"/>
        <v>1</v>
      </c>
      <c r="CH120" s="25">
        <f t="shared" si="278"/>
        <v>1</v>
      </c>
      <c r="CI120" s="25">
        <f t="shared" si="278"/>
        <v>0.94399999999999995</v>
      </c>
      <c r="CJ120" s="25">
        <f t="shared" si="278"/>
        <v>0.97</v>
      </c>
      <c r="CK120" s="25">
        <f t="shared" si="278"/>
        <v>0.97</v>
      </c>
      <c r="CL120" s="25">
        <f t="shared" si="278"/>
        <v>0.96</v>
      </c>
      <c r="CM120" s="25">
        <v>0.96560004316924841</v>
      </c>
      <c r="CN120" s="25">
        <v>0.96560004316924841</v>
      </c>
      <c r="CO120" s="25">
        <v>0.96560004316924841</v>
      </c>
      <c r="CP120" s="25">
        <f t="shared" si="278"/>
        <v>0.97</v>
      </c>
      <c r="CQ120" s="25">
        <f t="shared" si="278"/>
        <v>0.97</v>
      </c>
      <c r="CR120" s="25">
        <f t="shared" si="278"/>
        <v>0.97</v>
      </c>
      <c r="CS120" s="25">
        <f t="shared" si="278"/>
        <v>0.97</v>
      </c>
    </row>
    <row r="121" spans="2:97" hidden="1" outlineLevel="1" x14ac:dyDescent="0.25">
      <c r="B121" s="2">
        <f t="shared" si="191"/>
        <v>31</v>
      </c>
      <c r="F121" s="26">
        <f t="shared" si="194"/>
        <v>45261</v>
      </c>
      <c r="G121" s="27">
        <f t="shared" si="215"/>
        <v>0.9666594490923065</v>
      </c>
      <c r="H121" s="27"/>
      <c r="I121" s="27"/>
      <c r="J121" s="27"/>
      <c r="K121" s="27"/>
      <c r="L121" s="27"/>
      <c r="M121" s="27"/>
      <c r="N121" s="27"/>
      <c r="O121" s="27"/>
      <c r="P121" s="28"/>
      <c r="Q121" s="27">
        <f t="shared" si="216"/>
        <v>1</v>
      </c>
      <c r="R121" s="27">
        <f t="shared" ref="R121:CC121" si="279">IF($F121=R$4,1,IF($F121&gt;=EDATE(R$4,12),IF(R$11="Prior Year",R109*(1-R$10),R109-R$10),IF(R120&gt;0,R120,0)))</f>
        <v>0.96</v>
      </c>
      <c r="S121" s="27">
        <f t="shared" si="279"/>
        <v>1</v>
      </c>
      <c r="T121" s="27">
        <f t="shared" si="279"/>
        <v>0.96499999999999997</v>
      </c>
      <c r="U121" s="27">
        <f t="shared" si="279"/>
        <v>0.96499999999999997</v>
      </c>
      <c r="V121" s="27">
        <f t="shared" si="279"/>
        <v>0.97</v>
      </c>
      <c r="W121" s="27">
        <f t="shared" si="279"/>
        <v>0.96499999999999997</v>
      </c>
      <c r="X121" s="27">
        <f t="shared" si="279"/>
        <v>0.96499999999999997</v>
      </c>
      <c r="Y121" s="27">
        <f t="shared" si="279"/>
        <v>0.96499999999999997</v>
      </c>
      <c r="Z121" s="27">
        <f t="shared" si="279"/>
        <v>0.96499999999999997</v>
      </c>
      <c r="AA121" s="27">
        <f t="shared" si="279"/>
        <v>0.96499999999999997</v>
      </c>
      <c r="AB121" s="27">
        <f t="shared" si="279"/>
        <v>0.97499999999999998</v>
      </c>
      <c r="AC121" s="27">
        <f t="shared" si="279"/>
        <v>0.97499999999999998</v>
      </c>
      <c r="AD121" s="27">
        <f t="shared" si="279"/>
        <v>0.96499999999999997</v>
      </c>
      <c r="AE121" s="27">
        <f t="shared" si="279"/>
        <v>0.96499999999999997</v>
      </c>
      <c r="AF121" s="27">
        <f t="shared" si="279"/>
        <v>0.96499999999999997</v>
      </c>
      <c r="AG121" s="27">
        <f t="shared" si="279"/>
        <v>0.97</v>
      </c>
      <c r="AH121" s="27">
        <f t="shared" si="279"/>
        <v>0.97</v>
      </c>
      <c r="AI121" s="27">
        <f t="shared" si="279"/>
        <v>1</v>
      </c>
      <c r="AJ121" s="27">
        <f t="shared" si="279"/>
        <v>1</v>
      </c>
      <c r="AK121" s="27">
        <f t="shared" si="279"/>
        <v>0.96499999999999997</v>
      </c>
      <c r="AL121" s="27">
        <f t="shared" si="279"/>
        <v>0.97</v>
      </c>
      <c r="AM121" s="27">
        <f t="shared" si="279"/>
        <v>0.97</v>
      </c>
      <c r="AN121" s="27">
        <f t="shared" si="279"/>
        <v>0.95199999999999996</v>
      </c>
      <c r="AO121" s="27">
        <f t="shared" si="279"/>
        <v>0.95199999999999996</v>
      </c>
      <c r="AP121" s="27">
        <f t="shared" si="279"/>
        <v>0.94399999999999995</v>
      </c>
      <c r="AQ121" s="27">
        <f t="shared" si="279"/>
        <v>0.94399999999999995</v>
      </c>
      <c r="AR121" s="27">
        <f t="shared" si="279"/>
        <v>1</v>
      </c>
      <c r="AS121" s="27">
        <f t="shared" si="279"/>
        <v>1</v>
      </c>
      <c r="AT121" s="27">
        <f t="shared" si="279"/>
        <v>0.95199999999999996</v>
      </c>
      <c r="AU121" s="27">
        <f t="shared" si="279"/>
        <v>1</v>
      </c>
      <c r="AV121" s="27">
        <f t="shared" si="279"/>
        <v>0.95199999999999996</v>
      </c>
      <c r="AW121" s="27">
        <f t="shared" si="279"/>
        <v>0.95199999999999996</v>
      </c>
      <c r="AX121" s="27">
        <f t="shared" si="279"/>
        <v>0.95199999999999996</v>
      </c>
      <c r="AY121" s="27">
        <f t="shared" si="279"/>
        <v>0.95199999999999996</v>
      </c>
      <c r="AZ121" s="27">
        <f t="shared" si="279"/>
        <v>0.94399999999999995</v>
      </c>
      <c r="BA121" s="27">
        <f t="shared" si="279"/>
        <v>0.94399999999999995</v>
      </c>
      <c r="BB121" s="27">
        <f t="shared" si="279"/>
        <v>0.94399999999999995</v>
      </c>
      <c r="BC121" s="27">
        <f t="shared" si="279"/>
        <v>0.94399999999999995</v>
      </c>
      <c r="BD121" s="27">
        <f t="shared" si="279"/>
        <v>0.94399999999999995</v>
      </c>
      <c r="BE121" s="27">
        <f t="shared" si="279"/>
        <v>0.94399999999999995</v>
      </c>
      <c r="BF121" s="27">
        <f t="shared" si="279"/>
        <v>0.94399999999999995</v>
      </c>
      <c r="BG121" s="27">
        <f t="shared" si="279"/>
        <v>0.94399999999999995</v>
      </c>
      <c r="BH121" s="27">
        <f t="shared" si="279"/>
        <v>1</v>
      </c>
      <c r="BI121" s="27">
        <f t="shared" si="279"/>
        <v>1</v>
      </c>
      <c r="BJ121" s="27">
        <f t="shared" si="279"/>
        <v>1</v>
      </c>
      <c r="BK121" s="27">
        <f t="shared" si="279"/>
        <v>0.95199999999999996</v>
      </c>
      <c r="BL121" s="27">
        <f t="shared" si="279"/>
        <v>0.95199999999999996</v>
      </c>
      <c r="BM121" s="27">
        <f t="shared" si="279"/>
        <v>0.95199999999999996</v>
      </c>
      <c r="BN121" s="27">
        <f t="shared" si="279"/>
        <v>0.95199999999999996</v>
      </c>
      <c r="BO121" s="27">
        <f t="shared" si="279"/>
        <v>0.94399999999999995</v>
      </c>
      <c r="BP121" s="27">
        <f t="shared" si="279"/>
        <v>0.95199999999999996</v>
      </c>
      <c r="BQ121" s="27">
        <f t="shared" si="279"/>
        <v>0.94399999999999995</v>
      </c>
      <c r="BR121" s="27">
        <f t="shared" si="279"/>
        <v>0.94399999999999995</v>
      </c>
      <c r="BS121" s="27">
        <f t="shared" si="279"/>
        <v>0.94399999999999995</v>
      </c>
      <c r="BT121" s="27">
        <f t="shared" si="279"/>
        <v>0.94399999999999995</v>
      </c>
      <c r="BU121" s="27">
        <f t="shared" si="279"/>
        <v>1</v>
      </c>
      <c r="BV121" s="27">
        <f t="shared" si="279"/>
        <v>0.95199999999999996</v>
      </c>
      <c r="BW121" s="27">
        <f t="shared" si="279"/>
        <v>0.94399999999999995</v>
      </c>
      <c r="BX121" s="27">
        <f t="shared" si="279"/>
        <v>0.94399999999999995</v>
      </c>
      <c r="BY121" s="27">
        <f t="shared" si="279"/>
        <v>0.94399999999999995</v>
      </c>
      <c r="BZ121" s="27">
        <f t="shared" si="279"/>
        <v>0.94399999999999995</v>
      </c>
      <c r="CA121" s="27">
        <f t="shared" si="279"/>
        <v>0.94399999999999995</v>
      </c>
      <c r="CB121" s="27">
        <f t="shared" si="279"/>
        <v>0.94399999999999995</v>
      </c>
      <c r="CC121" s="27">
        <f t="shared" si="279"/>
        <v>0.94399999999999995</v>
      </c>
      <c r="CD121" s="27">
        <f t="shared" ref="CD121:CS121" si="280">IF($F121=CD$4,1,IF($F121&gt;=EDATE(CD$4,12),IF(CD$11="Prior Year",CD109*(1-CD$10),CD109-CD$10),IF(CD120&gt;0,CD120,0)))</f>
        <v>0.94399999999999995</v>
      </c>
      <c r="CE121" s="27">
        <f t="shared" si="280"/>
        <v>0.94399999999999995</v>
      </c>
      <c r="CF121" s="27">
        <f t="shared" si="280"/>
        <v>1</v>
      </c>
      <c r="CG121" s="27">
        <f t="shared" si="280"/>
        <v>1</v>
      </c>
      <c r="CH121" s="27">
        <f t="shared" si="280"/>
        <v>1</v>
      </c>
      <c r="CI121" s="27">
        <f t="shared" si="280"/>
        <v>0.94399999999999995</v>
      </c>
      <c r="CJ121" s="27">
        <f t="shared" si="280"/>
        <v>0.96499999999999997</v>
      </c>
      <c r="CK121" s="27">
        <f t="shared" si="280"/>
        <v>0.96499999999999997</v>
      </c>
      <c r="CL121" s="27">
        <f t="shared" si="280"/>
        <v>0.96</v>
      </c>
      <c r="CM121" s="27">
        <v>0.96277160311955545</v>
      </c>
      <c r="CN121" s="27">
        <v>0.96277160311955545</v>
      </c>
      <c r="CO121" s="27">
        <v>0.96277160311955545</v>
      </c>
      <c r="CP121" s="27">
        <f t="shared" si="280"/>
        <v>0.96499999999999997</v>
      </c>
      <c r="CQ121" s="27">
        <f t="shared" si="280"/>
        <v>0.96499999999999997</v>
      </c>
      <c r="CR121" s="27">
        <f t="shared" si="280"/>
        <v>0.96499999999999997</v>
      </c>
      <c r="CS121" s="27">
        <f t="shared" si="280"/>
        <v>0.96499999999999997</v>
      </c>
    </row>
    <row r="122" spans="2:97" hidden="1" outlineLevel="1" x14ac:dyDescent="0.25">
      <c r="B122" s="2">
        <f t="shared" si="191"/>
        <v>31</v>
      </c>
      <c r="F122" s="24">
        <f t="shared" si="194"/>
        <v>45292</v>
      </c>
      <c r="G122" s="25">
        <f t="shared" si="215"/>
        <v>0.96490786650085203</v>
      </c>
      <c r="H122" s="25"/>
      <c r="I122" s="25"/>
      <c r="J122" s="25"/>
      <c r="K122" s="25"/>
      <c r="L122" s="25"/>
      <c r="M122" s="25"/>
      <c r="N122" s="25"/>
      <c r="O122" s="25"/>
      <c r="P122" s="23"/>
      <c r="Q122" s="25">
        <f t="shared" si="216"/>
        <v>1</v>
      </c>
      <c r="R122" s="25">
        <f t="shared" ref="R122:CC122" si="281">IF($F122=R$4,1,IF($F122&gt;=EDATE(R$4,12),IF(R$11="Prior Year",R110*(1-R$10),R110-R$10),IF(R121&gt;0,R121,0)))</f>
        <v>0.96</v>
      </c>
      <c r="S122" s="25">
        <f t="shared" si="281"/>
        <v>1</v>
      </c>
      <c r="T122" s="25">
        <f t="shared" si="281"/>
        <v>0.96</v>
      </c>
      <c r="U122" s="25">
        <f t="shared" si="281"/>
        <v>0.96</v>
      </c>
      <c r="V122" s="25">
        <f t="shared" si="281"/>
        <v>0.96499999999999997</v>
      </c>
      <c r="W122" s="25">
        <f t="shared" si="281"/>
        <v>0.96</v>
      </c>
      <c r="X122" s="25">
        <f t="shared" si="281"/>
        <v>0.96499999999999997</v>
      </c>
      <c r="Y122" s="25">
        <f t="shared" si="281"/>
        <v>0.96499999999999997</v>
      </c>
      <c r="Z122" s="25">
        <f t="shared" si="281"/>
        <v>0.96499999999999997</v>
      </c>
      <c r="AA122" s="25">
        <f t="shared" si="281"/>
        <v>0.96499999999999997</v>
      </c>
      <c r="AB122" s="25">
        <f t="shared" si="281"/>
        <v>0.97</v>
      </c>
      <c r="AC122" s="25">
        <f t="shared" si="281"/>
        <v>0.97</v>
      </c>
      <c r="AD122" s="25">
        <f t="shared" si="281"/>
        <v>0.96</v>
      </c>
      <c r="AE122" s="25">
        <f t="shared" si="281"/>
        <v>0.96499999999999997</v>
      </c>
      <c r="AF122" s="25">
        <f t="shared" si="281"/>
        <v>0.96499999999999997</v>
      </c>
      <c r="AG122" s="25">
        <f t="shared" si="281"/>
        <v>0.96499999999999997</v>
      </c>
      <c r="AH122" s="25">
        <f t="shared" si="281"/>
        <v>0.96499999999999997</v>
      </c>
      <c r="AI122" s="25">
        <f t="shared" si="281"/>
        <v>1</v>
      </c>
      <c r="AJ122" s="25">
        <f t="shared" si="281"/>
        <v>1</v>
      </c>
      <c r="AK122" s="25">
        <f t="shared" si="281"/>
        <v>0.96</v>
      </c>
      <c r="AL122" s="25">
        <f t="shared" si="281"/>
        <v>0.96499999999999997</v>
      </c>
      <c r="AM122" s="25">
        <f t="shared" si="281"/>
        <v>0.96499999999999997</v>
      </c>
      <c r="AN122" s="25">
        <f t="shared" si="281"/>
        <v>0.94399999999999995</v>
      </c>
      <c r="AO122" s="25">
        <f t="shared" si="281"/>
        <v>0.94399999999999995</v>
      </c>
      <c r="AP122" s="25">
        <f t="shared" si="281"/>
        <v>0.94399999999999995</v>
      </c>
      <c r="AQ122" s="25">
        <f t="shared" si="281"/>
        <v>0.94399999999999995</v>
      </c>
      <c r="AR122" s="25">
        <f t="shared" si="281"/>
        <v>1</v>
      </c>
      <c r="AS122" s="25">
        <f t="shared" si="281"/>
        <v>1</v>
      </c>
      <c r="AT122" s="25">
        <f t="shared" si="281"/>
        <v>0.94399999999999995</v>
      </c>
      <c r="AU122" s="25">
        <f t="shared" si="281"/>
        <v>1</v>
      </c>
      <c r="AV122" s="25">
        <f t="shared" si="281"/>
        <v>0.94399999999999995</v>
      </c>
      <c r="AW122" s="25">
        <f t="shared" si="281"/>
        <v>0.94399999999999995</v>
      </c>
      <c r="AX122" s="25">
        <f t="shared" si="281"/>
        <v>0.94399999999999995</v>
      </c>
      <c r="AY122" s="25">
        <f t="shared" si="281"/>
        <v>0.94399999999999995</v>
      </c>
      <c r="AZ122" s="25">
        <f t="shared" si="281"/>
        <v>0.94399999999999995</v>
      </c>
      <c r="BA122" s="25">
        <f t="shared" si="281"/>
        <v>0.94399999999999995</v>
      </c>
      <c r="BB122" s="25">
        <f t="shared" si="281"/>
        <v>0.94399999999999995</v>
      </c>
      <c r="BC122" s="25">
        <f t="shared" si="281"/>
        <v>0.94399999999999995</v>
      </c>
      <c r="BD122" s="25">
        <f t="shared" si="281"/>
        <v>0.94399999999999995</v>
      </c>
      <c r="BE122" s="25">
        <f t="shared" si="281"/>
        <v>0.94399999999999995</v>
      </c>
      <c r="BF122" s="25">
        <f t="shared" si="281"/>
        <v>0.93599999999999994</v>
      </c>
      <c r="BG122" s="25">
        <f t="shared" si="281"/>
        <v>0.93599999999999994</v>
      </c>
      <c r="BH122" s="25">
        <f t="shared" si="281"/>
        <v>1</v>
      </c>
      <c r="BI122" s="25">
        <f t="shared" si="281"/>
        <v>1</v>
      </c>
      <c r="BJ122" s="25">
        <f t="shared" si="281"/>
        <v>1</v>
      </c>
      <c r="BK122" s="25">
        <f t="shared" si="281"/>
        <v>0.94399999999999995</v>
      </c>
      <c r="BL122" s="25">
        <f t="shared" si="281"/>
        <v>0.94399999999999995</v>
      </c>
      <c r="BM122" s="25">
        <f t="shared" si="281"/>
        <v>0.94399999999999995</v>
      </c>
      <c r="BN122" s="25">
        <f t="shared" si="281"/>
        <v>0.94399999999999995</v>
      </c>
      <c r="BO122" s="25">
        <f t="shared" si="281"/>
        <v>0.94399999999999995</v>
      </c>
      <c r="BP122" s="25">
        <f t="shared" si="281"/>
        <v>0.94399999999999995</v>
      </c>
      <c r="BQ122" s="25">
        <f t="shared" si="281"/>
        <v>0.94399999999999995</v>
      </c>
      <c r="BR122" s="25">
        <f t="shared" si="281"/>
        <v>0.94399999999999995</v>
      </c>
      <c r="BS122" s="25">
        <f t="shared" si="281"/>
        <v>0.94399999999999995</v>
      </c>
      <c r="BT122" s="25">
        <f t="shared" si="281"/>
        <v>0.94399999999999995</v>
      </c>
      <c r="BU122" s="25">
        <f t="shared" si="281"/>
        <v>1</v>
      </c>
      <c r="BV122" s="25">
        <f t="shared" si="281"/>
        <v>0.95199999999999996</v>
      </c>
      <c r="BW122" s="25">
        <f t="shared" si="281"/>
        <v>0.94399999999999995</v>
      </c>
      <c r="BX122" s="25">
        <f t="shared" si="281"/>
        <v>0.94399999999999995</v>
      </c>
      <c r="BY122" s="25">
        <f t="shared" si="281"/>
        <v>0.94399999999999995</v>
      </c>
      <c r="BZ122" s="25">
        <f t="shared" si="281"/>
        <v>0.94399999999999995</v>
      </c>
      <c r="CA122" s="25">
        <f t="shared" si="281"/>
        <v>0.94399999999999995</v>
      </c>
      <c r="CB122" s="25">
        <f t="shared" si="281"/>
        <v>0.94399999999999995</v>
      </c>
      <c r="CC122" s="25">
        <f t="shared" si="281"/>
        <v>0.94399999999999995</v>
      </c>
      <c r="CD122" s="25">
        <f t="shared" ref="CD122:CS122" si="282">IF($F122=CD$4,1,IF($F122&gt;=EDATE(CD$4,12),IF(CD$11="Prior Year",CD110*(1-CD$10),CD110-CD$10),IF(CD121&gt;0,CD121,0)))</f>
        <v>0.94399999999999995</v>
      </c>
      <c r="CE122" s="25">
        <f t="shared" si="282"/>
        <v>0.94399999999999995</v>
      </c>
      <c r="CF122" s="25">
        <f t="shared" si="282"/>
        <v>1</v>
      </c>
      <c r="CG122" s="25">
        <f t="shared" si="282"/>
        <v>1</v>
      </c>
      <c r="CH122" s="25">
        <f t="shared" si="282"/>
        <v>1</v>
      </c>
      <c r="CI122" s="25">
        <f t="shared" si="282"/>
        <v>0.94399999999999995</v>
      </c>
      <c r="CJ122" s="25">
        <f t="shared" si="282"/>
        <v>0.96499999999999997</v>
      </c>
      <c r="CK122" s="25">
        <f t="shared" si="282"/>
        <v>0.96499999999999997</v>
      </c>
      <c r="CL122" s="25">
        <f t="shared" si="282"/>
        <v>0.96</v>
      </c>
      <c r="CM122" s="25">
        <v>0.95998740774522529</v>
      </c>
      <c r="CN122" s="25">
        <v>0.95998740774522529</v>
      </c>
      <c r="CO122" s="25">
        <v>0.95998740774522529</v>
      </c>
      <c r="CP122" s="25">
        <f t="shared" si="282"/>
        <v>0.96499999999999997</v>
      </c>
      <c r="CQ122" s="25">
        <f t="shared" si="282"/>
        <v>0.96499999999999997</v>
      </c>
      <c r="CR122" s="25">
        <f t="shared" si="282"/>
        <v>0.96499999999999997</v>
      </c>
      <c r="CS122" s="25">
        <f t="shared" si="282"/>
        <v>0.96499999999999997</v>
      </c>
    </row>
    <row r="123" spans="2:97" hidden="1" outlineLevel="1" x14ac:dyDescent="0.25">
      <c r="B123" s="2">
        <f t="shared" si="191"/>
        <v>29</v>
      </c>
      <c r="F123" s="24">
        <f t="shared" si="194"/>
        <v>45323</v>
      </c>
      <c r="G123" s="25">
        <f t="shared" si="215"/>
        <v>0.96490786650085203</v>
      </c>
      <c r="H123" s="25"/>
      <c r="I123" s="25"/>
      <c r="J123" s="25"/>
      <c r="K123" s="25"/>
      <c r="L123" s="25"/>
      <c r="M123" s="25"/>
      <c r="N123" s="25"/>
      <c r="O123" s="25"/>
      <c r="P123" s="23"/>
      <c r="Q123" s="25">
        <f t="shared" si="216"/>
        <v>1</v>
      </c>
      <c r="R123" s="25">
        <f t="shared" ref="R123:CC123" si="283">IF($F123=R$4,1,IF($F123&gt;=EDATE(R$4,12),IF(R$11="Prior Year",R111*(1-R$10),R111-R$10),IF(R122&gt;0,R122,0)))</f>
        <v>0.96</v>
      </c>
      <c r="S123" s="25">
        <f t="shared" si="283"/>
        <v>1</v>
      </c>
      <c r="T123" s="25">
        <f t="shared" si="283"/>
        <v>0.96</v>
      </c>
      <c r="U123" s="25">
        <f t="shared" si="283"/>
        <v>0.96</v>
      </c>
      <c r="V123" s="25">
        <f t="shared" si="283"/>
        <v>0.96499999999999997</v>
      </c>
      <c r="W123" s="25">
        <f t="shared" si="283"/>
        <v>0.96</v>
      </c>
      <c r="X123" s="25">
        <f t="shared" si="283"/>
        <v>0.96499999999999997</v>
      </c>
      <c r="Y123" s="25">
        <f t="shared" si="283"/>
        <v>0.96499999999999997</v>
      </c>
      <c r="Z123" s="25">
        <f t="shared" si="283"/>
        <v>0.96499999999999997</v>
      </c>
      <c r="AA123" s="25">
        <f t="shared" si="283"/>
        <v>0.96499999999999997</v>
      </c>
      <c r="AB123" s="25">
        <f t="shared" si="283"/>
        <v>0.97</v>
      </c>
      <c r="AC123" s="25">
        <f t="shared" si="283"/>
        <v>0.97</v>
      </c>
      <c r="AD123" s="25">
        <f t="shared" si="283"/>
        <v>0.96</v>
      </c>
      <c r="AE123" s="25">
        <f t="shared" si="283"/>
        <v>0.96499999999999997</v>
      </c>
      <c r="AF123" s="25">
        <f t="shared" si="283"/>
        <v>0.96499999999999997</v>
      </c>
      <c r="AG123" s="25">
        <f t="shared" si="283"/>
        <v>0.96499999999999997</v>
      </c>
      <c r="AH123" s="25">
        <f t="shared" si="283"/>
        <v>0.96499999999999997</v>
      </c>
      <c r="AI123" s="25">
        <f t="shared" si="283"/>
        <v>1</v>
      </c>
      <c r="AJ123" s="25">
        <f t="shared" si="283"/>
        <v>1</v>
      </c>
      <c r="AK123" s="25">
        <f t="shared" si="283"/>
        <v>0.96</v>
      </c>
      <c r="AL123" s="25">
        <f t="shared" si="283"/>
        <v>0.96499999999999997</v>
      </c>
      <c r="AM123" s="25">
        <f t="shared" si="283"/>
        <v>0.96499999999999997</v>
      </c>
      <c r="AN123" s="25">
        <f t="shared" si="283"/>
        <v>0.94399999999999995</v>
      </c>
      <c r="AO123" s="25">
        <f t="shared" si="283"/>
        <v>0.94399999999999995</v>
      </c>
      <c r="AP123" s="25">
        <f t="shared" si="283"/>
        <v>0.94399999999999995</v>
      </c>
      <c r="AQ123" s="25">
        <f t="shared" si="283"/>
        <v>0.94399999999999995</v>
      </c>
      <c r="AR123" s="25">
        <f t="shared" si="283"/>
        <v>1</v>
      </c>
      <c r="AS123" s="25">
        <f t="shared" si="283"/>
        <v>1</v>
      </c>
      <c r="AT123" s="25">
        <f t="shared" si="283"/>
        <v>0.94399999999999995</v>
      </c>
      <c r="AU123" s="25">
        <f t="shared" si="283"/>
        <v>1</v>
      </c>
      <c r="AV123" s="25">
        <f t="shared" si="283"/>
        <v>0.94399999999999995</v>
      </c>
      <c r="AW123" s="25">
        <f t="shared" si="283"/>
        <v>0.94399999999999995</v>
      </c>
      <c r="AX123" s="25">
        <f t="shared" si="283"/>
        <v>0.94399999999999995</v>
      </c>
      <c r="AY123" s="25">
        <f t="shared" si="283"/>
        <v>0.94399999999999995</v>
      </c>
      <c r="AZ123" s="25">
        <f t="shared" si="283"/>
        <v>0.94399999999999995</v>
      </c>
      <c r="BA123" s="25">
        <f t="shared" si="283"/>
        <v>0.94399999999999995</v>
      </c>
      <c r="BB123" s="25">
        <f t="shared" si="283"/>
        <v>0.94399999999999995</v>
      </c>
      <c r="BC123" s="25">
        <f t="shared" si="283"/>
        <v>0.94399999999999995</v>
      </c>
      <c r="BD123" s="25">
        <f t="shared" si="283"/>
        <v>0.94399999999999995</v>
      </c>
      <c r="BE123" s="25">
        <f t="shared" si="283"/>
        <v>0.94399999999999995</v>
      </c>
      <c r="BF123" s="25">
        <f t="shared" si="283"/>
        <v>0.93599999999999994</v>
      </c>
      <c r="BG123" s="25">
        <f t="shared" si="283"/>
        <v>0.93599999999999994</v>
      </c>
      <c r="BH123" s="25">
        <f t="shared" si="283"/>
        <v>1</v>
      </c>
      <c r="BI123" s="25">
        <f t="shared" si="283"/>
        <v>1</v>
      </c>
      <c r="BJ123" s="25">
        <f t="shared" si="283"/>
        <v>1</v>
      </c>
      <c r="BK123" s="25">
        <f t="shared" si="283"/>
        <v>0.94399999999999995</v>
      </c>
      <c r="BL123" s="25">
        <f t="shared" si="283"/>
        <v>0.94399999999999995</v>
      </c>
      <c r="BM123" s="25">
        <f t="shared" si="283"/>
        <v>0.94399999999999995</v>
      </c>
      <c r="BN123" s="25">
        <f t="shared" si="283"/>
        <v>0.94399999999999995</v>
      </c>
      <c r="BO123" s="25">
        <f t="shared" si="283"/>
        <v>0.94399999999999995</v>
      </c>
      <c r="BP123" s="25">
        <f t="shared" si="283"/>
        <v>0.94399999999999995</v>
      </c>
      <c r="BQ123" s="25">
        <f t="shared" si="283"/>
        <v>0.94399999999999995</v>
      </c>
      <c r="BR123" s="25">
        <f t="shared" si="283"/>
        <v>0.94399999999999995</v>
      </c>
      <c r="BS123" s="25">
        <f t="shared" si="283"/>
        <v>0.94399999999999995</v>
      </c>
      <c r="BT123" s="25">
        <f t="shared" si="283"/>
        <v>0.94399999999999995</v>
      </c>
      <c r="BU123" s="25">
        <f t="shared" si="283"/>
        <v>1</v>
      </c>
      <c r="BV123" s="25">
        <f t="shared" si="283"/>
        <v>0.95199999999999996</v>
      </c>
      <c r="BW123" s="25">
        <f t="shared" si="283"/>
        <v>0.94399999999999995</v>
      </c>
      <c r="BX123" s="25">
        <f t="shared" si="283"/>
        <v>0.94399999999999995</v>
      </c>
      <c r="BY123" s="25">
        <f t="shared" si="283"/>
        <v>0.94399999999999995</v>
      </c>
      <c r="BZ123" s="25">
        <f t="shared" si="283"/>
        <v>0.94399999999999995</v>
      </c>
      <c r="CA123" s="25">
        <f t="shared" si="283"/>
        <v>0.94399999999999995</v>
      </c>
      <c r="CB123" s="25">
        <f t="shared" si="283"/>
        <v>0.94399999999999995</v>
      </c>
      <c r="CC123" s="25">
        <f t="shared" si="283"/>
        <v>0.94399999999999995</v>
      </c>
      <c r="CD123" s="25">
        <f t="shared" ref="CD123:CS123" si="284">IF($F123=CD$4,1,IF($F123&gt;=EDATE(CD$4,12),IF(CD$11="Prior Year",CD111*(1-CD$10),CD111-CD$10),IF(CD122&gt;0,CD122,0)))</f>
        <v>0.94399999999999995</v>
      </c>
      <c r="CE123" s="25">
        <f t="shared" si="284"/>
        <v>0.94399999999999995</v>
      </c>
      <c r="CF123" s="25">
        <f t="shared" si="284"/>
        <v>1</v>
      </c>
      <c r="CG123" s="25">
        <f t="shared" si="284"/>
        <v>1</v>
      </c>
      <c r="CH123" s="25">
        <f t="shared" si="284"/>
        <v>1</v>
      </c>
      <c r="CI123" s="25">
        <f t="shared" si="284"/>
        <v>0.94399999999999995</v>
      </c>
      <c r="CJ123" s="25">
        <f t="shared" si="284"/>
        <v>0.96499999999999997</v>
      </c>
      <c r="CK123" s="25">
        <f t="shared" si="284"/>
        <v>0.96499999999999997</v>
      </c>
      <c r="CL123" s="25">
        <f t="shared" si="284"/>
        <v>0.96</v>
      </c>
      <c r="CM123" s="25">
        <v>0.95998740774522529</v>
      </c>
      <c r="CN123" s="25">
        <v>0.95998740774522529</v>
      </c>
      <c r="CO123" s="25">
        <v>0.95998740774522529</v>
      </c>
      <c r="CP123" s="25">
        <f t="shared" si="284"/>
        <v>0.96499999999999997</v>
      </c>
      <c r="CQ123" s="25">
        <f t="shared" si="284"/>
        <v>0.96499999999999997</v>
      </c>
      <c r="CR123" s="25">
        <f t="shared" si="284"/>
        <v>0.96499999999999997</v>
      </c>
      <c r="CS123" s="25">
        <f t="shared" si="284"/>
        <v>0.96499999999999997</v>
      </c>
    </row>
    <row r="124" spans="2:97" hidden="1" outlineLevel="1" x14ac:dyDescent="0.25">
      <c r="B124" s="2">
        <f t="shared" si="191"/>
        <v>31</v>
      </c>
      <c r="F124" s="24">
        <f t="shared" si="194"/>
        <v>45352</v>
      </c>
      <c r="G124" s="25">
        <f t="shared" si="215"/>
        <v>0.96490786650085203</v>
      </c>
      <c r="H124" s="25"/>
      <c r="I124" s="25"/>
      <c r="J124" s="25"/>
      <c r="K124" s="25"/>
      <c r="L124" s="25"/>
      <c r="M124" s="25"/>
      <c r="N124" s="25"/>
      <c r="O124" s="25"/>
      <c r="P124" s="23"/>
      <c r="Q124" s="25">
        <f t="shared" si="216"/>
        <v>1</v>
      </c>
      <c r="R124" s="25">
        <f t="shared" ref="R124:CC124" si="285">IF($F124=R$4,1,IF($F124&gt;=EDATE(R$4,12),IF(R$11="Prior Year",R112*(1-R$10),R112-R$10),IF(R123&gt;0,R123,0)))</f>
        <v>0.96</v>
      </c>
      <c r="S124" s="25">
        <f t="shared" si="285"/>
        <v>1</v>
      </c>
      <c r="T124" s="25">
        <f t="shared" si="285"/>
        <v>0.96</v>
      </c>
      <c r="U124" s="25">
        <f t="shared" si="285"/>
        <v>0.96</v>
      </c>
      <c r="V124" s="25">
        <f t="shared" si="285"/>
        <v>0.96499999999999997</v>
      </c>
      <c r="W124" s="25">
        <f t="shared" si="285"/>
        <v>0.96</v>
      </c>
      <c r="X124" s="25">
        <f t="shared" si="285"/>
        <v>0.96499999999999997</v>
      </c>
      <c r="Y124" s="25">
        <f t="shared" si="285"/>
        <v>0.96499999999999997</v>
      </c>
      <c r="Z124" s="25">
        <f t="shared" si="285"/>
        <v>0.96499999999999997</v>
      </c>
      <c r="AA124" s="25">
        <f t="shared" si="285"/>
        <v>0.96499999999999997</v>
      </c>
      <c r="AB124" s="25">
        <f t="shared" si="285"/>
        <v>0.97</v>
      </c>
      <c r="AC124" s="25">
        <f t="shared" si="285"/>
        <v>0.97</v>
      </c>
      <c r="AD124" s="25">
        <f t="shared" si="285"/>
        <v>0.96</v>
      </c>
      <c r="AE124" s="25">
        <f t="shared" si="285"/>
        <v>0.96499999999999997</v>
      </c>
      <c r="AF124" s="25">
        <f t="shared" si="285"/>
        <v>0.96499999999999997</v>
      </c>
      <c r="AG124" s="25">
        <f t="shared" si="285"/>
        <v>0.96499999999999997</v>
      </c>
      <c r="AH124" s="25">
        <f t="shared" si="285"/>
        <v>0.96499999999999997</v>
      </c>
      <c r="AI124" s="25">
        <f t="shared" si="285"/>
        <v>1</v>
      </c>
      <c r="AJ124" s="25">
        <f t="shared" si="285"/>
        <v>1</v>
      </c>
      <c r="AK124" s="25">
        <f t="shared" si="285"/>
        <v>0.96</v>
      </c>
      <c r="AL124" s="25">
        <f t="shared" si="285"/>
        <v>0.96499999999999997</v>
      </c>
      <c r="AM124" s="25">
        <f t="shared" si="285"/>
        <v>0.96499999999999997</v>
      </c>
      <c r="AN124" s="25">
        <f t="shared" si="285"/>
        <v>0.94399999999999995</v>
      </c>
      <c r="AO124" s="25">
        <f t="shared" si="285"/>
        <v>0.94399999999999995</v>
      </c>
      <c r="AP124" s="25">
        <f t="shared" si="285"/>
        <v>0.94399999999999995</v>
      </c>
      <c r="AQ124" s="25">
        <f t="shared" si="285"/>
        <v>0.94399999999999995</v>
      </c>
      <c r="AR124" s="25">
        <f t="shared" si="285"/>
        <v>1</v>
      </c>
      <c r="AS124" s="25">
        <f t="shared" si="285"/>
        <v>1</v>
      </c>
      <c r="AT124" s="25">
        <f t="shared" si="285"/>
        <v>0.94399999999999995</v>
      </c>
      <c r="AU124" s="25">
        <f t="shared" si="285"/>
        <v>1</v>
      </c>
      <c r="AV124" s="25">
        <f t="shared" si="285"/>
        <v>0.94399999999999995</v>
      </c>
      <c r="AW124" s="25">
        <f t="shared" si="285"/>
        <v>0.94399999999999995</v>
      </c>
      <c r="AX124" s="25">
        <f t="shared" si="285"/>
        <v>0.94399999999999995</v>
      </c>
      <c r="AY124" s="25">
        <f t="shared" si="285"/>
        <v>0.94399999999999995</v>
      </c>
      <c r="AZ124" s="25">
        <f t="shared" si="285"/>
        <v>0.94399999999999995</v>
      </c>
      <c r="BA124" s="25">
        <f t="shared" si="285"/>
        <v>0.94399999999999995</v>
      </c>
      <c r="BB124" s="25">
        <f t="shared" si="285"/>
        <v>0.94399999999999995</v>
      </c>
      <c r="BC124" s="25">
        <f t="shared" si="285"/>
        <v>0.94399999999999995</v>
      </c>
      <c r="BD124" s="25">
        <f t="shared" si="285"/>
        <v>0.94399999999999995</v>
      </c>
      <c r="BE124" s="25">
        <f t="shared" si="285"/>
        <v>0.94399999999999995</v>
      </c>
      <c r="BF124" s="25">
        <f t="shared" si="285"/>
        <v>0.93599999999999994</v>
      </c>
      <c r="BG124" s="25">
        <f t="shared" si="285"/>
        <v>0.93599999999999994</v>
      </c>
      <c r="BH124" s="25">
        <f t="shared" si="285"/>
        <v>1</v>
      </c>
      <c r="BI124" s="25">
        <f t="shared" si="285"/>
        <v>1</v>
      </c>
      <c r="BJ124" s="25">
        <f t="shared" si="285"/>
        <v>1</v>
      </c>
      <c r="BK124" s="25">
        <f t="shared" si="285"/>
        <v>0.94399999999999995</v>
      </c>
      <c r="BL124" s="25">
        <f t="shared" si="285"/>
        <v>0.94399999999999995</v>
      </c>
      <c r="BM124" s="25">
        <f t="shared" si="285"/>
        <v>0.94399999999999995</v>
      </c>
      <c r="BN124" s="25">
        <f t="shared" si="285"/>
        <v>0.94399999999999995</v>
      </c>
      <c r="BO124" s="25">
        <f t="shared" si="285"/>
        <v>0.94399999999999995</v>
      </c>
      <c r="BP124" s="25">
        <f t="shared" si="285"/>
        <v>0.94399999999999995</v>
      </c>
      <c r="BQ124" s="25">
        <f t="shared" si="285"/>
        <v>0.94399999999999995</v>
      </c>
      <c r="BR124" s="25">
        <f t="shared" si="285"/>
        <v>0.94399999999999995</v>
      </c>
      <c r="BS124" s="25">
        <f t="shared" si="285"/>
        <v>0.94399999999999995</v>
      </c>
      <c r="BT124" s="25">
        <f t="shared" si="285"/>
        <v>0.94399999999999995</v>
      </c>
      <c r="BU124" s="25">
        <f t="shared" si="285"/>
        <v>1</v>
      </c>
      <c r="BV124" s="25">
        <f t="shared" si="285"/>
        <v>0.95199999999999996</v>
      </c>
      <c r="BW124" s="25">
        <f t="shared" si="285"/>
        <v>0.94399999999999995</v>
      </c>
      <c r="BX124" s="25">
        <f t="shared" si="285"/>
        <v>0.94399999999999995</v>
      </c>
      <c r="BY124" s="25">
        <f t="shared" si="285"/>
        <v>0.94399999999999995</v>
      </c>
      <c r="BZ124" s="25">
        <f t="shared" si="285"/>
        <v>0.94399999999999995</v>
      </c>
      <c r="CA124" s="25">
        <f t="shared" si="285"/>
        <v>0.94399999999999995</v>
      </c>
      <c r="CB124" s="25">
        <f t="shared" si="285"/>
        <v>0.94399999999999995</v>
      </c>
      <c r="CC124" s="25">
        <f t="shared" si="285"/>
        <v>0.94399999999999995</v>
      </c>
      <c r="CD124" s="25">
        <f t="shared" ref="CD124:CS124" si="286">IF($F124=CD$4,1,IF($F124&gt;=EDATE(CD$4,12),IF(CD$11="Prior Year",CD112*(1-CD$10),CD112-CD$10),IF(CD123&gt;0,CD123,0)))</f>
        <v>0.94399999999999995</v>
      </c>
      <c r="CE124" s="25">
        <f t="shared" si="286"/>
        <v>0.94399999999999995</v>
      </c>
      <c r="CF124" s="25">
        <f t="shared" si="286"/>
        <v>1</v>
      </c>
      <c r="CG124" s="25">
        <f t="shared" si="286"/>
        <v>1</v>
      </c>
      <c r="CH124" s="25">
        <f t="shared" si="286"/>
        <v>1</v>
      </c>
      <c r="CI124" s="25">
        <f t="shared" si="286"/>
        <v>0.94399999999999995</v>
      </c>
      <c r="CJ124" s="25">
        <f t="shared" si="286"/>
        <v>0.96499999999999997</v>
      </c>
      <c r="CK124" s="25">
        <f t="shared" si="286"/>
        <v>0.96499999999999997</v>
      </c>
      <c r="CL124" s="25">
        <f t="shared" si="286"/>
        <v>0.96</v>
      </c>
      <c r="CM124" s="25">
        <v>0.95998740774522529</v>
      </c>
      <c r="CN124" s="25">
        <v>0.95998740774522529</v>
      </c>
      <c r="CO124" s="25">
        <v>0.95998740774522529</v>
      </c>
      <c r="CP124" s="25">
        <f t="shared" si="286"/>
        <v>0.96499999999999997</v>
      </c>
      <c r="CQ124" s="25">
        <f t="shared" si="286"/>
        <v>0.96499999999999997</v>
      </c>
      <c r="CR124" s="25">
        <f t="shared" si="286"/>
        <v>0.96499999999999997</v>
      </c>
      <c r="CS124" s="25">
        <f t="shared" si="286"/>
        <v>0.96499999999999997</v>
      </c>
    </row>
    <row r="125" spans="2:97" hidden="1" outlineLevel="1" x14ac:dyDescent="0.25">
      <c r="B125" s="2">
        <f t="shared" si="191"/>
        <v>30</v>
      </c>
      <c r="F125" s="24">
        <f t="shared" si="194"/>
        <v>45383</v>
      </c>
      <c r="G125" s="25">
        <f t="shared" si="215"/>
        <v>0.96490786650085203</v>
      </c>
      <c r="H125" s="25"/>
      <c r="I125" s="25"/>
      <c r="J125" s="25"/>
      <c r="K125" s="25"/>
      <c r="L125" s="25"/>
      <c r="M125" s="25"/>
      <c r="N125" s="25"/>
      <c r="O125" s="25"/>
      <c r="P125" s="23"/>
      <c r="Q125" s="25">
        <f t="shared" si="216"/>
        <v>1</v>
      </c>
      <c r="R125" s="25">
        <f t="shared" ref="R125:CC125" si="287">IF($F125=R$4,1,IF($F125&gt;=EDATE(R$4,12),IF(R$11="Prior Year",R113*(1-R$10),R113-R$10),IF(R124&gt;0,R124,0)))</f>
        <v>0.96</v>
      </c>
      <c r="S125" s="25">
        <f t="shared" si="287"/>
        <v>1</v>
      </c>
      <c r="T125" s="25">
        <f t="shared" si="287"/>
        <v>0.96</v>
      </c>
      <c r="U125" s="25">
        <f t="shared" si="287"/>
        <v>0.96</v>
      </c>
      <c r="V125" s="25">
        <f t="shared" si="287"/>
        <v>0.96499999999999997</v>
      </c>
      <c r="W125" s="25">
        <f t="shared" si="287"/>
        <v>0.96</v>
      </c>
      <c r="X125" s="25">
        <f t="shared" si="287"/>
        <v>0.96499999999999997</v>
      </c>
      <c r="Y125" s="25">
        <f t="shared" si="287"/>
        <v>0.96499999999999997</v>
      </c>
      <c r="Z125" s="25">
        <f t="shared" si="287"/>
        <v>0.96499999999999997</v>
      </c>
      <c r="AA125" s="25">
        <f t="shared" si="287"/>
        <v>0.96499999999999997</v>
      </c>
      <c r="AB125" s="25">
        <f t="shared" si="287"/>
        <v>0.97</v>
      </c>
      <c r="AC125" s="25">
        <f t="shared" si="287"/>
        <v>0.97</v>
      </c>
      <c r="AD125" s="25">
        <f t="shared" si="287"/>
        <v>0.96</v>
      </c>
      <c r="AE125" s="25">
        <f t="shared" si="287"/>
        <v>0.96499999999999997</v>
      </c>
      <c r="AF125" s="25">
        <f t="shared" si="287"/>
        <v>0.96499999999999997</v>
      </c>
      <c r="AG125" s="25">
        <f t="shared" si="287"/>
        <v>0.96499999999999997</v>
      </c>
      <c r="AH125" s="25">
        <f t="shared" si="287"/>
        <v>0.96499999999999997</v>
      </c>
      <c r="AI125" s="25">
        <f t="shared" si="287"/>
        <v>1</v>
      </c>
      <c r="AJ125" s="25">
        <f t="shared" si="287"/>
        <v>1</v>
      </c>
      <c r="AK125" s="25">
        <f t="shared" si="287"/>
        <v>0.96</v>
      </c>
      <c r="AL125" s="25">
        <f t="shared" si="287"/>
        <v>0.96499999999999997</v>
      </c>
      <c r="AM125" s="25">
        <f t="shared" si="287"/>
        <v>0.96499999999999997</v>
      </c>
      <c r="AN125" s="25">
        <f t="shared" si="287"/>
        <v>0.94399999999999995</v>
      </c>
      <c r="AO125" s="25">
        <f t="shared" si="287"/>
        <v>0.94399999999999995</v>
      </c>
      <c r="AP125" s="25">
        <f t="shared" si="287"/>
        <v>0.94399999999999995</v>
      </c>
      <c r="AQ125" s="25">
        <f t="shared" si="287"/>
        <v>0.94399999999999995</v>
      </c>
      <c r="AR125" s="25">
        <f t="shared" si="287"/>
        <v>1</v>
      </c>
      <c r="AS125" s="25">
        <f t="shared" si="287"/>
        <v>1</v>
      </c>
      <c r="AT125" s="25">
        <f t="shared" si="287"/>
        <v>0.94399999999999995</v>
      </c>
      <c r="AU125" s="25">
        <f t="shared" si="287"/>
        <v>1</v>
      </c>
      <c r="AV125" s="25">
        <f t="shared" si="287"/>
        <v>0.94399999999999995</v>
      </c>
      <c r="AW125" s="25">
        <f t="shared" si="287"/>
        <v>0.94399999999999995</v>
      </c>
      <c r="AX125" s="25">
        <f t="shared" si="287"/>
        <v>0.94399999999999995</v>
      </c>
      <c r="AY125" s="25">
        <f t="shared" si="287"/>
        <v>0.94399999999999995</v>
      </c>
      <c r="AZ125" s="25">
        <f t="shared" si="287"/>
        <v>0.94399999999999995</v>
      </c>
      <c r="BA125" s="25">
        <f t="shared" si="287"/>
        <v>0.94399999999999995</v>
      </c>
      <c r="BB125" s="25">
        <f t="shared" si="287"/>
        <v>0.94399999999999995</v>
      </c>
      <c r="BC125" s="25">
        <f t="shared" si="287"/>
        <v>0.94399999999999995</v>
      </c>
      <c r="BD125" s="25">
        <f t="shared" si="287"/>
        <v>0.94399999999999995</v>
      </c>
      <c r="BE125" s="25">
        <f t="shared" si="287"/>
        <v>0.94399999999999995</v>
      </c>
      <c r="BF125" s="25">
        <f t="shared" si="287"/>
        <v>0.93599999999999994</v>
      </c>
      <c r="BG125" s="25">
        <f t="shared" si="287"/>
        <v>0.93599999999999994</v>
      </c>
      <c r="BH125" s="25">
        <f t="shared" si="287"/>
        <v>1</v>
      </c>
      <c r="BI125" s="25">
        <f t="shared" si="287"/>
        <v>1</v>
      </c>
      <c r="BJ125" s="25">
        <f t="shared" si="287"/>
        <v>1</v>
      </c>
      <c r="BK125" s="25">
        <f t="shared" si="287"/>
        <v>0.94399999999999995</v>
      </c>
      <c r="BL125" s="25">
        <f t="shared" si="287"/>
        <v>0.94399999999999995</v>
      </c>
      <c r="BM125" s="25">
        <f t="shared" si="287"/>
        <v>0.94399999999999995</v>
      </c>
      <c r="BN125" s="25">
        <f t="shared" si="287"/>
        <v>0.94399999999999995</v>
      </c>
      <c r="BO125" s="25">
        <f t="shared" si="287"/>
        <v>0.94399999999999995</v>
      </c>
      <c r="BP125" s="25">
        <f t="shared" si="287"/>
        <v>0.94399999999999995</v>
      </c>
      <c r="BQ125" s="25">
        <f t="shared" si="287"/>
        <v>0.94399999999999995</v>
      </c>
      <c r="BR125" s="25">
        <f t="shared" si="287"/>
        <v>0.94399999999999995</v>
      </c>
      <c r="BS125" s="25">
        <f t="shared" si="287"/>
        <v>0.94399999999999995</v>
      </c>
      <c r="BT125" s="25">
        <f t="shared" si="287"/>
        <v>0.94399999999999995</v>
      </c>
      <c r="BU125" s="25">
        <f t="shared" si="287"/>
        <v>1</v>
      </c>
      <c r="BV125" s="25">
        <f t="shared" si="287"/>
        <v>0.95199999999999996</v>
      </c>
      <c r="BW125" s="25">
        <f t="shared" si="287"/>
        <v>0.94399999999999995</v>
      </c>
      <c r="BX125" s="25">
        <f t="shared" si="287"/>
        <v>0.94399999999999995</v>
      </c>
      <c r="BY125" s="25">
        <f t="shared" si="287"/>
        <v>0.94399999999999995</v>
      </c>
      <c r="BZ125" s="25">
        <f t="shared" si="287"/>
        <v>0.94399999999999995</v>
      </c>
      <c r="CA125" s="25">
        <f t="shared" si="287"/>
        <v>0.94399999999999995</v>
      </c>
      <c r="CB125" s="25">
        <f t="shared" si="287"/>
        <v>0.94399999999999995</v>
      </c>
      <c r="CC125" s="25">
        <f t="shared" si="287"/>
        <v>0.94399999999999995</v>
      </c>
      <c r="CD125" s="25">
        <f t="shared" ref="CD125:CS125" si="288">IF($F125=CD$4,1,IF($F125&gt;=EDATE(CD$4,12),IF(CD$11="Prior Year",CD113*(1-CD$10),CD113-CD$10),IF(CD124&gt;0,CD124,0)))</f>
        <v>0.94399999999999995</v>
      </c>
      <c r="CE125" s="25">
        <f t="shared" si="288"/>
        <v>0.94399999999999995</v>
      </c>
      <c r="CF125" s="25">
        <f t="shared" si="288"/>
        <v>1</v>
      </c>
      <c r="CG125" s="25">
        <f t="shared" si="288"/>
        <v>1</v>
      </c>
      <c r="CH125" s="25">
        <f t="shared" si="288"/>
        <v>1</v>
      </c>
      <c r="CI125" s="25">
        <f t="shared" si="288"/>
        <v>0.94399999999999995</v>
      </c>
      <c r="CJ125" s="25">
        <f t="shared" si="288"/>
        <v>0.96499999999999997</v>
      </c>
      <c r="CK125" s="25">
        <f t="shared" si="288"/>
        <v>0.96499999999999997</v>
      </c>
      <c r="CL125" s="25">
        <f t="shared" si="288"/>
        <v>0.96</v>
      </c>
      <c r="CM125" s="25">
        <v>0.95998740774522529</v>
      </c>
      <c r="CN125" s="25">
        <v>0.95998740774522529</v>
      </c>
      <c r="CO125" s="25">
        <v>0.95998740774522529</v>
      </c>
      <c r="CP125" s="25">
        <f t="shared" si="288"/>
        <v>0.96499999999999997</v>
      </c>
      <c r="CQ125" s="25">
        <f t="shared" si="288"/>
        <v>0.96499999999999997</v>
      </c>
      <c r="CR125" s="25">
        <f t="shared" si="288"/>
        <v>0.96499999999999997</v>
      </c>
      <c r="CS125" s="25">
        <f t="shared" si="288"/>
        <v>0.96499999999999997</v>
      </c>
    </row>
    <row r="126" spans="2:97" hidden="1" outlineLevel="1" x14ac:dyDescent="0.25">
      <c r="B126" s="2">
        <f t="shared" si="191"/>
        <v>31</v>
      </c>
      <c r="F126" s="24">
        <f t="shared" si="194"/>
        <v>45413</v>
      </c>
      <c r="G126" s="25">
        <f t="shared" si="215"/>
        <v>0.9647526472536655</v>
      </c>
      <c r="H126" s="25"/>
      <c r="I126" s="25"/>
      <c r="J126" s="25"/>
      <c r="K126" s="25"/>
      <c r="L126" s="25"/>
      <c r="M126" s="25"/>
      <c r="N126" s="25"/>
      <c r="O126" s="25"/>
      <c r="P126" s="23"/>
      <c r="Q126" s="25">
        <f t="shared" si="216"/>
        <v>1</v>
      </c>
      <c r="R126" s="25">
        <f t="shared" ref="R126:CC126" si="289">IF($F126=R$4,1,IF($F126&gt;=EDATE(R$4,12),IF(R$11="Prior Year",R114*(1-R$10),R114-R$10),IF(R125&gt;0,R125,0)))</f>
        <v>0.96</v>
      </c>
      <c r="S126" s="25">
        <f t="shared" si="289"/>
        <v>1</v>
      </c>
      <c r="T126" s="25">
        <f t="shared" si="289"/>
        <v>0.96</v>
      </c>
      <c r="U126" s="25">
        <f t="shared" si="289"/>
        <v>0.96</v>
      </c>
      <c r="V126" s="25">
        <f t="shared" si="289"/>
        <v>0.96499999999999997</v>
      </c>
      <c r="W126" s="25">
        <f t="shared" si="289"/>
        <v>0.96</v>
      </c>
      <c r="X126" s="25">
        <f t="shared" si="289"/>
        <v>0.96499999999999997</v>
      </c>
      <c r="Y126" s="25">
        <f t="shared" si="289"/>
        <v>0.96499999999999997</v>
      </c>
      <c r="Z126" s="25">
        <f t="shared" si="289"/>
        <v>0.96499999999999997</v>
      </c>
      <c r="AA126" s="25">
        <f t="shared" si="289"/>
        <v>0.96499999999999997</v>
      </c>
      <c r="AB126" s="25">
        <f t="shared" si="289"/>
        <v>0.97</v>
      </c>
      <c r="AC126" s="25">
        <f t="shared" si="289"/>
        <v>0.97</v>
      </c>
      <c r="AD126" s="25">
        <f t="shared" si="289"/>
        <v>0.96</v>
      </c>
      <c r="AE126" s="25">
        <f t="shared" si="289"/>
        <v>0.96499999999999997</v>
      </c>
      <c r="AF126" s="25">
        <f t="shared" si="289"/>
        <v>0.96499999999999997</v>
      </c>
      <c r="AG126" s="25">
        <f t="shared" si="289"/>
        <v>0.96499999999999997</v>
      </c>
      <c r="AH126" s="25">
        <f t="shared" si="289"/>
        <v>0.96499999999999997</v>
      </c>
      <c r="AI126" s="25">
        <f t="shared" si="289"/>
        <v>1</v>
      </c>
      <c r="AJ126" s="25">
        <f t="shared" si="289"/>
        <v>1</v>
      </c>
      <c r="AK126" s="25">
        <f t="shared" si="289"/>
        <v>0.96</v>
      </c>
      <c r="AL126" s="25">
        <f t="shared" si="289"/>
        <v>0.96499999999999997</v>
      </c>
      <c r="AM126" s="25">
        <f t="shared" si="289"/>
        <v>0.96499999999999997</v>
      </c>
      <c r="AN126" s="25">
        <f t="shared" si="289"/>
        <v>0.94399999999999995</v>
      </c>
      <c r="AO126" s="25">
        <f t="shared" si="289"/>
        <v>0.94399999999999995</v>
      </c>
      <c r="AP126" s="25">
        <f t="shared" si="289"/>
        <v>0.94399999999999995</v>
      </c>
      <c r="AQ126" s="25">
        <f t="shared" si="289"/>
        <v>0.94399999999999995</v>
      </c>
      <c r="AR126" s="25">
        <f t="shared" si="289"/>
        <v>1</v>
      </c>
      <c r="AS126" s="25">
        <f t="shared" si="289"/>
        <v>1</v>
      </c>
      <c r="AT126" s="25">
        <f t="shared" si="289"/>
        <v>0.94399999999999995</v>
      </c>
      <c r="AU126" s="25">
        <f t="shared" si="289"/>
        <v>1</v>
      </c>
      <c r="AV126" s="25">
        <f t="shared" si="289"/>
        <v>0.94399999999999995</v>
      </c>
      <c r="AW126" s="25">
        <f t="shared" si="289"/>
        <v>0.94399999999999995</v>
      </c>
      <c r="AX126" s="25">
        <f t="shared" si="289"/>
        <v>0.94399999999999995</v>
      </c>
      <c r="AY126" s="25">
        <f t="shared" si="289"/>
        <v>0.94399999999999995</v>
      </c>
      <c r="AZ126" s="25">
        <f t="shared" si="289"/>
        <v>0.94399999999999995</v>
      </c>
      <c r="BA126" s="25">
        <f t="shared" si="289"/>
        <v>0.94399999999999995</v>
      </c>
      <c r="BB126" s="25">
        <f t="shared" si="289"/>
        <v>0.94399999999999995</v>
      </c>
      <c r="BC126" s="25">
        <f t="shared" si="289"/>
        <v>0.94399999999999995</v>
      </c>
      <c r="BD126" s="25">
        <f t="shared" si="289"/>
        <v>0.94399999999999995</v>
      </c>
      <c r="BE126" s="25">
        <f t="shared" si="289"/>
        <v>0.94399999999999995</v>
      </c>
      <c r="BF126" s="25">
        <f t="shared" si="289"/>
        <v>0.93599999999999994</v>
      </c>
      <c r="BG126" s="25">
        <f t="shared" si="289"/>
        <v>0.93599999999999994</v>
      </c>
      <c r="BH126" s="25">
        <f t="shared" si="289"/>
        <v>1</v>
      </c>
      <c r="BI126" s="25">
        <f t="shared" si="289"/>
        <v>1</v>
      </c>
      <c r="BJ126" s="25">
        <f t="shared" si="289"/>
        <v>1</v>
      </c>
      <c r="BK126" s="25">
        <f t="shared" si="289"/>
        <v>0.94399999999999995</v>
      </c>
      <c r="BL126" s="25">
        <f t="shared" si="289"/>
        <v>0.94399999999999995</v>
      </c>
      <c r="BM126" s="25">
        <f t="shared" si="289"/>
        <v>0.94399999999999995</v>
      </c>
      <c r="BN126" s="25">
        <f t="shared" si="289"/>
        <v>0.94399999999999995</v>
      </c>
      <c r="BO126" s="25">
        <f t="shared" si="289"/>
        <v>0.94399999999999995</v>
      </c>
      <c r="BP126" s="25">
        <f t="shared" si="289"/>
        <v>0.94399999999999995</v>
      </c>
      <c r="BQ126" s="25">
        <f t="shared" si="289"/>
        <v>0.94399999999999995</v>
      </c>
      <c r="BR126" s="25">
        <f t="shared" si="289"/>
        <v>0.94399999999999995</v>
      </c>
      <c r="BS126" s="25">
        <f t="shared" si="289"/>
        <v>0.94399999999999995</v>
      </c>
      <c r="BT126" s="25">
        <f t="shared" si="289"/>
        <v>0.94399999999999995</v>
      </c>
      <c r="BU126" s="25">
        <f t="shared" si="289"/>
        <v>1</v>
      </c>
      <c r="BV126" s="25">
        <f t="shared" si="289"/>
        <v>0.95199999999999996</v>
      </c>
      <c r="BW126" s="25">
        <f t="shared" si="289"/>
        <v>0.94399999999999995</v>
      </c>
      <c r="BX126" s="25">
        <f t="shared" si="289"/>
        <v>0.94399999999999995</v>
      </c>
      <c r="BY126" s="25">
        <f t="shared" si="289"/>
        <v>0.94399999999999995</v>
      </c>
      <c r="BZ126" s="25">
        <f t="shared" si="289"/>
        <v>0.94399999999999995</v>
      </c>
      <c r="CA126" s="25">
        <f t="shared" si="289"/>
        <v>0.94399999999999995</v>
      </c>
      <c r="CB126" s="25">
        <f t="shared" si="289"/>
        <v>0.94399999999999995</v>
      </c>
      <c r="CC126" s="25">
        <f t="shared" si="289"/>
        <v>0.94399999999999995</v>
      </c>
      <c r="CD126" s="25">
        <f t="shared" ref="CD126:CS126" si="290">IF($F126=CD$4,1,IF($F126&gt;=EDATE(CD$4,12),IF(CD$11="Prior Year",CD114*(1-CD$10),CD114-CD$10),IF(CD125&gt;0,CD125,0)))</f>
        <v>0.94399999999999995</v>
      </c>
      <c r="CE126" s="25">
        <f t="shared" si="290"/>
        <v>0.94399999999999995</v>
      </c>
      <c r="CF126" s="25">
        <f t="shared" si="290"/>
        <v>1</v>
      </c>
      <c r="CG126" s="25">
        <f t="shared" si="290"/>
        <v>1</v>
      </c>
      <c r="CH126" s="25">
        <f t="shared" si="290"/>
        <v>1</v>
      </c>
      <c r="CI126" s="25">
        <f t="shared" si="290"/>
        <v>0.93599999999999994</v>
      </c>
      <c r="CJ126" s="25">
        <f t="shared" si="290"/>
        <v>0.96499999999999997</v>
      </c>
      <c r="CK126" s="25">
        <f t="shared" si="290"/>
        <v>0.96499999999999997</v>
      </c>
      <c r="CL126" s="25">
        <f t="shared" si="290"/>
        <v>0.96</v>
      </c>
      <c r="CM126" s="25">
        <v>0.95998740774522529</v>
      </c>
      <c r="CN126" s="25">
        <v>0.95998740774522529</v>
      </c>
      <c r="CO126" s="25">
        <v>0.95998740774522529</v>
      </c>
      <c r="CP126" s="25">
        <f t="shared" si="290"/>
        <v>0.96499999999999997</v>
      </c>
      <c r="CQ126" s="25">
        <f t="shared" si="290"/>
        <v>0.96499999999999997</v>
      </c>
      <c r="CR126" s="25">
        <f t="shared" si="290"/>
        <v>0.96499999999999997</v>
      </c>
      <c r="CS126" s="25">
        <f t="shared" si="290"/>
        <v>0.96499999999999997</v>
      </c>
    </row>
    <row r="127" spans="2:97" hidden="1" outlineLevel="1" x14ac:dyDescent="0.25">
      <c r="B127" s="2">
        <f t="shared" si="191"/>
        <v>30</v>
      </c>
      <c r="F127" s="24">
        <f t="shared" si="194"/>
        <v>45444</v>
      </c>
      <c r="G127" s="25">
        <f t="shared" si="215"/>
        <v>0.96382133177054563</v>
      </c>
      <c r="H127" s="25"/>
      <c r="I127" s="25"/>
      <c r="J127" s="25"/>
      <c r="K127" s="25"/>
      <c r="L127" s="25"/>
      <c r="M127" s="25"/>
      <c r="N127" s="25"/>
      <c r="O127" s="25"/>
      <c r="P127" s="23"/>
      <c r="Q127" s="25">
        <f t="shared" si="216"/>
        <v>1</v>
      </c>
      <c r="R127" s="25">
        <f t="shared" ref="R127:CC127" si="291">IF($F127=R$4,1,IF($F127&gt;=EDATE(R$4,12),IF(R$11="Prior Year",R115*(1-R$10),R115-R$10),IF(R126&gt;0,R126,0)))</f>
        <v>0.96</v>
      </c>
      <c r="S127" s="25">
        <f t="shared" si="291"/>
        <v>1</v>
      </c>
      <c r="T127" s="25">
        <f t="shared" si="291"/>
        <v>0.96</v>
      </c>
      <c r="U127" s="25">
        <f t="shared" si="291"/>
        <v>0.96</v>
      </c>
      <c r="V127" s="25">
        <f t="shared" si="291"/>
        <v>0.96499999999999997</v>
      </c>
      <c r="W127" s="25">
        <f t="shared" si="291"/>
        <v>0.96</v>
      </c>
      <c r="X127" s="25">
        <f t="shared" si="291"/>
        <v>0.96499999999999997</v>
      </c>
      <c r="Y127" s="25">
        <f t="shared" si="291"/>
        <v>0.96499999999999997</v>
      </c>
      <c r="Z127" s="25">
        <f t="shared" si="291"/>
        <v>0.96499999999999997</v>
      </c>
      <c r="AA127" s="25">
        <f t="shared" si="291"/>
        <v>0.96499999999999997</v>
      </c>
      <c r="AB127" s="25">
        <f t="shared" si="291"/>
        <v>0.97</v>
      </c>
      <c r="AC127" s="25">
        <f t="shared" si="291"/>
        <v>0.97</v>
      </c>
      <c r="AD127" s="25">
        <f t="shared" si="291"/>
        <v>0.96</v>
      </c>
      <c r="AE127" s="25">
        <f t="shared" si="291"/>
        <v>0.96499999999999997</v>
      </c>
      <c r="AF127" s="25">
        <f t="shared" si="291"/>
        <v>0.96499999999999997</v>
      </c>
      <c r="AG127" s="25">
        <f t="shared" si="291"/>
        <v>0.96499999999999997</v>
      </c>
      <c r="AH127" s="25">
        <f t="shared" si="291"/>
        <v>0.96499999999999997</v>
      </c>
      <c r="AI127" s="25">
        <f t="shared" si="291"/>
        <v>1</v>
      </c>
      <c r="AJ127" s="25">
        <f t="shared" si="291"/>
        <v>1</v>
      </c>
      <c r="AK127" s="25">
        <f t="shared" si="291"/>
        <v>0.96</v>
      </c>
      <c r="AL127" s="25">
        <f t="shared" si="291"/>
        <v>0.96499999999999997</v>
      </c>
      <c r="AM127" s="25">
        <f t="shared" si="291"/>
        <v>0.96499999999999997</v>
      </c>
      <c r="AN127" s="25">
        <f t="shared" si="291"/>
        <v>0.94399999999999995</v>
      </c>
      <c r="AO127" s="25">
        <f t="shared" si="291"/>
        <v>0.94399999999999995</v>
      </c>
      <c r="AP127" s="25">
        <f t="shared" si="291"/>
        <v>0.94399999999999995</v>
      </c>
      <c r="AQ127" s="25">
        <f t="shared" si="291"/>
        <v>0.94399999999999995</v>
      </c>
      <c r="AR127" s="25">
        <f t="shared" si="291"/>
        <v>1</v>
      </c>
      <c r="AS127" s="25">
        <f t="shared" si="291"/>
        <v>1</v>
      </c>
      <c r="AT127" s="25">
        <f t="shared" si="291"/>
        <v>0.94399999999999995</v>
      </c>
      <c r="AU127" s="25">
        <f t="shared" si="291"/>
        <v>1</v>
      </c>
      <c r="AV127" s="25">
        <f t="shared" si="291"/>
        <v>0.94399999999999995</v>
      </c>
      <c r="AW127" s="25">
        <f t="shared" si="291"/>
        <v>0.94399999999999995</v>
      </c>
      <c r="AX127" s="25">
        <f t="shared" si="291"/>
        <v>0.94399999999999995</v>
      </c>
      <c r="AY127" s="25">
        <f t="shared" si="291"/>
        <v>0.94399999999999995</v>
      </c>
      <c r="AZ127" s="25">
        <f t="shared" si="291"/>
        <v>0.93599999999999994</v>
      </c>
      <c r="BA127" s="25">
        <f t="shared" si="291"/>
        <v>0.93599999999999994</v>
      </c>
      <c r="BB127" s="25">
        <f t="shared" si="291"/>
        <v>0.93599999999999994</v>
      </c>
      <c r="BC127" s="25">
        <f t="shared" si="291"/>
        <v>0.93599999999999994</v>
      </c>
      <c r="BD127" s="25">
        <f t="shared" si="291"/>
        <v>0.93599999999999994</v>
      </c>
      <c r="BE127" s="25">
        <f t="shared" si="291"/>
        <v>0.93599999999999994</v>
      </c>
      <c r="BF127" s="25">
        <f t="shared" si="291"/>
        <v>0.93599999999999994</v>
      </c>
      <c r="BG127" s="25">
        <f t="shared" si="291"/>
        <v>0.93599999999999994</v>
      </c>
      <c r="BH127" s="25">
        <f t="shared" si="291"/>
        <v>1</v>
      </c>
      <c r="BI127" s="25">
        <f t="shared" si="291"/>
        <v>1</v>
      </c>
      <c r="BJ127" s="25">
        <f t="shared" si="291"/>
        <v>1</v>
      </c>
      <c r="BK127" s="25">
        <f t="shared" si="291"/>
        <v>0.94399999999999995</v>
      </c>
      <c r="BL127" s="25">
        <f t="shared" si="291"/>
        <v>0.94399999999999995</v>
      </c>
      <c r="BM127" s="25">
        <f t="shared" si="291"/>
        <v>0.94399999999999995</v>
      </c>
      <c r="BN127" s="25">
        <f t="shared" si="291"/>
        <v>0.94399999999999995</v>
      </c>
      <c r="BO127" s="25">
        <f t="shared" si="291"/>
        <v>0.94399999999999995</v>
      </c>
      <c r="BP127" s="25">
        <f t="shared" si="291"/>
        <v>0.94399999999999995</v>
      </c>
      <c r="BQ127" s="25">
        <f t="shared" si="291"/>
        <v>0.94399999999999995</v>
      </c>
      <c r="BR127" s="25">
        <f t="shared" si="291"/>
        <v>0.94399999999999995</v>
      </c>
      <c r="BS127" s="25">
        <f t="shared" si="291"/>
        <v>0.94399999999999995</v>
      </c>
      <c r="BT127" s="25">
        <f t="shared" si="291"/>
        <v>0.94399999999999995</v>
      </c>
      <c r="BU127" s="25">
        <f t="shared" si="291"/>
        <v>1</v>
      </c>
      <c r="BV127" s="25">
        <f t="shared" si="291"/>
        <v>0.95199999999999996</v>
      </c>
      <c r="BW127" s="25">
        <f t="shared" si="291"/>
        <v>0.94399999999999995</v>
      </c>
      <c r="BX127" s="25">
        <f t="shared" si="291"/>
        <v>0.94399999999999995</v>
      </c>
      <c r="BY127" s="25">
        <f t="shared" si="291"/>
        <v>0.94399999999999995</v>
      </c>
      <c r="BZ127" s="25">
        <f t="shared" si="291"/>
        <v>0.94399999999999995</v>
      </c>
      <c r="CA127" s="25">
        <f t="shared" si="291"/>
        <v>0.94399999999999995</v>
      </c>
      <c r="CB127" s="25">
        <f t="shared" si="291"/>
        <v>0.94399999999999995</v>
      </c>
      <c r="CC127" s="25">
        <f t="shared" si="291"/>
        <v>0.94399999999999995</v>
      </c>
      <c r="CD127" s="25">
        <f t="shared" ref="CD127:CS127" si="292">IF($F127=CD$4,1,IF($F127&gt;=EDATE(CD$4,12),IF(CD$11="Prior Year",CD115*(1-CD$10),CD115-CD$10),IF(CD126&gt;0,CD126,0)))</f>
        <v>0.94399999999999995</v>
      </c>
      <c r="CE127" s="25">
        <f t="shared" si="292"/>
        <v>0.94399999999999995</v>
      </c>
      <c r="CF127" s="25">
        <f t="shared" si="292"/>
        <v>1</v>
      </c>
      <c r="CG127" s="25">
        <f t="shared" si="292"/>
        <v>1</v>
      </c>
      <c r="CH127" s="25">
        <f t="shared" si="292"/>
        <v>1</v>
      </c>
      <c r="CI127" s="25">
        <f t="shared" si="292"/>
        <v>0.93599999999999994</v>
      </c>
      <c r="CJ127" s="25">
        <f t="shared" si="292"/>
        <v>0.96499999999999997</v>
      </c>
      <c r="CK127" s="25">
        <f t="shared" si="292"/>
        <v>0.96499999999999997</v>
      </c>
      <c r="CL127" s="25">
        <f t="shared" si="292"/>
        <v>0.96</v>
      </c>
      <c r="CM127" s="25">
        <v>0.95998740774522529</v>
      </c>
      <c r="CN127" s="25">
        <v>0.95998740774522529</v>
      </c>
      <c r="CO127" s="25">
        <v>0.95998740774522529</v>
      </c>
      <c r="CP127" s="25">
        <f t="shared" si="292"/>
        <v>0.96499999999999997</v>
      </c>
      <c r="CQ127" s="25">
        <f t="shared" si="292"/>
        <v>0.96499999999999997</v>
      </c>
      <c r="CR127" s="25">
        <f t="shared" si="292"/>
        <v>0.96499999999999997</v>
      </c>
      <c r="CS127" s="25">
        <f t="shared" si="292"/>
        <v>0.96499999999999997</v>
      </c>
    </row>
    <row r="128" spans="2:97" hidden="1" outlineLevel="1" x14ac:dyDescent="0.25">
      <c r="B128" s="2">
        <f t="shared" si="191"/>
        <v>31</v>
      </c>
      <c r="F128" s="24">
        <f t="shared" si="194"/>
        <v>45474</v>
      </c>
      <c r="G128" s="25">
        <f t="shared" si="215"/>
        <v>0.96382133177054563</v>
      </c>
      <c r="H128" s="25"/>
      <c r="I128" s="25"/>
      <c r="J128" s="25"/>
      <c r="K128" s="25"/>
      <c r="L128" s="25"/>
      <c r="M128" s="25"/>
      <c r="N128" s="25"/>
      <c r="O128" s="25"/>
      <c r="P128" s="23"/>
      <c r="Q128" s="25">
        <f t="shared" si="216"/>
        <v>1</v>
      </c>
      <c r="R128" s="25">
        <f t="shared" ref="R128:CC128" si="293">IF($F128=R$4,1,IF($F128&gt;=EDATE(R$4,12),IF(R$11="Prior Year",R116*(1-R$10),R116-R$10),IF(R127&gt;0,R127,0)))</f>
        <v>0.96</v>
      </c>
      <c r="S128" s="25">
        <f t="shared" si="293"/>
        <v>1</v>
      </c>
      <c r="T128" s="25">
        <f t="shared" si="293"/>
        <v>0.96</v>
      </c>
      <c r="U128" s="25">
        <f t="shared" si="293"/>
        <v>0.96</v>
      </c>
      <c r="V128" s="25">
        <f t="shared" si="293"/>
        <v>0.96499999999999997</v>
      </c>
      <c r="W128" s="25">
        <f t="shared" si="293"/>
        <v>0.96</v>
      </c>
      <c r="X128" s="25">
        <f t="shared" si="293"/>
        <v>0.96499999999999997</v>
      </c>
      <c r="Y128" s="25">
        <f t="shared" si="293"/>
        <v>0.96499999999999997</v>
      </c>
      <c r="Z128" s="25">
        <f t="shared" si="293"/>
        <v>0.96499999999999997</v>
      </c>
      <c r="AA128" s="25">
        <f t="shared" si="293"/>
        <v>0.96499999999999997</v>
      </c>
      <c r="AB128" s="25">
        <f t="shared" si="293"/>
        <v>0.97</v>
      </c>
      <c r="AC128" s="25">
        <f t="shared" si="293"/>
        <v>0.97</v>
      </c>
      <c r="AD128" s="25">
        <f t="shared" si="293"/>
        <v>0.96</v>
      </c>
      <c r="AE128" s="25">
        <f t="shared" si="293"/>
        <v>0.96499999999999997</v>
      </c>
      <c r="AF128" s="25">
        <f t="shared" si="293"/>
        <v>0.96499999999999997</v>
      </c>
      <c r="AG128" s="25">
        <f t="shared" si="293"/>
        <v>0.96499999999999997</v>
      </c>
      <c r="AH128" s="25">
        <f t="shared" si="293"/>
        <v>0.96499999999999997</v>
      </c>
      <c r="AI128" s="25">
        <f t="shared" si="293"/>
        <v>1</v>
      </c>
      <c r="AJ128" s="25">
        <f t="shared" si="293"/>
        <v>1</v>
      </c>
      <c r="AK128" s="25">
        <f t="shared" si="293"/>
        <v>0.96</v>
      </c>
      <c r="AL128" s="25">
        <f t="shared" si="293"/>
        <v>0.96499999999999997</v>
      </c>
      <c r="AM128" s="25">
        <f t="shared" si="293"/>
        <v>0.96499999999999997</v>
      </c>
      <c r="AN128" s="25">
        <f t="shared" si="293"/>
        <v>0.94399999999999995</v>
      </c>
      <c r="AO128" s="25">
        <f t="shared" si="293"/>
        <v>0.94399999999999995</v>
      </c>
      <c r="AP128" s="25">
        <f t="shared" si="293"/>
        <v>0.94399999999999995</v>
      </c>
      <c r="AQ128" s="25">
        <f t="shared" si="293"/>
        <v>0.94399999999999995</v>
      </c>
      <c r="AR128" s="25">
        <f t="shared" si="293"/>
        <v>1</v>
      </c>
      <c r="AS128" s="25">
        <f t="shared" si="293"/>
        <v>1</v>
      </c>
      <c r="AT128" s="25">
        <f t="shared" si="293"/>
        <v>0.94399999999999995</v>
      </c>
      <c r="AU128" s="25">
        <f t="shared" si="293"/>
        <v>1</v>
      </c>
      <c r="AV128" s="25">
        <f t="shared" si="293"/>
        <v>0.94399999999999995</v>
      </c>
      <c r="AW128" s="25">
        <f t="shared" si="293"/>
        <v>0.94399999999999995</v>
      </c>
      <c r="AX128" s="25">
        <f t="shared" si="293"/>
        <v>0.94399999999999995</v>
      </c>
      <c r="AY128" s="25">
        <f t="shared" si="293"/>
        <v>0.94399999999999995</v>
      </c>
      <c r="AZ128" s="25">
        <f t="shared" si="293"/>
        <v>0.93599999999999994</v>
      </c>
      <c r="BA128" s="25">
        <f t="shared" si="293"/>
        <v>0.93599999999999994</v>
      </c>
      <c r="BB128" s="25">
        <f t="shared" si="293"/>
        <v>0.93599999999999994</v>
      </c>
      <c r="BC128" s="25">
        <f t="shared" si="293"/>
        <v>0.93599999999999994</v>
      </c>
      <c r="BD128" s="25">
        <f t="shared" si="293"/>
        <v>0.93599999999999994</v>
      </c>
      <c r="BE128" s="25">
        <f t="shared" si="293"/>
        <v>0.93599999999999994</v>
      </c>
      <c r="BF128" s="25">
        <f t="shared" si="293"/>
        <v>0.93599999999999994</v>
      </c>
      <c r="BG128" s="25">
        <f t="shared" si="293"/>
        <v>0.93599999999999994</v>
      </c>
      <c r="BH128" s="25">
        <f t="shared" si="293"/>
        <v>1</v>
      </c>
      <c r="BI128" s="25">
        <f t="shared" si="293"/>
        <v>1</v>
      </c>
      <c r="BJ128" s="25">
        <f t="shared" si="293"/>
        <v>1</v>
      </c>
      <c r="BK128" s="25">
        <f t="shared" si="293"/>
        <v>0.94399999999999995</v>
      </c>
      <c r="BL128" s="25">
        <f t="shared" si="293"/>
        <v>0.94399999999999995</v>
      </c>
      <c r="BM128" s="25">
        <f t="shared" si="293"/>
        <v>0.94399999999999995</v>
      </c>
      <c r="BN128" s="25">
        <f t="shared" si="293"/>
        <v>0.94399999999999995</v>
      </c>
      <c r="BO128" s="25">
        <f t="shared" si="293"/>
        <v>0.94399999999999995</v>
      </c>
      <c r="BP128" s="25">
        <f t="shared" si="293"/>
        <v>0.94399999999999995</v>
      </c>
      <c r="BQ128" s="25">
        <f t="shared" si="293"/>
        <v>0.94399999999999995</v>
      </c>
      <c r="BR128" s="25">
        <f t="shared" si="293"/>
        <v>0.94399999999999995</v>
      </c>
      <c r="BS128" s="25">
        <f t="shared" si="293"/>
        <v>0.94399999999999995</v>
      </c>
      <c r="BT128" s="25">
        <f t="shared" si="293"/>
        <v>0.94399999999999995</v>
      </c>
      <c r="BU128" s="25">
        <f t="shared" si="293"/>
        <v>1</v>
      </c>
      <c r="BV128" s="25">
        <f t="shared" si="293"/>
        <v>0.95199999999999996</v>
      </c>
      <c r="BW128" s="25">
        <f t="shared" si="293"/>
        <v>0.94399999999999995</v>
      </c>
      <c r="BX128" s="25">
        <f t="shared" si="293"/>
        <v>0.94399999999999995</v>
      </c>
      <c r="BY128" s="25">
        <f t="shared" si="293"/>
        <v>0.94399999999999995</v>
      </c>
      <c r="BZ128" s="25">
        <f t="shared" si="293"/>
        <v>0.94399999999999995</v>
      </c>
      <c r="CA128" s="25">
        <f t="shared" si="293"/>
        <v>0.94399999999999995</v>
      </c>
      <c r="CB128" s="25">
        <f t="shared" si="293"/>
        <v>0.94399999999999995</v>
      </c>
      <c r="CC128" s="25">
        <f t="shared" si="293"/>
        <v>0.94399999999999995</v>
      </c>
      <c r="CD128" s="25">
        <f t="shared" ref="CD128:CS128" si="294">IF($F128=CD$4,1,IF($F128&gt;=EDATE(CD$4,12),IF(CD$11="Prior Year",CD116*(1-CD$10),CD116-CD$10),IF(CD127&gt;0,CD127,0)))</f>
        <v>0.94399999999999995</v>
      </c>
      <c r="CE128" s="25">
        <f t="shared" si="294"/>
        <v>0.94399999999999995</v>
      </c>
      <c r="CF128" s="25">
        <f t="shared" si="294"/>
        <v>1</v>
      </c>
      <c r="CG128" s="25">
        <f t="shared" si="294"/>
        <v>1</v>
      </c>
      <c r="CH128" s="25">
        <f t="shared" si="294"/>
        <v>1</v>
      </c>
      <c r="CI128" s="25">
        <f t="shared" si="294"/>
        <v>0.93599999999999994</v>
      </c>
      <c r="CJ128" s="25">
        <f t="shared" si="294"/>
        <v>0.96499999999999997</v>
      </c>
      <c r="CK128" s="25">
        <f t="shared" si="294"/>
        <v>0.96499999999999997</v>
      </c>
      <c r="CL128" s="25">
        <f t="shared" si="294"/>
        <v>0.96</v>
      </c>
      <c r="CM128" s="25">
        <v>0.95998740774522529</v>
      </c>
      <c r="CN128" s="25">
        <v>0.95998740774522529</v>
      </c>
      <c r="CO128" s="25">
        <v>0.95998740774522529</v>
      </c>
      <c r="CP128" s="25">
        <f t="shared" si="294"/>
        <v>0.96499999999999997</v>
      </c>
      <c r="CQ128" s="25">
        <f t="shared" si="294"/>
        <v>0.96499999999999997</v>
      </c>
      <c r="CR128" s="25">
        <f t="shared" si="294"/>
        <v>0.96499999999999997</v>
      </c>
      <c r="CS128" s="25">
        <f t="shared" si="294"/>
        <v>0.96499999999999997</v>
      </c>
    </row>
    <row r="129" spans="2:97" hidden="1" outlineLevel="1" x14ac:dyDescent="0.25">
      <c r="B129" s="2">
        <f t="shared" si="191"/>
        <v>31</v>
      </c>
      <c r="F129" s="24">
        <f t="shared" si="194"/>
        <v>45505</v>
      </c>
      <c r="G129" s="25">
        <f t="shared" si="215"/>
        <v>0.96310344275230675</v>
      </c>
      <c r="H129" s="25"/>
      <c r="I129" s="25"/>
      <c r="J129" s="25"/>
      <c r="K129" s="25"/>
      <c r="L129" s="25"/>
      <c r="M129" s="25"/>
      <c r="N129" s="25"/>
      <c r="O129" s="25"/>
      <c r="P129" s="23"/>
      <c r="Q129" s="25">
        <f t="shared" si="216"/>
        <v>1</v>
      </c>
      <c r="R129" s="25">
        <f t="shared" ref="R129:CC129" si="295">IF($F129=R$4,1,IF($F129&gt;=EDATE(R$4,12),IF(R$11="Prior Year",R117*(1-R$10),R117-R$10),IF(R128&gt;0,R128,0)))</f>
        <v>0.96</v>
      </c>
      <c r="S129" s="25">
        <f t="shared" si="295"/>
        <v>1</v>
      </c>
      <c r="T129" s="25">
        <f t="shared" si="295"/>
        <v>0.96</v>
      </c>
      <c r="U129" s="25">
        <f t="shared" si="295"/>
        <v>0.96</v>
      </c>
      <c r="V129" s="25">
        <f t="shared" si="295"/>
        <v>0.96499999999999997</v>
      </c>
      <c r="W129" s="25">
        <f t="shared" si="295"/>
        <v>0.96</v>
      </c>
      <c r="X129" s="25">
        <f t="shared" si="295"/>
        <v>0.96499999999999997</v>
      </c>
      <c r="Y129" s="25">
        <f t="shared" si="295"/>
        <v>0.96499999999999997</v>
      </c>
      <c r="Z129" s="25">
        <f t="shared" si="295"/>
        <v>0.96499999999999997</v>
      </c>
      <c r="AA129" s="25">
        <f t="shared" si="295"/>
        <v>0.96499999999999997</v>
      </c>
      <c r="AB129" s="25">
        <f t="shared" si="295"/>
        <v>0.97</v>
      </c>
      <c r="AC129" s="25">
        <f t="shared" si="295"/>
        <v>0.97</v>
      </c>
      <c r="AD129" s="25">
        <f t="shared" si="295"/>
        <v>0.96</v>
      </c>
      <c r="AE129" s="25">
        <f t="shared" si="295"/>
        <v>0.96499999999999997</v>
      </c>
      <c r="AF129" s="25">
        <f t="shared" si="295"/>
        <v>0.96499999999999997</v>
      </c>
      <c r="AG129" s="25">
        <f t="shared" si="295"/>
        <v>0.96499999999999997</v>
      </c>
      <c r="AH129" s="25">
        <f t="shared" si="295"/>
        <v>0.96499999999999997</v>
      </c>
      <c r="AI129" s="25">
        <f t="shared" si="295"/>
        <v>1</v>
      </c>
      <c r="AJ129" s="25">
        <f t="shared" si="295"/>
        <v>1</v>
      </c>
      <c r="AK129" s="25">
        <f t="shared" si="295"/>
        <v>0.96</v>
      </c>
      <c r="AL129" s="25">
        <f t="shared" si="295"/>
        <v>0.96499999999999997</v>
      </c>
      <c r="AM129" s="25">
        <f t="shared" si="295"/>
        <v>0.96499999999999997</v>
      </c>
      <c r="AN129" s="25">
        <f t="shared" si="295"/>
        <v>0.94399999999999995</v>
      </c>
      <c r="AO129" s="25">
        <f t="shared" si="295"/>
        <v>0.94399999999999995</v>
      </c>
      <c r="AP129" s="25">
        <f t="shared" si="295"/>
        <v>0.94399999999999995</v>
      </c>
      <c r="AQ129" s="25">
        <f t="shared" si="295"/>
        <v>0.94399999999999995</v>
      </c>
      <c r="AR129" s="25">
        <f t="shared" si="295"/>
        <v>1</v>
      </c>
      <c r="AS129" s="25">
        <f t="shared" si="295"/>
        <v>1</v>
      </c>
      <c r="AT129" s="25">
        <f t="shared" si="295"/>
        <v>0.94399999999999995</v>
      </c>
      <c r="AU129" s="25">
        <f t="shared" si="295"/>
        <v>1</v>
      </c>
      <c r="AV129" s="25">
        <f t="shared" si="295"/>
        <v>0.94399999999999995</v>
      </c>
      <c r="AW129" s="25">
        <f t="shared" si="295"/>
        <v>0.94399999999999995</v>
      </c>
      <c r="AX129" s="25">
        <f t="shared" si="295"/>
        <v>0.94399999999999995</v>
      </c>
      <c r="AY129" s="25">
        <f t="shared" si="295"/>
        <v>0.94399999999999995</v>
      </c>
      <c r="AZ129" s="25">
        <f t="shared" si="295"/>
        <v>0.93599999999999994</v>
      </c>
      <c r="BA129" s="25">
        <f t="shared" si="295"/>
        <v>0.93599999999999994</v>
      </c>
      <c r="BB129" s="25">
        <f t="shared" si="295"/>
        <v>0.93599999999999994</v>
      </c>
      <c r="BC129" s="25">
        <f t="shared" si="295"/>
        <v>0.93599999999999994</v>
      </c>
      <c r="BD129" s="25">
        <f t="shared" si="295"/>
        <v>0.93599999999999994</v>
      </c>
      <c r="BE129" s="25">
        <f t="shared" si="295"/>
        <v>0.93599999999999994</v>
      </c>
      <c r="BF129" s="25">
        <f t="shared" si="295"/>
        <v>0.93599999999999994</v>
      </c>
      <c r="BG129" s="25">
        <f t="shared" si="295"/>
        <v>0.93599999999999994</v>
      </c>
      <c r="BH129" s="25">
        <f t="shared" si="295"/>
        <v>1</v>
      </c>
      <c r="BI129" s="25">
        <f t="shared" si="295"/>
        <v>1</v>
      </c>
      <c r="BJ129" s="25">
        <f t="shared" si="295"/>
        <v>1</v>
      </c>
      <c r="BK129" s="25">
        <f t="shared" si="295"/>
        <v>0.94399999999999995</v>
      </c>
      <c r="BL129" s="25">
        <f t="shared" si="295"/>
        <v>0.94399999999999995</v>
      </c>
      <c r="BM129" s="25">
        <f t="shared" si="295"/>
        <v>0.94399999999999995</v>
      </c>
      <c r="BN129" s="25">
        <f t="shared" si="295"/>
        <v>0.94399999999999995</v>
      </c>
      <c r="BO129" s="25">
        <f t="shared" si="295"/>
        <v>0.94399999999999995</v>
      </c>
      <c r="BP129" s="25">
        <f t="shared" si="295"/>
        <v>0.94399999999999995</v>
      </c>
      <c r="BQ129" s="25">
        <f t="shared" si="295"/>
        <v>0.93599999999999994</v>
      </c>
      <c r="BR129" s="25">
        <f t="shared" si="295"/>
        <v>0.93599999999999994</v>
      </c>
      <c r="BS129" s="25">
        <f t="shared" si="295"/>
        <v>0.93599999999999994</v>
      </c>
      <c r="BT129" s="25">
        <f t="shared" si="295"/>
        <v>0.93599999999999994</v>
      </c>
      <c r="BU129" s="25">
        <f t="shared" si="295"/>
        <v>1</v>
      </c>
      <c r="BV129" s="25">
        <f t="shared" si="295"/>
        <v>0.95199999999999996</v>
      </c>
      <c r="BW129" s="25">
        <f t="shared" si="295"/>
        <v>0.93599999999999994</v>
      </c>
      <c r="BX129" s="25">
        <f t="shared" si="295"/>
        <v>0.93599999999999994</v>
      </c>
      <c r="BY129" s="25">
        <f t="shared" si="295"/>
        <v>0.93599999999999994</v>
      </c>
      <c r="BZ129" s="25">
        <f t="shared" si="295"/>
        <v>0.93599999999999994</v>
      </c>
      <c r="CA129" s="25">
        <f t="shared" si="295"/>
        <v>0.93599999999999994</v>
      </c>
      <c r="CB129" s="25">
        <f t="shared" si="295"/>
        <v>0.93599999999999994</v>
      </c>
      <c r="CC129" s="25">
        <f t="shared" si="295"/>
        <v>0.93599999999999994</v>
      </c>
      <c r="CD129" s="25">
        <f t="shared" ref="CD129:CS129" si="296">IF($F129=CD$4,1,IF($F129&gt;=EDATE(CD$4,12),IF(CD$11="Prior Year",CD117*(1-CD$10),CD117-CD$10),IF(CD128&gt;0,CD128,0)))</f>
        <v>0.93599999999999994</v>
      </c>
      <c r="CE129" s="25">
        <f t="shared" si="296"/>
        <v>0.93599999999999994</v>
      </c>
      <c r="CF129" s="25">
        <f t="shared" si="296"/>
        <v>1</v>
      </c>
      <c r="CG129" s="25">
        <f t="shared" si="296"/>
        <v>1</v>
      </c>
      <c r="CH129" s="25">
        <f t="shared" si="296"/>
        <v>1</v>
      </c>
      <c r="CI129" s="25">
        <f t="shared" si="296"/>
        <v>0.93599999999999994</v>
      </c>
      <c r="CJ129" s="25">
        <f t="shared" si="296"/>
        <v>0.96499999999999997</v>
      </c>
      <c r="CK129" s="25">
        <f t="shared" si="296"/>
        <v>0.96499999999999997</v>
      </c>
      <c r="CL129" s="25">
        <f t="shared" si="296"/>
        <v>0.96</v>
      </c>
      <c r="CM129" s="25">
        <v>0.95998740774522529</v>
      </c>
      <c r="CN129" s="25">
        <v>0.95998740774522529</v>
      </c>
      <c r="CO129" s="25">
        <v>0.95998740774522529</v>
      </c>
      <c r="CP129" s="25">
        <f t="shared" si="296"/>
        <v>0.96499999999999997</v>
      </c>
      <c r="CQ129" s="25">
        <f t="shared" si="296"/>
        <v>0.96499999999999997</v>
      </c>
      <c r="CR129" s="25">
        <f t="shared" si="296"/>
        <v>0.96499999999999997</v>
      </c>
      <c r="CS129" s="25">
        <f t="shared" si="296"/>
        <v>0.96499999999999997</v>
      </c>
    </row>
    <row r="130" spans="2:97" hidden="1" outlineLevel="1" x14ac:dyDescent="0.25">
      <c r="B130" s="2">
        <f t="shared" si="191"/>
        <v>30</v>
      </c>
      <c r="F130" s="24">
        <f t="shared" si="194"/>
        <v>45536</v>
      </c>
      <c r="G130" s="25">
        <f t="shared" si="215"/>
        <v>0.96304281023387439</v>
      </c>
      <c r="H130" s="25"/>
      <c r="I130" s="25"/>
      <c r="J130" s="25"/>
      <c r="K130" s="25"/>
      <c r="L130" s="25"/>
      <c r="M130" s="25"/>
      <c r="N130" s="25"/>
      <c r="O130" s="25"/>
      <c r="P130" s="23"/>
      <c r="Q130" s="25">
        <f t="shared" si="216"/>
        <v>1</v>
      </c>
      <c r="R130" s="25">
        <f t="shared" ref="R130:CC130" si="297">IF($F130=R$4,1,IF($F130&gt;=EDATE(R$4,12),IF(R$11="Prior Year",R118*(1-R$10),R118-R$10),IF(R129&gt;0,R129,0)))</f>
        <v>0.95499999999999996</v>
      </c>
      <c r="S130" s="25">
        <f t="shared" si="297"/>
        <v>1</v>
      </c>
      <c r="T130" s="25">
        <f t="shared" si="297"/>
        <v>0.96</v>
      </c>
      <c r="U130" s="25">
        <f t="shared" si="297"/>
        <v>0.96</v>
      </c>
      <c r="V130" s="25">
        <f t="shared" si="297"/>
        <v>0.96499999999999997</v>
      </c>
      <c r="W130" s="25">
        <f t="shared" si="297"/>
        <v>0.96</v>
      </c>
      <c r="X130" s="25">
        <f t="shared" si="297"/>
        <v>0.96499999999999997</v>
      </c>
      <c r="Y130" s="25">
        <f t="shared" si="297"/>
        <v>0.96499999999999997</v>
      </c>
      <c r="Z130" s="25">
        <f t="shared" si="297"/>
        <v>0.96499999999999997</v>
      </c>
      <c r="AA130" s="25">
        <f t="shared" si="297"/>
        <v>0.96499999999999997</v>
      </c>
      <c r="AB130" s="25">
        <f t="shared" si="297"/>
        <v>0.97</v>
      </c>
      <c r="AC130" s="25">
        <f t="shared" si="297"/>
        <v>0.97</v>
      </c>
      <c r="AD130" s="25">
        <f t="shared" si="297"/>
        <v>0.96</v>
      </c>
      <c r="AE130" s="25">
        <f t="shared" si="297"/>
        <v>0.96499999999999997</v>
      </c>
      <c r="AF130" s="25">
        <f t="shared" si="297"/>
        <v>0.96499999999999997</v>
      </c>
      <c r="AG130" s="25">
        <f t="shared" si="297"/>
        <v>0.96499999999999997</v>
      </c>
      <c r="AH130" s="25">
        <f t="shared" si="297"/>
        <v>0.96499999999999997</v>
      </c>
      <c r="AI130" s="25">
        <f t="shared" si="297"/>
        <v>1</v>
      </c>
      <c r="AJ130" s="25">
        <f t="shared" si="297"/>
        <v>1</v>
      </c>
      <c r="AK130" s="25">
        <f t="shared" si="297"/>
        <v>0.96</v>
      </c>
      <c r="AL130" s="25">
        <f t="shared" si="297"/>
        <v>0.96499999999999997</v>
      </c>
      <c r="AM130" s="25">
        <f t="shared" si="297"/>
        <v>0.96499999999999997</v>
      </c>
      <c r="AN130" s="25">
        <f t="shared" si="297"/>
        <v>0.94399999999999995</v>
      </c>
      <c r="AO130" s="25">
        <f t="shared" si="297"/>
        <v>0.94399999999999995</v>
      </c>
      <c r="AP130" s="25">
        <f t="shared" si="297"/>
        <v>0.94399999999999995</v>
      </c>
      <c r="AQ130" s="25">
        <f t="shared" si="297"/>
        <v>0.94399999999999995</v>
      </c>
      <c r="AR130" s="25">
        <f t="shared" si="297"/>
        <v>1</v>
      </c>
      <c r="AS130" s="25">
        <f t="shared" si="297"/>
        <v>1</v>
      </c>
      <c r="AT130" s="25">
        <f t="shared" si="297"/>
        <v>0.94399999999999995</v>
      </c>
      <c r="AU130" s="25">
        <f t="shared" si="297"/>
        <v>1</v>
      </c>
      <c r="AV130" s="25">
        <f t="shared" si="297"/>
        <v>0.94399999999999995</v>
      </c>
      <c r="AW130" s="25">
        <f t="shared" si="297"/>
        <v>0.94399999999999995</v>
      </c>
      <c r="AX130" s="25">
        <f t="shared" si="297"/>
        <v>0.94399999999999995</v>
      </c>
      <c r="AY130" s="25">
        <f t="shared" si="297"/>
        <v>0.94399999999999995</v>
      </c>
      <c r="AZ130" s="25">
        <f t="shared" si="297"/>
        <v>0.93599999999999994</v>
      </c>
      <c r="BA130" s="25">
        <f t="shared" si="297"/>
        <v>0.93599999999999994</v>
      </c>
      <c r="BB130" s="25">
        <f t="shared" si="297"/>
        <v>0.93599999999999994</v>
      </c>
      <c r="BC130" s="25">
        <f t="shared" si="297"/>
        <v>0.93599999999999994</v>
      </c>
      <c r="BD130" s="25">
        <f t="shared" si="297"/>
        <v>0.93599999999999994</v>
      </c>
      <c r="BE130" s="25">
        <f t="shared" si="297"/>
        <v>0.93599999999999994</v>
      </c>
      <c r="BF130" s="25">
        <f t="shared" si="297"/>
        <v>0.93599999999999994</v>
      </c>
      <c r="BG130" s="25">
        <f t="shared" si="297"/>
        <v>0.93599999999999994</v>
      </c>
      <c r="BH130" s="25">
        <f t="shared" si="297"/>
        <v>1</v>
      </c>
      <c r="BI130" s="25">
        <f t="shared" si="297"/>
        <v>1</v>
      </c>
      <c r="BJ130" s="25">
        <f t="shared" si="297"/>
        <v>1</v>
      </c>
      <c r="BK130" s="25">
        <f t="shared" si="297"/>
        <v>0.94399999999999995</v>
      </c>
      <c r="BL130" s="25">
        <f t="shared" si="297"/>
        <v>0.94399999999999995</v>
      </c>
      <c r="BM130" s="25">
        <f t="shared" si="297"/>
        <v>0.94399999999999995</v>
      </c>
      <c r="BN130" s="25">
        <f t="shared" si="297"/>
        <v>0.94399999999999995</v>
      </c>
      <c r="BO130" s="25">
        <f t="shared" si="297"/>
        <v>0.94399999999999995</v>
      </c>
      <c r="BP130" s="25">
        <f t="shared" si="297"/>
        <v>0.94399999999999995</v>
      </c>
      <c r="BQ130" s="25">
        <f t="shared" si="297"/>
        <v>0.93599999999999994</v>
      </c>
      <c r="BR130" s="25">
        <f t="shared" si="297"/>
        <v>0.93599999999999994</v>
      </c>
      <c r="BS130" s="25">
        <f t="shared" si="297"/>
        <v>0.93599999999999994</v>
      </c>
      <c r="BT130" s="25">
        <f t="shared" si="297"/>
        <v>0.93599999999999994</v>
      </c>
      <c r="BU130" s="25">
        <f t="shared" si="297"/>
        <v>1</v>
      </c>
      <c r="BV130" s="25">
        <f t="shared" si="297"/>
        <v>0.95199999999999996</v>
      </c>
      <c r="BW130" s="25">
        <f t="shared" si="297"/>
        <v>0.93599999999999994</v>
      </c>
      <c r="BX130" s="25">
        <f t="shared" si="297"/>
        <v>0.93599999999999994</v>
      </c>
      <c r="BY130" s="25">
        <f t="shared" si="297"/>
        <v>0.93599999999999994</v>
      </c>
      <c r="BZ130" s="25">
        <f t="shared" si="297"/>
        <v>0.93599999999999994</v>
      </c>
      <c r="CA130" s="25">
        <f t="shared" si="297"/>
        <v>0.93599999999999994</v>
      </c>
      <c r="CB130" s="25">
        <f t="shared" si="297"/>
        <v>0.93599999999999994</v>
      </c>
      <c r="CC130" s="25">
        <f t="shared" si="297"/>
        <v>0.93599999999999994</v>
      </c>
      <c r="CD130" s="25">
        <f t="shared" ref="CD130:CS130" si="298">IF($F130=CD$4,1,IF($F130&gt;=EDATE(CD$4,12),IF(CD$11="Prior Year",CD118*(1-CD$10),CD118-CD$10),IF(CD129&gt;0,CD129,0)))</f>
        <v>0.93599999999999994</v>
      </c>
      <c r="CE130" s="25">
        <f t="shared" si="298"/>
        <v>0.93599999999999994</v>
      </c>
      <c r="CF130" s="25">
        <f t="shared" si="298"/>
        <v>1</v>
      </c>
      <c r="CG130" s="25">
        <f t="shared" si="298"/>
        <v>1</v>
      </c>
      <c r="CH130" s="25">
        <f t="shared" si="298"/>
        <v>1</v>
      </c>
      <c r="CI130" s="25">
        <f t="shared" si="298"/>
        <v>0.93599999999999994</v>
      </c>
      <c r="CJ130" s="25">
        <f t="shared" si="298"/>
        <v>0.96499999999999997</v>
      </c>
      <c r="CK130" s="25">
        <f t="shared" si="298"/>
        <v>0.96499999999999997</v>
      </c>
      <c r="CL130" s="25">
        <f t="shared" si="298"/>
        <v>0.96</v>
      </c>
      <c r="CM130" s="25">
        <v>0.95998740774522529</v>
      </c>
      <c r="CN130" s="25">
        <v>0.95998740774522529</v>
      </c>
      <c r="CO130" s="25">
        <v>0.95998740774522529</v>
      </c>
      <c r="CP130" s="25">
        <f t="shared" si="298"/>
        <v>0.96499999999999997</v>
      </c>
      <c r="CQ130" s="25">
        <f t="shared" si="298"/>
        <v>0.96499999999999997</v>
      </c>
      <c r="CR130" s="25">
        <f t="shared" si="298"/>
        <v>0.96499999999999997</v>
      </c>
      <c r="CS130" s="25">
        <f t="shared" si="298"/>
        <v>0.96499999999999997</v>
      </c>
    </row>
    <row r="131" spans="2:97" hidden="1" outlineLevel="1" x14ac:dyDescent="0.25">
      <c r="B131" s="2">
        <f t="shared" si="191"/>
        <v>31</v>
      </c>
      <c r="F131" s="24">
        <f t="shared" si="194"/>
        <v>45566</v>
      </c>
      <c r="G131" s="25">
        <f t="shared" si="215"/>
        <v>0.96292154519700979</v>
      </c>
      <c r="H131" s="25"/>
      <c r="I131" s="25"/>
      <c r="J131" s="25"/>
      <c r="K131" s="25"/>
      <c r="L131" s="25"/>
      <c r="M131" s="25"/>
      <c r="N131" s="25"/>
      <c r="O131" s="25"/>
      <c r="P131" s="23"/>
      <c r="Q131" s="25">
        <f t="shared" si="216"/>
        <v>1</v>
      </c>
      <c r="R131" s="25">
        <f t="shared" ref="R131:CC131" si="299">IF($F131=R$4,1,IF($F131&gt;=EDATE(R$4,12),IF(R$11="Prior Year",R119*(1-R$10),R119-R$10),IF(R130&gt;0,R130,0)))</f>
        <v>0.95499999999999996</v>
      </c>
      <c r="S131" s="25">
        <f t="shared" si="299"/>
        <v>1</v>
      </c>
      <c r="T131" s="25">
        <f t="shared" si="299"/>
        <v>0.96</v>
      </c>
      <c r="U131" s="25">
        <f t="shared" si="299"/>
        <v>0.96</v>
      </c>
      <c r="V131" s="25">
        <f t="shared" si="299"/>
        <v>0.96499999999999997</v>
      </c>
      <c r="W131" s="25">
        <f t="shared" si="299"/>
        <v>0.96</v>
      </c>
      <c r="X131" s="25">
        <f t="shared" si="299"/>
        <v>0.96</v>
      </c>
      <c r="Y131" s="25">
        <f t="shared" si="299"/>
        <v>0.96</v>
      </c>
      <c r="Z131" s="25">
        <f t="shared" si="299"/>
        <v>0.96499999999999997</v>
      </c>
      <c r="AA131" s="25">
        <f t="shared" si="299"/>
        <v>0.96499999999999997</v>
      </c>
      <c r="AB131" s="25">
        <f t="shared" si="299"/>
        <v>0.97</v>
      </c>
      <c r="AC131" s="25">
        <f t="shared" si="299"/>
        <v>0.97</v>
      </c>
      <c r="AD131" s="25">
        <f t="shared" si="299"/>
        <v>0.96</v>
      </c>
      <c r="AE131" s="25">
        <f t="shared" si="299"/>
        <v>0.96499999999999997</v>
      </c>
      <c r="AF131" s="25">
        <f t="shared" si="299"/>
        <v>0.96499999999999997</v>
      </c>
      <c r="AG131" s="25">
        <f t="shared" si="299"/>
        <v>0.96499999999999997</v>
      </c>
      <c r="AH131" s="25">
        <f t="shared" si="299"/>
        <v>0.96499999999999997</v>
      </c>
      <c r="AI131" s="25">
        <f t="shared" si="299"/>
        <v>1</v>
      </c>
      <c r="AJ131" s="25">
        <f t="shared" si="299"/>
        <v>1</v>
      </c>
      <c r="AK131" s="25">
        <f t="shared" si="299"/>
        <v>0.96</v>
      </c>
      <c r="AL131" s="25">
        <f t="shared" si="299"/>
        <v>0.96499999999999997</v>
      </c>
      <c r="AM131" s="25">
        <f t="shared" si="299"/>
        <v>0.96499999999999997</v>
      </c>
      <c r="AN131" s="25">
        <f t="shared" si="299"/>
        <v>0.94399999999999995</v>
      </c>
      <c r="AO131" s="25">
        <f t="shared" si="299"/>
        <v>0.94399999999999995</v>
      </c>
      <c r="AP131" s="25">
        <f t="shared" si="299"/>
        <v>0.94399999999999995</v>
      </c>
      <c r="AQ131" s="25">
        <f t="shared" si="299"/>
        <v>0.94399999999999995</v>
      </c>
      <c r="AR131" s="25">
        <f t="shared" si="299"/>
        <v>1</v>
      </c>
      <c r="AS131" s="25">
        <f t="shared" si="299"/>
        <v>1</v>
      </c>
      <c r="AT131" s="25">
        <f t="shared" si="299"/>
        <v>0.94399999999999995</v>
      </c>
      <c r="AU131" s="25">
        <f t="shared" si="299"/>
        <v>1</v>
      </c>
      <c r="AV131" s="25">
        <f t="shared" si="299"/>
        <v>0.94399999999999995</v>
      </c>
      <c r="AW131" s="25">
        <f t="shared" si="299"/>
        <v>0.94399999999999995</v>
      </c>
      <c r="AX131" s="25">
        <f t="shared" si="299"/>
        <v>0.94399999999999995</v>
      </c>
      <c r="AY131" s="25">
        <f t="shared" si="299"/>
        <v>0.94399999999999995</v>
      </c>
      <c r="AZ131" s="25">
        <f t="shared" si="299"/>
        <v>0.93599999999999994</v>
      </c>
      <c r="BA131" s="25">
        <f t="shared" si="299"/>
        <v>0.93599999999999994</v>
      </c>
      <c r="BB131" s="25">
        <f t="shared" si="299"/>
        <v>0.93599999999999994</v>
      </c>
      <c r="BC131" s="25">
        <f t="shared" si="299"/>
        <v>0.93599999999999994</v>
      </c>
      <c r="BD131" s="25">
        <f t="shared" si="299"/>
        <v>0.93599999999999994</v>
      </c>
      <c r="BE131" s="25">
        <f t="shared" si="299"/>
        <v>0.93599999999999994</v>
      </c>
      <c r="BF131" s="25">
        <f t="shared" si="299"/>
        <v>0.93599999999999994</v>
      </c>
      <c r="BG131" s="25">
        <f t="shared" si="299"/>
        <v>0.93599999999999994</v>
      </c>
      <c r="BH131" s="25">
        <f t="shared" si="299"/>
        <v>1</v>
      </c>
      <c r="BI131" s="25">
        <f t="shared" si="299"/>
        <v>1</v>
      </c>
      <c r="BJ131" s="25">
        <f t="shared" si="299"/>
        <v>1</v>
      </c>
      <c r="BK131" s="25">
        <f t="shared" si="299"/>
        <v>0.94399999999999995</v>
      </c>
      <c r="BL131" s="25">
        <f t="shared" si="299"/>
        <v>0.94399999999999995</v>
      </c>
      <c r="BM131" s="25">
        <f t="shared" si="299"/>
        <v>0.94399999999999995</v>
      </c>
      <c r="BN131" s="25">
        <f t="shared" si="299"/>
        <v>0.94399999999999995</v>
      </c>
      <c r="BO131" s="25">
        <f t="shared" si="299"/>
        <v>0.94399999999999995</v>
      </c>
      <c r="BP131" s="25">
        <f t="shared" si="299"/>
        <v>0.94399999999999995</v>
      </c>
      <c r="BQ131" s="25">
        <f t="shared" si="299"/>
        <v>0.93599999999999994</v>
      </c>
      <c r="BR131" s="25">
        <f t="shared" si="299"/>
        <v>0.93599999999999994</v>
      </c>
      <c r="BS131" s="25">
        <f t="shared" si="299"/>
        <v>0.93599999999999994</v>
      </c>
      <c r="BT131" s="25">
        <f t="shared" si="299"/>
        <v>0.93599999999999994</v>
      </c>
      <c r="BU131" s="25">
        <f t="shared" si="299"/>
        <v>1</v>
      </c>
      <c r="BV131" s="25">
        <f t="shared" si="299"/>
        <v>0.95199999999999996</v>
      </c>
      <c r="BW131" s="25">
        <f t="shared" si="299"/>
        <v>0.93599999999999994</v>
      </c>
      <c r="BX131" s="25">
        <f t="shared" si="299"/>
        <v>0.93599999999999994</v>
      </c>
      <c r="BY131" s="25">
        <f t="shared" si="299"/>
        <v>0.93599999999999994</v>
      </c>
      <c r="BZ131" s="25">
        <f t="shared" si="299"/>
        <v>0.93599999999999994</v>
      </c>
      <c r="CA131" s="25">
        <f t="shared" si="299"/>
        <v>0.93599999999999994</v>
      </c>
      <c r="CB131" s="25">
        <f t="shared" si="299"/>
        <v>0.93599999999999994</v>
      </c>
      <c r="CC131" s="25">
        <f t="shared" si="299"/>
        <v>0.93599999999999994</v>
      </c>
      <c r="CD131" s="25">
        <f t="shared" ref="CD131:CS131" si="300">IF($F131=CD$4,1,IF($F131&gt;=EDATE(CD$4,12),IF(CD$11="Prior Year",CD119*(1-CD$10),CD119-CD$10),IF(CD130&gt;0,CD130,0)))</f>
        <v>0.93599999999999994</v>
      </c>
      <c r="CE131" s="25">
        <f t="shared" si="300"/>
        <v>0.93599999999999994</v>
      </c>
      <c r="CF131" s="25">
        <f t="shared" si="300"/>
        <v>1</v>
      </c>
      <c r="CG131" s="25">
        <f t="shared" si="300"/>
        <v>1</v>
      </c>
      <c r="CH131" s="25">
        <f t="shared" si="300"/>
        <v>1</v>
      </c>
      <c r="CI131" s="25">
        <f t="shared" si="300"/>
        <v>0.93599999999999994</v>
      </c>
      <c r="CJ131" s="25">
        <f t="shared" si="300"/>
        <v>0.96499999999999997</v>
      </c>
      <c r="CK131" s="25">
        <f t="shared" si="300"/>
        <v>0.96499999999999997</v>
      </c>
      <c r="CL131" s="25">
        <f t="shared" si="300"/>
        <v>0.96</v>
      </c>
      <c r="CM131" s="25">
        <v>0.95998740774522529</v>
      </c>
      <c r="CN131" s="25">
        <v>0.95998740774522529</v>
      </c>
      <c r="CO131" s="25">
        <v>0.95998740774522529</v>
      </c>
      <c r="CP131" s="25">
        <f t="shared" si="300"/>
        <v>0.96499999999999997</v>
      </c>
      <c r="CQ131" s="25">
        <f t="shared" si="300"/>
        <v>0.96499999999999997</v>
      </c>
      <c r="CR131" s="25">
        <f t="shared" si="300"/>
        <v>0.96499999999999997</v>
      </c>
      <c r="CS131" s="25">
        <f t="shared" si="300"/>
        <v>0.96499999999999997</v>
      </c>
    </row>
    <row r="132" spans="2:97" hidden="1" outlineLevel="1" x14ac:dyDescent="0.25">
      <c r="B132" s="2">
        <f t="shared" si="191"/>
        <v>30</v>
      </c>
      <c r="F132" s="24">
        <f t="shared" si="194"/>
        <v>45597</v>
      </c>
      <c r="G132" s="25">
        <f t="shared" si="215"/>
        <v>0.96214544896107645</v>
      </c>
      <c r="H132" s="25"/>
      <c r="I132" s="25"/>
      <c r="J132" s="25"/>
      <c r="K132" s="25"/>
      <c r="L132" s="25"/>
      <c r="M132" s="25"/>
      <c r="N132" s="25"/>
      <c r="O132" s="25"/>
      <c r="P132" s="23"/>
      <c r="Q132" s="25">
        <f t="shared" si="216"/>
        <v>1</v>
      </c>
      <c r="R132" s="25">
        <f t="shared" ref="R132:CC132" si="301">IF($F132=R$4,1,IF($F132&gt;=EDATE(R$4,12),IF(R$11="Prior Year",R120*(1-R$10),R120-R$10),IF(R131&gt;0,R131,0)))</f>
        <v>0.95499999999999996</v>
      </c>
      <c r="S132" s="25">
        <f t="shared" si="301"/>
        <v>1</v>
      </c>
      <c r="T132" s="25">
        <f t="shared" si="301"/>
        <v>0.96</v>
      </c>
      <c r="U132" s="25">
        <f t="shared" si="301"/>
        <v>0.96</v>
      </c>
      <c r="V132" s="25">
        <f t="shared" si="301"/>
        <v>0.96499999999999997</v>
      </c>
      <c r="W132" s="25">
        <f t="shared" si="301"/>
        <v>0.96</v>
      </c>
      <c r="X132" s="25">
        <f t="shared" si="301"/>
        <v>0.96</v>
      </c>
      <c r="Y132" s="25">
        <f t="shared" si="301"/>
        <v>0.96</v>
      </c>
      <c r="Z132" s="25">
        <f t="shared" si="301"/>
        <v>0.96</v>
      </c>
      <c r="AA132" s="25">
        <f t="shared" si="301"/>
        <v>0.96</v>
      </c>
      <c r="AB132" s="25">
        <f t="shared" si="301"/>
        <v>0.97</v>
      </c>
      <c r="AC132" s="25">
        <f t="shared" si="301"/>
        <v>0.97</v>
      </c>
      <c r="AD132" s="25">
        <f t="shared" si="301"/>
        <v>0.96</v>
      </c>
      <c r="AE132" s="25">
        <f t="shared" si="301"/>
        <v>0.96</v>
      </c>
      <c r="AF132" s="25">
        <f t="shared" si="301"/>
        <v>0.96</v>
      </c>
      <c r="AG132" s="25">
        <f t="shared" si="301"/>
        <v>0.96499999999999997</v>
      </c>
      <c r="AH132" s="25">
        <f t="shared" si="301"/>
        <v>0.96499999999999997</v>
      </c>
      <c r="AI132" s="25">
        <f t="shared" si="301"/>
        <v>1</v>
      </c>
      <c r="AJ132" s="25">
        <f t="shared" si="301"/>
        <v>1</v>
      </c>
      <c r="AK132" s="25">
        <f t="shared" si="301"/>
        <v>0.96</v>
      </c>
      <c r="AL132" s="25">
        <f t="shared" si="301"/>
        <v>0.96499999999999997</v>
      </c>
      <c r="AM132" s="25">
        <f t="shared" si="301"/>
        <v>0.96499999999999997</v>
      </c>
      <c r="AN132" s="25">
        <f t="shared" si="301"/>
        <v>0.94399999999999995</v>
      </c>
      <c r="AO132" s="25">
        <f t="shared" si="301"/>
        <v>0.94399999999999995</v>
      </c>
      <c r="AP132" s="25">
        <f t="shared" si="301"/>
        <v>0.93599999999999994</v>
      </c>
      <c r="AQ132" s="25">
        <f t="shared" si="301"/>
        <v>0.93599999999999994</v>
      </c>
      <c r="AR132" s="25">
        <f t="shared" si="301"/>
        <v>1</v>
      </c>
      <c r="AS132" s="25">
        <f t="shared" si="301"/>
        <v>1</v>
      </c>
      <c r="AT132" s="25">
        <f t="shared" si="301"/>
        <v>0.94399999999999995</v>
      </c>
      <c r="AU132" s="25">
        <f t="shared" si="301"/>
        <v>1</v>
      </c>
      <c r="AV132" s="25">
        <f t="shared" si="301"/>
        <v>0.94399999999999995</v>
      </c>
      <c r="AW132" s="25">
        <f t="shared" si="301"/>
        <v>0.94399999999999995</v>
      </c>
      <c r="AX132" s="25">
        <f t="shared" si="301"/>
        <v>0.94399999999999995</v>
      </c>
      <c r="AY132" s="25">
        <f t="shared" si="301"/>
        <v>0.94399999999999995</v>
      </c>
      <c r="AZ132" s="25">
        <f t="shared" si="301"/>
        <v>0.93599999999999994</v>
      </c>
      <c r="BA132" s="25">
        <f t="shared" si="301"/>
        <v>0.93599999999999994</v>
      </c>
      <c r="BB132" s="25">
        <f t="shared" si="301"/>
        <v>0.93599999999999994</v>
      </c>
      <c r="BC132" s="25">
        <f t="shared" si="301"/>
        <v>0.93599999999999994</v>
      </c>
      <c r="BD132" s="25">
        <f t="shared" si="301"/>
        <v>0.93599999999999994</v>
      </c>
      <c r="BE132" s="25">
        <f t="shared" si="301"/>
        <v>0.93599999999999994</v>
      </c>
      <c r="BF132" s="25">
        <f t="shared" si="301"/>
        <v>0.93599999999999994</v>
      </c>
      <c r="BG132" s="25">
        <f t="shared" si="301"/>
        <v>0.93599999999999994</v>
      </c>
      <c r="BH132" s="25">
        <f t="shared" si="301"/>
        <v>1</v>
      </c>
      <c r="BI132" s="25">
        <f t="shared" si="301"/>
        <v>1</v>
      </c>
      <c r="BJ132" s="25">
        <f t="shared" si="301"/>
        <v>1</v>
      </c>
      <c r="BK132" s="25">
        <f t="shared" si="301"/>
        <v>0.94399999999999995</v>
      </c>
      <c r="BL132" s="25">
        <f t="shared" si="301"/>
        <v>0.94399999999999995</v>
      </c>
      <c r="BM132" s="25">
        <f t="shared" si="301"/>
        <v>0.94399999999999995</v>
      </c>
      <c r="BN132" s="25">
        <f t="shared" si="301"/>
        <v>0.94399999999999995</v>
      </c>
      <c r="BO132" s="25">
        <f t="shared" si="301"/>
        <v>0.93599999999999994</v>
      </c>
      <c r="BP132" s="25">
        <f t="shared" si="301"/>
        <v>0.94399999999999995</v>
      </c>
      <c r="BQ132" s="25">
        <f t="shared" si="301"/>
        <v>0.93599999999999994</v>
      </c>
      <c r="BR132" s="25">
        <f t="shared" si="301"/>
        <v>0.93599999999999994</v>
      </c>
      <c r="BS132" s="25">
        <f t="shared" si="301"/>
        <v>0.93599999999999994</v>
      </c>
      <c r="BT132" s="25">
        <f t="shared" si="301"/>
        <v>0.93599999999999994</v>
      </c>
      <c r="BU132" s="25">
        <f t="shared" si="301"/>
        <v>1</v>
      </c>
      <c r="BV132" s="25">
        <f t="shared" si="301"/>
        <v>0.95199999999999996</v>
      </c>
      <c r="BW132" s="25">
        <f t="shared" si="301"/>
        <v>0.93599999999999994</v>
      </c>
      <c r="BX132" s="25">
        <f t="shared" si="301"/>
        <v>0.93599999999999994</v>
      </c>
      <c r="BY132" s="25">
        <f t="shared" si="301"/>
        <v>0.93599999999999994</v>
      </c>
      <c r="BZ132" s="25">
        <f t="shared" si="301"/>
        <v>0.93599999999999994</v>
      </c>
      <c r="CA132" s="25">
        <f t="shared" si="301"/>
        <v>0.93599999999999994</v>
      </c>
      <c r="CB132" s="25">
        <f t="shared" si="301"/>
        <v>0.93599999999999994</v>
      </c>
      <c r="CC132" s="25">
        <f t="shared" si="301"/>
        <v>0.93599999999999994</v>
      </c>
      <c r="CD132" s="25">
        <f t="shared" ref="CD132:CS132" si="302">IF($F132=CD$4,1,IF($F132&gt;=EDATE(CD$4,12),IF(CD$11="Prior Year",CD120*(1-CD$10),CD120-CD$10),IF(CD131&gt;0,CD131,0)))</f>
        <v>0.93599999999999994</v>
      </c>
      <c r="CE132" s="25">
        <f t="shared" si="302"/>
        <v>0.93599999999999994</v>
      </c>
      <c r="CF132" s="25">
        <f t="shared" si="302"/>
        <v>1</v>
      </c>
      <c r="CG132" s="25">
        <f t="shared" si="302"/>
        <v>1</v>
      </c>
      <c r="CH132" s="25">
        <f t="shared" si="302"/>
        <v>1</v>
      </c>
      <c r="CI132" s="25">
        <f t="shared" si="302"/>
        <v>0.93599999999999994</v>
      </c>
      <c r="CJ132" s="25">
        <f t="shared" si="302"/>
        <v>0.96499999999999997</v>
      </c>
      <c r="CK132" s="25">
        <f t="shared" si="302"/>
        <v>0.96499999999999997</v>
      </c>
      <c r="CL132" s="25">
        <f t="shared" si="302"/>
        <v>0.95199999999999996</v>
      </c>
      <c r="CM132" s="25">
        <v>0.95998740774522529</v>
      </c>
      <c r="CN132" s="25">
        <v>0.95998740774522529</v>
      </c>
      <c r="CO132" s="25">
        <v>0.95998740774522529</v>
      </c>
      <c r="CP132" s="25">
        <f t="shared" si="302"/>
        <v>0.96499999999999997</v>
      </c>
      <c r="CQ132" s="25">
        <f t="shared" si="302"/>
        <v>0.96499999999999997</v>
      </c>
      <c r="CR132" s="25">
        <f t="shared" si="302"/>
        <v>0.96499999999999997</v>
      </c>
      <c r="CS132" s="25">
        <f t="shared" si="302"/>
        <v>0.96499999999999997</v>
      </c>
    </row>
    <row r="133" spans="2:97" hidden="1" outlineLevel="1" x14ac:dyDescent="0.25">
      <c r="B133" s="2">
        <f t="shared" si="191"/>
        <v>31</v>
      </c>
      <c r="F133" s="26">
        <f t="shared" si="194"/>
        <v>45627</v>
      </c>
      <c r="G133" s="27">
        <f t="shared" si="215"/>
        <v>0.96165394889989686</v>
      </c>
      <c r="H133" s="27"/>
      <c r="I133" s="27"/>
      <c r="J133" s="27"/>
      <c r="K133" s="27"/>
      <c r="L133" s="27"/>
      <c r="M133" s="27"/>
      <c r="N133" s="27"/>
      <c r="O133" s="27"/>
      <c r="P133" s="28"/>
      <c r="Q133" s="27">
        <f t="shared" si="216"/>
        <v>1</v>
      </c>
      <c r="R133" s="27">
        <f t="shared" ref="R133:CC133" si="303">IF($F133=R$4,1,IF($F133&gt;=EDATE(R$4,12),IF(R$11="Prior Year",R121*(1-R$10),R121-R$10),IF(R132&gt;0,R132,0)))</f>
        <v>0.95499999999999996</v>
      </c>
      <c r="S133" s="27">
        <f t="shared" si="303"/>
        <v>1</v>
      </c>
      <c r="T133" s="27">
        <f t="shared" si="303"/>
        <v>0.96</v>
      </c>
      <c r="U133" s="27">
        <f t="shared" si="303"/>
        <v>0.96</v>
      </c>
      <c r="V133" s="27">
        <f t="shared" si="303"/>
        <v>0.96499999999999997</v>
      </c>
      <c r="W133" s="27">
        <f t="shared" si="303"/>
        <v>0.96</v>
      </c>
      <c r="X133" s="27">
        <f t="shared" si="303"/>
        <v>0.96</v>
      </c>
      <c r="Y133" s="27">
        <f t="shared" si="303"/>
        <v>0.96</v>
      </c>
      <c r="Z133" s="27">
        <f t="shared" si="303"/>
        <v>0.96</v>
      </c>
      <c r="AA133" s="27">
        <f t="shared" si="303"/>
        <v>0.96</v>
      </c>
      <c r="AB133" s="27">
        <f t="shared" si="303"/>
        <v>0.97</v>
      </c>
      <c r="AC133" s="27">
        <f t="shared" si="303"/>
        <v>0.97</v>
      </c>
      <c r="AD133" s="27">
        <f t="shared" si="303"/>
        <v>0.96</v>
      </c>
      <c r="AE133" s="27">
        <f t="shared" si="303"/>
        <v>0.96</v>
      </c>
      <c r="AF133" s="27">
        <f t="shared" si="303"/>
        <v>0.96</v>
      </c>
      <c r="AG133" s="27">
        <f t="shared" si="303"/>
        <v>0.96499999999999997</v>
      </c>
      <c r="AH133" s="27">
        <f t="shared" si="303"/>
        <v>0.96499999999999997</v>
      </c>
      <c r="AI133" s="27">
        <f t="shared" si="303"/>
        <v>1</v>
      </c>
      <c r="AJ133" s="27">
        <f t="shared" si="303"/>
        <v>1</v>
      </c>
      <c r="AK133" s="27">
        <f t="shared" si="303"/>
        <v>0.96</v>
      </c>
      <c r="AL133" s="27">
        <f t="shared" si="303"/>
        <v>0.96499999999999997</v>
      </c>
      <c r="AM133" s="27">
        <f t="shared" si="303"/>
        <v>0.96499999999999997</v>
      </c>
      <c r="AN133" s="27">
        <f t="shared" si="303"/>
        <v>0.94399999999999995</v>
      </c>
      <c r="AO133" s="27">
        <f t="shared" si="303"/>
        <v>0.94399999999999995</v>
      </c>
      <c r="AP133" s="27">
        <f t="shared" si="303"/>
        <v>0.93599999999999994</v>
      </c>
      <c r="AQ133" s="27">
        <f t="shared" si="303"/>
        <v>0.93599999999999994</v>
      </c>
      <c r="AR133" s="27">
        <f t="shared" si="303"/>
        <v>1</v>
      </c>
      <c r="AS133" s="27">
        <f t="shared" si="303"/>
        <v>1</v>
      </c>
      <c r="AT133" s="27">
        <f t="shared" si="303"/>
        <v>0.94399999999999995</v>
      </c>
      <c r="AU133" s="27">
        <f t="shared" si="303"/>
        <v>1</v>
      </c>
      <c r="AV133" s="27">
        <f t="shared" si="303"/>
        <v>0.94399999999999995</v>
      </c>
      <c r="AW133" s="27">
        <f t="shared" si="303"/>
        <v>0.94399999999999995</v>
      </c>
      <c r="AX133" s="27">
        <f t="shared" si="303"/>
        <v>0.94399999999999995</v>
      </c>
      <c r="AY133" s="27">
        <f t="shared" si="303"/>
        <v>0.94399999999999995</v>
      </c>
      <c r="AZ133" s="27">
        <f t="shared" si="303"/>
        <v>0.93599999999999994</v>
      </c>
      <c r="BA133" s="27">
        <f t="shared" si="303"/>
        <v>0.93599999999999994</v>
      </c>
      <c r="BB133" s="27">
        <f t="shared" si="303"/>
        <v>0.93599999999999994</v>
      </c>
      <c r="BC133" s="27">
        <f t="shared" si="303"/>
        <v>0.93599999999999994</v>
      </c>
      <c r="BD133" s="27">
        <f t="shared" si="303"/>
        <v>0.93599999999999994</v>
      </c>
      <c r="BE133" s="27">
        <f t="shared" si="303"/>
        <v>0.93599999999999994</v>
      </c>
      <c r="BF133" s="27">
        <f t="shared" si="303"/>
        <v>0.93599999999999994</v>
      </c>
      <c r="BG133" s="27">
        <f t="shared" si="303"/>
        <v>0.93599999999999994</v>
      </c>
      <c r="BH133" s="27">
        <f t="shared" si="303"/>
        <v>1</v>
      </c>
      <c r="BI133" s="27">
        <f t="shared" si="303"/>
        <v>1</v>
      </c>
      <c r="BJ133" s="27">
        <f t="shared" si="303"/>
        <v>1</v>
      </c>
      <c r="BK133" s="27">
        <f t="shared" si="303"/>
        <v>0.94399999999999995</v>
      </c>
      <c r="BL133" s="27">
        <f t="shared" si="303"/>
        <v>0.94399999999999995</v>
      </c>
      <c r="BM133" s="27">
        <f t="shared" si="303"/>
        <v>0.94399999999999995</v>
      </c>
      <c r="BN133" s="27">
        <f t="shared" si="303"/>
        <v>0.94399999999999995</v>
      </c>
      <c r="BO133" s="27">
        <f t="shared" si="303"/>
        <v>0.93599999999999994</v>
      </c>
      <c r="BP133" s="27">
        <f t="shared" si="303"/>
        <v>0.94399999999999995</v>
      </c>
      <c r="BQ133" s="27">
        <f t="shared" si="303"/>
        <v>0.93599999999999994</v>
      </c>
      <c r="BR133" s="27">
        <f t="shared" si="303"/>
        <v>0.93599999999999994</v>
      </c>
      <c r="BS133" s="27">
        <f t="shared" si="303"/>
        <v>0.93599999999999994</v>
      </c>
      <c r="BT133" s="27">
        <f t="shared" si="303"/>
        <v>0.93599999999999994</v>
      </c>
      <c r="BU133" s="27">
        <f t="shared" si="303"/>
        <v>1</v>
      </c>
      <c r="BV133" s="27">
        <f t="shared" si="303"/>
        <v>0.94399999999999995</v>
      </c>
      <c r="BW133" s="27">
        <f t="shared" si="303"/>
        <v>0.93599999999999994</v>
      </c>
      <c r="BX133" s="27">
        <f t="shared" si="303"/>
        <v>0.93599999999999994</v>
      </c>
      <c r="BY133" s="27">
        <f t="shared" si="303"/>
        <v>0.93599999999999994</v>
      </c>
      <c r="BZ133" s="27">
        <f t="shared" si="303"/>
        <v>0.93599999999999994</v>
      </c>
      <c r="CA133" s="27">
        <f t="shared" si="303"/>
        <v>0.93599999999999994</v>
      </c>
      <c r="CB133" s="27">
        <f t="shared" si="303"/>
        <v>0.93599999999999994</v>
      </c>
      <c r="CC133" s="27">
        <f t="shared" si="303"/>
        <v>0.93599999999999994</v>
      </c>
      <c r="CD133" s="27">
        <f t="shared" ref="CD133:CS133" si="304">IF($F133=CD$4,1,IF($F133&gt;=EDATE(CD$4,12),IF(CD$11="Prior Year",CD121*(1-CD$10),CD121-CD$10),IF(CD132&gt;0,CD132,0)))</f>
        <v>0.93599999999999994</v>
      </c>
      <c r="CE133" s="27">
        <f t="shared" si="304"/>
        <v>0.93599999999999994</v>
      </c>
      <c r="CF133" s="27">
        <f t="shared" si="304"/>
        <v>1</v>
      </c>
      <c r="CG133" s="27">
        <f t="shared" si="304"/>
        <v>1</v>
      </c>
      <c r="CH133" s="27">
        <f t="shared" si="304"/>
        <v>1</v>
      </c>
      <c r="CI133" s="27">
        <f t="shared" si="304"/>
        <v>0.93599999999999994</v>
      </c>
      <c r="CJ133" s="27">
        <f t="shared" si="304"/>
        <v>0.96</v>
      </c>
      <c r="CK133" s="27">
        <f t="shared" si="304"/>
        <v>0.96</v>
      </c>
      <c r="CL133" s="27">
        <f t="shared" si="304"/>
        <v>0.95199999999999996</v>
      </c>
      <c r="CM133" s="27">
        <v>0.95717310989578042</v>
      </c>
      <c r="CN133" s="27">
        <v>0.95717310989578042</v>
      </c>
      <c r="CO133" s="27">
        <v>0.95717310989578042</v>
      </c>
      <c r="CP133" s="27">
        <f t="shared" si="304"/>
        <v>0.96</v>
      </c>
      <c r="CQ133" s="27">
        <f t="shared" si="304"/>
        <v>0.96</v>
      </c>
      <c r="CR133" s="27">
        <f t="shared" si="304"/>
        <v>0.96</v>
      </c>
      <c r="CS133" s="27">
        <f t="shared" si="304"/>
        <v>0.96</v>
      </c>
    </row>
    <row r="134" spans="2:97" hidden="1" outlineLevel="1" x14ac:dyDescent="0.25">
      <c r="B134" s="2">
        <f t="shared" si="191"/>
        <v>31</v>
      </c>
      <c r="F134" s="24">
        <f t="shared" si="194"/>
        <v>45658</v>
      </c>
      <c r="G134" s="25">
        <f t="shared" si="215"/>
        <v>0.95990300766200942</v>
      </c>
      <c r="H134" s="25"/>
      <c r="I134" s="25"/>
      <c r="J134" s="25"/>
      <c r="K134" s="25"/>
      <c r="L134" s="25"/>
      <c r="M134" s="25"/>
      <c r="N134" s="25"/>
      <c r="O134" s="25"/>
      <c r="P134" s="23"/>
      <c r="Q134" s="25">
        <f t="shared" si="216"/>
        <v>1</v>
      </c>
      <c r="R134" s="25">
        <f t="shared" ref="R134:CC134" si="305">IF($F134=R$4,1,IF($F134&gt;=EDATE(R$4,12),IF(R$11="Prior Year",R122*(1-R$10),R122-R$10),IF(R133&gt;0,R133,0)))</f>
        <v>0.95499999999999996</v>
      </c>
      <c r="S134" s="25">
        <f t="shared" si="305"/>
        <v>1</v>
      </c>
      <c r="T134" s="25">
        <f t="shared" si="305"/>
        <v>0.95499999999999996</v>
      </c>
      <c r="U134" s="25">
        <f t="shared" si="305"/>
        <v>0.95499999999999996</v>
      </c>
      <c r="V134" s="25">
        <f t="shared" si="305"/>
        <v>0.96</v>
      </c>
      <c r="W134" s="25">
        <f t="shared" si="305"/>
        <v>0.95499999999999996</v>
      </c>
      <c r="X134" s="25">
        <f t="shared" si="305"/>
        <v>0.96</v>
      </c>
      <c r="Y134" s="25">
        <f t="shared" si="305"/>
        <v>0.96</v>
      </c>
      <c r="Z134" s="25">
        <f t="shared" si="305"/>
        <v>0.96</v>
      </c>
      <c r="AA134" s="25">
        <f t="shared" si="305"/>
        <v>0.96</v>
      </c>
      <c r="AB134" s="25">
        <f t="shared" si="305"/>
        <v>0.96499999999999997</v>
      </c>
      <c r="AC134" s="25">
        <f t="shared" si="305"/>
        <v>0.96499999999999997</v>
      </c>
      <c r="AD134" s="25">
        <f t="shared" si="305"/>
        <v>0.95499999999999996</v>
      </c>
      <c r="AE134" s="25">
        <f t="shared" si="305"/>
        <v>0.96</v>
      </c>
      <c r="AF134" s="25">
        <f t="shared" si="305"/>
        <v>0.96</v>
      </c>
      <c r="AG134" s="25">
        <f t="shared" si="305"/>
        <v>0.96</v>
      </c>
      <c r="AH134" s="25">
        <f t="shared" si="305"/>
        <v>0.96</v>
      </c>
      <c r="AI134" s="25">
        <f t="shared" si="305"/>
        <v>1</v>
      </c>
      <c r="AJ134" s="25">
        <f t="shared" si="305"/>
        <v>1</v>
      </c>
      <c r="AK134" s="25">
        <f t="shared" si="305"/>
        <v>0.95499999999999996</v>
      </c>
      <c r="AL134" s="25">
        <f t="shared" si="305"/>
        <v>0.96</v>
      </c>
      <c r="AM134" s="25">
        <f t="shared" si="305"/>
        <v>0.96</v>
      </c>
      <c r="AN134" s="25">
        <f t="shared" si="305"/>
        <v>0.93599999999999994</v>
      </c>
      <c r="AO134" s="25">
        <f t="shared" si="305"/>
        <v>0.93599999999999994</v>
      </c>
      <c r="AP134" s="25">
        <f t="shared" si="305"/>
        <v>0.93599999999999994</v>
      </c>
      <c r="AQ134" s="25">
        <f t="shared" si="305"/>
        <v>0.93599999999999994</v>
      </c>
      <c r="AR134" s="25">
        <f t="shared" si="305"/>
        <v>1</v>
      </c>
      <c r="AS134" s="25">
        <f t="shared" si="305"/>
        <v>1</v>
      </c>
      <c r="AT134" s="25">
        <f t="shared" si="305"/>
        <v>0.93599999999999994</v>
      </c>
      <c r="AU134" s="25">
        <f t="shared" si="305"/>
        <v>1</v>
      </c>
      <c r="AV134" s="25">
        <f t="shared" si="305"/>
        <v>0.93599999999999994</v>
      </c>
      <c r="AW134" s="25">
        <f t="shared" si="305"/>
        <v>0.93599999999999994</v>
      </c>
      <c r="AX134" s="25">
        <f t="shared" si="305"/>
        <v>0.93599999999999994</v>
      </c>
      <c r="AY134" s="25">
        <f t="shared" si="305"/>
        <v>0.93599999999999994</v>
      </c>
      <c r="AZ134" s="25">
        <f t="shared" si="305"/>
        <v>0.93599999999999994</v>
      </c>
      <c r="BA134" s="25">
        <f t="shared" si="305"/>
        <v>0.93599999999999994</v>
      </c>
      <c r="BB134" s="25">
        <f t="shared" si="305"/>
        <v>0.93599999999999994</v>
      </c>
      <c r="BC134" s="25">
        <f t="shared" si="305"/>
        <v>0.93599999999999994</v>
      </c>
      <c r="BD134" s="25">
        <f t="shared" si="305"/>
        <v>0.93599999999999994</v>
      </c>
      <c r="BE134" s="25">
        <f t="shared" si="305"/>
        <v>0.93599999999999994</v>
      </c>
      <c r="BF134" s="25">
        <f t="shared" si="305"/>
        <v>0.92799999999999994</v>
      </c>
      <c r="BG134" s="25">
        <f t="shared" si="305"/>
        <v>0.92799999999999994</v>
      </c>
      <c r="BH134" s="25">
        <f t="shared" si="305"/>
        <v>1</v>
      </c>
      <c r="BI134" s="25">
        <f t="shared" si="305"/>
        <v>1</v>
      </c>
      <c r="BJ134" s="25">
        <f t="shared" si="305"/>
        <v>1</v>
      </c>
      <c r="BK134" s="25">
        <f t="shared" si="305"/>
        <v>0.93599999999999994</v>
      </c>
      <c r="BL134" s="25">
        <f t="shared" si="305"/>
        <v>0.93599999999999994</v>
      </c>
      <c r="BM134" s="25">
        <f t="shared" si="305"/>
        <v>0.93599999999999994</v>
      </c>
      <c r="BN134" s="25">
        <f t="shared" si="305"/>
        <v>0.93599999999999994</v>
      </c>
      <c r="BO134" s="25">
        <f t="shared" si="305"/>
        <v>0.93599999999999994</v>
      </c>
      <c r="BP134" s="25">
        <f t="shared" si="305"/>
        <v>0.93599999999999994</v>
      </c>
      <c r="BQ134" s="25">
        <f t="shared" si="305"/>
        <v>0.93599999999999994</v>
      </c>
      <c r="BR134" s="25">
        <f t="shared" si="305"/>
        <v>0.93599999999999994</v>
      </c>
      <c r="BS134" s="25">
        <f t="shared" si="305"/>
        <v>0.93599999999999994</v>
      </c>
      <c r="BT134" s="25">
        <f t="shared" si="305"/>
        <v>0.93599999999999994</v>
      </c>
      <c r="BU134" s="25">
        <f t="shared" si="305"/>
        <v>1</v>
      </c>
      <c r="BV134" s="25">
        <f t="shared" si="305"/>
        <v>0.94399999999999995</v>
      </c>
      <c r="BW134" s="25">
        <f t="shared" si="305"/>
        <v>0.93599999999999994</v>
      </c>
      <c r="BX134" s="25">
        <f t="shared" si="305"/>
        <v>0.93599999999999994</v>
      </c>
      <c r="BY134" s="25">
        <f t="shared" si="305"/>
        <v>0.93599999999999994</v>
      </c>
      <c r="BZ134" s="25">
        <f t="shared" si="305"/>
        <v>0.93599999999999994</v>
      </c>
      <c r="CA134" s="25">
        <f t="shared" si="305"/>
        <v>0.93599999999999994</v>
      </c>
      <c r="CB134" s="25">
        <f t="shared" si="305"/>
        <v>0.93599999999999994</v>
      </c>
      <c r="CC134" s="25">
        <f t="shared" si="305"/>
        <v>0.93599999999999994</v>
      </c>
      <c r="CD134" s="25">
        <f t="shared" ref="CD134:CS134" si="306">IF($F134=CD$4,1,IF($F134&gt;=EDATE(CD$4,12),IF(CD$11="Prior Year",CD122*(1-CD$10),CD122-CD$10),IF(CD133&gt;0,CD133,0)))</f>
        <v>0.93599999999999994</v>
      </c>
      <c r="CE134" s="25">
        <f t="shared" si="306"/>
        <v>0.93599999999999994</v>
      </c>
      <c r="CF134" s="25">
        <f t="shared" si="306"/>
        <v>1</v>
      </c>
      <c r="CG134" s="25">
        <f t="shared" si="306"/>
        <v>1</v>
      </c>
      <c r="CH134" s="25">
        <f t="shared" si="306"/>
        <v>1</v>
      </c>
      <c r="CI134" s="25">
        <f t="shared" si="306"/>
        <v>0.93599999999999994</v>
      </c>
      <c r="CJ134" s="25">
        <f t="shared" si="306"/>
        <v>0.96</v>
      </c>
      <c r="CK134" s="25">
        <f t="shared" si="306"/>
        <v>0.96</v>
      </c>
      <c r="CL134" s="25">
        <f t="shared" si="306"/>
        <v>0.95199999999999996</v>
      </c>
      <c r="CM134" s="25">
        <v>0.95440867856502243</v>
      </c>
      <c r="CN134" s="25">
        <v>0.95440867856502243</v>
      </c>
      <c r="CO134" s="25">
        <v>0.95440867856502243</v>
      </c>
      <c r="CP134" s="25">
        <f t="shared" si="306"/>
        <v>0.96</v>
      </c>
      <c r="CQ134" s="25">
        <f t="shared" si="306"/>
        <v>0.96</v>
      </c>
      <c r="CR134" s="25">
        <f t="shared" si="306"/>
        <v>0.96</v>
      </c>
      <c r="CS134" s="25">
        <f t="shared" si="306"/>
        <v>0.96</v>
      </c>
    </row>
    <row r="135" spans="2:97" hidden="1" outlineLevel="1" x14ac:dyDescent="0.25">
      <c r="B135" s="2">
        <f t="shared" si="191"/>
        <v>28</v>
      </c>
      <c r="F135" s="24">
        <f t="shared" si="194"/>
        <v>45689</v>
      </c>
      <c r="G135" s="25">
        <f t="shared" si="215"/>
        <v>0.95990300766200942</v>
      </c>
      <c r="H135" s="25"/>
      <c r="I135" s="25"/>
      <c r="J135" s="25"/>
      <c r="K135" s="25"/>
      <c r="L135" s="25"/>
      <c r="M135" s="25"/>
      <c r="N135" s="25"/>
      <c r="O135" s="25"/>
      <c r="P135" s="23"/>
      <c r="Q135" s="25">
        <f t="shared" si="216"/>
        <v>1</v>
      </c>
      <c r="R135" s="25">
        <f t="shared" ref="R135:CC135" si="307">IF($F135=R$4,1,IF($F135&gt;=EDATE(R$4,12),IF(R$11="Prior Year",R123*(1-R$10),R123-R$10),IF(R134&gt;0,R134,0)))</f>
        <v>0.95499999999999996</v>
      </c>
      <c r="S135" s="25">
        <f t="shared" si="307"/>
        <v>1</v>
      </c>
      <c r="T135" s="25">
        <f t="shared" si="307"/>
        <v>0.95499999999999996</v>
      </c>
      <c r="U135" s="25">
        <f t="shared" si="307"/>
        <v>0.95499999999999996</v>
      </c>
      <c r="V135" s="25">
        <f t="shared" si="307"/>
        <v>0.96</v>
      </c>
      <c r="W135" s="25">
        <f t="shared" si="307"/>
        <v>0.95499999999999996</v>
      </c>
      <c r="X135" s="25">
        <f t="shared" si="307"/>
        <v>0.96</v>
      </c>
      <c r="Y135" s="25">
        <f t="shared" si="307"/>
        <v>0.96</v>
      </c>
      <c r="Z135" s="25">
        <f t="shared" si="307"/>
        <v>0.96</v>
      </c>
      <c r="AA135" s="25">
        <f t="shared" si="307"/>
        <v>0.96</v>
      </c>
      <c r="AB135" s="25">
        <f t="shared" si="307"/>
        <v>0.96499999999999997</v>
      </c>
      <c r="AC135" s="25">
        <f t="shared" si="307"/>
        <v>0.96499999999999997</v>
      </c>
      <c r="AD135" s="25">
        <f t="shared" si="307"/>
        <v>0.95499999999999996</v>
      </c>
      <c r="AE135" s="25">
        <f t="shared" si="307"/>
        <v>0.96</v>
      </c>
      <c r="AF135" s="25">
        <f t="shared" si="307"/>
        <v>0.96</v>
      </c>
      <c r="AG135" s="25">
        <f t="shared" si="307"/>
        <v>0.96</v>
      </c>
      <c r="AH135" s="25">
        <f t="shared" si="307"/>
        <v>0.96</v>
      </c>
      <c r="AI135" s="25">
        <f t="shared" si="307"/>
        <v>1</v>
      </c>
      <c r="AJ135" s="25">
        <f t="shared" si="307"/>
        <v>1</v>
      </c>
      <c r="AK135" s="25">
        <f t="shared" si="307"/>
        <v>0.95499999999999996</v>
      </c>
      <c r="AL135" s="25">
        <f t="shared" si="307"/>
        <v>0.96</v>
      </c>
      <c r="AM135" s="25">
        <f t="shared" si="307"/>
        <v>0.96</v>
      </c>
      <c r="AN135" s="25">
        <f t="shared" si="307"/>
        <v>0.93599999999999994</v>
      </c>
      <c r="AO135" s="25">
        <f t="shared" si="307"/>
        <v>0.93599999999999994</v>
      </c>
      <c r="AP135" s="25">
        <f t="shared" si="307"/>
        <v>0.93599999999999994</v>
      </c>
      <c r="AQ135" s="25">
        <f t="shared" si="307"/>
        <v>0.93599999999999994</v>
      </c>
      <c r="AR135" s="25">
        <f t="shared" si="307"/>
        <v>1</v>
      </c>
      <c r="AS135" s="25">
        <f t="shared" si="307"/>
        <v>1</v>
      </c>
      <c r="AT135" s="25">
        <f t="shared" si="307"/>
        <v>0.93599999999999994</v>
      </c>
      <c r="AU135" s="25">
        <f t="shared" si="307"/>
        <v>1</v>
      </c>
      <c r="AV135" s="25">
        <f t="shared" si="307"/>
        <v>0.93599999999999994</v>
      </c>
      <c r="AW135" s="25">
        <f t="shared" si="307"/>
        <v>0.93599999999999994</v>
      </c>
      <c r="AX135" s="25">
        <f t="shared" si="307"/>
        <v>0.93599999999999994</v>
      </c>
      <c r="AY135" s="25">
        <f t="shared" si="307"/>
        <v>0.93599999999999994</v>
      </c>
      <c r="AZ135" s="25">
        <f t="shared" si="307"/>
        <v>0.93599999999999994</v>
      </c>
      <c r="BA135" s="25">
        <f t="shared" si="307"/>
        <v>0.93599999999999994</v>
      </c>
      <c r="BB135" s="25">
        <f t="shared" si="307"/>
        <v>0.93599999999999994</v>
      </c>
      <c r="BC135" s="25">
        <f t="shared" si="307"/>
        <v>0.93599999999999994</v>
      </c>
      <c r="BD135" s="25">
        <f t="shared" si="307"/>
        <v>0.93599999999999994</v>
      </c>
      <c r="BE135" s="25">
        <f t="shared" si="307"/>
        <v>0.93599999999999994</v>
      </c>
      <c r="BF135" s="25">
        <f t="shared" si="307"/>
        <v>0.92799999999999994</v>
      </c>
      <c r="BG135" s="25">
        <f t="shared" si="307"/>
        <v>0.92799999999999994</v>
      </c>
      <c r="BH135" s="25">
        <f t="shared" si="307"/>
        <v>1</v>
      </c>
      <c r="BI135" s="25">
        <f t="shared" si="307"/>
        <v>1</v>
      </c>
      <c r="BJ135" s="25">
        <f t="shared" si="307"/>
        <v>1</v>
      </c>
      <c r="BK135" s="25">
        <f t="shared" si="307"/>
        <v>0.93599999999999994</v>
      </c>
      <c r="BL135" s="25">
        <f t="shared" si="307"/>
        <v>0.93599999999999994</v>
      </c>
      <c r="BM135" s="25">
        <f t="shared" si="307"/>
        <v>0.93599999999999994</v>
      </c>
      <c r="BN135" s="25">
        <f t="shared" si="307"/>
        <v>0.93599999999999994</v>
      </c>
      <c r="BO135" s="25">
        <f t="shared" si="307"/>
        <v>0.93599999999999994</v>
      </c>
      <c r="BP135" s="25">
        <f t="shared" si="307"/>
        <v>0.93599999999999994</v>
      </c>
      <c r="BQ135" s="25">
        <f t="shared" si="307"/>
        <v>0.93599999999999994</v>
      </c>
      <c r="BR135" s="25">
        <f t="shared" si="307"/>
        <v>0.93599999999999994</v>
      </c>
      <c r="BS135" s="25">
        <f t="shared" si="307"/>
        <v>0.93599999999999994</v>
      </c>
      <c r="BT135" s="25">
        <f t="shared" si="307"/>
        <v>0.93599999999999994</v>
      </c>
      <c r="BU135" s="25">
        <f t="shared" si="307"/>
        <v>1</v>
      </c>
      <c r="BV135" s="25">
        <f t="shared" si="307"/>
        <v>0.94399999999999995</v>
      </c>
      <c r="BW135" s="25">
        <f t="shared" si="307"/>
        <v>0.93599999999999994</v>
      </c>
      <c r="BX135" s="25">
        <f t="shared" si="307"/>
        <v>0.93599999999999994</v>
      </c>
      <c r="BY135" s="25">
        <f t="shared" si="307"/>
        <v>0.93599999999999994</v>
      </c>
      <c r="BZ135" s="25">
        <f t="shared" si="307"/>
        <v>0.93599999999999994</v>
      </c>
      <c r="CA135" s="25">
        <f t="shared" si="307"/>
        <v>0.93599999999999994</v>
      </c>
      <c r="CB135" s="25">
        <f t="shared" si="307"/>
        <v>0.93599999999999994</v>
      </c>
      <c r="CC135" s="25">
        <f t="shared" si="307"/>
        <v>0.93599999999999994</v>
      </c>
      <c r="CD135" s="25">
        <f t="shared" ref="CD135:CS135" si="308">IF($F135=CD$4,1,IF($F135&gt;=EDATE(CD$4,12),IF(CD$11="Prior Year",CD123*(1-CD$10),CD123-CD$10),IF(CD134&gt;0,CD134,0)))</f>
        <v>0.93599999999999994</v>
      </c>
      <c r="CE135" s="25">
        <f t="shared" si="308"/>
        <v>0.93599999999999994</v>
      </c>
      <c r="CF135" s="25">
        <f t="shared" si="308"/>
        <v>1</v>
      </c>
      <c r="CG135" s="25">
        <f t="shared" si="308"/>
        <v>1</v>
      </c>
      <c r="CH135" s="25">
        <f t="shared" si="308"/>
        <v>1</v>
      </c>
      <c r="CI135" s="25">
        <f t="shared" si="308"/>
        <v>0.93599999999999994</v>
      </c>
      <c r="CJ135" s="25">
        <f t="shared" si="308"/>
        <v>0.96</v>
      </c>
      <c r="CK135" s="25">
        <f t="shared" si="308"/>
        <v>0.96</v>
      </c>
      <c r="CL135" s="25">
        <f t="shared" si="308"/>
        <v>0.95199999999999996</v>
      </c>
      <c r="CM135" s="25">
        <v>0.95440867856502243</v>
      </c>
      <c r="CN135" s="25">
        <v>0.95440867856502243</v>
      </c>
      <c r="CO135" s="25">
        <v>0.95440867856502243</v>
      </c>
      <c r="CP135" s="25">
        <f t="shared" si="308"/>
        <v>0.96</v>
      </c>
      <c r="CQ135" s="25">
        <f t="shared" si="308"/>
        <v>0.96</v>
      </c>
      <c r="CR135" s="25">
        <f t="shared" si="308"/>
        <v>0.96</v>
      </c>
      <c r="CS135" s="25">
        <f t="shared" si="308"/>
        <v>0.96</v>
      </c>
    </row>
    <row r="136" spans="2:97" hidden="1" outlineLevel="1" x14ac:dyDescent="0.25">
      <c r="B136" s="2">
        <f t="shared" si="191"/>
        <v>31</v>
      </c>
      <c r="F136" s="24">
        <f t="shared" si="194"/>
        <v>45717</v>
      </c>
      <c r="G136" s="25">
        <f t="shared" si="215"/>
        <v>0.95990300766200942</v>
      </c>
      <c r="H136" s="25"/>
      <c r="I136" s="25"/>
      <c r="J136" s="25"/>
      <c r="K136" s="25"/>
      <c r="L136" s="25"/>
      <c r="M136" s="25"/>
      <c r="N136" s="25"/>
      <c r="O136" s="25"/>
      <c r="P136" s="23"/>
      <c r="Q136" s="25">
        <f t="shared" si="216"/>
        <v>1</v>
      </c>
      <c r="R136" s="25">
        <f t="shared" ref="R136:CC136" si="309">IF($F136=R$4,1,IF($F136&gt;=EDATE(R$4,12),IF(R$11="Prior Year",R124*(1-R$10),R124-R$10),IF(R135&gt;0,R135,0)))</f>
        <v>0.95499999999999996</v>
      </c>
      <c r="S136" s="25">
        <f t="shared" si="309"/>
        <v>1</v>
      </c>
      <c r="T136" s="25">
        <f t="shared" si="309"/>
        <v>0.95499999999999996</v>
      </c>
      <c r="U136" s="25">
        <f t="shared" si="309"/>
        <v>0.95499999999999996</v>
      </c>
      <c r="V136" s="25">
        <f t="shared" si="309"/>
        <v>0.96</v>
      </c>
      <c r="W136" s="25">
        <f t="shared" si="309"/>
        <v>0.95499999999999996</v>
      </c>
      <c r="X136" s="25">
        <f t="shared" si="309"/>
        <v>0.96</v>
      </c>
      <c r="Y136" s="25">
        <f t="shared" si="309"/>
        <v>0.96</v>
      </c>
      <c r="Z136" s="25">
        <f t="shared" si="309"/>
        <v>0.96</v>
      </c>
      <c r="AA136" s="25">
        <f t="shared" si="309"/>
        <v>0.96</v>
      </c>
      <c r="AB136" s="25">
        <f t="shared" si="309"/>
        <v>0.96499999999999997</v>
      </c>
      <c r="AC136" s="25">
        <f t="shared" si="309"/>
        <v>0.96499999999999997</v>
      </c>
      <c r="AD136" s="25">
        <f t="shared" si="309"/>
        <v>0.95499999999999996</v>
      </c>
      <c r="AE136" s="25">
        <f t="shared" si="309"/>
        <v>0.96</v>
      </c>
      <c r="AF136" s="25">
        <f t="shared" si="309"/>
        <v>0.96</v>
      </c>
      <c r="AG136" s="25">
        <f t="shared" si="309"/>
        <v>0.96</v>
      </c>
      <c r="AH136" s="25">
        <f t="shared" si="309"/>
        <v>0.96</v>
      </c>
      <c r="AI136" s="25">
        <f t="shared" si="309"/>
        <v>1</v>
      </c>
      <c r="AJ136" s="25">
        <f t="shared" si="309"/>
        <v>1</v>
      </c>
      <c r="AK136" s="25">
        <f t="shared" si="309"/>
        <v>0.95499999999999996</v>
      </c>
      <c r="AL136" s="25">
        <f t="shared" si="309"/>
        <v>0.96</v>
      </c>
      <c r="AM136" s="25">
        <f t="shared" si="309"/>
        <v>0.96</v>
      </c>
      <c r="AN136" s="25">
        <f t="shared" si="309"/>
        <v>0.93599999999999994</v>
      </c>
      <c r="AO136" s="25">
        <f t="shared" si="309"/>
        <v>0.93599999999999994</v>
      </c>
      <c r="AP136" s="25">
        <f t="shared" si="309"/>
        <v>0.93599999999999994</v>
      </c>
      <c r="AQ136" s="25">
        <f t="shared" si="309"/>
        <v>0.93599999999999994</v>
      </c>
      <c r="AR136" s="25">
        <f t="shared" si="309"/>
        <v>1</v>
      </c>
      <c r="AS136" s="25">
        <f t="shared" si="309"/>
        <v>1</v>
      </c>
      <c r="AT136" s="25">
        <f t="shared" si="309"/>
        <v>0.93599999999999994</v>
      </c>
      <c r="AU136" s="25">
        <f t="shared" si="309"/>
        <v>1</v>
      </c>
      <c r="AV136" s="25">
        <f t="shared" si="309"/>
        <v>0.93599999999999994</v>
      </c>
      <c r="AW136" s="25">
        <f t="shared" si="309"/>
        <v>0.93599999999999994</v>
      </c>
      <c r="AX136" s="25">
        <f t="shared" si="309"/>
        <v>0.93599999999999994</v>
      </c>
      <c r="AY136" s="25">
        <f t="shared" si="309"/>
        <v>0.93599999999999994</v>
      </c>
      <c r="AZ136" s="25">
        <f t="shared" si="309"/>
        <v>0.93599999999999994</v>
      </c>
      <c r="BA136" s="25">
        <f t="shared" si="309"/>
        <v>0.93599999999999994</v>
      </c>
      <c r="BB136" s="25">
        <f t="shared" si="309"/>
        <v>0.93599999999999994</v>
      </c>
      <c r="BC136" s="25">
        <f t="shared" si="309"/>
        <v>0.93599999999999994</v>
      </c>
      <c r="BD136" s="25">
        <f t="shared" si="309"/>
        <v>0.93599999999999994</v>
      </c>
      <c r="BE136" s="25">
        <f t="shared" si="309"/>
        <v>0.93599999999999994</v>
      </c>
      <c r="BF136" s="25">
        <f t="shared" si="309"/>
        <v>0.92799999999999994</v>
      </c>
      <c r="BG136" s="25">
        <f t="shared" si="309"/>
        <v>0.92799999999999994</v>
      </c>
      <c r="BH136" s="25">
        <f t="shared" si="309"/>
        <v>1</v>
      </c>
      <c r="BI136" s="25">
        <f t="shared" si="309"/>
        <v>1</v>
      </c>
      <c r="BJ136" s="25">
        <f t="shared" si="309"/>
        <v>1</v>
      </c>
      <c r="BK136" s="25">
        <f t="shared" si="309"/>
        <v>0.93599999999999994</v>
      </c>
      <c r="BL136" s="25">
        <f t="shared" si="309"/>
        <v>0.93599999999999994</v>
      </c>
      <c r="BM136" s="25">
        <f t="shared" si="309"/>
        <v>0.93599999999999994</v>
      </c>
      <c r="BN136" s="25">
        <f t="shared" si="309"/>
        <v>0.93599999999999994</v>
      </c>
      <c r="BO136" s="25">
        <f t="shared" si="309"/>
        <v>0.93599999999999994</v>
      </c>
      <c r="BP136" s="25">
        <f t="shared" si="309"/>
        <v>0.93599999999999994</v>
      </c>
      <c r="BQ136" s="25">
        <f t="shared" si="309"/>
        <v>0.93599999999999994</v>
      </c>
      <c r="BR136" s="25">
        <f t="shared" si="309"/>
        <v>0.93599999999999994</v>
      </c>
      <c r="BS136" s="25">
        <f t="shared" si="309"/>
        <v>0.93599999999999994</v>
      </c>
      <c r="BT136" s="25">
        <f t="shared" si="309"/>
        <v>0.93599999999999994</v>
      </c>
      <c r="BU136" s="25">
        <f t="shared" si="309"/>
        <v>1</v>
      </c>
      <c r="BV136" s="25">
        <f t="shared" si="309"/>
        <v>0.94399999999999995</v>
      </c>
      <c r="BW136" s="25">
        <f t="shared" si="309"/>
        <v>0.93599999999999994</v>
      </c>
      <c r="BX136" s="25">
        <f t="shared" si="309"/>
        <v>0.93599999999999994</v>
      </c>
      <c r="BY136" s="25">
        <f t="shared" si="309"/>
        <v>0.93599999999999994</v>
      </c>
      <c r="BZ136" s="25">
        <f t="shared" si="309"/>
        <v>0.93599999999999994</v>
      </c>
      <c r="CA136" s="25">
        <f t="shared" si="309"/>
        <v>0.93599999999999994</v>
      </c>
      <c r="CB136" s="25">
        <f t="shared" si="309"/>
        <v>0.93599999999999994</v>
      </c>
      <c r="CC136" s="25">
        <f t="shared" si="309"/>
        <v>0.93599999999999994</v>
      </c>
      <c r="CD136" s="25">
        <f t="shared" ref="CD136:CS136" si="310">IF($F136=CD$4,1,IF($F136&gt;=EDATE(CD$4,12),IF(CD$11="Prior Year",CD124*(1-CD$10),CD124-CD$10),IF(CD135&gt;0,CD135,0)))</f>
        <v>0.93599999999999994</v>
      </c>
      <c r="CE136" s="25">
        <f t="shared" si="310"/>
        <v>0.93599999999999994</v>
      </c>
      <c r="CF136" s="25">
        <f t="shared" si="310"/>
        <v>1</v>
      </c>
      <c r="CG136" s="25">
        <f t="shared" si="310"/>
        <v>1</v>
      </c>
      <c r="CH136" s="25">
        <f t="shared" si="310"/>
        <v>1</v>
      </c>
      <c r="CI136" s="25">
        <f t="shared" si="310"/>
        <v>0.93599999999999994</v>
      </c>
      <c r="CJ136" s="25">
        <f t="shared" si="310"/>
        <v>0.96</v>
      </c>
      <c r="CK136" s="25">
        <f t="shared" si="310"/>
        <v>0.96</v>
      </c>
      <c r="CL136" s="25">
        <f t="shared" si="310"/>
        <v>0.95199999999999996</v>
      </c>
      <c r="CM136" s="25">
        <v>0.95440867856502243</v>
      </c>
      <c r="CN136" s="25">
        <v>0.95440867856502243</v>
      </c>
      <c r="CO136" s="25">
        <v>0.95440867856502243</v>
      </c>
      <c r="CP136" s="25">
        <f t="shared" si="310"/>
        <v>0.96</v>
      </c>
      <c r="CQ136" s="25">
        <f t="shared" si="310"/>
        <v>0.96</v>
      </c>
      <c r="CR136" s="25">
        <f t="shared" si="310"/>
        <v>0.96</v>
      </c>
      <c r="CS136" s="25">
        <f t="shared" si="310"/>
        <v>0.96</v>
      </c>
    </row>
    <row r="137" spans="2:97" hidden="1" outlineLevel="1" x14ac:dyDescent="0.25">
      <c r="B137" s="2">
        <f t="shared" si="191"/>
        <v>30</v>
      </c>
      <c r="F137" s="24">
        <f t="shared" si="194"/>
        <v>45748</v>
      </c>
      <c r="G137" s="25">
        <f t="shared" si="215"/>
        <v>0.95990300766200942</v>
      </c>
      <c r="H137" s="25"/>
      <c r="I137" s="25"/>
      <c r="J137" s="25"/>
      <c r="K137" s="25"/>
      <c r="L137" s="25"/>
      <c r="M137" s="25"/>
      <c r="N137" s="25"/>
      <c r="O137" s="25"/>
      <c r="P137" s="23"/>
      <c r="Q137" s="25">
        <f t="shared" si="216"/>
        <v>1</v>
      </c>
      <c r="R137" s="25">
        <f t="shared" ref="R137:CC137" si="311">IF($F137=R$4,1,IF($F137&gt;=EDATE(R$4,12),IF(R$11="Prior Year",R125*(1-R$10),R125-R$10),IF(R136&gt;0,R136,0)))</f>
        <v>0.95499999999999996</v>
      </c>
      <c r="S137" s="25">
        <f t="shared" si="311"/>
        <v>1</v>
      </c>
      <c r="T137" s="25">
        <f t="shared" si="311"/>
        <v>0.95499999999999996</v>
      </c>
      <c r="U137" s="25">
        <f t="shared" si="311"/>
        <v>0.95499999999999996</v>
      </c>
      <c r="V137" s="25">
        <f t="shared" si="311"/>
        <v>0.96</v>
      </c>
      <c r="W137" s="25">
        <f t="shared" si="311"/>
        <v>0.95499999999999996</v>
      </c>
      <c r="X137" s="25">
        <f t="shared" si="311"/>
        <v>0.96</v>
      </c>
      <c r="Y137" s="25">
        <f t="shared" si="311"/>
        <v>0.96</v>
      </c>
      <c r="Z137" s="25">
        <f t="shared" si="311"/>
        <v>0.96</v>
      </c>
      <c r="AA137" s="25">
        <f t="shared" si="311"/>
        <v>0.96</v>
      </c>
      <c r="AB137" s="25">
        <f t="shared" si="311"/>
        <v>0.96499999999999997</v>
      </c>
      <c r="AC137" s="25">
        <f t="shared" si="311"/>
        <v>0.96499999999999997</v>
      </c>
      <c r="AD137" s="25">
        <f t="shared" si="311"/>
        <v>0.95499999999999996</v>
      </c>
      <c r="AE137" s="25">
        <f t="shared" si="311"/>
        <v>0.96</v>
      </c>
      <c r="AF137" s="25">
        <f t="shared" si="311"/>
        <v>0.96</v>
      </c>
      <c r="AG137" s="25">
        <f t="shared" si="311"/>
        <v>0.96</v>
      </c>
      <c r="AH137" s="25">
        <f t="shared" si="311"/>
        <v>0.96</v>
      </c>
      <c r="AI137" s="25">
        <f t="shared" si="311"/>
        <v>1</v>
      </c>
      <c r="AJ137" s="25">
        <f t="shared" si="311"/>
        <v>1</v>
      </c>
      <c r="AK137" s="25">
        <f t="shared" si="311"/>
        <v>0.95499999999999996</v>
      </c>
      <c r="AL137" s="25">
        <f t="shared" si="311"/>
        <v>0.96</v>
      </c>
      <c r="AM137" s="25">
        <f t="shared" si="311"/>
        <v>0.96</v>
      </c>
      <c r="AN137" s="25">
        <f t="shared" si="311"/>
        <v>0.93599999999999994</v>
      </c>
      <c r="AO137" s="25">
        <f t="shared" si="311"/>
        <v>0.93599999999999994</v>
      </c>
      <c r="AP137" s="25">
        <f t="shared" si="311"/>
        <v>0.93599999999999994</v>
      </c>
      <c r="AQ137" s="25">
        <f t="shared" si="311"/>
        <v>0.93599999999999994</v>
      </c>
      <c r="AR137" s="25">
        <f t="shared" si="311"/>
        <v>1</v>
      </c>
      <c r="AS137" s="25">
        <f t="shared" si="311"/>
        <v>1</v>
      </c>
      <c r="AT137" s="25">
        <f t="shared" si="311"/>
        <v>0.93599999999999994</v>
      </c>
      <c r="AU137" s="25">
        <f t="shared" si="311"/>
        <v>1</v>
      </c>
      <c r="AV137" s="25">
        <f t="shared" si="311"/>
        <v>0.93599999999999994</v>
      </c>
      <c r="AW137" s="25">
        <f t="shared" si="311"/>
        <v>0.93599999999999994</v>
      </c>
      <c r="AX137" s="25">
        <f t="shared" si="311"/>
        <v>0.93599999999999994</v>
      </c>
      <c r="AY137" s="25">
        <f t="shared" si="311"/>
        <v>0.93599999999999994</v>
      </c>
      <c r="AZ137" s="25">
        <f t="shared" si="311"/>
        <v>0.93599999999999994</v>
      </c>
      <c r="BA137" s="25">
        <f t="shared" si="311"/>
        <v>0.93599999999999994</v>
      </c>
      <c r="BB137" s="25">
        <f t="shared" si="311"/>
        <v>0.93599999999999994</v>
      </c>
      <c r="BC137" s="25">
        <f t="shared" si="311"/>
        <v>0.93599999999999994</v>
      </c>
      <c r="BD137" s="25">
        <f t="shared" si="311"/>
        <v>0.93599999999999994</v>
      </c>
      <c r="BE137" s="25">
        <f t="shared" si="311"/>
        <v>0.93599999999999994</v>
      </c>
      <c r="BF137" s="25">
        <f t="shared" si="311"/>
        <v>0.92799999999999994</v>
      </c>
      <c r="BG137" s="25">
        <f t="shared" si="311"/>
        <v>0.92799999999999994</v>
      </c>
      <c r="BH137" s="25">
        <f t="shared" si="311"/>
        <v>1</v>
      </c>
      <c r="BI137" s="25">
        <f t="shared" si="311"/>
        <v>1</v>
      </c>
      <c r="BJ137" s="25">
        <f t="shared" si="311"/>
        <v>1</v>
      </c>
      <c r="BK137" s="25">
        <f t="shared" si="311"/>
        <v>0.93599999999999994</v>
      </c>
      <c r="BL137" s="25">
        <f t="shared" si="311"/>
        <v>0.93599999999999994</v>
      </c>
      <c r="BM137" s="25">
        <f t="shared" si="311"/>
        <v>0.93599999999999994</v>
      </c>
      <c r="BN137" s="25">
        <f t="shared" si="311"/>
        <v>0.93599999999999994</v>
      </c>
      <c r="BO137" s="25">
        <f t="shared" si="311"/>
        <v>0.93599999999999994</v>
      </c>
      <c r="BP137" s="25">
        <f t="shared" si="311"/>
        <v>0.93599999999999994</v>
      </c>
      <c r="BQ137" s="25">
        <f t="shared" si="311"/>
        <v>0.93599999999999994</v>
      </c>
      <c r="BR137" s="25">
        <f t="shared" si="311"/>
        <v>0.93599999999999994</v>
      </c>
      <c r="BS137" s="25">
        <f t="shared" si="311"/>
        <v>0.93599999999999994</v>
      </c>
      <c r="BT137" s="25">
        <f t="shared" si="311"/>
        <v>0.93599999999999994</v>
      </c>
      <c r="BU137" s="25">
        <f t="shared" si="311"/>
        <v>1</v>
      </c>
      <c r="BV137" s="25">
        <f t="shared" si="311"/>
        <v>0.94399999999999995</v>
      </c>
      <c r="BW137" s="25">
        <f t="shared" si="311"/>
        <v>0.93599999999999994</v>
      </c>
      <c r="BX137" s="25">
        <f t="shared" si="311"/>
        <v>0.93599999999999994</v>
      </c>
      <c r="BY137" s="25">
        <f t="shared" si="311"/>
        <v>0.93599999999999994</v>
      </c>
      <c r="BZ137" s="25">
        <f t="shared" si="311"/>
        <v>0.93599999999999994</v>
      </c>
      <c r="CA137" s="25">
        <f t="shared" si="311"/>
        <v>0.93599999999999994</v>
      </c>
      <c r="CB137" s="25">
        <f t="shared" si="311"/>
        <v>0.93599999999999994</v>
      </c>
      <c r="CC137" s="25">
        <f t="shared" si="311"/>
        <v>0.93599999999999994</v>
      </c>
      <c r="CD137" s="25">
        <f t="shared" ref="CD137:CS137" si="312">IF($F137=CD$4,1,IF($F137&gt;=EDATE(CD$4,12),IF(CD$11="Prior Year",CD125*(1-CD$10),CD125-CD$10),IF(CD136&gt;0,CD136,0)))</f>
        <v>0.93599999999999994</v>
      </c>
      <c r="CE137" s="25">
        <f t="shared" si="312"/>
        <v>0.93599999999999994</v>
      </c>
      <c r="CF137" s="25">
        <f t="shared" si="312"/>
        <v>1</v>
      </c>
      <c r="CG137" s="25">
        <f t="shared" si="312"/>
        <v>1</v>
      </c>
      <c r="CH137" s="25">
        <f t="shared" si="312"/>
        <v>1</v>
      </c>
      <c r="CI137" s="25">
        <f t="shared" si="312"/>
        <v>0.93599999999999994</v>
      </c>
      <c r="CJ137" s="25">
        <f t="shared" si="312"/>
        <v>0.96</v>
      </c>
      <c r="CK137" s="25">
        <f t="shared" si="312"/>
        <v>0.96</v>
      </c>
      <c r="CL137" s="25">
        <f t="shared" si="312"/>
        <v>0.95199999999999996</v>
      </c>
      <c r="CM137" s="25">
        <v>0.95440867856502243</v>
      </c>
      <c r="CN137" s="25">
        <v>0.95440867856502243</v>
      </c>
      <c r="CO137" s="25">
        <v>0.95440867856502243</v>
      </c>
      <c r="CP137" s="25">
        <f t="shared" si="312"/>
        <v>0.96</v>
      </c>
      <c r="CQ137" s="25">
        <f t="shared" si="312"/>
        <v>0.96</v>
      </c>
      <c r="CR137" s="25">
        <f t="shared" si="312"/>
        <v>0.96</v>
      </c>
      <c r="CS137" s="25">
        <f t="shared" si="312"/>
        <v>0.96</v>
      </c>
    </row>
    <row r="138" spans="2:97" hidden="1" outlineLevel="1" x14ac:dyDescent="0.25">
      <c r="B138" s="2">
        <f t="shared" si="191"/>
        <v>31</v>
      </c>
      <c r="F138" s="24">
        <f t="shared" si="194"/>
        <v>45778</v>
      </c>
      <c r="G138" s="25">
        <f t="shared" si="215"/>
        <v>0.95974778841482267</v>
      </c>
      <c r="H138" s="25"/>
      <c r="I138" s="25"/>
      <c r="J138" s="25"/>
      <c r="K138" s="25"/>
      <c r="L138" s="25"/>
      <c r="M138" s="25"/>
      <c r="N138" s="25"/>
      <c r="O138" s="25"/>
      <c r="P138" s="23"/>
      <c r="Q138" s="25">
        <f t="shared" si="216"/>
        <v>1</v>
      </c>
      <c r="R138" s="25">
        <f t="shared" ref="R138:CC138" si="313">IF($F138=R$4,1,IF($F138&gt;=EDATE(R$4,12),IF(R$11="Prior Year",R126*(1-R$10),R126-R$10),IF(R137&gt;0,R137,0)))</f>
        <v>0.95499999999999996</v>
      </c>
      <c r="S138" s="25">
        <f t="shared" si="313"/>
        <v>1</v>
      </c>
      <c r="T138" s="25">
        <f t="shared" si="313"/>
        <v>0.95499999999999996</v>
      </c>
      <c r="U138" s="25">
        <f t="shared" si="313"/>
        <v>0.95499999999999996</v>
      </c>
      <c r="V138" s="25">
        <f t="shared" si="313"/>
        <v>0.96</v>
      </c>
      <c r="W138" s="25">
        <f t="shared" si="313"/>
        <v>0.95499999999999996</v>
      </c>
      <c r="X138" s="25">
        <f t="shared" si="313"/>
        <v>0.96</v>
      </c>
      <c r="Y138" s="25">
        <f t="shared" si="313"/>
        <v>0.96</v>
      </c>
      <c r="Z138" s="25">
        <f t="shared" si="313"/>
        <v>0.96</v>
      </c>
      <c r="AA138" s="25">
        <f t="shared" si="313"/>
        <v>0.96</v>
      </c>
      <c r="AB138" s="25">
        <f t="shared" si="313"/>
        <v>0.96499999999999997</v>
      </c>
      <c r="AC138" s="25">
        <f t="shared" si="313"/>
        <v>0.96499999999999997</v>
      </c>
      <c r="AD138" s="25">
        <f t="shared" si="313"/>
        <v>0.95499999999999996</v>
      </c>
      <c r="AE138" s="25">
        <f t="shared" si="313"/>
        <v>0.96</v>
      </c>
      <c r="AF138" s="25">
        <f t="shared" si="313"/>
        <v>0.96</v>
      </c>
      <c r="AG138" s="25">
        <f t="shared" si="313"/>
        <v>0.96</v>
      </c>
      <c r="AH138" s="25">
        <f t="shared" si="313"/>
        <v>0.96</v>
      </c>
      <c r="AI138" s="25">
        <f t="shared" si="313"/>
        <v>1</v>
      </c>
      <c r="AJ138" s="25">
        <f t="shared" si="313"/>
        <v>1</v>
      </c>
      <c r="AK138" s="25">
        <f t="shared" si="313"/>
        <v>0.95499999999999996</v>
      </c>
      <c r="AL138" s="25">
        <f t="shared" si="313"/>
        <v>0.96</v>
      </c>
      <c r="AM138" s="25">
        <f t="shared" si="313"/>
        <v>0.96</v>
      </c>
      <c r="AN138" s="25">
        <f t="shared" si="313"/>
        <v>0.93599999999999994</v>
      </c>
      <c r="AO138" s="25">
        <f t="shared" si="313"/>
        <v>0.93599999999999994</v>
      </c>
      <c r="AP138" s="25">
        <f t="shared" si="313"/>
        <v>0.93599999999999994</v>
      </c>
      <c r="AQ138" s="25">
        <f t="shared" si="313"/>
        <v>0.93599999999999994</v>
      </c>
      <c r="AR138" s="25">
        <f t="shared" si="313"/>
        <v>1</v>
      </c>
      <c r="AS138" s="25">
        <f t="shared" si="313"/>
        <v>1</v>
      </c>
      <c r="AT138" s="25">
        <f t="shared" si="313"/>
        <v>0.93599999999999994</v>
      </c>
      <c r="AU138" s="25">
        <f t="shared" si="313"/>
        <v>1</v>
      </c>
      <c r="AV138" s="25">
        <f t="shared" si="313"/>
        <v>0.93599999999999994</v>
      </c>
      <c r="AW138" s="25">
        <f t="shared" si="313"/>
        <v>0.93599999999999994</v>
      </c>
      <c r="AX138" s="25">
        <f t="shared" si="313"/>
        <v>0.93599999999999994</v>
      </c>
      <c r="AY138" s="25">
        <f t="shared" si="313"/>
        <v>0.93599999999999994</v>
      </c>
      <c r="AZ138" s="25">
        <f t="shared" si="313"/>
        <v>0.93599999999999994</v>
      </c>
      <c r="BA138" s="25">
        <f t="shared" si="313"/>
        <v>0.93599999999999994</v>
      </c>
      <c r="BB138" s="25">
        <f t="shared" si="313"/>
        <v>0.93599999999999994</v>
      </c>
      <c r="BC138" s="25">
        <f t="shared" si="313"/>
        <v>0.93599999999999994</v>
      </c>
      <c r="BD138" s="25">
        <f t="shared" si="313"/>
        <v>0.93599999999999994</v>
      </c>
      <c r="BE138" s="25">
        <f t="shared" si="313"/>
        <v>0.93599999999999994</v>
      </c>
      <c r="BF138" s="25">
        <f t="shared" si="313"/>
        <v>0.92799999999999994</v>
      </c>
      <c r="BG138" s="25">
        <f t="shared" si="313"/>
        <v>0.92799999999999994</v>
      </c>
      <c r="BH138" s="25">
        <f t="shared" si="313"/>
        <v>1</v>
      </c>
      <c r="BI138" s="25">
        <f t="shared" si="313"/>
        <v>1</v>
      </c>
      <c r="BJ138" s="25">
        <f t="shared" si="313"/>
        <v>1</v>
      </c>
      <c r="BK138" s="25">
        <f t="shared" si="313"/>
        <v>0.93599999999999994</v>
      </c>
      <c r="BL138" s="25">
        <f t="shared" si="313"/>
        <v>0.93599999999999994</v>
      </c>
      <c r="BM138" s="25">
        <f t="shared" si="313"/>
        <v>0.93599999999999994</v>
      </c>
      <c r="BN138" s="25">
        <f t="shared" si="313"/>
        <v>0.93599999999999994</v>
      </c>
      <c r="BO138" s="25">
        <f t="shared" si="313"/>
        <v>0.93599999999999994</v>
      </c>
      <c r="BP138" s="25">
        <f t="shared" si="313"/>
        <v>0.93599999999999994</v>
      </c>
      <c r="BQ138" s="25">
        <f t="shared" si="313"/>
        <v>0.93599999999999994</v>
      </c>
      <c r="BR138" s="25">
        <f t="shared" si="313"/>
        <v>0.93599999999999994</v>
      </c>
      <c r="BS138" s="25">
        <f t="shared" si="313"/>
        <v>0.93599999999999994</v>
      </c>
      <c r="BT138" s="25">
        <f t="shared" si="313"/>
        <v>0.93599999999999994</v>
      </c>
      <c r="BU138" s="25">
        <f t="shared" si="313"/>
        <v>1</v>
      </c>
      <c r="BV138" s="25">
        <f t="shared" si="313"/>
        <v>0.94399999999999995</v>
      </c>
      <c r="BW138" s="25">
        <f t="shared" si="313"/>
        <v>0.93599999999999994</v>
      </c>
      <c r="BX138" s="25">
        <f t="shared" si="313"/>
        <v>0.93599999999999994</v>
      </c>
      <c r="BY138" s="25">
        <f t="shared" si="313"/>
        <v>0.93599999999999994</v>
      </c>
      <c r="BZ138" s="25">
        <f t="shared" si="313"/>
        <v>0.93599999999999994</v>
      </c>
      <c r="CA138" s="25">
        <f t="shared" si="313"/>
        <v>0.93599999999999994</v>
      </c>
      <c r="CB138" s="25">
        <f t="shared" si="313"/>
        <v>0.93599999999999994</v>
      </c>
      <c r="CC138" s="25">
        <f t="shared" si="313"/>
        <v>0.93599999999999994</v>
      </c>
      <c r="CD138" s="25">
        <f t="shared" ref="CD138:CS138" si="314">IF($F138=CD$4,1,IF($F138&gt;=EDATE(CD$4,12),IF(CD$11="Prior Year",CD126*(1-CD$10),CD126-CD$10),IF(CD137&gt;0,CD137,0)))</f>
        <v>0.93599999999999994</v>
      </c>
      <c r="CE138" s="25">
        <f t="shared" si="314"/>
        <v>0.93599999999999994</v>
      </c>
      <c r="CF138" s="25">
        <f t="shared" si="314"/>
        <v>1</v>
      </c>
      <c r="CG138" s="25">
        <f t="shared" si="314"/>
        <v>1</v>
      </c>
      <c r="CH138" s="25">
        <f t="shared" si="314"/>
        <v>1</v>
      </c>
      <c r="CI138" s="25">
        <f t="shared" si="314"/>
        <v>0.92799999999999994</v>
      </c>
      <c r="CJ138" s="25">
        <f t="shared" si="314"/>
        <v>0.96</v>
      </c>
      <c r="CK138" s="25">
        <f t="shared" si="314"/>
        <v>0.96</v>
      </c>
      <c r="CL138" s="25">
        <f t="shared" si="314"/>
        <v>0.95199999999999996</v>
      </c>
      <c r="CM138" s="25">
        <v>0.95440867856502243</v>
      </c>
      <c r="CN138" s="25">
        <v>0.95440867856502243</v>
      </c>
      <c r="CO138" s="25">
        <v>0.95440867856502243</v>
      </c>
      <c r="CP138" s="25">
        <f t="shared" si="314"/>
        <v>0.96</v>
      </c>
      <c r="CQ138" s="25">
        <f t="shared" si="314"/>
        <v>0.96</v>
      </c>
      <c r="CR138" s="25">
        <f t="shared" si="314"/>
        <v>0.96</v>
      </c>
      <c r="CS138" s="25">
        <f t="shared" si="314"/>
        <v>0.96</v>
      </c>
    </row>
    <row r="139" spans="2:97" hidden="1" outlineLevel="1" x14ac:dyDescent="0.25">
      <c r="B139" s="2">
        <f t="shared" si="191"/>
        <v>30</v>
      </c>
      <c r="F139" s="24">
        <f t="shared" si="194"/>
        <v>45809</v>
      </c>
      <c r="G139" s="25">
        <f t="shared" si="215"/>
        <v>0.95881647293170247</v>
      </c>
      <c r="H139" s="25"/>
      <c r="I139" s="25"/>
      <c r="J139" s="25"/>
      <c r="K139" s="25"/>
      <c r="L139" s="25"/>
      <c r="M139" s="25"/>
      <c r="N139" s="25"/>
      <c r="O139" s="25"/>
      <c r="P139" s="23"/>
      <c r="Q139" s="25">
        <f t="shared" si="216"/>
        <v>1</v>
      </c>
      <c r="R139" s="25">
        <f t="shared" ref="R139:CC139" si="315">IF($F139=R$4,1,IF($F139&gt;=EDATE(R$4,12),IF(R$11="Prior Year",R127*(1-R$10),R127-R$10),IF(R138&gt;0,R138,0)))</f>
        <v>0.95499999999999996</v>
      </c>
      <c r="S139" s="25">
        <f t="shared" si="315"/>
        <v>1</v>
      </c>
      <c r="T139" s="25">
        <f t="shared" si="315"/>
        <v>0.95499999999999996</v>
      </c>
      <c r="U139" s="25">
        <f t="shared" si="315"/>
        <v>0.95499999999999996</v>
      </c>
      <c r="V139" s="25">
        <f t="shared" si="315"/>
        <v>0.96</v>
      </c>
      <c r="W139" s="25">
        <f t="shared" si="315"/>
        <v>0.95499999999999996</v>
      </c>
      <c r="X139" s="25">
        <f t="shared" si="315"/>
        <v>0.96</v>
      </c>
      <c r="Y139" s="25">
        <f t="shared" si="315"/>
        <v>0.96</v>
      </c>
      <c r="Z139" s="25">
        <f t="shared" si="315"/>
        <v>0.96</v>
      </c>
      <c r="AA139" s="25">
        <f t="shared" si="315"/>
        <v>0.96</v>
      </c>
      <c r="AB139" s="25">
        <f t="shared" si="315"/>
        <v>0.96499999999999997</v>
      </c>
      <c r="AC139" s="25">
        <f t="shared" si="315"/>
        <v>0.96499999999999997</v>
      </c>
      <c r="AD139" s="25">
        <f t="shared" si="315"/>
        <v>0.95499999999999996</v>
      </c>
      <c r="AE139" s="25">
        <f t="shared" si="315"/>
        <v>0.96</v>
      </c>
      <c r="AF139" s="25">
        <f t="shared" si="315"/>
        <v>0.96</v>
      </c>
      <c r="AG139" s="25">
        <f t="shared" si="315"/>
        <v>0.96</v>
      </c>
      <c r="AH139" s="25">
        <f t="shared" si="315"/>
        <v>0.96</v>
      </c>
      <c r="AI139" s="25">
        <f t="shared" si="315"/>
        <v>1</v>
      </c>
      <c r="AJ139" s="25">
        <f t="shared" si="315"/>
        <v>1</v>
      </c>
      <c r="AK139" s="25">
        <f t="shared" si="315"/>
        <v>0.95499999999999996</v>
      </c>
      <c r="AL139" s="25">
        <f t="shared" si="315"/>
        <v>0.96</v>
      </c>
      <c r="AM139" s="25">
        <f t="shared" si="315"/>
        <v>0.96</v>
      </c>
      <c r="AN139" s="25">
        <f t="shared" si="315"/>
        <v>0.93599999999999994</v>
      </c>
      <c r="AO139" s="25">
        <f t="shared" si="315"/>
        <v>0.93599999999999994</v>
      </c>
      <c r="AP139" s="25">
        <f t="shared" si="315"/>
        <v>0.93599999999999994</v>
      </c>
      <c r="AQ139" s="25">
        <f t="shared" si="315"/>
        <v>0.93599999999999994</v>
      </c>
      <c r="AR139" s="25">
        <f t="shared" si="315"/>
        <v>1</v>
      </c>
      <c r="AS139" s="25">
        <f t="shared" si="315"/>
        <v>1</v>
      </c>
      <c r="AT139" s="25">
        <f t="shared" si="315"/>
        <v>0.93599999999999994</v>
      </c>
      <c r="AU139" s="25">
        <f t="shared" si="315"/>
        <v>1</v>
      </c>
      <c r="AV139" s="25">
        <f t="shared" si="315"/>
        <v>0.93599999999999994</v>
      </c>
      <c r="AW139" s="25">
        <f t="shared" si="315"/>
        <v>0.93599999999999994</v>
      </c>
      <c r="AX139" s="25">
        <f t="shared" si="315"/>
        <v>0.93599999999999994</v>
      </c>
      <c r="AY139" s="25">
        <f t="shared" si="315"/>
        <v>0.93599999999999994</v>
      </c>
      <c r="AZ139" s="25">
        <f t="shared" si="315"/>
        <v>0.92799999999999994</v>
      </c>
      <c r="BA139" s="25">
        <f t="shared" si="315"/>
        <v>0.92799999999999994</v>
      </c>
      <c r="BB139" s="25">
        <f t="shared" si="315"/>
        <v>0.92799999999999994</v>
      </c>
      <c r="BC139" s="25">
        <f t="shared" si="315"/>
        <v>0.92799999999999994</v>
      </c>
      <c r="BD139" s="25">
        <f t="shared" si="315"/>
        <v>0.92799999999999994</v>
      </c>
      <c r="BE139" s="25">
        <f t="shared" si="315"/>
        <v>0.92799999999999994</v>
      </c>
      <c r="BF139" s="25">
        <f t="shared" si="315"/>
        <v>0.92799999999999994</v>
      </c>
      <c r="BG139" s="25">
        <f t="shared" si="315"/>
        <v>0.92799999999999994</v>
      </c>
      <c r="BH139" s="25">
        <f t="shared" si="315"/>
        <v>1</v>
      </c>
      <c r="BI139" s="25">
        <f t="shared" si="315"/>
        <v>1</v>
      </c>
      <c r="BJ139" s="25">
        <f t="shared" si="315"/>
        <v>1</v>
      </c>
      <c r="BK139" s="25">
        <f t="shared" si="315"/>
        <v>0.93599999999999994</v>
      </c>
      <c r="BL139" s="25">
        <f t="shared" si="315"/>
        <v>0.93599999999999994</v>
      </c>
      <c r="BM139" s="25">
        <f t="shared" si="315"/>
        <v>0.93599999999999994</v>
      </c>
      <c r="BN139" s="25">
        <f t="shared" si="315"/>
        <v>0.93599999999999994</v>
      </c>
      <c r="BO139" s="25">
        <f t="shared" si="315"/>
        <v>0.93599999999999994</v>
      </c>
      <c r="BP139" s="25">
        <f t="shared" si="315"/>
        <v>0.93599999999999994</v>
      </c>
      <c r="BQ139" s="25">
        <f t="shared" si="315"/>
        <v>0.93599999999999994</v>
      </c>
      <c r="BR139" s="25">
        <f t="shared" si="315"/>
        <v>0.93599999999999994</v>
      </c>
      <c r="BS139" s="25">
        <f t="shared" si="315"/>
        <v>0.93599999999999994</v>
      </c>
      <c r="BT139" s="25">
        <f t="shared" si="315"/>
        <v>0.93599999999999994</v>
      </c>
      <c r="BU139" s="25">
        <f t="shared" si="315"/>
        <v>1</v>
      </c>
      <c r="BV139" s="25">
        <f t="shared" si="315"/>
        <v>0.94399999999999995</v>
      </c>
      <c r="BW139" s="25">
        <f t="shared" si="315"/>
        <v>0.93599999999999994</v>
      </c>
      <c r="BX139" s="25">
        <f t="shared" si="315"/>
        <v>0.93599999999999994</v>
      </c>
      <c r="BY139" s="25">
        <f t="shared" si="315"/>
        <v>0.93599999999999994</v>
      </c>
      <c r="BZ139" s="25">
        <f t="shared" si="315"/>
        <v>0.93599999999999994</v>
      </c>
      <c r="CA139" s="25">
        <f t="shared" si="315"/>
        <v>0.93599999999999994</v>
      </c>
      <c r="CB139" s="25">
        <f t="shared" si="315"/>
        <v>0.93599999999999994</v>
      </c>
      <c r="CC139" s="25">
        <f t="shared" si="315"/>
        <v>0.93599999999999994</v>
      </c>
      <c r="CD139" s="25">
        <f t="shared" ref="CD139:CS139" si="316">IF($F139=CD$4,1,IF($F139&gt;=EDATE(CD$4,12),IF(CD$11="Prior Year",CD127*(1-CD$10),CD127-CD$10),IF(CD138&gt;0,CD138,0)))</f>
        <v>0.93599999999999994</v>
      </c>
      <c r="CE139" s="25">
        <f t="shared" si="316"/>
        <v>0.93599999999999994</v>
      </c>
      <c r="CF139" s="25">
        <f t="shared" si="316"/>
        <v>1</v>
      </c>
      <c r="CG139" s="25">
        <f t="shared" si="316"/>
        <v>1</v>
      </c>
      <c r="CH139" s="25">
        <f t="shared" si="316"/>
        <v>1</v>
      </c>
      <c r="CI139" s="25">
        <f t="shared" si="316"/>
        <v>0.92799999999999994</v>
      </c>
      <c r="CJ139" s="25">
        <f t="shared" si="316"/>
        <v>0.96</v>
      </c>
      <c r="CK139" s="25">
        <f t="shared" si="316"/>
        <v>0.96</v>
      </c>
      <c r="CL139" s="25">
        <f t="shared" si="316"/>
        <v>0.95199999999999996</v>
      </c>
      <c r="CM139" s="25">
        <v>0.95440867856502243</v>
      </c>
      <c r="CN139" s="25">
        <v>0.95440867856502243</v>
      </c>
      <c r="CO139" s="25">
        <v>0.95440867856502243</v>
      </c>
      <c r="CP139" s="25">
        <f t="shared" si="316"/>
        <v>0.96</v>
      </c>
      <c r="CQ139" s="25">
        <f t="shared" si="316"/>
        <v>0.96</v>
      </c>
      <c r="CR139" s="25">
        <f t="shared" si="316"/>
        <v>0.96</v>
      </c>
      <c r="CS139" s="25">
        <f t="shared" si="316"/>
        <v>0.96</v>
      </c>
    </row>
    <row r="140" spans="2:97" hidden="1" outlineLevel="1" x14ac:dyDescent="0.25">
      <c r="B140" s="2">
        <f t="shared" si="191"/>
        <v>31</v>
      </c>
      <c r="F140" s="24">
        <f t="shared" si="194"/>
        <v>45839</v>
      </c>
      <c r="G140" s="25">
        <f t="shared" si="215"/>
        <v>0.95881647293170247</v>
      </c>
      <c r="H140" s="25"/>
      <c r="I140" s="25"/>
      <c r="J140" s="25"/>
      <c r="K140" s="25"/>
      <c r="L140" s="25"/>
      <c r="M140" s="25"/>
      <c r="N140" s="25"/>
      <c r="O140" s="25"/>
      <c r="P140" s="23"/>
      <c r="Q140" s="25">
        <f t="shared" si="216"/>
        <v>1</v>
      </c>
      <c r="R140" s="25">
        <f t="shared" ref="R140:CC140" si="317">IF($F140=R$4,1,IF($F140&gt;=EDATE(R$4,12),IF(R$11="Prior Year",R128*(1-R$10),R128-R$10),IF(R139&gt;0,R139,0)))</f>
        <v>0.95499999999999996</v>
      </c>
      <c r="S140" s="25">
        <f t="shared" si="317"/>
        <v>1</v>
      </c>
      <c r="T140" s="25">
        <f t="shared" si="317"/>
        <v>0.95499999999999996</v>
      </c>
      <c r="U140" s="25">
        <f t="shared" si="317"/>
        <v>0.95499999999999996</v>
      </c>
      <c r="V140" s="25">
        <f t="shared" si="317"/>
        <v>0.96</v>
      </c>
      <c r="W140" s="25">
        <f t="shared" si="317"/>
        <v>0.95499999999999996</v>
      </c>
      <c r="X140" s="25">
        <f t="shared" si="317"/>
        <v>0.96</v>
      </c>
      <c r="Y140" s="25">
        <f t="shared" si="317"/>
        <v>0.96</v>
      </c>
      <c r="Z140" s="25">
        <f t="shared" si="317"/>
        <v>0.96</v>
      </c>
      <c r="AA140" s="25">
        <f t="shared" si="317"/>
        <v>0.96</v>
      </c>
      <c r="AB140" s="25">
        <f t="shared" si="317"/>
        <v>0.96499999999999997</v>
      </c>
      <c r="AC140" s="25">
        <f t="shared" si="317"/>
        <v>0.96499999999999997</v>
      </c>
      <c r="AD140" s="25">
        <f t="shared" si="317"/>
        <v>0.95499999999999996</v>
      </c>
      <c r="AE140" s="25">
        <f t="shared" si="317"/>
        <v>0.96</v>
      </c>
      <c r="AF140" s="25">
        <f t="shared" si="317"/>
        <v>0.96</v>
      </c>
      <c r="AG140" s="25">
        <f t="shared" si="317"/>
        <v>0.96</v>
      </c>
      <c r="AH140" s="25">
        <f t="shared" si="317"/>
        <v>0.96</v>
      </c>
      <c r="AI140" s="25">
        <f t="shared" si="317"/>
        <v>1</v>
      </c>
      <c r="AJ140" s="25">
        <f t="shared" si="317"/>
        <v>1</v>
      </c>
      <c r="AK140" s="25">
        <f t="shared" si="317"/>
        <v>0.95499999999999996</v>
      </c>
      <c r="AL140" s="25">
        <f t="shared" si="317"/>
        <v>0.96</v>
      </c>
      <c r="AM140" s="25">
        <f t="shared" si="317"/>
        <v>0.96</v>
      </c>
      <c r="AN140" s="25">
        <f t="shared" si="317"/>
        <v>0.93599999999999994</v>
      </c>
      <c r="AO140" s="25">
        <f t="shared" si="317"/>
        <v>0.93599999999999994</v>
      </c>
      <c r="AP140" s="25">
        <f t="shared" si="317"/>
        <v>0.93599999999999994</v>
      </c>
      <c r="AQ140" s="25">
        <f t="shared" si="317"/>
        <v>0.93599999999999994</v>
      </c>
      <c r="AR140" s="25">
        <f t="shared" si="317"/>
        <v>1</v>
      </c>
      <c r="AS140" s="25">
        <f t="shared" si="317"/>
        <v>1</v>
      </c>
      <c r="AT140" s="25">
        <f t="shared" si="317"/>
        <v>0.93599999999999994</v>
      </c>
      <c r="AU140" s="25">
        <f t="shared" si="317"/>
        <v>1</v>
      </c>
      <c r="AV140" s="25">
        <f t="shared" si="317"/>
        <v>0.93599999999999994</v>
      </c>
      <c r="AW140" s="25">
        <f t="shared" si="317"/>
        <v>0.93599999999999994</v>
      </c>
      <c r="AX140" s="25">
        <f t="shared" si="317"/>
        <v>0.93599999999999994</v>
      </c>
      <c r="AY140" s="25">
        <f t="shared" si="317"/>
        <v>0.93599999999999994</v>
      </c>
      <c r="AZ140" s="25">
        <f t="shared" si="317"/>
        <v>0.92799999999999994</v>
      </c>
      <c r="BA140" s="25">
        <f t="shared" si="317"/>
        <v>0.92799999999999994</v>
      </c>
      <c r="BB140" s="25">
        <f t="shared" si="317"/>
        <v>0.92799999999999994</v>
      </c>
      <c r="BC140" s="25">
        <f t="shared" si="317"/>
        <v>0.92799999999999994</v>
      </c>
      <c r="BD140" s="25">
        <f t="shared" si="317"/>
        <v>0.92799999999999994</v>
      </c>
      <c r="BE140" s="25">
        <f t="shared" si="317"/>
        <v>0.92799999999999994</v>
      </c>
      <c r="BF140" s="25">
        <f t="shared" si="317"/>
        <v>0.92799999999999994</v>
      </c>
      <c r="BG140" s="25">
        <f t="shared" si="317"/>
        <v>0.92799999999999994</v>
      </c>
      <c r="BH140" s="25">
        <f t="shared" si="317"/>
        <v>1</v>
      </c>
      <c r="BI140" s="25">
        <f t="shared" si="317"/>
        <v>1</v>
      </c>
      <c r="BJ140" s="25">
        <f t="shared" si="317"/>
        <v>1</v>
      </c>
      <c r="BK140" s="25">
        <f t="shared" si="317"/>
        <v>0.93599999999999994</v>
      </c>
      <c r="BL140" s="25">
        <f t="shared" si="317"/>
        <v>0.93599999999999994</v>
      </c>
      <c r="BM140" s="25">
        <f t="shared" si="317"/>
        <v>0.93599999999999994</v>
      </c>
      <c r="BN140" s="25">
        <f t="shared" si="317"/>
        <v>0.93599999999999994</v>
      </c>
      <c r="BO140" s="25">
        <f t="shared" si="317"/>
        <v>0.93599999999999994</v>
      </c>
      <c r="BP140" s="25">
        <f t="shared" si="317"/>
        <v>0.93599999999999994</v>
      </c>
      <c r="BQ140" s="25">
        <f t="shared" si="317"/>
        <v>0.93599999999999994</v>
      </c>
      <c r="BR140" s="25">
        <f t="shared" si="317"/>
        <v>0.93599999999999994</v>
      </c>
      <c r="BS140" s="25">
        <f t="shared" si="317"/>
        <v>0.93599999999999994</v>
      </c>
      <c r="BT140" s="25">
        <f t="shared" si="317"/>
        <v>0.93599999999999994</v>
      </c>
      <c r="BU140" s="25">
        <f t="shared" si="317"/>
        <v>1</v>
      </c>
      <c r="BV140" s="25">
        <f t="shared" si="317"/>
        <v>0.94399999999999995</v>
      </c>
      <c r="BW140" s="25">
        <f t="shared" si="317"/>
        <v>0.93599999999999994</v>
      </c>
      <c r="BX140" s="25">
        <f t="shared" si="317"/>
        <v>0.93599999999999994</v>
      </c>
      <c r="BY140" s="25">
        <f t="shared" si="317"/>
        <v>0.93599999999999994</v>
      </c>
      <c r="BZ140" s="25">
        <f t="shared" si="317"/>
        <v>0.93599999999999994</v>
      </c>
      <c r="CA140" s="25">
        <f t="shared" si="317"/>
        <v>0.93599999999999994</v>
      </c>
      <c r="CB140" s="25">
        <f t="shared" si="317"/>
        <v>0.93599999999999994</v>
      </c>
      <c r="CC140" s="25">
        <f t="shared" si="317"/>
        <v>0.93599999999999994</v>
      </c>
      <c r="CD140" s="25">
        <f t="shared" ref="CD140:CS140" si="318">IF($F140=CD$4,1,IF($F140&gt;=EDATE(CD$4,12),IF(CD$11="Prior Year",CD128*(1-CD$10),CD128-CD$10),IF(CD139&gt;0,CD139,0)))</f>
        <v>0.93599999999999994</v>
      </c>
      <c r="CE140" s="25">
        <f t="shared" si="318"/>
        <v>0.93599999999999994</v>
      </c>
      <c r="CF140" s="25">
        <f t="shared" si="318"/>
        <v>1</v>
      </c>
      <c r="CG140" s="25">
        <f t="shared" si="318"/>
        <v>1</v>
      </c>
      <c r="CH140" s="25">
        <f t="shared" si="318"/>
        <v>1</v>
      </c>
      <c r="CI140" s="25">
        <f t="shared" si="318"/>
        <v>0.92799999999999994</v>
      </c>
      <c r="CJ140" s="25">
        <f t="shared" si="318"/>
        <v>0.96</v>
      </c>
      <c r="CK140" s="25">
        <f t="shared" si="318"/>
        <v>0.96</v>
      </c>
      <c r="CL140" s="25">
        <f t="shared" si="318"/>
        <v>0.95199999999999996</v>
      </c>
      <c r="CM140" s="25">
        <v>0.95440867856502243</v>
      </c>
      <c r="CN140" s="25">
        <v>0.95440867856502243</v>
      </c>
      <c r="CO140" s="25">
        <v>0.95440867856502243</v>
      </c>
      <c r="CP140" s="25">
        <f t="shared" si="318"/>
        <v>0.96</v>
      </c>
      <c r="CQ140" s="25">
        <f t="shared" si="318"/>
        <v>0.96</v>
      </c>
      <c r="CR140" s="25">
        <f t="shared" si="318"/>
        <v>0.96</v>
      </c>
      <c r="CS140" s="25">
        <f t="shared" si="318"/>
        <v>0.96</v>
      </c>
    </row>
    <row r="141" spans="2:97" hidden="1" outlineLevel="1" x14ac:dyDescent="0.25">
      <c r="B141" s="2">
        <f t="shared" si="191"/>
        <v>31</v>
      </c>
      <c r="F141" s="24">
        <f t="shared" si="194"/>
        <v>45870</v>
      </c>
      <c r="G141" s="25">
        <f t="shared" si="215"/>
        <v>0.95809858391346447</v>
      </c>
      <c r="H141" s="25"/>
      <c r="I141" s="25"/>
      <c r="J141" s="25"/>
      <c r="K141" s="25"/>
      <c r="L141" s="25"/>
      <c r="M141" s="25"/>
      <c r="N141" s="25"/>
      <c r="O141" s="25"/>
      <c r="P141" s="23"/>
      <c r="Q141" s="25">
        <f t="shared" si="216"/>
        <v>1</v>
      </c>
      <c r="R141" s="25">
        <f t="shared" ref="R141:CC141" si="319">IF($F141=R$4,1,IF($F141&gt;=EDATE(R$4,12),IF(R$11="Prior Year",R129*(1-R$10),R129-R$10),IF(R140&gt;0,R140,0)))</f>
        <v>0.95499999999999996</v>
      </c>
      <c r="S141" s="25">
        <f t="shared" si="319"/>
        <v>1</v>
      </c>
      <c r="T141" s="25">
        <f t="shared" si="319"/>
        <v>0.95499999999999996</v>
      </c>
      <c r="U141" s="25">
        <f t="shared" si="319"/>
        <v>0.95499999999999996</v>
      </c>
      <c r="V141" s="25">
        <f t="shared" si="319"/>
        <v>0.96</v>
      </c>
      <c r="W141" s="25">
        <f t="shared" si="319"/>
        <v>0.95499999999999996</v>
      </c>
      <c r="X141" s="25">
        <f t="shared" si="319"/>
        <v>0.96</v>
      </c>
      <c r="Y141" s="25">
        <f t="shared" si="319"/>
        <v>0.96</v>
      </c>
      <c r="Z141" s="25">
        <f t="shared" si="319"/>
        <v>0.96</v>
      </c>
      <c r="AA141" s="25">
        <f t="shared" si="319"/>
        <v>0.96</v>
      </c>
      <c r="AB141" s="25">
        <f t="shared" si="319"/>
        <v>0.96499999999999997</v>
      </c>
      <c r="AC141" s="25">
        <f t="shared" si="319"/>
        <v>0.96499999999999997</v>
      </c>
      <c r="AD141" s="25">
        <f t="shared" si="319"/>
        <v>0.95499999999999996</v>
      </c>
      <c r="AE141" s="25">
        <f t="shared" si="319"/>
        <v>0.96</v>
      </c>
      <c r="AF141" s="25">
        <f t="shared" si="319"/>
        <v>0.96</v>
      </c>
      <c r="AG141" s="25">
        <f t="shared" si="319"/>
        <v>0.96</v>
      </c>
      <c r="AH141" s="25">
        <f t="shared" si="319"/>
        <v>0.96</v>
      </c>
      <c r="AI141" s="25">
        <f t="shared" si="319"/>
        <v>1</v>
      </c>
      <c r="AJ141" s="25">
        <f t="shared" si="319"/>
        <v>1</v>
      </c>
      <c r="AK141" s="25">
        <f t="shared" si="319"/>
        <v>0.95499999999999996</v>
      </c>
      <c r="AL141" s="25">
        <f t="shared" si="319"/>
        <v>0.96</v>
      </c>
      <c r="AM141" s="25">
        <f t="shared" si="319"/>
        <v>0.96</v>
      </c>
      <c r="AN141" s="25">
        <f t="shared" si="319"/>
        <v>0.93599999999999994</v>
      </c>
      <c r="AO141" s="25">
        <f t="shared" si="319"/>
        <v>0.93599999999999994</v>
      </c>
      <c r="AP141" s="25">
        <f t="shared" si="319"/>
        <v>0.93599999999999994</v>
      </c>
      <c r="AQ141" s="25">
        <f t="shared" si="319"/>
        <v>0.93599999999999994</v>
      </c>
      <c r="AR141" s="25">
        <f t="shared" si="319"/>
        <v>1</v>
      </c>
      <c r="AS141" s="25">
        <f t="shared" si="319"/>
        <v>1</v>
      </c>
      <c r="AT141" s="25">
        <f t="shared" si="319"/>
        <v>0.93599999999999994</v>
      </c>
      <c r="AU141" s="25">
        <f t="shared" si="319"/>
        <v>1</v>
      </c>
      <c r="AV141" s="25">
        <f t="shared" si="319"/>
        <v>0.93599999999999994</v>
      </c>
      <c r="AW141" s="25">
        <f t="shared" si="319"/>
        <v>0.93599999999999994</v>
      </c>
      <c r="AX141" s="25">
        <f t="shared" si="319"/>
        <v>0.93599999999999994</v>
      </c>
      <c r="AY141" s="25">
        <f t="shared" si="319"/>
        <v>0.93599999999999994</v>
      </c>
      <c r="AZ141" s="25">
        <f t="shared" si="319"/>
        <v>0.92799999999999994</v>
      </c>
      <c r="BA141" s="25">
        <f t="shared" si="319"/>
        <v>0.92799999999999994</v>
      </c>
      <c r="BB141" s="25">
        <f t="shared" si="319"/>
        <v>0.92799999999999994</v>
      </c>
      <c r="BC141" s="25">
        <f t="shared" si="319"/>
        <v>0.92799999999999994</v>
      </c>
      <c r="BD141" s="25">
        <f t="shared" si="319"/>
        <v>0.92799999999999994</v>
      </c>
      <c r="BE141" s="25">
        <f t="shared" si="319"/>
        <v>0.92799999999999994</v>
      </c>
      <c r="BF141" s="25">
        <f t="shared" si="319"/>
        <v>0.92799999999999994</v>
      </c>
      <c r="BG141" s="25">
        <f t="shared" si="319"/>
        <v>0.92799999999999994</v>
      </c>
      <c r="BH141" s="25">
        <f t="shared" si="319"/>
        <v>1</v>
      </c>
      <c r="BI141" s="25">
        <f t="shared" si="319"/>
        <v>1</v>
      </c>
      <c r="BJ141" s="25">
        <f t="shared" si="319"/>
        <v>1</v>
      </c>
      <c r="BK141" s="25">
        <f t="shared" si="319"/>
        <v>0.93599999999999994</v>
      </c>
      <c r="BL141" s="25">
        <f t="shared" si="319"/>
        <v>0.93599999999999994</v>
      </c>
      <c r="BM141" s="25">
        <f t="shared" si="319"/>
        <v>0.93599999999999994</v>
      </c>
      <c r="BN141" s="25">
        <f t="shared" si="319"/>
        <v>0.93599999999999994</v>
      </c>
      <c r="BO141" s="25">
        <f t="shared" si="319"/>
        <v>0.93599999999999994</v>
      </c>
      <c r="BP141" s="25">
        <f t="shared" si="319"/>
        <v>0.93599999999999994</v>
      </c>
      <c r="BQ141" s="25">
        <f t="shared" si="319"/>
        <v>0.92799999999999994</v>
      </c>
      <c r="BR141" s="25">
        <f t="shared" si="319"/>
        <v>0.92799999999999994</v>
      </c>
      <c r="BS141" s="25">
        <f t="shared" si="319"/>
        <v>0.92799999999999994</v>
      </c>
      <c r="BT141" s="25">
        <f t="shared" si="319"/>
        <v>0.92799999999999994</v>
      </c>
      <c r="BU141" s="25">
        <f t="shared" si="319"/>
        <v>1</v>
      </c>
      <c r="BV141" s="25">
        <f t="shared" si="319"/>
        <v>0.94399999999999995</v>
      </c>
      <c r="BW141" s="25">
        <f t="shared" si="319"/>
        <v>0.92799999999999994</v>
      </c>
      <c r="BX141" s="25">
        <f t="shared" si="319"/>
        <v>0.92799999999999994</v>
      </c>
      <c r="BY141" s="25">
        <f t="shared" si="319"/>
        <v>0.92799999999999994</v>
      </c>
      <c r="BZ141" s="25">
        <f t="shared" si="319"/>
        <v>0.92799999999999994</v>
      </c>
      <c r="CA141" s="25">
        <f t="shared" si="319"/>
        <v>0.92799999999999994</v>
      </c>
      <c r="CB141" s="25">
        <f t="shared" si="319"/>
        <v>0.92799999999999994</v>
      </c>
      <c r="CC141" s="25">
        <f t="shared" si="319"/>
        <v>0.92799999999999994</v>
      </c>
      <c r="CD141" s="25">
        <f t="shared" ref="CD141:CS141" si="320">IF($F141=CD$4,1,IF($F141&gt;=EDATE(CD$4,12),IF(CD$11="Prior Year",CD129*(1-CD$10),CD129-CD$10),IF(CD140&gt;0,CD140,0)))</f>
        <v>0.92799999999999994</v>
      </c>
      <c r="CE141" s="25">
        <f t="shared" si="320"/>
        <v>0.92799999999999994</v>
      </c>
      <c r="CF141" s="25">
        <f t="shared" si="320"/>
        <v>1</v>
      </c>
      <c r="CG141" s="25">
        <f t="shared" si="320"/>
        <v>1</v>
      </c>
      <c r="CH141" s="25">
        <f t="shared" si="320"/>
        <v>1</v>
      </c>
      <c r="CI141" s="25">
        <f t="shared" si="320"/>
        <v>0.92799999999999994</v>
      </c>
      <c r="CJ141" s="25">
        <f t="shared" si="320"/>
        <v>0.96</v>
      </c>
      <c r="CK141" s="25">
        <f t="shared" si="320"/>
        <v>0.96</v>
      </c>
      <c r="CL141" s="25">
        <f t="shared" si="320"/>
        <v>0.95199999999999996</v>
      </c>
      <c r="CM141" s="25">
        <v>0.95440867856502243</v>
      </c>
      <c r="CN141" s="25">
        <v>0.95440867856502243</v>
      </c>
      <c r="CO141" s="25">
        <v>0.95440867856502243</v>
      </c>
      <c r="CP141" s="25">
        <f t="shared" si="320"/>
        <v>0.96</v>
      </c>
      <c r="CQ141" s="25">
        <f t="shared" si="320"/>
        <v>0.96</v>
      </c>
      <c r="CR141" s="25">
        <f t="shared" si="320"/>
        <v>0.96</v>
      </c>
      <c r="CS141" s="25">
        <f t="shared" si="320"/>
        <v>0.96</v>
      </c>
    </row>
    <row r="142" spans="2:97" hidden="1" outlineLevel="1" x14ac:dyDescent="0.25">
      <c r="B142" s="2">
        <f t="shared" si="191"/>
        <v>30</v>
      </c>
      <c r="F142" s="24">
        <f t="shared" si="194"/>
        <v>45901</v>
      </c>
      <c r="G142" s="25">
        <f t="shared" si="215"/>
        <v>0.95803795139503223</v>
      </c>
      <c r="H142" s="25"/>
      <c r="I142" s="25"/>
      <c r="J142" s="25"/>
      <c r="K142" s="25"/>
      <c r="L142" s="25"/>
      <c r="M142" s="25"/>
      <c r="N142" s="25"/>
      <c r="O142" s="25"/>
      <c r="P142" s="23"/>
      <c r="Q142" s="25">
        <f t="shared" si="216"/>
        <v>1</v>
      </c>
      <c r="R142" s="25">
        <f t="shared" ref="R142:CC142" si="321">IF($F142=R$4,1,IF($F142&gt;=EDATE(R$4,12),IF(R$11="Prior Year",R130*(1-R$10),R130-R$10),IF(R141&gt;0,R141,0)))</f>
        <v>0.95</v>
      </c>
      <c r="S142" s="25">
        <f t="shared" si="321"/>
        <v>1</v>
      </c>
      <c r="T142" s="25">
        <f t="shared" si="321"/>
        <v>0.95499999999999996</v>
      </c>
      <c r="U142" s="25">
        <f t="shared" si="321"/>
        <v>0.95499999999999996</v>
      </c>
      <c r="V142" s="25">
        <f t="shared" si="321"/>
        <v>0.96</v>
      </c>
      <c r="W142" s="25">
        <f t="shared" si="321"/>
        <v>0.95499999999999996</v>
      </c>
      <c r="X142" s="25">
        <f t="shared" si="321"/>
        <v>0.96</v>
      </c>
      <c r="Y142" s="25">
        <f t="shared" si="321"/>
        <v>0.96</v>
      </c>
      <c r="Z142" s="25">
        <f t="shared" si="321"/>
        <v>0.96</v>
      </c>
      <c r="AA142" s="25">
        <f t="shared" si="321"/>
        <v>0.96</v>
      </c>
      <c r="AB142" s="25">
        <f t="shared" si="321"/>
        <v>0.96499999999999997</v>
      </c>
      <c r="AC142" s="25">
        <f t="shared" si="321"/>
        <v>0.96499999999999997</v>
      </c>
      <c r="AD142" s="25">
        <f t="shared" si="321"/>
        <v>0.95499999999999996</v>
      </c>
      <c r="AE142" s="25">
        <f t="shared" si="321"/>
        <v>0.96</v>
      </c>
      <c r="AF142" s="25">
        <f t="shared" si="321"/>
        <v>0.96</v>
      </c>
      <c r="AG142" s="25">
        <f t="shared" si="321"/>
        <v>0.96</v>
      </c>
      <c r="AH142" s="25">
        <f t="shared" si="321"/>
        <v>0.96</v>
      </c>
      <c r="AI142" s="25">
        <f t="shared" si="321"/>
        <v>1</v>
      </c>
      <c r="AJ142" s="25">
        <f t="shared" si="321"/>
        <v>1</v>
      </c>
      <c r="AK142" s="25">
        <f t="shared" si="321"/>
        <v>0.95499999999999996</v>
      </c>
      <c r="AL142" s="25">
        <f t="shared" si="321"/>
        <v>0.96</v>
      </c>
      <c r="AM142" s="25">
        <f t="shared" si="321"/>
        <v>0.96</v>
      </c>
      <c r="AN142" s="25">
        <f t="shared" si="321"/>
        <v>0.93599999999999994</v>
      </c>
      <c r="AO142" s="25">
        <f t="shared" si="321"/>
        <v>0.93599999999999994</v>
      </c>
      <c r="AP142" s="25">
        <f t="shared" si="321"/>
        <v>0.93599999999999994</v>
      </c>
      <c r="AQ142" s="25">
        <f t="shared" si="321"/>
        <v>0.93599999999999994</v>
      </c>
      <c r="AR142" s="25">
        <f t="shared" si="321"/>
        <v>1</v>
      </c>
      <c r="AS142" s="25">
        <f t="shared" si="321"/>
        <v>1</v>
      </c>
      <c r="AT142" s="25">
        <f t="shared" si="321"/>
        <v>0.93599999999999994</v>
      </c>
      <c r="AU142" s="25">
        <f t="shared" si="321"/>
        <v>1</v>
      </c>
      <c r="AV142" s="25">
        <f t="shared" si="321"/>
        <v>0.93599999999999994</v>
      </c>
      <c r="AW142" s="25">
        <f t="shared" si="321"/>
        <v>0.93599999999999994</v>
      </c>
      <c r="AX142" s="25">
        <f t="shared" si="321"/>
        <v>0.93599999999999994</v>
      </c>
      <c r="AY142" s="25">
        <f t="shared" si="321"/>
        <v>0.93599999999999994</v>
      </c>
      <c r="AZ142" s="25">
        <f t="shared" si="321"/>
        <v>0.92799999999999994</v>
      </c>
      <c r="BA142" s="25">
        <f t="shared" si="321"/>
        <v>0.92799999999999994</v>
      </c>
      <c r="BB142" s="25">
        <f t="shared" si="321"/>
        <v>0.92799999999999994</v>
      </c>
      <c r="BC142" s="25">
        <f t="shared" si="321"/>
        <v>0.92799999999999994</v>
      </c>
      <c r="BD142" s="25">
        <f t="shared" si="321"/>
        <v>0.92799999999999994</v>
      </c>
      <c r="BE142" s="25">
        <f t="shared" si="321"/>
        <v>0.92799999999999994</v>
      </c>
      <c r="BF142" s="25">
        <f t="shared" si="321"/>
        <v>0.92799999999999994</v>
      </c>
      <c r="BG142" s="25">
        <f t="shared" si="321"/>
        <v>0.92799999999999994</v>
      </c>
      <c r="BH142" s="25">
        <f t="shared" si="321"/>
        <v>1</v>
      </c>
      <c r="BI142" s="25">
        <f t="shared" si="321"/>
        <v>1</v>
      </c>
      <c r="BJ142" s="25">
        <f t="shared" si="321"/>
        <v>1</v>
      </c>
      <c r="BK142" s="25">
        <f t="shared" si="321"/>
        <v>0.93599999999999994</v>
      </c>
      <c r="BL142" s="25">
        <f t="shared" si="321"/>
        <v>0.93599999999999994</v>
      </c>
      <c r="BM142" s="25">
        <f t="shared" si="321"/>
        <v>0.93599999999999994</v>
      </c>
      <c r="BN142" s="25">
        <f t="shared" si="321"/>
        <v>0.93599999999999994</v>
      </c>
      <c r="BO142" s="25">
        <f t="shared" si="321"/>
        <v>0.93599999999999994</v>
      </c>
      <c r="BP142" s="25">
        <f t="shared" si="321"/>
        <v>0.93599999999999994</v>
      </c>
      <c r="BQ142" s="25">
        <f t="shared" si="321"/>
        <v>0.92799999999999994</v>
      </c>
      <c r="BR142" s="25">
        <f t="shared" si="321"/>
        <v>0.92799999999999994</v>
      </c>
      <c r="BS142" s="25">
        <f t="shared" si="321"/>
        <v>0.92799999999999994</v>
      </c>
      <c r="BT142" s="25">
        <f t="shared" si="321"/>
        <v>0.92799999999999994</v>
      </c>
      <c r="BU142" s="25">
        <f t="shared" si="321"/>
        <v>1</v>
      </c>
      <c r="BV142" s="25">
        <f t="shared" si="321"/>
        <v>0.94399999999999995</v>
      </c>
      <c r="BW142" s="25">
        <f t="shared" si="321"/>
        <v>0.92799999999999994</v>
      </c>
      <c r="BX142" s="25">
        <f t="shared" si="321"/>
        <v>0.92799999999999994</v>
      </c>
      <c r="BY142" s="25">
        <f t="shared" si="321"/>
        <v>0.92799999999999994</v>
      </c>
      <c r="BZ142" s="25">
        <f t="shared" si="321"/>
        <v>0.92799999999999994</v>
      </c>
      <c r="CA142" s="25">
        <f t="shared" si="321"/>
        <v>0.92799999999999994</v>
      </c>
      <c r="CB142" s="25">
        <f t="shared" si="321"/>
        <v>0.92799999999999994</v>
      </c>
      <c r="CC142" s="25">
        <f t="shared" si="321"/>
        <v>0.92799999999999994</v>
      </c>
      <c r="CD142" s="25">
        <f t="shared" ref="CD142:CS142" si="322">IF($F142=CD$4,1,IF($F142&gt;=EDATE(CD$4,12),IF(CD$11="Prior Year",CD130*(1-CD$10),CD130-CD$10),IF(CD141&gt;0,CD141,0)))</f>
        <v>0.92799999999999994</v>
      </c>
      <c r="CE142" s="25">
        <f t="shared" si="322"/>
        <v>0.92799999999999994</v>
      </c>
      <c r="CF142" s="25">
        <f t="shared" si="322"/>
        <v>1</v>
      </c>
      <c r="CG142" s="25">
        <f t="shared" si="322"/>
        <v>1</v>
      </c>
      <c r="CH142" s="25">
        <f t="shared" si="322"/>
        <v>1</v>
      </c>
      <c r="CI142" s="25">
        <f t="shared" si="322"/>
        <v>0.92799999999999994</v>
      </c>
      <c r="CJ142" s="25">
        <f t="shared" si="322"/>
        <v>0.96</v>
      </c>
      <c r="CK142" s="25">
        <f t="shared" si="322"/>
        <v>0.96</v>
      </c>
      <c r="CL142" s="25">
        <f t="shared" si="322"/>
        <v>0.95199999999999996</v>
      </c>
      <c r="CM142" s="25">
        <v>0.95440867856502243</v>
      </c>
      <c r="CN142" s="25">
        <v>0.95440867856502243</v>
      </c>
      <c r="CO142" s="25">
        <v>0.95440867856502243</v>
      </c>
      <c r="CP142" s="25">
        <f t="shared" si="322"/>
        <v>0.96</v>
      </c>
      <c r="CQ142" s="25">
        <f t="shared" si="322"/>
        <v>0.96</v>
      </c>
      <c r="CR142" s="25">
        <f t="shared" si="322"/>
        <v>0.96</v>
      </c>
      <c r="CS142" s="25">
        <f t="shared" si="322"/>
        <v>0.96</v>
      </c>
    </row>
    <row r="143" spans="2:97" hidden="1" outlineLevel="1" x14ac:dyDescent="0.25">
      <c r="B143" s="2">
        <f t="shared" ref="B143:B206" si="323">F144-F143</f>
        <v>31</v>
      </c>
      <c r="F143" s="24">
        <f t="shared" si="194"/>
        <v>45931</v>
      </c>
      <c r="G143" s="25">
        <f t="shared" si="215"/>
        <v>0.95791668635816762</v>
      </c>
      <c r="H143" s="25"/>
      <c r="I143" s="25"/>
      <c r="J143" s="25"/>
      <c r="K143" s="25"/>
      <c r="L143" s="25"/>
      <c r="M143" s="25"/>
      <c r="N143" s="25"/>
      <c r="O143" s="25"/>
      <c r="P143" s="23"/>
      <c r="Q143" s="25">
        <f t="shared" si="216"/>
        <v>1</v>
      </c>
      <c r="R143" s="25">
        <f t="shared" ref="R143:CC143" si="324">IF($F143=R$4,1,IF($F143&gt;=EDATE(R$4,12),IF(R$11="Prior Year",R131*(1-R$10),R131-R$10),IF(R142&gt;0,R142,0)))</f>
        <v>0.95</v>
      </c>
      <c r="S143" s="25">
        <f t="shared" si="324"/>
        <v>1</v>
      </c>
      <c r="T143" s="25">
        <f t="shared" si="324"/>
        <v>0.95499999999999996</v>
      </c>
      <c r="U143" s="25">
        <f t="shared" si="324"/>
        <v>0.95499999999999996</v>
      </c>
      <c r="V143" s="25">
        <f t="shared" si="324"/>
        <v>0.96</v>
      </c>
      <c r="W143" s="25">
        <f t="shared" si="324"/>
        <v>0.95499999999999996</v>
      </c>
      <c r="X143" s="25">
        <f t="shared" si="324"/>
        <v>0.95499999999999996</v>
      </c>
      <c r="Y143" s="25">
        <f t="shared" si="324"/>
        <v>0.95499999999999996</v>
      </c>
      <c r="Z143" s="25">
        <f t="shared" si="324"/>
        <v>0.96</v>
      </c>
      <c r="AA143" s="25">
        <f t="shared" si="324"/>
        <v>0.96</v>
      </c>
      <c r="AB143" s="25">
        <f t="shared" si="324"/>
        <v>0.96499999999999997</v>
      </c>
      <c r="AC143" s="25">
        <f t="shared" si="324"/>
        <v>0.96499999999999997</v>
      </c>
      <c r="AD143" s="25">
        <f t="shared" si="324"/>
        <v>0.95499999999999996</v>
      </c>
      <c r="AE143" s="25">
        <f t="shared" si="324"/>
        <v>0.96</v>
      </c>
      <c r="AF143" s="25">
        <f t="shared" si="324"/>
        <v>0.96</v>
      </c>
      <c r="AG143" s="25">
        <f t="shared" si="324"/>
        <v>0.96</v>
      </c>
      <c r="AH143" s="25">
        <f t="shared" si="324"/>
        <v>0.96</v>
      </c>
      <c r="AI143" s="25">
        <f t="shared" si="324"/>
        <v>1</v>
      </c>
      <c r="AJ143" s="25">
        <f t="shared" si="324"/>
        <v>1</v>
      </c>
      <c r="AK143" s="25">
        <f t="shared" si="324"/>
        <v>0.95499999999999996</v>
      </c>
      <c r="AL143" s="25">
        <f t="shared" si="324"/>
        <v>0.96</v>
      </c>
      <c r="AM143" s="25">
        <f t="shared" si="324"/>
        <v>0.96</v>
      </c>
      <c r="AN143" s="25">
        <f t="shared" si="324"/>
        <v>0.93599999999999994</v>
      </c>
      <c r="AO143" s="25">
        <f t="shared" si="324"/>
        <v>0.93599999999999994</v>
      </c>
      <c r="AP143" s="25">
        <f t="shared" si="324"/>
        <v>0.93599999999999994</v>
      </c>
      <c r="AQ143" s="25">
        <f t="shared" si="324"/>
        <v>0.93599999999999994</v>
      </c>
      <c r="AR143" s="25">
        <f t="shared" si="324"/>
        <v>1</v>
      </c>
      <c r="AS143" s="25">
        <f t="shared" si="324"/>
        <v>1</v>
      </c>
      <c r="AT143" s="25">
        <f t="shared" si="324"/>
        <v>0.93599999999999994</v>
      </c>
      <c r="AU143" s="25">
        <f t="shared" si="324"/>
        <v>1</v>
      </c>
      <c r="AV143" s="25">
        <f t="shared" si="324"/>
        <v>0.93599999999999994</v>
      </c>
      <c r="AW143" s="25">
        <f t="shared" si="324"/>
        <v>0.93599999999999994</v>
      </c>
      <c r="AX143" s="25">
        <f t="shared" si="324"/>
        <v>0.93599999999999994</v>
      </c>
      <c r="AY143" s="25">
        <f t="shared" si="324"/>
        <v>0.93599999999999994</v>
      </c>
      <c r="AZ143" s="25">
        <f t="shared" si="324"/>
        <v>0.92799999999999994</v>
      </c>
      <c r="BA143" s="25">
        <f t="shared" si="324"/>
        <v>0.92799999999999994</v>
      </c>
      <c r="BB143" s="25">
        <f t="shared" si="324"/>
        <v>0.92799999999999994</v>
      </c>
      <c r="BC143" s="25">
        <f t="shared" si="324"/>
        <v>0.92799999999999994</v>
      </c>
      <c r="BD143" s="25">
        <f t="shared" si="324"/>
        <v>0.92799999999999994</v>
      </c>
      <c r="BE143" s="25">
        <f t="shared" si="324"/>
        <v>0.92799999999999994</v>
      </c>
      <c r="BF143" s="25">
        <f t="shared" si="324"/>
        <v>0.92799999999999994</v>
      </c>
      <c r="BG143" s="25">
        <f t="shared" si="324"/>
        <v>0.92799999999999994</v>
      </c>
      <c r="BH143" s="25">
        <f t="shared" si="324"/>
        <v>1</v>
      </c>
      <c r="BI143" s="25">
        <f t="shared" si="324"/>
        <v>1</v>
      </c>
      <c r="BJ143" s="25">
        <f t="shared" si="324"/>
        <v>1</v>
      </c>
      <c r="BK143" s="25">
        <f t="shared" si="324"/>
        <v>0.93599999999999994</v>
      </c>
      <c r="BL143" s="25">
        <f t="shared" si="324"/>
        <v>0.93599999999999994</v>
      </c>
      <c r="BM143" s="25">
        <f t="shared" si="324"/>
        <v>0.93599999999999994</v>
      </c>
      <c r="BN143" s="25">
        <f t="shared" si="324"/>
        <v>0.93599999999999994</v>
      </c>
      <c r="BO143" s="25">
        <f t="shared" si="324"/>
        <v>0.93599999999999994</v>
      </c>
      <c r="BP143" s="25">
        <f t="shared" si="324"/>
        <v>0.93599999999999994</v>
      </c>
      <c r="BQ143" s="25">
        <f t="shared" si="324"/>
        <v>0.92799999999999994</v>
      </c>
      <c r="BR143" s="25">
        <f t="shared" si="324"/>
        <v>0.92799999999999994</v>
      </c>
      <c r="BS143" s="25">
        <f t="shared" si="324"/>
        <v>0.92799999999999994</v>
      </c>
      <c r="BT143" s="25">
        <f t="shared" si="324"/>
        <v>0.92799999999999994</v>
      </c>
      <c r="BU143" s="25">
        <f t="shared" si="324"/>
        <v>1</v>
      </c>
      <c r="BV143" s="25">
        <f t="shared" si="324"/>
        <v>0.94399999999999995</v>
      </c>
      <c r="BW143" s="25">
        <f t="shared" si="324"/>
        <v>0.92799999999999994</v>
      </c>
      <c r="BX143" s="25">
        <f t="shared" si="324"/>
        <v>0.92799999999999994</v>
      </c>
      <c r="BY143" s="25">
        <f t="shared" si="324"/>
        <v>0.92799999999999994</v>
      </c>
      <c r="BZ143" s="25">
        <f t="shared" si="324"/>
        <v>0.92799999999999994</v>
      </c>
      <c r="CA143" s="25">
        <f t="shared" si="324"/>
        <v>0.92799999999999994</v>
      </c>
      <c r="CB143" s="25">
        <f t="shared" si="324"/>
        <v>0.92799999999999994</v>
      </c>
      <c r="CC143" s="25">
        <f t="shared" si="324"/>
        <v>0.92799999999999994</v>
      </c>
      <c r="CD143" s="25">
        <f t="shared" ref="CD143:CS143" si="325">IF($F143=CD$4,1,IF($F143&gt;=EDATE(CD$4,12),IF(CD$11="Prior Year",CD131*(1-CD$10),CD131-CD$10),IF(CD142&gt;0,CD142,0)))</f>
        <v>0.92799999999999994</v>
      </c>
      <c r="CE143" s="25">
        <f t="shared" si="325"/>
        <v>0.92799999999999994</v>
      </c>
      <c r="CF143" s="25">
        <f t="shared" si="325"/>
        <v>1</v>
      </c>
      <c r="CG143" s="25">
        <f t="shared" si="325"/>
        <v>1</v>
      </c>
      <c r="CH143" s="25">
        <f t="shared" si="325"/>
        <v>1</v>
      </c>
      <c r="CI143" s="25">
        <f t="shared" si="325"/>
        <v>0.92799999999999994</v>
      </c>
      <c r="CJ143" s="25">
        <f t="shared" si="325"/>
        <v>0.96</v>
      </c>
      <c r="CK143" s="25">
        <f t="shared" si="325"/>
        <v>0.96</v>
      </c>
      <c r="CL143" s="25">
        <f t="shared" si="325"/>
        <v>0.95199999999999996</v>
      </c>
      <c r="CM143" s="25">
        <v>0.95440867856502243</v>
      </c>
      <c r="CN143" s="25">
        <v>0.95440867856502243</v>
      </c>
      <c r="CO143" s="25">
        <v>0.95440867856502243</v>
      </c>
      <c r="CP143" s="25">
        <f t="shared" si="325"/>
        <v>0.96</v>
      </c>
      <c r="CQ143" s="25">
        <f t="shared" si="325"/>
        <v>0.96</v>
      </c>
      <c r="CR143" s="25">
        <f t="shared" si="325"/>
        <v>0.96</v>
      </c>
      <c r="CS143" s="25">
        <f t="shared" si="325"/>
        <v>0.96</v>
      </c>
    </row>
    <row r="144" spans="2:97" hidden="1" outlineLevel="1" x14ac:dyDescent="0.25">
      <c r="B144" s="2">
        <f t="shared" si="323"/>
        <v>30</v>
      </c>
      <c r="F144" s="24">
        <f t="shared" ref="F144:F207" si="326">EDATE(F143,1)</f>
        <v>45962</v>
      </c>
      <c r="G144" s="25">
        <f t="shared" si="215"/>
        <v>0.95714059012223429</v>
      </c>
      <c r="H144" s="25"/>
      <c r="I144" s="25"/>
      <c r="J144" s="25"/>
      <c r="K144" s="25"/>
      <c r="L144" s="25"/>
      <c r="M144" s="25"/>
      <c r="N144" s="25"/>
      <c r="O144" s="25"/>
      <c r="P144" s="23"/>
      <c r="Q144" s="25">
        <f t="shared" si="216"/>
        <v>1</v>
      </c>
      <c r="R144" s="25">
        <f t="shared" ref="R144:CC144" si="327">IF($F144=R$4,1,IF($F144&gt;=EDATE(R$4,12),IF(R$11="Prior Year",R132*(1-R$10),R132-R$10),IF(R143&gt;0,R143,0)))</f>
        <v>0.95</v>
      </c>
      <c r="S144" s="25">
        <f t="shared" si="327"/>
        <v>1</v>
      </c>
      <c r="T144" s="25">
        <f t="shared" si="327"/>
        <v>0.95499999999999996</v>
      </c>
      <c r="U144" s="25">
        <f t="shared" si="327"/>
        <v>0.95499999999999996</v>
      </c>
      <c r="V144" s="25">
        <f t="shared" si="327"/>
        <v>0.96</v>
      </c>
      <c r="W144" s="25">
        <f t="shared" si="327"/>
        <v>0.95499999999999996</v>
      </c>
      <c r="X144" s="25">
        <f t="shared" si="327"/>
        <v>0.95499999999999996</v>
      </c>
      <c r="Y144" s="25">
        <f t="shared" si="327"/>
        <v>0.95499999999999996</v>
      </c>
      <c r="Z144" s="25">
        <f t="shared" si="327"/>
        <v>0.95499999999999996</v>
      </c>
      <c r="AA144" s="25">
        <f t="shared" si="327"/>
        <v>0.95499999999999996</v>
      </c>
      <c r="AB144" s="25">
        <f t="shared" si="327"/>
        <v>0.96499999999999997</v>
      </c>
      <c r="AC144" s="25">
        <f t="shared" si="327"/>
        <v>0.96499999999999997</v>
      </c>
      <c r="AD144" s="25">
        <f t="shared" si="327"/>
        <v>0.95499999999999996</v>
      </c>
      <c r="AE144" s="25">
        <f t="shared" si="327"/>
        <v>0.95499999999999996</v>
      </c>
      <c r="AF144" s="25">
        <f t="shared" si="327"/>
        <v>0.95499999999999996</v>
      </c>
      <c r="AG144" s="25">
        <f t="shared" si="327"/>
        <v>0.96</v>
      </c>
      <c r="AH144" s="25">
        <f t="shared" si="327"/>
        <v>0.96</v>
      </c>
      <c r="AI144" s="25">
        <f t="shared" si="327"/>
        <v>1</v>
      </c>
      <c r="AJ144" s="25">
        <f t="shared" si="327"/>
        <v>1</v>
      </c>
      <c r="AK144" s="25">
        <f t="shared" si="327"/>
        <v>0.95499999999999996</v>
      </c>
      <c r="AL144" s="25">
        <f t="shared" si="327"/>
        <v>0.96</v>
      </c>
      <c r="AM144" s="25">
        <f t="shared" si="327"/>
        <v>0.96</v>
      </c>
      <c r="AN144" s="25">
        <f t="shared" si="327"/>
        <v>0.93599999999999994</v>
      </c>
      <c r="AO144" s="25">
        <f t="shared" si="327"/>
        <v>0.93599999999999994</v>
      </c>
      <c r="AP144" s="25">
        <f t="shared" si="327"/>
        <v>0.92799999999999994</v>
      </c>
      <c r="AQ144" s="25">
        <f t="shared" si="327"/>
        <v>0.92799999999999994</v>
      </c>
      <c r="AR144" s="25">
        <f t="shared" si="327"/>
        <v>1</v>
      </c>
      <c r="AS144" s="25">
        <f t="shared" si="327"/>
        <v>1</v>
      </c>
      <c r="AT144" s="25">
        <f t="shared" si="327"/>
        <v>0.93599999999999994</v>
      </c>
      <c r="AU144" s="25">
        <f t="shared" si="327"/>
        <v>1</v>
      </c>
      <c r="AV144" s="25">
        <f t="shared" si="327"/>
        <v>0.93599999999999994</v>
      </c>
      <c r="AW144" s="25">
        <f t="shared" si="327"/>
        <v>0.93599999999999994</v>
      </c>
      <c r="AX144" s="25">
        <f t="shared" si="327"/>
        <v>0.93599999999999994</v>
      </c>
      <c r="AY144" s="25">
        <f t="shared" si="327"/>
        <v>0.93599999999999994</v>
      </c>
      <c r="AZ144" s="25">
        <f t="shared" si="327"/>
        <v>0.92799999999999994</v>
      </c>
      <c r="BA144" s="25">
        <f t="shared" si="327"/>
        <v>0.92799999999999994</v>
      </c>
      <c r="BB144" s="25">
        <f t="shared" si="327"/>
        <v>0.92799999999999994</v>
      </c>
      <c r="BC144" s="25">
        <f t="shared" si="327"/>
        <v>0.92799999999999994</v>
      </c>
      <c r="BD144" s="25">
        <f t="shared" si="327"/>
        <v>0.92799999999999994</v>
      </c>
      <c r="BE144" s="25">
        <f t="shared" si="327"/>
        <v>0.92799999999999994</v>
      </c>
      <c r="BF144" s="25">
        <f t="shared" si="327"/>
        <v>0.92799999999999994</v>
      </c>
      <c r="BG144" s="25">
        <f t="shared" si="327"/>
        <v>0.92799999999999994</v>
      </c>
      <c r="BH144" s="25">
        <f t="shared" si="327"/>
        <v>1</v>
      </c>
      <c r="BI144" s="25">
        <f t="shared" si="327"/>
        <v>1</v>
      </c>
      <c r="BJ144" s="25">
        <f t="shared" si="327"/>
        <v>1</v>
      </c>
      <c r="BK144" s="25">
        <f t="shared" si="327"/>
        <v>0.93599999999999994</v>
      </c>
      <c r="BL144" s="25">
        <f t="shared" si="327"/>
        <v>0.93599999999999994</v>
      </c>
      <c r="BM144" s="25">
        <f t="shared" si="327"/>
        <v>0.93599999999999994</v>
      </c>
      <c r="BN144" s="25">
        <f t="shared" si="327"/>
        <v>0.93599999999999994</v>
      </c>
      <c r="BO144" s="25">
        <f t="shared" si="327"/>
        <v>0.92799999999999994</v>
      </c>
      <c r="BP144" s="25">
        <f t="shared" si="327"/>
        <v>0.93599999999999994</v>
      </c>
      <c r="BQ144" s="25">
        <f t="shared" si="327"/>
        <v>0.92799999999999994</v>
      </c>
      <c r="BR144" s="25">
        <f t="shared" si="327"/>
        <v>0.92799999999999994</v>
      </c>
      <c r="BS144" s="25">
        <f t="shared" si="327"/>
        <v>0.92799999999999994</v>
      </c>
      <c r="BT144" s="25">
        <f t="shared" si="327"/>
        <v>0.92799999999999994</v>
      </c>
      <c r="BU144" s="25">
        <f t="shared" si="327"/>
        <v>1</v>
      </c>
      <c r="BV144" s="25">
        <f t="shared" si="327"/>
        <v>0.94399999999999995</v>
      </c>
      <c r="BW144" s="25">
        <f t="shared" si="327"/>
        <v>0.92799999999999994</v>
      </c>
      <c r="BX144" s="25">
        <f t="shared" si="327"/>
        <v>0.92799999999999994</v>
      </c>
      <c r="BY144" s="25">
        <f t="shared" si="327"/>
        <v>0.92799999999999994</v>
      </c>
      <c r="BZ144" s="25">
        <f t="shared" si="327"/>
        <v>0.92799999999999994</v>
      </c>
      <c r="CA144" s="25">
        <f t="shared" si="327"/>
        <v>0.92799999999999994</v>
      </c>
      <c r="CB144" s="25">
        <f t="shared" si="327"/>
        <v>0.92799999999999994</v>
      </c>
      <c r="CC144" s="25">
        <f t="shared" si="327"/>
        <v>0.92799999999999994</v>
      </c>
      <c r="CD144" s="25">
        <f t="shared" ref="CD144:CS144" si="328">IF($F144=CD$4,1,IF($F144&gt;=EDATE(CD$4,12),IF(CD$11="Prior Year",CD132*(1-CD$10),CD132-CD$10),IF(CD143&gt;0,CD143,0)))</f>
        <v>0.92799999999999994</v>
      </c>
      <c r="CE144" s="25">
        <f t="shared" si="328"/>
        <v>0.92799999999999994</v>
      </c>
      <c r="CF144" s="25">
        <f t="shared" si="328"/>
        <v>1</v>
      </c>
      <c r="CG144" s="25">
        <f t="shared" si="328"/>
        <v>1</v>
      </c>
      <c r="CH144" s="25">
        <f t="shared" si="328"/>
        <v>1</v>
      </c>
      <c r="CI144" s="25">
        <f t="shared" si="328"/>
        <v>0.92799999999999994</v>
      </c>
      <c r="CJ144" s="25">
        <f t="shared" si="328"/>
        <v>0.96</v>
      </c>
      <c r="CK144" s="25">
        <f t="shared" si="328"/>
        <v>0.96</v>
      </c>
      <c r="CL144" s="25">
        <f t="shared" si="328"/>
        <v>0.94399999999999995</v>
      </c>
      <c r="CM144" s="25">
        <v>0.95440867856502243</v>
      </c>
      <c r="CN144" s="25">
        <v>0.95440867856502243</v>
      </c>
      <c r="CO144" s="25">
        <v>0.95440867856502243</v>
      </c>
      <c r="CP144" s="25">
        <f t="shared" si="328"/>
        <v>0.96</v>
      </c>
      <c r="CQ144" s="25">
        <f t="shared" si="328"/>
        <v>0.96</v>
      </c>
      <c r="CR144" s="25">
        <f t="shared" si="328"/>
        <v>0.96</v>
      </c>
      <c r="CS144" s="25">
        <f t="shared" si="328"/>
        <v>0.96</v>
      </c>
    </row>
    <row r="145" spans="2:97" hidden="1" outlineLevel="1" x14ac:dyDescent="0.25">
      <c r="B145" s="2">
        <f t="shared" si="323"/>
        <v>31</v>
      </c>
      <c r="F145" s="26">
        <f t="shared" si="326"/>
        <v>45992</v>
      </c>
      <c r="G145" s="27">
        <f t="shared" si="215"/>
        <v>0.95664954668825242</v>
      </c>
      <c r="H145" s="27"/>
      <c r="I145" s="27"/>
      <c r="J145" s="27"/>
      <c r="K145" s="27"/>
      <c r="L145" s="27"/>
      <c r="M145" s="27"/>
      <c r="N145" s="27"/>
      <c r="O145" s="27"/>
      <c r="P145" s="28"/>
      <c r="Q145" s="27">
        <f t="shared" si="216"/>
        <v>1</v>
      </c>
      <c r="R145" s="27">
        <f t="shared" ref="R145:CC145" si="329">IF($F145=R$4,1,IF($F145&gt;=EDATE(R$4,12),IF(R$11="Prior Year",R133*(1-R$10),R133-R$10),IF(R144&gt;0,R144,0)))</f>
        <v>0.95</v>
      </c>
      <c r="S145" s="27">
        <f t="shared" si="329"/>
        <v>1</v>
      </c>
      <c r="T145" s="27">
        <f t="shared" si="329"/>
        <v>0.95499999999999996</v>
      </c>
      <c r="U145" s="27">
        <f t="shared" si="329"/>
        <v>0.95499999999999996</v>
      </c>
      <c r="V145" s="27">
        <f t="shared" si="329"/>
        <v>0.96</v>
      </c>
      <c r="W145" s="27">
        <f t="shared" si="329"/>
        <v>0.95499999999999996</v>
      </c>
      <c r="X145" s="27">
        <f t="shared" si="329"/>
        <v>0.95499999999999996</v>
      </c>
      <c r="Y145" s="27">
        <f t="shared" si="329"/>
        <v>0.95499999999999996</v>
      </c>
      <c r="Z145" s="27">
        <f t="shared" si="329"/>
        <v>0.95499999999999996</v>
      </c>
      <c r="AA145" s="27">
        <f t="shared" si="329"/>
        <v>0.95499999999999996</v>
      </c>
      <c r="AB145" s="27">
        <f t="shared" si="329"/>
        <v>0.96499999999999997</v>
      </c>
      <c r="AC145" s="27">
        <f t="shared" si="329"/>
        <v>0.96499999999999997</v>
      </c>
      <c r="AD145" s="27">
        <f t="shared" si="329"/>
        <v>0.95499999999999996</v>
      </c>
      <c r="AE145" s="27">
        <f t="shared" si="329"/>
        <v>0.95499999999999996</v>
      </c>
      <c r="AF145" s="27">
        <f t="shared" si="329"/>
        <v>0.95499999999999996</v>
      </c>
      <c r="AG145" s="27">
        <f t="shared" si="329"/>
        <v>0.96</v>
      </c>
      <c r="AH145" s="27">
        <f t="shared" si="329"/>
        <v>0.96</v>
      </c>
      <c r="AI145" s="27">
        <f t="shared" si="329"/>
        <v>1</v>
      </c>
      <c r="AJ145" s="27">
        <f t="shared" si="329"/>
        <v>1</v>
      </c>
      <c r="AK145" s="27">
        <f t="shared" si="329"/>
        <v>0.95499999999999996</v>
      </c>
      <c r="AL145" s="27">
        <f t="shared" si="329"/>
        <v>0.96</v>
      </c>
      <c r="AM145" s="27">
        <f t="shared" si="329"/>
        <v>0.96</v>
      </c>
      <c r="AN145" s="27">
        <f t="shared" si="329"/>
        <v>0.93599999999999994</v>
      </c>
      <c r="AO145" s="27">
        <f t="shared" si="329"/>
        <v>0.93599999999999994</v>
      </c>
      <c r="AP145" s="27">
        <f t="shared" si="329"/>
        <v>0.92799999999999994</v>
      </c>
      <c r="AQ145" s="27">
        <f t="shared" si="329"/>
        <v>0.92799999999999994</v>
      </c>
      <c r="AR145" s="27">
        <f t="shared" si="329"/>
        <v>1</v>
      </c>
      <c r="AS145" s="27">
        <f t="shared" si="329"/>
        <v>1</v>
      </c>
      <c r="AT145" s="27">
        <f t="shared" si="329"/>
        <v>0.93599999999999994</v>
      </c>
      <c r="AU145" s="27">
        <f t="shared" si="329"/>
        <v>1</v>
      </c>
      <c r="AV145" s="27">
        <f t="shared" si="329"/>
        <v>0.93599999999999994</v>
      </c>
      <c r="AW145" s="27">
        <f t="shared" si="329"/>
        <v>0.93599999999999994</v>
      </c>
      <c r="AX145" s="27">
        <f t="shared" si="329"/>
        <v>0.93599999999999994</v>
      </c>
      <c r="AY145" s="27">
        <f t="shared" si="329"/>
        <v>0.93599999999999994</v>
      </c>
      <c r="AZ145" s="27">
        <f t="shared" si="329"/>
        <v>0.92799999999999994</v>
      </c>
      <c r="BA145" s="27">
        <f t="shared" si="329"/>
        <v>0.92799999999999994</v>
      </c>
      <c r="BB145" s="27">
        <f t="shared" si="329"/>
        <v>0.92799999999999994</v>
      </c>
      <c r="BC145" s="27">
        <f t="shared" si="329"/>
        <v>0.92799999999999994</v>
      </c>
      <c r="BD145" s="27">
        <f t="shared" si="329"/>
        <v>0.92799999999999994</v>
      </c>
      <c r="BE145" s="27">
        <f t="shared" si="329"/>
        <v>0.92799999999999994</v>
      </c>
      <c r="BF145" s="27">
        <f t="shared" si="329"/>
        <v>0.92799999999999994</v>
      </c>
      <c r="BG145" s="27">
        <f t="shared" si="329"/>
        <v>0.92799999999999994</v>
      </c>
      <c r="BH145" s="27">
        <f t="shared" si="329"/>
        <v>1</v>
      </c>
      <c r="BI145" s="27">
        <f t="shared" si="329"/>
        <v>1</v>
      </c>
      <c r="BJ145" s="27">
        <f t="shared" si="329"/>
        <v>1</v>
      </c>
      <c r="BK145" s="27">
        <f t="shared" si="329"/>
        <v>0.93599999999999994</v>
      </c>
      <c r="BL145" s="27">
        <f t="shared" si="329"/>
        <v>0.93599999999999994</v>
      </c>
      <c r="BM145" s="27">
        <f t="shared" si="329"/>
        <v>0.93599999999999994</v>
      </c>
      <c r="BN145" s="27">
        <f t="shared" si="329"/>
        <v>0.93599999999999994</v>
      </c>
      <c r="BO145" s="27">
        <f t="shared" si="329"/>
        <v>0.92799999999999994</v>
      </c>
      <c r="BP145" s="27">
        <f t="shared" si="329"/>
        <v>0.93599999999999994</v>
      </c>
      <c r="BQ145" s="27">
        <f t="shared" si="329"/>
        <v>0.92799999999999994</v>
      </c>
      <c r="BR145" s="27">
        <f t="shared" si="329"/>
        <v>0.92799999999999994</v>
      </c>
      <c r="BS145" s="27">
        <f t="shared" si="329"/>
        <v>0.92799999999999994</v>
      </c>
      <c r="BT145" s="27">
        <f t="shared" si="329"/>
        <v>0.92799999999999994</v>
      </c>
      <c r="BU145" s="27">
        <f t="shared" si="329"/>
        <v>1</v>
      </c>
      <c r="BV145" s="27">
        <f t="shared" si="329"/>
        <v>0.93599999999999994</v>
      </c>
      <c r="BW145" s="27">
        <f t="shared" si="329"/>
        <v>0.92799999999999994</v>
      </c>
      <c r="BX145" s="27">
        <f t="shared" si="329"/>
        <v>0.92799999999999994</v>
      </c>
      <c r="BY145" s="27">
        <f t="shared" si="329"/>
        <v>0.92799999999999994</v>
      </c>
      <c r="BZ145" s="27">
        <f t="shared" si="329"/>
        <v>0.92799999999999994</v>
      </c>
      <c r="CA145" s="27">
        <f t="shared" si="329"/>
        <v>0.92799999999999994</v>
      </c>
      <c r="CB145" s="27">
        <f t="shared" si="329"/>
        <v>0.92799999999999994</v>
      </c>
      <c r="CC145" s="27">
        <f t="shared" si="329"/>
        <v>0.92799999999999994</v>
      </c>
      <c r="CD145" s="27">
        <f t="shared" ref="CD145:CS145" si="330">IF($F145=CD$4,1,IF($F145&gt;=EDATE(CD$4,12),IF(CD$11="Prior Year",CD133*(1-CD$10),CD133-CD$10),IF(CD144&gt;0,CD144,0)))</f>
        <v>0.92799999999999994</v>
      </c>
      <c r="CE145" s="27">
        <f t="shared" si="330"/>
        <v>0.92799999999999994</v>
      </c>
      <c r="CF145" s="27">
        <f t="shared" si="330"/>
        <v>1</v>
      </c>
      <c r="CG145" s="27">
        <f t="shared" si="330"/>
        <v>1</v>
      </c>
      <c r="CH145" s="27">
        <f t="shared" si="330"/>
        <v>1</v>
      </c>
      <c r="CI145" s="27">
        <f t="shared" si="330"/>
        <v>0.92799999999999994</v>
      </c>
      <c r="CJ145" s="27">
        <f t="shared" si="330"/>
        <v>0.95499999999999996</v>
      </c>
      <c r="CK145" s="27">
        <f t="shared" si="330"/>
        <v>0.95499999999999996</v>
      </c>
      <c r="CL145" s="27">
        <f t="shared" si="330"/>
        <v>0.94399999999999995</v>
      </c>
      <c r="CM145" s="27">
        <v>0.95160845220482482</v>
      </c>
      <c r="CN145" s="27">
        <v>0.95160845220482482</v>
      </c>
      <c r="CO145" s="27">
        <v>0.95160845220482482</v>
      </c>
      <c r="CP145" s="27">
        <f t="shared" si="330"/>
        <v>0.95499999999999996</v>
      </c>
      <c r="CQ145" s="27">
        <f t="shared" si="330"/>
        <v>0.95499999999999996</v>
      </c>
      <c r="CR145" s="27">
        <f t="shared" si="330"/>
        <v>0.95499999999999996</v>
      </c>
      <c r="CS145" s="27">
        <f t="shared" si="330"/>
        <v>0.95499999999999996</v>
      </c>
    </row>
    <row r="146" spans="2:97" hidden="1" outlineLevel="1" x14ac:dyDescent="0.25">
      <c r="B146" s="2">
        <f t="shared" si="323"/>
        <v>31</v>
      </c>
      <c r="F146" s="24">
        <f t="shared" si="326"/>
        <v>46023</v>
      </c>
      <c r="G146" s="25">
        <f t="shared" si="215"/>
        <v>0.95489924218228228</v>
      </c>
      <c r="H146" s="25"/>
      <c r="I146" s="25"/>
      <c r="J146" s="25"/>
      <c r="K146" s="25"/>
      <c r="L146" s="25"/>
      <c r="M146" s="25"/>
      <c r="N146" s="25"/>
      <c r="O146" s="25"/>
      <c r="P146" s="23"/>
      <c r="Q146" s="25">
        <f t="shared" si="216"/>
        <v>1</v>
      </c>
      <c r="R146" s="25">
        <f t="shared" ref="R146:CC146" si="331">IF($F146=R$4,1,IF($F146&gt;=EDATE(R$4,12),IF(R$11="Prior Year",R134*(1-R$10),R134-R$10),IF(R145&gt;0,R145,0)))</f>
        <v>0.95</v>
      </c>
      <c r="S146" s="25">
        <f t="shared" si="331"/>
        <v>1</v>
      </c>
      <c r="T146" s="25">
        <f t="shared" si="331"/>
        <v>0.95</v>
      </c>
      <c r="U146" s="25">
        <f t="shared" si="331"/>
        <v>0.95</v>
      </c>
      <c r="V146" s="25">
        <f t="shared" si="331"/>
        <v>0.95499999999999996</v>
      </c>
      <c r="W146" s="25">
        <f t="shared" si="331"/>
        <v>0.95</v>
      </c>
      <c r="X146" s="25">
        <f t="shared" si="331"/>
        <v>0.95499999999999996</v>
      </c>
      <c r="Y146" s="25">
        <f t="shared" si="331"/>
        <v>0.95499999999999996</v>
      </c>
      <c r="Z146" s="25">
        <f t="shared" si="331"/>
        <v>0.95499999999999996</v>
      </c>
      <c r="AA146" s="25">
        <f t="shared" si="331"/>
        <v>0.95499999999999996</v>
      </c>
      <c r="AB146" s="25">
        <f t="shared" si="331"/>
        <v>0.96</v>
      </c>
      <c r="AC146" s="25">
        <f t="shared" si="331"/>
        <v>0.96</v>
      </c>
      <c r="AD146" s="25">
        <f t="shared" si="331"/>
        <v>0.95</v>
      </c>
      <c r="AE146" s="25">
        <f t="shared" si="331"/>
        <v>0.95499999999999996</v>
      </c>
      <c r="AF146" s="25">
        <f t="shared" si="331"/>
        <v>0.95499999999999996</v>
      </c>
      <c r="AG146" s="25">
        <f t="shared" si="331"/>
        <v>0.95499999999999996</v>
      </c>
      <c r="AH146" s="25">
        <f t="shared" si="331"/>
        <v>0.95499999999999996</v>
      </c>
      <c r="AI146" s="25">
        <f t="shared" si="331"/>
        <v>1</v>
      </c>
      <c r="AJ146" s="25">
        <f t="shared" si="331"/>
        <v>1</v>
      </c>
      <c r="AK146" s="25">
        <f t="shared" si="331"/>
        <v>0.95</v>
      </c>
      <c r="AL146" s="25">
        <f t="shared" si="331"/>
        <v>0.95499999999999996</v>
      </c>
      <c r="AM146" s="25">
        <f t="shared" si="331"/>
        <v>0.95499999999999996</v>
      </c>
      <c r="AN146" s="25">
        <f t="shared" si="331"/>
        <v>0.92799999999999994</v>
      </c>
      <c r="AO146" s="25">
        <f t="shared" si="331"/>
        <v>0.92799999999999994</v>
      </c>
      <c r="AP146" s="25">
        <f t="shared" si="331"/>
        <v>0.92799999999999994</v>
      </c>
      <c r="AQ146" s="25">
        <f t="shared" si="331"/>
        <v>0.92799999999999994</v>
      </c>
      <c r="AR146" s="25">
        <f t="shared" si="331"/>
        <v>1</v>
      </c>
      <c r="AS146" s="25">
        <f t="shared" si="331"/>
        <v>1</v>
      </c>
      <c r="AT146" s="25">
        <f t="shared" si="331"/>
        <v>0.92799999999999994</v>
      </c>
      <c r="AU146" s="25">
        <f t="shared" si="331"/>
        <v>1</v>
      </c>
      <c r="AV146" s="25">
        <f t="shared" si="331"/>
        <v>0.92799999999999994</v>
      </c>
      <c r="AW146" s="25">
        <f t="shared" si="331"/>
        <v>0.92799999999999994</v>
      </c>
      <c r="AX146" s="25">
        <f t="shared" si="331"/>
        <v>0.92799999999999994</v>
      </c>
      <c r="AY146" s="25">
        <f t="shared" si="331"/>
        <v>0.92799999999999994</v>
      </c>
      <c r="AZ146" s="25">
        <f t="shared" si="331"/>
        <v>0.92799999999999994</v>
      </c>
      <c r="BA146" s="25">
        <f t="shared" si="331"/>
        <v>0.92799999999999994</v>
      </c>
      <c r="BB146" s="25">
        <f t="shared" si="331"/>
        <v>0.92799999999999994</v>
      </c>
      <c r="BC146" s="25">
        <f t="shared" si="331"/>
        <v>0.92799999999999994</v>
      </c>
      <c r="BD146" s="25">
        <f t="shared" si="331"/>
        <v>0.92799999999999994</v>
      </c>
      <c r="BE146" s="25">
        <f t="shared" si="331"/>
        <v>0.92799999999999994</v>
      </c>
      <c r="BF146" s="25">
        <f t="shared" si="331"/>
        <v>0.91999999999999993</v>
      </c>
      <c r="BG146" s="25">
        <f t="shared" si="331"/>
        <v>0.91999999999999993</v>
      </c>
      <c r="BH146" s="25">
        <f t="shared" si="331"/>
        <v>1</v>
      </c>
      <c r="BI146" s="25">
        <f t="shared" si="331"/>
        <v>1</v>
      </c>
      <c r="BJ146" s="25">
        <f t="shared" si="331"/>
        <v>1</v>
      </c>
      <c r="BK146" s="25">
        <f t="shared" si="331"/>
        <v>0.92799999999999994</v>
      </c>
      <c r="BL146" s="25">
        <f t="shared" si="331"/>
        <v>0.92799999999999994</v>
      </c>
      <c r="BM146" s="25">
        <f t="shared" si="331"/>
        <v>0.92799999999999994</v>
      </c>
      <c r="BN146" s="25">
        <f t="shared" si="331"/>
        <v>0.92799999999999994</v>
      </c>
      <c r="BO146" s="25">
        <f t="shared" si="331"/>
        <v>0.92799999999999994</v>
      </c>
      <c r="BP146" s="25">
        <f t="shared" si="331"/>
        <v>0.92799999999999994</v>
      </c>
      <c r="BQ146" s="25">
        <f t="shared" si="331"/>
        <v>0.92799999999999994</v>
      </c>
      <c r="BR146" s="25">
        <f t="shared" si="331"/>
        <v>0.92799999999999994</v>
      </c>
      <c r="BS146" s="25">
        <f t="shared" si="331"/>
        <v>0.92799999999999994</v>
      </c>
      <c r="BT146" s="25">
        <f t="shared" si="331"/>
        <v>0.92799999999999994</v>
      </c>
      <c r="BU146" s="25">
        <f t="shared" si="331"/>
        <v>1</v>
      </c>
      <c r="BV146" s="25">
        <f t="shared" si="331"/>
        <v>0.93599999999999994</v>
      </c>
      <c r="BW146" s="25">
        <f t="shared" si="331"/>
        <v>0.92799999999999994</v>
      </c>
      <c r="BX146" s="25">
        <f t="shared" si="331"/>
        <v>0.92799999999999994</v>
      </c>
      <c r="BY146" s="25">
        <f t="shared" si="331"/>
        <v>0.92799999999999994</v>
      </c>
      <c r="BZ146" s="25">
        <f t="shared" si="331"/>
        <v>0.92799999999999994</v>
      </c>
      <c r="CA146" s="25">
        <f t="shared" si="331"/>
        <v>0.92799999999999994</v>
      </c>
      <c r="CB146" s="25">
        <f t="shared" si="331"/>
        <v>0.92799999999999994</v>
      </c>
      <c r="CC146" s="25">
        <f t="shared" si="331"/>
        <v>0.92799999999999994</v>
      </c>
      <c r="CD146" s="25">
        <f t="shared" ref="CD146:CS146" si="332">IF($F146=CD$4,1,IF($F146&gt;=EDATE(CD$4,12),IF(CD$11="Prior Year",CD134*(1-CD$10),CD134-CD$10),IF(CD145&gt;0,CD145,0)))</f>
        <v>0.92799999999999994</v>
      </c>
      <c r="CE146" s="25">
        <f t="shared" si="332"/>
        <v>0.92799999999999994</v>
      </c>
      <c r="CF146" s="25">
        <f t="shared" si="332"/>
        <v>1</v>
      </c>
      <c r="CG146" s="25">
        <f t="shared" si="332"/>
        <v>1</v>
      </c>
      <c r="CH146" s="25">
        <f t="shared" si="332"/>
        <v>1</v>
      </c>
      <c r="CI146" s="25">
        <f t="shared" si="332"/>
        <v>0.92799999999999994</v>
      </c>
      <c r="CJ146" s="25">
        <f t="shared" si="332"/>
        <v>0.95499999999999996</v>
      </c>
      <c r="CK146" s="25">
        <f t="shared" si="332"/>
        <v>0.95499999999999996</v>
      </c>
      <c r="CL146" s="25">
        <f t="shared" si="332"/>
        <v>0.94399999999999995</v>
      </c>
      <c r="CM146" s="25">
        <v>0.94886364249617838</v>
      </c>
      <c r="CN146" s="25">
        <v>0.94886364249617838</v>
      </c>
      <c r="CO146" s="25">
        <v>0.94886364249617838</v>
      </c>
      <c r="CP146" s="25">
        <f t="shared" si="332"/>
        <v>0.95499999999999996</v>
      </c>
      <c r="CQ146" s="25">
        <f t="shared" si="332"/>
        <v>0.95499999999999996</v>
      </c>
      <c r="CR146" s="25">
        <f t="shared" si="332"/>
        <v>0.95499999999999996</v>
      </c>
      <c r="CS146" s="25">
        <f t="shared" si="332"/>
        <v>0.95499999999999996</v>
      </c>
    </row>
    <row r="147" spans="2:97" hidden="1" outlineLevel="1" x14ac:dyDescent="0.25">
      <c r="B147" s="2">
        <f t="shared" si="323"/>
        <v>28</v>
      </c>
      <c r="F147" s="24">
        <f t="shared" si="326"/>
        <v>46054</v>
      </c>
      <c r="G147" s="25">
        <f t="shared" si="215"/>
        <v>0.95489924218228228</v>
      </c>
      <c r="H147" s="25"/>
      <c r="I147" s="25"/>
      <c r="J147" s="25"/>
      <c r="K147" s="25"/>
      <c r="L147" s="25"/>
      <c r="M147" s="25"/>
      <c r="N147" s="25"/>
      <c r="O147" s="25"/>
      <c r="P147" s="23"/>
      <c r="Q147" s="25">
        <f t="shared" si="216"/>
        <v>1</v>
      </c>
      <c r="R147" s="25">
        <f t="shared" ref="R147:CC147" si="333">IF($F147=R$4,1,IF($F147&gt;=EDATE(R$4,12),IF(R$11="Prior Year",R135*(1-R$10),R135-R$10),IF(R146&gt;0,R146,0)))</f>
        <v>0.95</v>
      </c>
      <c r="S147" s="25">
        <f t="shared" si="333"/>
        <v>1</v>
      </c>
      <c r="T147" s="25">
        <f t="shared" si="333"/>
        <v>0.95</v>
      </c>
      <c r="U147" s="25">
        <f t="shared" si="333"/>
        <v>0.95</v>
      </c>
      <c r="V147" s="25">
        <f t="shared" si="333"/>
        <v>0.95499999999999996</v>
      </c>
      <c r="W147" s="25">
        <f t="shared" si="333"/>
        <v>0.95</v>
      </c>
      <c r="X147" s="25">
        <f t="shared" si="333"/>
        <v>0.95499999999999996</v>
      </c>
      <c r="Y147" s="25">
        <f t="shared" si="333"/>
        <v>0.95499999999999996</v>
      </c>
      <c r="Z147" s="25">
        <f t="shared" si="333"/>
        <v>0.95499999999999996</v>
      </c>
      <c r="AA147" s="25">
        <f t="shared" si="333"/>
        <v>0.95499999999999996</v>
      </c>
      <c r="AB147" s="25">
        <f t="shared" si="333"/>
        <v>0.96</v>
      </c>
      <c r="AC147" s="25">
        <f t="shared" si="333"/>
        <v>0.96</v>
      </c>
      <c r="AD147" s="25">
        <f t="shared" si="333"/>
        <v>0.95</v>
      </c>
      <c r="AE147" s="25">
        <f t="shared" si="333"/>
        <v>0.95499999999999996</v>
      </c>
      <c r="AF147" s="25">
        <f t="shared" si="333"/>
        <v>0.95499999999999996</v>
      </c>
      <c r="AG147" s="25">
        <f t="shared" si="333"/>
        <v>0.95499999999999996</v>
      </c>
      <c r="AH147" s="25">
        <f t="shared" si="333"/>
        <v>0.95499999999999996</v>
      </c>
      <c r="AI147" s="25">
        <f t="shared" si="333"/>
        <v>1</v>
      </c>
      <c r="AJ147" s="25">
        <f t="shared" si="333"/>
        <v>1</v>
      </c>
      <c r="AK147" s="25">
        <f t="shared" si="333"/>
        <v>0.95</v>
      </c>
      <c r="AL147" s="25">
        <f t="shared" si="333"/>
        <v>0.95499999999999996</v>
      </c>
      <c r="AM147" s="25">
        <f t="shared" si="333"/>
        <v>0.95499999999999996</v>
      </c>
      <c r="AN147" s="25">
        <f t="shared" si="333"/>
        <v>0.92799999999999994</v>
      </c>
      <c r="AO147" s="25">
        <f t="shared" si="333"/>
        <v>0.92799999999999994</v>
      </c>
      <c r="AP147" s="25">
        <f t="shared" si="333"/>
        <v>0.92799999999999994</v>
      </c>
      <c r="AQ147" s="25">
        <f t="shared" si="333"/>
        <v>0.92799999999999994</v>
      </c>
      <c r="AR147" s="25">
        <f t="shared" si="333"/>
        <v>1</v>
      </c>
      <c r="AS147" s="25">
        <f t="shared" si="333"/>
        <v>1</v>
      </c>
      <c r="AT147" s="25">
        <f t="shared" si="333"/>
        <v>0.92799999999999994</v>
      </c>
      <c r="AU147" s="25">
        <f t="shared" si="333"/>
        <v>1</v>
      </c>
      <c r="AV147" s="25">
        <f t="shared" si="333"/>
        <v>0.92799999999999994</v>
      </c>
      <c r="AW147" s="25">
        <f t="shared" si="333"/>
        <v>0.92799999999999994</v>
      </c>
      <c r="AX147" s="25">
        <f t="shared" si="333"/>
        <v>0.92799999999999994</v>
      </c>
      <c r="AY147" s="25">
        <f t="shared" si="333"/>
        <v>0.92799999999999994</v>
      </c>
      <c r="AZ147" s="25">
        <f t="shared" si="333"/>
        <v>0.92799999999999994</v>
      </c>
      <c r="BA147" s="25">
        <f t="shared" si="333"/>
        <v>0.92799999999999994</v>
      </c>
      <c r="BB147" s="25">
        <f t="shared" si="333"/>
        <v>0.92799999999999994</v>
      </c>
      <c r="BC147" s="25">
        <f t="shared" si="333"/>
        <v>0.92799999999999994</v>
      </c>
      <c r="BD147" s="25">
        <f t="shared" si="333"/>
        <v>0.92799999999999994</v>
      </c>
      <c r="BE147" s="25">
        <f t="shared" si="333"/>
        <v>0.92799999999999994</v>
      </c>
      <c r="BF147" s="25">
        <f t="shared" si="333"/>
        <v>0.91999999999999993</v>
      </c>
      <c r="BG147" s="25">
        <f t="shared" si="333"/>
        <v>0.91999999999999993</v>
      </c>
      <c r="BH147" s="25">
        <f t="shared" si="333"/>
        <v>1</v>
      </c>
      <c r="BI147" s="25">
        <f t="shared" si="333"/>
        <v>1</v>
      </c>
      <c r="BJ147" s="25">
        <f t="shared" si="333"/>
        <v>1</v>
      </c>
      <c r="BK147" s="25">
        <f t="shared" si="333"/>
        <v>0.92799999999999994</v>
      </c>
      <c r="BL147" s="25">
        <f t="shared" si="333"/>
        <v>0.92799999999999994</v>
      </c>
      <c r="BM147" s="25">
        <f t="shared" si="333"/>
        <v>0.92799999999999994</v>
      </c>
      <c r="BN147" s="25">
        <f t="shared" si="333"/>
        <v>0.92799999999999994</v>
      </c>
      <c r="BO147" s="25">
        <f t="shared" si="333"/>
        <v>0.92799999999999994</v>
      </c>
      <c r="BP147" s="25">
        <f t="shared" si="333"/>
        <v>0.92799999999999994</v>
      </c>
      <c r="BQ147" s="25">
        <f t="shared" si="333"/>
        <v>0.92799999999999994</v>
      </c>
      <c r="BR147" s="25">
        <f t="shared" si="333"/>
        <v>0.92799999999999994</v>
      </c>
      <c r="BS147" s="25">
        <f t="shared" si="333"/>
        <v>0.92799999999999994</v>
      </c>
      <c r="BT147" s="25">
        <f t="shared" si="333"/>
        <v>0.92799999999999994</v>
      </c>
      <c r="BU147" s="25">
        <f t="shared" si="333"/>
        <v>1</v>
      </c>
      <c r="BV147" s="25">
        <f t="shared" si="333"/>
        <v>0.93599999999999994</v>
      </c>
      <c r="BW147" s="25">
        <f t="shared" si="333"/>
        <v>0.92799999999999994</v>
      </c>
      <c r="BX147" s="25">
        <f t="shared" si="333"/>
        <v>0.92799999999999994</v>
      </c>
      <c r="BY147" s="25">
        <f t="shared" si="333"/>
        <v>0.92799999999999994</v>
      </c>
      <c r="BZ147" s="25">
        <f t="shared" si="333"/>
        <v>0.92799999999999994</v>
      </c>
      <c r="CA147" s="25">
        <f t="shared" si="333"/>
        <v>0.92799999999999994</v>
      </c>
      <c r="CB147" s="25">
        <f t="shared" si="333"/>
        <v>0.92799999999999994</v>
      </c>
      <c r="CC147" s="25">
        <f t="shared" si="333"/>
        <v>0.92799999999999994</v>
      </c>
      <c r="CD147" s="25">
        <f t="shared" ref="CD147:CS147" si="334">IF($F147=CD$4,1,IF($F147&gt;=EDATE(CD$4,12),IF(CD$11="Prior Year",CD135*(1-CD$10),CD135-CD$10),IF(CD146&gt;0,CD146,0)))</f>
        <v>0.92799999999999994</v>
      </c>
      <c r="CE147" s="25">
        <f t="shared" si="334"/>
        <v>0.92799999999999994</v>
      </c>
      <c r="CF147" s="25">
        <f t="shared" si="334"/>
        <v>1</v>
      </c>
      <c r="CG147" s="25">
        <f t="shared" si="334"/>
        <v>1</v>
      </c>
      <c r="CH147" s="25">
        <f t="shared" si="334"/>
        <v>1</v>
      </c>
      <c r="CI147" s="25">
        <f t="shared" si="334"/>
        <v>0.92799999999999994</v>
      </c>
      <c r="CJ147" s="25">
        <f t="shared" si="334"/>
        <v>0.95499999999999996</v>
      </c>
      <c r="CK147" s="25">
        <f t="shared" si="334"/>
        <v>0.95499999999999996</v>
      </c>
      <c r="CL147" s="25">
        <f t="shared" si="334"/>
        <v>0.94399999999999995</v>
      </c>
      <c r="CM147" s="25">
        <v>0.94886364249617838</v>
      </c>
      <c r="CN147" s="25">
        <v>0.94886364249617838</v>
      </c>
      <c r="CO147" s="25">
        <v>0.94886364249617838</v>
      </c>
      <c r="CP147" s="25">
        <f t="shared" si="334"/>
        <v>0.95499999999999996</v>
      </c>
      <c r="CQ147" s="25">
        <f t="shared" si="334"/>
        <v>0.95499999999999996</v>
      </c>
      <c r="CR147" s="25">
        <f t="shared" si="334"/>
        <v>0.95499999999999996</v>
      </c>
      <c r="CS147" s="25">
        <f t="shared" si="334"/>
        <v>0.95499999999999996</v>
      </c>
    </row>
    <row r="148" spans="2:97" hidden="1" outlineLevel="1" x14ac:dyDescent="0.25">
      <c r="B148" s="2">
        <f t="shared" si="323"/>
        <v>31</v>
      </c>
      <c r="F148" s="24">
        <f t="shared" si="326"/>
        <v>46082</v>
      </c>
      <c r="G148" s="25">
        <f t="shared" si="215"/>
        <v>0.95489924218228228</v>
      </c>
      <c r="H148" s="25"/>
      <c r="I148" s="25"/>
      <c r="J148" s="25"/>
      <c r="K148" s="25"/>
      <c r="L148" s="25"/>
      <c r="M148" s="25"/>
      <c r="N148" s="25"/>
      <c r="O148" s="25"/>
      <c r="P148" s="23"/>
      <c r="Q148" s="25">
        <f t="shared" si="216"/>
        <v>1</v>
      </c>
      <c r="R148" s="25">
        <f t="shared" ref="R148:CC148" si="335">IF($F148=R$4,1,IF($F148&gt;=EDATE(R$4,12),IF(R$11="Prior Year",R136*(1-R$10),R136-R$10),IF(R147&gt;0,R147,0)))</f>
        <v>0.95</v>
      </c>
      <c r="S148" s="25">
        <f t="shared" si="335"/>
        <v>1</v>
      </c>
      <c r="T148" s="25">
        <f t="shared" si="335"/>
        <v>0.95</v>
      </c>
      <c r="U148" s="25">
        <f t="shared" si="335"/>
        <v>0.95</v>
      </c>
      <c r="V148" s="25">
        <f t="shared" si="335"/>
        <v>0.95499999999999996</v>
      </c>
      <c r="W148" s="25">
        <f t="shared" si="335"/>
        <v>0.95</v>
      </c>
      <c r="X148" s="25">
        <f t="shared" si="335"/>
        <v>0.95499999999999996</v>
      </c>
      <c r="Y148" s="25">
        <f t="shared" si="335"/>
        <v>0.95499999999999996</v>
      </c>
      <c r="Z148" s="25">
        <f t="shared" si="335"/>
        <v>0.95499999999999996</v>
      </c>
      <c r="AA148" s="25">
        <f t="shared" si="335"/>
        <v>0.95499999999999996</v>
      </c>
      <c r="AB148" s="25">
        <f t="shared" si="335"/>
        <v>0.96</v>
      </c>
      <c r="AC148" s="25">
        <f t="shared" si="335"/>
        <v>0.96</v>
      </c>
      <c r="AD148" s="25">
        <f t="shared" si="335"/>
        <v>0.95</v>
      </c>
      <c r="AE148" s="25">
        <f t="shared" si="335"/>
        <v>0.95499999999999996</v>
      </c>
      <c r="AF148" s="25">
        <f t="shared" si="335"/>
        <v>0.95499999999999996</v>
      </c>
      <c r="AG148" s="25">
        <f t="shared" si="335"/>
        <v>0.95499999999999996</v>
      </c>
      <c r="AH148" s="25">
        <f t="shared" si="335"/>
        <v>0.95499999999999996</v>
      </c>
      <c r="AI148" s="25">
        <f t="shared" si="335"/>
        <v>1</v>
      </c>
      <c r="AJ148" s="25">
        <f t="shared" si="335"/>
        <v>1</v>
      </c>
      <c r="AK148" s="25">
        <f t="shared" si="335"/>
        <v>0.95</v>
      </c>
      <c r="AL148" s="25">
        <f t="shared" si="335"/>
        <v>0.95499999999999996</v>
      </c>
      <c r="AM148" s="25">
        <f t="shared" si="335"/>
        <v>0.95499999999999996</v>
      </c>
      <c r="AN148" s="25">
        <f t="shared" si="335"/>
        <v>0.92799999999999994</v>
      </c>
      <c r="AO148" s="25">
        <f t="shared" si="335"/>
        <v>0.92799999999999994</v>
      </c>
      <c r="AP148" s="25">
        <f t="shared" si="335"/>
        <v>0.92799999999999994</v>
      </c>
      <c r="AQ148" s="25">
        <f t="shared" si="335"/>
        <v>0.92799999999999994</v>
      </c>
      <c r="AR148" s="25">
        <f t="shared" si="335"/>
        <v>1</v>
      </c>
      <c r="AS148" s="25">
        <f t="shared" si="335"/>
        <v>1</v>
      </c>
      <c r="AT148" s="25">
        <f t="shared" si="335"/>
        <v>0.92799999999999994</v>
      </c>
      <c r="AU148" s="25">
        <f t="shared" si="335"/>
        <v>1</v>
      </c>
      <c r="AV148" s="25">
        <f t="shared" si="335"/>
        <v>0.92799999999999994</v>
      </c>
      <c r="AW148" s="25">
        <f t="shared" si="335"/>
        <v>0.92799999999999994</v>
      </c>
      <c r="AX148" s="25">
        <f t="shared" si="335"/>
        <v>0.92799999999999994</v>
      </c>
      <c r="AY148" s="25">
        <f t="shared" si="335"/>
        <v>0.92799999999999994</v>
      </c>
      <c r="AZ148" s="25">
        <f t="shared" si="335"/>
        <v>0.92799999999999994</v>
      </c>
      <c r="BA148" s="25">
        <f t="shared" si="335"/>
        <v>0.92799999999999994</v>
      </c>
      <c r="BB148" s="25">
        <f t="shared" si="335"/>
        <v>0.92799999999999994</v>
      </c>
      <c r="BC148" s="25">
        <f t="shared" si="335"/>
        <v>0.92799999999999994</v>
      </c>
      <c r="BD148" s="25">
        <f t="shared" si="335"/>
        <v>0.92799999999999994</v>
      </c>
      <c r="BE148" s="25">
        <f t="shared" si="335"/>
        <v>0.92799999999999994</v>
      </c>
      <c r="BF148" s="25">
        <f t="shared" si="335"/>
        <v>0.91999999999999993</v>
      </c>
      <c r="BG148" s="25">
        <f t="shared" si="335"/>
        <v>0.91999999999999993</v>
      </c>
      <c r="BH148" s="25">
        <f t="shared" si="335"/>
        <v>1</v>
      </c>
      <c r="BI148" s="25">
        <f t="shared" si="335"/>
        <v>1</v>
      </c>
      <c r="BJ148" s="25">
        <f t="shared" si="335"/>
        <v>1</v>
      </c>
      <c r="BK148" s="25">
        <f t="shared" si="335"/>
        <v>0.92799999999999994</v>
      </c>
      <c r="BL148" s="25">
        <f t="shared" si="335"/>
        <v>0.92799999999999994</v>
      </c>
      <c r="BM148" s="25">
        <f t="shared" si="335"/>
        <v>0.92799999999999994</v>
      </c>
      <c r="BN148" s="25">
        <f t="shared" si="335"/>
        <v>0.92799999999999994</v>
      </c>
      <c r="BO148" s="25">
        <f t="shared" si="335"/>
        <v>0.92799999999999994</v>
      </c>
      <c r="BP148" s="25">
        <f t="shared" si="335"/>
        <v>0.92799999999999994</v>
      </c>
      <c r="BQ148" s="25">
        <f t="shared" si="335"/>
        <v>0.92799999999999994</v>
      </c>
      <c r="BR148" s="25">
        <f t="shared" si="335"/>
        <v>0.92799999999999994</v>
      </c>
      <c r="BS148" s="25">
        <f t="shared" si="335"/>
        <v>0.92799999999999994</v>
      </c>
      <c r="BT148" s="25">
        <f t="shared" si="335"/>
        <v>0.92799999999999994</v>
      </c>
      <c r="BU148" s="25">
        <f t="shared" si="335"/>
        <v>1</v>
      </c>
      <c r="BV148" s="25">
        <f t="shared" si="335"/>
        <v>0.93599999999999994</v>
      </c>
      <c r="BW148" s="25">
        <f t="shared" si="335"/>
        <v>0.92799999999999994</v>
      </c>
      <c r="BX148" s="25">
        <f t="shared" si="335"/>
        <v>0.92799999999999994</v>
      </c>
      <c r="BY148" s="25">
        <f t="shared" si="335"/>
        <v>0.92799999999999994</v>
      </c>
      <c r="BZ148" s="25">
        <f t="shared" si="335"/>
        <v>0.92799999999999994</v>
      </c>
      <c r="CA148" s="25">
        <f t="shared" si="335"/>
        <v>0.92799999999999994</v>
      </c>
      <c r="CB148" s="25">
        <f t="shared" si="335"/>
        <v>0.92799999999999994</v>
      </c>
      <c r="CC148" s="25">
        <f t="shared" si="335"/>
        <v>0.92799999999999994</v>
      </c>
      <c r="CD148" s="25">
        <f t="shared" ref="CD148:CS148" si="336">IF($F148=CD$4,1,IF($F148&gt;=EDATE(CD$4,12),IF(CD$11="Prior Year",CD136*(1-CD$10),CD136-CD$10),IF(CD147&gt;0,CD147,0)))</f>
        <v>0.92799999999999994</v>
      </c>
      <c r="CE148" s="25">
        <f t="shared" si="336"/>
        <v>0.92799999999999994</v>
      </c>
      <c r="CF148" s="25">
        <f t="shared" si="336"/>
        <v>1</v>
      </c>
      <c r="CG148" s="25">
        <f t="shared" si="336"/>
        <v>1</v>
      </c>
      <c r="CH148" s="25">
        <f t="shared" si="336"/>
        <v>1</v>
      </c>
      <c r="CI148" s="25">
        <f t="shared" si="336"/>
        <v>0.92799999999999994</v>
      </c>
      <c r="CJ148" s="25">
        <f t="shared" si="336"/>
        <v>0.95499999999999996</v>
      </c>
      <c r="CK148" s="25">
        <f t="shared" si="336"/>
        <v>0.95499999999999996</v>
      </c>
      <c r="CL148" s="25">
        <f t="shared" si="336"/>
        <v>0.94399999999999995</v>
      </c>
      <c r="CM148" s="25">
        <v>0.94886364249617838</v>
      </c>
      <c r="CN148" s="25">
        <v>0.94886364249617838</v>
      </c>
      <c r="CO148" s="25">
        <v>0.94886364249617838</v>
      </c>
      <c r="CP148" s="25">
        <f t="shared" si="336"/>
        <v>0.95499999999999996</v>
      </c>
      <c r="CQ148" s="25">
        <f t="shared" si="336"/>
        <v>0.95499999999999996</v>
      </c>
      <c r="CR148" s="25">
        <f t="shared" si="336"/>
        <v>0.95499999999999996</v>
      </c>
      <c r="CS148" s="25">
        <f t="shared" si="336"/>
        <v>0.95499999999999996</v>
      </c>
    </row>
    <row r="149" spans="2:97" hidden="1" outlineLevel="1" x14ac:dyDescent="0.25">
      <c r="B149" s="2">
        <f t="shared" si="323"/>
        <v>30</v>
      </c>
      <c r="F149" s="24">
        <f t="shared" si="326"/>
        <v>46113</v>
      </c>
      <c r="G149" s="25">
        <f t="shared" si="215"/>
        <v>0.95489924218228228</v>
      </c>
      <c r="H149" s="25"/>
      <c r="I149" s="25"/>
      <c r="J149" s="25"/>
      <c r="K149" s="25"/>
      <c r="L149" s="25"/>
      <c r="M149" s="25"/>
      <c r="N149" s="25"/>
      <c r="O149" s="25"/>
      <c r="P149" s="23"/>
      <c r="Q149" s="25">
        <f t="shared" si="216"/>
        <v>1</v>
      </c>
      <c r="R149" s="25">
        <f t="shared" ref="R149:CC149" si="337">IF($F149=R$4,1,IF($F149&gt;=EDATE(R$4,12),IF(R$11="Prior Year",R137*(1-R$10),R137-R$10),IF(R148&gt;0,R148,0)))</f>
        <v>0.95</v>
      </c>
      <c r="S149" s="25">
        <f t="shared" si="337"/>
        <v>1</v>
      </c>
      <c r="T149" s="25">
        <f t="shared" si="337"/>
        <v>0.95</v>
      </c>
      <c r="U149" s="25">
        <f t="shared" si="337"/>
        <v>0.95</v>
      </c>
      <c r="V149" s="25">
        <f t="shared" si="337"/>
        <v>0.95499999999999996</v>
      </c>
      <c r="W149" s="25">
        <f t="shared" si="337"/>
        <v>0.95</v>
      </c>
      <c r="X149" s="25">
        <f t="shared" si="337"/>
        <v>0.95499999999999996</v>
      </c>
      <c r="Y149" s="25">
        <f t="shared" si="337"/>
        <v>0.95499999999999996</v>
      </c>
      <c r="Z149" s="25">
        <f t="shared" si="337"/>
        <v>0.95499999999999996</v>
      </c>
      <c r="AA149" s="25">
        <f t="shared" si="337"/>
        <v>0.95499999999999996</v>
      </c>
      <c r="AB149" s="25">
        <f t="shared" si="337"/>
        <v>0.96</v>
      </c>
      <c r="AC149" s="25">
        <f t="shared" si="337"/>
        <v>0.96</v>
      </c>
      <c r="AD149" s="25">
        <f t="shared" si="337"/>
        <v>0.95</v>
      </c>
      <c r="AE149" s="25">
        <f t="shared" si="337"/>
        <v>0.95499999999999996</v>
      </c>
      <c r="AF149" s="25">
        <f t="shared" si="337"/>
        <v>0.95499999999999996</v>
      </c>
      <c r="AG149" s="25">
        <f t="shared" si="337"/>
        <v>0.95499999999999996</v>
      </c>
      <c r="AH149" s="25">
        <f t="shared" si="337"/>
        <v>0.95499999999999996</v>
      </c>
      <c r="AI149" s="25">
        <f t="shared" si="337"/>
        <v>1</v>
      </c>
      <c r="AJ149" s="25">
        <f t="shared" si="337"/>
        <v>1</v>
      </c>
      <c r="AK149" s="25">
        <f t="shared" si="337"/>
        <v>0.95</v>
      </c>
      <c r="AL149" s="25">
        <f t="shared" si="337"/>
        <v>0.95499999999999996</v>
      </c>
      <c r="AM149" s="25">
        <f t="shared" si="337"/>
        <v>0.95499999999999996</v>
      </c>
      <c r="AN149" s="25">
        <f t="shared" si="337"/>
        <v>0.92799999999999994</v>
      </c>
      <c r="AO149" s="25">
        <f t="shared" si="337"/>
        <v>0.92799999999999994</v>
      </c>
      <c r="AP149" s="25">
        <f t="shared" si="337"/>
        <v>0.92799999999999994</v>
      </c>
      <c r="AQ149" s="25">
        <f t="shared" si="337"/>
        <v>0.92799999999999994</v>
      </c>
      <c r="AR149" s="25">
        <f t="shared" si="337"/>
        <v>1</v>
      </c>
      <c r="AS149" s="25">
        <f t="shared" si="337"/>
        <v>1</v>
      </c>
      <c r="AT149" s="25">
        <f t="shared" si="337"/>
        <v>0.92799999999999994</v>
      </c>
      <c r="AU149" s="25">
        <f t="shared" si="337"/>
        <v>1</v>
      </c>
      <c r="AV149" s="25">
        <f t="shared" si="337"/>
        <v>0.92799999999999994</v>
      </c>
      <c r="AW149" s="25">
        <f t="shared" si="337"/>
        <v>0.92799999999999994</v>
      </c>
      <c r="AX149" s="25">
        <f t="shared" si="337"/>
        <v>0.92799999999999994</v>
      </c>
      <c r="AY149" s="25">
        <f t="shared" si="337"/>
        <v>0.92799999999999994</v>
      </c>
      <c r="AZ149" s="25">
        <f t="shared" si="337"/>
        <v>0.92799999999999994</v>
      </c>
      <c r="BA149" s="25">
        <f t="shared" si="337"/>
        <v>0.92799999999999994</v>
      </c>
      <c r="BB149" s="25">
        <f t="shared" si="337"/>
        <v>0.92799999999999994</v>
      </c>
      <c r="BC149" s="25">
        <f t="shared" si="337"/>
        <v>0.92799999999999994</v>
      </c>
      <c r="BD149" s="25">
        <f t="shared" si="337"/>
        <v>0.92799999999999994</v>
      </c>
      <c r="BE149" s="25">
        <f t="shared" si="337"/>
        <v>0.92799999999999994</v>
      </c>
      <c r="BF149" s="25">
        <f t="shared" si="337"/>
        <v>0.91999999999999993</v>
      </c>
      <c r="BG149" s="25">
        <f t="shared" si="337"/>
        <v>0.91999999999999993</v>
      </c>
      <c r="BH149" s="25">
        <f t="shared" si="337"/>
        <v>1</v>
      </c>
      <c r="BI149" s="25">
        <f t="shared" si="337"/>
        <v>1</v>
      </c>
      <c r="BJ149" s="25">
        <f t="shared" si="337"/>
        <v>1</v>
      </c>
      <c r="BK149" s="25">
        <f t="shared" si="337"/>
        <v>0.92799999999999994</v>
      </c>
      <c r="BL149" s="25">
        <f t="shared" si="337"/>
        <v>0.92799999999999994</v>
      </c>
      <c r="BM149" s="25">
        <f t="shared" si="337"/>
        <v>0.92799999999999994</v>
      </c>
      <c r="BN149" s="25">
        <f t="shared" si="337"/>
        <v>0.92799999999999994</v>
      </c>
      <c r="BO149" s="25">
        <f t="shared" si="337"/>
        <v>0.92799999999999994</v>
      </c>
      <c r="BP149" s="25">
        <f t="shared" si="337"/>
        <v>0.92799999999999994</v>
      </c>
      <c r="BQ149" s="25">
        <f t="shared" si="337"/>
        <v>0.92799999999999994</v>
      </c>
      <c r="BR149" s="25">
        <f t="shared" si="337"/>
        <v>0.92799999999999994</v>
      </c>
      <c r="BS149" s="25">
        <f t="shared" si="337"/>
        <v>0.92799999999999994</v>
      </c>
      <c r="BT149" s="25">
        <f t="shared" si="337"/>
        <v>0.92799999999999994</v>
      </c>
      <c r="BU149" s="25">
        <f t="shared" si="337"/>
        <v>1</v>
      </c>
      <c r="BV149" s="25">
        <f t="shared" si="337"/>
        <v>0.93599999999999994</v>
      </c>
      <c r="BW149" s="25">
        <f t="shared" si="337"/>
        <v>0.92799999999999994</v>
      </c>
      <c r="BX149" s="25">
        <f t="shared" si="337"/>
        <v>0.92799999999999994</v>
      </c>
      <c r="BY149" s="25">
        <f t="shared" si="337"/>
        <v>0.92799999999999994</v>
      </c>
      <c r="BZ149" s="25">
        <f t="shared" si="337"/>
        <v>0.92799999999999994</v>
      </c>
      <c r="CA149" s="25">
        <f t="shared" si="337"/>
        <v>0.92799999999999994</v>
      </c>
      <c r="CB149" s="25">
        <f t="shared" si="337"/>
        <v>0.92799999999999994</v>
      </c>
      <c r="CC149" s="25">
        <f t="shared" si="337"/>
        <v>0.92799999999999994</v>
      </c>
      <c r="CD149" s="25">
        <f t="shared" ref="CD149:CS149" si="338">IF($F149=CD$4,1,IF($F149&gt;=EDATE(CD$4,12),IF(CD$11="Prior Year",CD137*(1-CD$10),CD137-CD$10),IF(CD148&gt;0,CD148,0)))</f>
        <v>0.92799999999999994</v>
      </c>
      <c r="CE149" s="25">
        <f t="shared" si="338"/>
        <v>0.92799999999999994</v>
      </c>
      <c r="CF149" s="25">
        <f t="shared" si="338"/>
        <v>1</v>
      </c>
      <c r="CG149" s="25">
        <f t="shared" si="338"/>
        <v>1</v>
      </c>
      <c r="CH149" s="25">
        <f t="shared" si="338"/>
        <v>1</v>
      </c>
      <c r="CI149" s="25">
        <f t="shared" si="338"/>
        <v>0.92799999999999994</v>
      </c>
      <c r="CJ149" s="25">
        <f t="shared" si="338"/>
        <v>0.95499999999999996</v>
      </c>
      <c r="CK149" s="25">
        <f t="shared" si="338"/>
        <v>0.95499999999999996</v>
      </c>
      <c r="CL149" s="25">
        <f t="shared" si="338"/>
        <v>0.94399999999999995</v>
      </c>
      <c r="CM149" s="25">
        <v>0.94886364249617838</v>
      </c>
      <c r="CN149" s="25">
        <v>0.94886364249617838</v>
      </c>
      <c r="CO149" s="25">
        <v>0.94886364249617838</v>
      </c>
      <c r="CP149" s="25">
        <f t="shared" si="338"/>
        <v>0.95499999999999996</v>
      </c>
      <c r="CQ149" s="25">
        <f t="shared" si="338"/>
        <v>0.95499999999999996</v>
      </c>
      <c r="CR149" s="25">
        <f t="shared" si="338"/>
        <v>0.95499999999999996</v>
      </c>
      <c r="CS149" s="25">
        <f t="shared" si="338"/>
        <v>0.95499999999999996</v>
      </c>
    </row>
    <row r="150" spans="2:97" hidden="1" outlineLevel="1" x14ac:dyDescent="0.25">
      <c r="B150" s="2">
        <f t="shared" si="323"/>
        <v>31</v>
      </c>
      <c r="F150" s="24">
        <f t="shared" si="326"/>
        <v>46143</v>
      </c>
      <c r="G150" s="25">
        <f t="shared" si="215"/>
        <v>0.95474402293509564</v>
      </c>
      <c r="H150" s="25"/>
      <c r="I150" s="25"/>
      <c r="J150" s="25"/>
      <c r="K150" s="25"/>
      <c r="L150" s="25"/>
      <c r="M150" s="25"/>
      <c r="N150" s="25"/>
      <c r="O150" s="25"/>
      <c r="P150" s="23"/>
      <c r="Q150" s="25">
        <f t="shared" si="216"/>
        <v>1</v>
      </c>
      <c r="R150" s="25">
        <f t="shared" ref="R150:CC150" si="339">IF($F150=R$4,1,IF($F150&gt;=EDATE(R$4,12),IF(R$11="Prior Year",R138*(1-R$10),R138-R$10),IF(R149&gt;0,R149,0)))</f>
        <v>0.95</v>
      </c>
      <c r="S150" s="25">
        <f t="shared" si="339"/>
        <v>1</v>
      </c>
      <c r="T150" s="25">
        <f t="shared" si="339"/>
        <v>0.95</v>
      </c>
      <c r="U150" s="25">
        <f t="shared" si="339"/>
        <v>0.95</v>
      </c>
      <c r="V150" s="25">
        <f t="shared" si="339"/>
        <v>0.95499999999999996</v>
      </c>
      <c r="W150" s="25">
        <f t="shared" si="339"/>
        <v>0.95</v>
      </c>
      <c r="X150" s="25">
        <f t="shared" si="339"/>
        <v>0.95499999999999996</v>
      </c>
      <c r="Y150" s="25">
        <f t="shared" si="339"/>
        <v>0.95499999999999996</v>
      </c>
      <c r="Z150" s="25">
        <f t="shared" si="339"/>
        <v>0.95499999999999996</v>
      </c>
      <c r="AA150" s="25">
        <f t="shared" si="339"/>
        <v>0.95499999999999996</v>
      </c>
      <c r="AB150" s="25">
        <f t="shared" si="339"/>
        <v>0.96</v>
      </c>
      <c r="AC150" s="25">
        <f t="shared" si="339"/>
        <v>0.96</v>
      </c>
      <c r="AD150" s="25">
        <f t="shared" si="339"/>
        <v>0.95</v>
      </c>
      <c r="AE150" s="25">
        <f t="shared" si="339"/>
        <v>0.95499999999999996</v>
      </c>
      <c r="AF150" s="25">
        <f t="shared" si="339"/>
        <v>0.95499999999999996</v>
      </c>
      <c r="AG150" s="25">
        <f t="shared" si="339"/>
        <v>0.95499999999999996</v>
      </c>
      <c r="AH150" s="25">
        <f t="shared" si="339"/>
        <v>0.95499999999999996</v>
      </c>
      <c r="AI150" s="25">
        <f t="shared" si="339"/>
        <v>1</v>
      </c>
      <c r="AJ150" s="25">
        <f t="shared" si="339"/>
        <v>1</v>
      </c>
      <c r="AK150" s="25">
        <f t="shared" si="339"/>
        <v>0.95</v>
      </c>
      <c r="AL150" s="25">
        <f t="shared" si="339"/>
        <v>0.95499999999999996</v>
      </c>
      <c r="AM150" s="25">
        <f t="shared" si="339"/>
        <v>0.95499999999999996</v>
      </c>
      <c r="AN150" s="25">
        <f t="shared" si="339"/>
        <v>0.92799999999999994</v>
      </c>
      <c r="AO150" s="25">
        <f t="shared" si="339"/>
        <v>0.92799999999999994</v>
      </c>
      <c r="AP150" s="25">
        <f t="shared" si="339"/>
        <v>0.92799999999999994</v>
      </c>
      <c r="AQ150" s="25">
        <f t="shared" si="339"/>
        <v>0.92799999999999994</v>
      </c>
      <c r="AR150" s="25">
        <f t="shared" si="339"/>
        <v>1</v>
      </c>
      <c r="AS150" s="25">
        <f t="shared" si="339"/>
        <v>1</v>
      </c>
      <c r="AT150" s="25">
        <f t="shared" si="339"/>
        <v>0.92799999999999994</v>
      </c>
      <c r="AU150" s="25">
        <f t="shared" si="339"/>
        <v>1</v>
      </c>
      <c r="AV150" s="25">
        <f t="shared" si="339"/>
        <v>0.92799999999999994</v>
      </c>
      <c r="AW150" s="25">
        <f t="shared" si="339"/>
        <v>0.92799999999999994</v>
      </c>
      <c r="AX150" s="25">
        <f t="shared" si="339"/>
        <v>0.92799999999999994</v>
      </c>
      <c r="AY150" s="25">
        <f t="shared" si="339"/>
        <v>0.92799999999999994</v>
      </c>
      <c r="AZ150" s="25">
        <f t="shared" si="339"/>
        <v>0.92799999999999994</v>
      </c>
      <c r="BA150" s="25">
        <f t="shared" si="339"/>
        <v>0.92799999999999994</v>
      </c>
      <c r="BB150" s="25">
        <f t="shared" si="339"/>
        <v>0.92799999999999994</v>
      </c>
      <c r="BC150" s="25">
        <f t="shared" si="339"/>
        <v>0.92799999999999994</v>
      </c>
      <c r="BD150" s="25">
        <f t="shared" si="339"/>
        <v>0.92799999999999994</v>
      </c>
      <c r="BE150" s="25">
        <f t="shared" si="339"/>
        <v>0.92799999999999994</v>
      </c>
      <c r="BF150" s="25">
        <f t="shared" si="339"/>
        <v>0.91999999999999993</v>
      </c>
      <c r="BG150" s="25">
        <f t="shared" si="339"/>
        <v>0.91999999999999993</v>
      </c>
      <c r="BH150" s="25">
        <f t="shared" si="339"/>
        <v>1</v>
      </c>
      <c r="BI150" s="25">
        <f t="shared" si="339"/>
        <v>1</v>
      </c>
      <c r="BJ150" s="25">
        <f t="shared" si="339"/>
        <v>1</v>
      </c>
      <c r="BK150" s="25">
        <f t="shared" si="339"/>
        <v>0.92799999999999994</v>
      </c>
      <c r="BL150" s="25">
        <f t="shared" si="339"/>
        <v>0.92799999999999994</v>
      </c>
      <c r="BM150" s="25">
        <f t="shared" si="339"/>
        <v>0.92799999999999994</v>
      </c>
      <c r="BN150" s="25">
        <f t="shared" si="339"/>
        <v>0.92799999999999994</v>
      </c>
      <c r="BO150" s="25">
        <f t="shared" si="339"/>
        <v>0.92799999999999994</v>
      </c>
      <c r="BP150" s="25">
        <f t="shared" si="339"/>
        <v>0.92799999999999994</v>
      </c>
      <c r="BQ150" s="25">
        <f t="shared" si="339"/>
        <v>0.92799999999999994</v>
      </c>
      <c r="BR150" s="25">
        <f t="shared" si="339"/>
        <v>0.92799999999999994</v>
      </c>
      <c r="BS150" s="25">
        <f t="shared" si="339"/>
        <v>0.92799999999999994</v>
      </c>
      <c r="BT150" s="25">
        <f t="shared" si="339"/>
        <v>0.92799999999999994</v>
      </c>
      <c r="BU150" s="25">
        <f t="shared" si="339"/>
        <v>1</v>
      </c>
      <c r="BV150" s="25">
        <f t="shared" si="339"/>
        <v>0.93599999999999994</v>
      </c>
      <c r="BW150" s="25">
        <f t="shared" si="339"/>
        <v>0.92799999999999994</v>
      </c>
      <c r="BX150" s="25">
        <f t="shared" si="339"/>
        <v>0.92799999999999994</v>
      </c>
      <c r="BY150" s="25">
        <f t="shared" si="339"/>
        <v>0.92799999999999994</v>
      </c>
      <c r="BZ150" s="25">
        <f t="shared" si="339"/>
        <v>0.92799999999999994</v>
      </c>
      <c r="CA150" s="25">
        <f t="shared" si="339"/>
        <v>0.92799999999999994</v>
      </c>
      <c r="CB150" s="25">
        <f t="shared" si="339"/>
        <v>0.92799999999999994</v>
      </c>
      <c r="CC150" s="25">
        <f t="shared" si="339"/>
        <v>0.92799999999999994</v>
      </c>
      <c r="CD150" s="25">
        <f t="shared" ref="CD150:CS150" si="340">IF($F150=CD$4,1,IF($F150&gt;=EDATE(CD$4,12),IF(CD$11="Prior Year",CD138*(1-CD$10),CD138-CD$10),IF(CD149&gt;0,CD149,0)))</f>
        <v>0.92799999999999994</v>
      </c>
      <c r="CE150" s="25">
        <f t="shared" si="340"/>
        <v>0.92799999999999994</v>
      </c>
      <c r="CF150" s="25">
        <f t="shared" si="340"/>
        <v>1</v>
      </c>
      <c r="CG150" s="25">
        <f t="shared" si="340"/>
        <v>1</v>
      </c>
      <c r="CH150" s="25">
        <f t="shared" si="340"/>
        <v>1</v>
      </c>
      <c r="CI150" s="25">
        <f t="shared" si="340"/>
        <v>0.91999999999999993</v>
      </c>
      <c r="CJ150" s="25">
        <f t="shared" si="340"/>
        <v>0.95499999999999996</v>
      </c>
      <c r="CK150" s="25">
        <f t="shared" si="340"/>
        <v>0.95499999999999996</v>
      </c>
      <c r="CL150" s="25">
        <f t="shared" si="340"/>
        <v>0.94399999999999995</v>
      </c>
      <c r="CM150" s="25">
        <v>0.94886364249617838</v>
      </c>
      <c r="CN150" s="25">
        <v>0.94886364249617838</v>
      </c>
      <c r="CO150" s="25">
        <v>0.94886364249617838</v>
      </c>
      <c r="CP150" s="25">
        <f t="shared" si="340"/>
        <v>0.95499999999999996</v>
      </c>
      <c r="CQ150" s="25">
        <f t="shared" si="340"/>
        <v>0.95499999999999996</v>
      </c>
      <c r="CR150" s="25">
        <f t="shared" si="340"/>
        <v>0.95499999999999996</v>
      </c>
      <c r="CS150" s="25">
        <f t="shared" si="340"/>
        <v>0.95499999999999996</v>
      </c>
    </row>
    <row r="151" spans="2:97" hidden="1" outlineLevel="1" x14ac:dyDescent="0.25">
      <c r="B151" s="2">
        <f t="shared" si="323"/>
        <v>30</v>
      </c>
      <c r="F151" s="24">
        <f t="shared" si="326"/>
        <v>46174</v>
      </c>
      <c r="G151" s="25">
        <f t="shared" si="215"/>
        <v>0.95381270745197577</v>
      </c>
      <c r="H151" s="25"/>
      <c r="I151" s="25"/>
      <c r="J151" s="25"/>
      <c r="K151" s="25"/>
      <c r="L151" s="25"/>
      <c r="M151" s="25"/>
      <c r="N151" s="25"/>
      <c r="O151" s="25"/>
      <c r="P151" s="23"/>
      <c r="Q151" s="25">
        <f t="shared" si="216"/>
        <v>1</v>
      </c>
      <c r="R151" s="25">
        <f t="shared" ref="R151:CC151" si="341">IF($F151=R$4,1,IF($F151&gt;=EDATE(R$4,12),IF(R$11="Prior Year",R139*(1-R$10),R139-R$10),IF(R150&gt;0,R150,0)))</f>
        <v>0.95</v>
      </c>
      <c r="S151" s="25">
        <f t="shared" si="341"/>
        <v>1</v>
      </c>
      <c r="T151" s="25">
        <f t="shared" si="341"/>
        <v>0.95</v>
      </c>
      <c r="U151" s="25">
        <f t="shared" si="341"/>
        <v>0.95</v>
      </c>
      <c r="V151" s="25">
        <f t="shared" si="341"/>
        <v>0.95499999999999996</v>
      </c>
      <c r="W151" s="25">
        <f t="shared" si="341"/>
        <v>0.95</v>
      </c>
      <c r="X151" s="25">
        <f t="shared" si="341"/>
        <v>0.95499999999999996</v>
      </c>
      <c r="Y151" s="25">
        <f t="shared" si="341"/>
        <v>0.95499999999999996</v>
      </c>
      <c r="Z151" s="25">
        <f t="shared" si="341"/>
        <v>0.95499999999999996</v>
      </c>
      <c r="AA151" s="25">
        <f t="shared" si="341"/>
        <v>0.95499999999999996</v>
      </c>
      <c r="AB151" s="25">
        <f t="shared" si="341"/>
        <v>0.96</v>
      </c>
      <c r="AC151" s="25">
        <f t="shared" si="341"/>
        <v>0.96</v>
      </c>
      <c r="AD151" s="25">
        <f t="shared" si="341"/>
        <v>0.95</v>
      </c>
      <c r="AE151" s="25">
        <f t="shared" si="341"/>
        <v>0.95499999999999996</v>
      </c>
      <c r="AF151" s="25">
        <f t="shared" si="341"/>
        <v>0.95499999999999996</v>
      </c>
      <c r="AG151" s="25">
        <f t="shared" si="341"/>
        <v>0.95499999999999996</v>
      </c>
      <c r="AH151" s="25">
        <f t="shared" si="341"/>
        <v>0.95499999999999996</v>
      </c>
      <c r="AI151" s="25">
        <f t="shared" si="341"/>
        <v>1</v>
      </c>
      <c r="AJ151" s="25">
        <f t="shared" si="341"/>
        <v>1</v>
      </c>
      <c r="AK151" s="25">
        <f t="shared" si="341"/>
        <v>0.95</v>
      </c>
      <c r="AL151" s="25">
        <f t="shared" si="341"/>
        <v>0.95499999999999996</v>
      </c>
      <c r="AM151" s="25">
        <f t="shared" si="341"/>
        <v>0.95499999999999996</v>
      </c>
      <c r="AN151" s="25">
        <f t="shared" si="341"/>
        <v>0.92799999999999994</v>
      </c>
      <c r="AO151" s="25">
        <f t="shared" si="341"/>
        <v>0.92799999999999994</v>
      </c>
      <c r="AP151" s="25">
        <f t="shared" si="341"/>
        <v>0.92799999999999994</v>
      </c>
      <c r="AQ151" s="25">
        <f t="shared" si="341"/>
        <v>0.92799999999999994</v>
      </c>
      <c r="AR151" s="25">
        <f t="shared" si="341"/>
        <v>1</v>
      </c>
      <c r="AS151" s="25">
        <f t="shared" si="341"/>
        <v>1</v>
      </c>
      <c r="AT151" s="25">
        <f t="shared" si="341"/>
        <v>0.92799999999999994</v>
      </c>
      <c r="AU151" s="25">
        <f t="shared" si="341"/>
        <v>1</v>
      </c>
      <c r="AV151" s="25">
        <f t="shared" si="341"/>
        <v>0.92799999999999994</v>
      </c>
      <c r="AW151" s="25">
        <f t="shared" si="341"/>
        <v>0.92799999999999994</v>
      </c>
      <c r="AX151" s="25">
        <f t="shared" si="341"/>
        <v>0.92799999999999994</v>
      </c>
      <c r="AY151" s="25">
        <f t="shared" si="341"/>
        <v>0.92799999999999994</v>
      </c>
      <c r="AZ151" s="25">
        <f t="shared" si="341"/>
        <v>0.91999999999999993</v>
      </c>
      <c r="BA151" s="25">
        <f t="shared" si="341"/>
        <v>0.91999999999999993</v>
      </c>
      <c r="BB151" s="25">
        <f t="shared" si="341"/>
        <v>0.91999999999999993</v>
      </c>
      <c r="BC151" s="25">
        <f t="shared" si="341"/>
        <v>0.91999999999999993</v>
      </c>
      <c r="BD151" s="25">
        <f t="shared" si="341"/>
        <v>0.91999999999999993</v>
      </c>
      <c r="BE151" s="25">
        <f t="shared" si="341"/>
        <v>0.91999999999999993</v>
      </c>
      <c r="BF151" s="25">
        <f t="shared" si="341"/>
        <v>0.91999999999999993</v>
      </c>
      <c r="BG151" s="25">
        <f t="shared" si="341"/>
        <v>0.91999999999999993</v>
      </c>
      <c r="BH151" s="25">
        <f t="shared" si="341"/>
        <v>1</v>
      </c>
      <c r="BI151" s="25">
        <f t="shared" si="341"/>
        <v>1</v>
      </c>
      <c r="BJ151" s="25">
        <f t="shared" si="341"/>
        <v>1</v>
      </c>
      <c r="BK151" s="25">
        <f t="shared" si="341"/>
        <v>0.92799999999999994</v>
      </c>
      <c r="BL151" s="25">
        <f t="shared" si="341"/>
        <v>0.92799999999999994</v>
      </c>
      <c r="BM151" s="25">
        <f t="shared" si="341"/>
        <v>0.92799999999999994</v>
      </c>
      <c r="BN151" s="25">
        <f t="shared" si="341"/>
        <v>0.92799999999999994</v>
      </c>
      <c r="BO151" s="25">
        <f t="shared" si="341"/>
        <v>0.92799999999999994</v>
      </c>
      <c r="BP151" s="25">
        <f t="shared" si="341"/>
        <v>0.92799999999999994</v>
      </c>
      <c r="BQ151" s="25">
        <f t="shared" si="341"/>
        <v>0.92799999999999994</v>
      </c>
      <c r="BR151" s="25">
        <f t="shared" si="341"/>
        <v>0.92799999999999994</v>
      </c>
      <c r="BS151" s="25">
        <f t="shared" si="341"/>
        <v>0.92799999999999994</v>
      </c>
      <c r="BT151" s="25">
        <f t="shared" si="341"/>
        <v>0.92799999999999994</v>
      </c>
      <c r="BU151" s="25">
        <f t="shared" si="341"/>
        <v>1</v>
      </c>
      <c r="BV151" s="25">
        <f t="shared" si="341"/>
        <v>0.93599999999999994</v>
      </c>
      <c r="BW151" s="25">
        <f t="shared" si="341"/>
        <v>0.92799999999999994</v>
      </c>
      <c r="BX151" s="25">
        <f t="shared" si="341"/>
        <v>0.92799999999999994</v>
      </c>
      <c r="BY151" s="25">
        <f t="shared" si="341"/>
        <v>0.92799999999999994</v>
      </c>
      <c r="BZ151" s="25">
        <f t="shared" si="341"/>
        <v>0.92799999999999994</v>
      </c>
      <c r="CA151" s="25">
        <f t="shared" si="341"/>
        <v>0.92799999999999994</v>
      </c>
      <c r="CB151" s="25">
        <f t="shared" si="341"/>
        <v>0.92799999999999994</v>
      </c>
      <c r="CC151" s="25">
        <f t="shared" si="341"/>
        <v>0.92799999999999994</v>
      </c>
      <c r="CD151" s="25">
        <f t="shared" ref="CD151:CS151" si="342">IF($F151=CD$4,1,IF($F151&gt;=EDATE(CD$4,12),IF(CD$11="Prior Year",CD139*(1-CD$10),CD139-CD$10),IF(CD150&gt;0,CD150,0)))</f>
        <v>0.92799999999999994</v>
      </c>
      <c r="CE151" s="25">
        <f t="shared" si="342"/>
        <v>0.92799999999999994</v>
      </c>
      <c r="CF151" s="25">
        <f t="shared" si="342"/>
        <v>1</v>
      </c>
      <c r="CG151" s="25">
        <f t="shared" si="342"/>
        <v>1</v>
      </c>
      <c r="CH151" s="25">
        <f t="shared" si="342"/>
        <v>1</v>
      </c>
      <c r="CI151" s="25">
        <f t="shared" si="342"/>
        <v>0.91999999999999993</v>
      </c>
      <c r="CJ151" s="25">
        <f t="shared" si="342"/>
        <v>0.95499999999999996</v>
      </c>
      <c r="CK151" s="25">
        <f t="shared" si="342"/>
        <v>0.95499999999999996</v>
      </c>
      <c r="CL151" s="25">
        <f t="shared" si="342"/>
        <v>0.94399999999999995</v>
      </c>
      <c r="CM151" s="25">
        <v>0.94886364249617838</v>
      </c>
      <c r="CN151" s="25">
        <v>0.94886364249617838</v>
      </c>
      <c r="CO151" s="25">
        <v>0.94886364249617838</v>
      </c>
      <c r="CP151" s="25">
        <f t="shared" si="342"/>
        <v>0.95499999999999996</v>
      </c>
      <c r="CQ151" s="25">
        <f t="shared" si="342"/>
        <v>0.95499999999999996</v>
      </c>
      <c r="CR151" s="25">
        <f t="shared" si="342"/>
        <v>0.95499999999999996</v>
      </c>
      <c r="CS151" s="25">
        <f t="shared" si="342"/>
        <v>0.95499999999999996</v>
      </c>
    </row>
    <row r="152" spans="2:97" hidden="1" outlineLevel="1" x14ac:dyDescent="0.25">
      <c r="B152" s="2">
        <f t="shared" si="323"/>
        <v>31</v>
      </c>
      <c r="F152" s="24">
        <f t="shared" si="326"/>
        <v>46204</v>
      </c>
      <c r="G152" s="25">
        <f t="shared" si="215"/>
        <v>0.95381270745197577</v>
      </c>
      <c r="H152" s="25"/>
      <c r="I152" s="25"/>
      <c r="J152" s="25"/>
      <c r="K152" s="25"/>
      <c r="L152" s="25"/>
      <c r="M152" s="25"/>
      <c r="N152" s="25"/>
      <c r="O152" s="25"/>
      <c r="P152" s="23"/>
      <c r="Q152" s="25">
        <f t="shared" si="216"/>
        <v>1</v>
      </c>
      <c r="R152" s="25">
        <f t="shared" ref="R152:CC152" si="343">IF($F152=R$4,1,IF($F152&gt;=EDATE(R$4,12),IF(R$11="Prior Year",R140*(1-R$10),R140-R$10),IF(R151&gt;0,R151,0)))</f>
        <v>0.95</v>
      </c>
      <c r="S152" s="25">
        <f t="shared" si="343"/>
        <v>1</v>
      </c>
      <c r="T152" s="25">
        <f t="shared" si="343"/>
        <v>0.95</v>
      </c>
      <c r="U152" s="25">
        <f t="shared" si="343"/>
        <v>0.95</v>
      </c>
      <c r="V152" s="25">
        <f t="shared" si="343"/>
        <v>0.95499999999999996</v>
      </c>
      <c r="W152" s="25">
        <f t="shared" si="343"/>
        <v>0.95</v>
      </c>
      <c r="X152" s="25">
        <f t="shared" si="343"/>
        <v>0.95499999999999996</v>
      </c>
      <c r="Y152" s="25">
        <f t="shared" si="343"/>
        <v>0.95499999999999996</v>
      </c>
      <c r="Z152" s="25">
        <f t="shared" si="343"/>
        <v>0.95499999999999996</v>
      </c>
      <c r="AA152" s="25">
        <f t="shared" si="343"/>
        <v>0.95499999999999996</v>
      </c>
      <c r="AB152" s="25">
        <f t="shared" si="343"/>
        <v>0.96</v>
      </c>
      <c r="AC152" s="25">
        <f t="shared" si="343"/>
        <v>0.96</v>
      </c>
      <c r="AD152" s="25">
        <f t="shared" si="343"/>
        <v>0.95</v>
      </c>
      <c r="AE152" s="25">
        <f t="shared" si="343"/>
        <v>0.95499999999999996</v>
      </c>
      <c r="AF152" s="25">
        <f t="shared" si="343"/>
        <v>0.95499999999999996</v>
      </c>
      <c r="AG152" s="25">
        <f t="shared" si="343"/>
        <v>0.95499999999999996</v>
      </c>
      <c r="AH152" s="25">
        <f t="shared" si="343"/>
        <v>0.95499999999999996</v>
      </c>
      <c r="AI152" s="25">
        <f t="shared" si="343"/>
        <v>1</v>
      </c>
      <c r="AJ152" s="25">
        <f t="shared" si="343"/>
        <v>1</v>
      </c>
      <c r="AK152" s="25">
        <f t="shared" si="343"/>
        <v>0.95</v>
      </c>
      <c r="AL152" s="25">
        <f t="shared" si="343"/>
        <v>0.95499999999999996</v>
      </c>
      <c r="AM152" s="25">
        <f t="shared" si="343"/>
        <v>0.95499999999999996</v>
      </c>
      <c r="AN152" s="25">
        <f t="shared" si="343"/>
        <v>0.92799999999999994</v>
      </c>
      <c r="AO152" s="25">
        <f t="shared" si="343"/>
        <v>0.92799999999999994</v>
      </c>
      <c r="AP152" s="25">
        <f t="shared" si="343"/>
        <v>0.92799999999999994</v>
      </c>
      <c r="AQ152" s="25">
        <f t="shared" si="343"/>
        <v>0.92799999999999994</v>
      </c>
      <c r="AR152" s="25">
        <f t="shared" si="343"/>
        <v>1</v>
      </c>
      <c r="AS152" s="25">
        <f t="shared" si="343"/>
        <v>1</v>
      </c>
      <c r="AT152" s="25">
        <f t="shared" si="343"/>
        <v>0.92799999999999994</v>
      </c>
      <c r="AU152" s="25">
        <f t="shared" si="343"/>
        <v>1</v>
      </c>
      <c r="AV152" s="25">
        <f t="shared" si="343"/>
        <v>0.92799999999999994</v>
      </c>
      <c r="AW152" s="25">
        <f t="shared" si="343"/>
        <v>0.92799999999999994</v>
      </c>
      <c r="AX152" s="25">
        <f t="shared" si="343"/>
        <v>0.92799999999999994</v>
      </c>
      <c r="AY152" s="25">
        <f t="shared" si="343"/>
        <v>0.92799999999999994</v>
      </c>
      <c r="AZ152" s="25">
        <f t="shared" si="343"/>
        <v>0.91999999999999993</v>
      </c>
      <c r="BA152" s="25">
        <f t="shared" si="343"/>
        <v>0.91999999999999993</v>
      </c>
      <c r="BB152" s="25">
        <f t="shared" si="343"/>
        <v>0.91999999999999993</v>
      </c>
      <c r="BC152" s="25">
        <f t="shared" si="343"/>
        <v>0.91999999999999993</v>
      </c>
      <c r="BD152" s="25">
        <f t="shared" si="343"/>
        <v>0.91999999999999993</v>
      </c>
      <c r="BE152" s="25">
        <f t="shared" si="343"/>
        <v>0.91999999999999993</v>
      </c>
      <c r="BF152" s="25">
        <f t="shared" si="343"/>
        <v>0.91999999999999993</v>
      </c>
      <c r="BG152" s="25">
        <f t="shared" si="343"/>
        <v>0.91999999999999993</v>
      </c>
      <c r="BH152" s="25">
        <f t="shared" si="343"/>
        <v>1</v>
      </c>
      <c r="BI152" s="25">
        <f t="shared" si="343"/>
        <v>1</v>
      </c>
      <c r="BJ152" s="25">
        <f t="shared" si="343"/>
        <v>1</v>
      </c>
      <c r="BK152" s="25">
        <f t="shared" si="343"/>
        <v>0.92799999999999994</v>
      </c>
      <c r="BL152" s="25">
        <f t="shared" si="343"/>
        <v>0.92799999999999994</v>
      </c>
      <c r="BM152" s="25">
        <f t="shared" si="343"/>
        <v>0.92799999999999994</v>
      </c>
      <c r="BN152" s="25">
        <f t="shared" si="343"/>
        <v>0.92799999999999994</v>
      </c>
      <c r="BO152" s="25">
        <f t="shared" si="343"/>
        <v>0.92799999999999994</v>
      </c>
      <c r="BP152" s="25">
        <f t="shared" si="343"/>
        <v>0.92799999999999994</v>
      </c>
      <c r="BQ152" s="25">
        <f t="shared" si="343"/>
        <v>0.92799999999999994</v>
      </c>
      <c r="BR152" s="25">
        <f t="shared" si="343"/>
        <v>0.92799999999999994</v>
      </c>
      <c r="BS152" s="25">
        <f t="shared" si="343"/>
        <v>0.92799999999999994</v>
      </c>
      <c r="BT152" s="25">
        <f t="shared" si="343"/>
        <v>0.92799999999999994</v>
      </c>
      <c r="BU152" s="25">
        <f t="shared" si="343"/>
        <v>1</v>
      </c>
      <c r="BV152" s="25">
        <f t="shared" si="343"/>
        <v>0.93599999999999994</v>
      </c>
      <c r="BW152" s="25">
        <f t="shared" si="343"/>
        <v>0.92799999999999994</v>
      </c>
      <c r="BX152" s="25">
        <f t="shared" si="343"/>
        <v>0.92799999999999994</v>
      </c>
      <c r="BY152" s="25">
        <f t="shared" si="343"/>
        <v>0.92799999999999994</v>
      </c>
      <c r="BZ152" s="25">
        <f t="shared" si="343"/>
        <v>0.92799999999999994</v>
      </c>
      <c r="CA152" s="25">
        <f t="shared" si="343"/>
        <v>0.92799999999999994</v>
      </c>
      <c r="CB152" s="25">
        <f t="shared" si="343"/>
        <v>0.92799999999999994</v>
      </c>
      <c r="CC152" s="25">
        <f t="shared" si="343"/>
        <v>0.92799999999999994</v>
      </c>
      <c r="CD152" s="25">
        <f t="shared" ref="CD152:CS152" si="344">IF($F152=CD$4,1,IF($F152&gt;=EDATE(CD$4,12),IF(CD$11="Prior Year",CD140*(1-CD$10),CD140-CD$10),IF(CD151&gt;0,CD151,0)))</f>
        <v>0.92799999999999994</v>
      </c>
      <c r="CE152" s="25">
        <f t="shared" si="344"/>
        <v>0.92799999999999994</v>
      </c>
      <c r="CF152" s="25">
        <f t="shared" si="344"/>
        <v>1</v>
      </c>
      <c r="CG152" s="25">
        <f t="shared" si="344"/>
        <v>1</v>
      </c>
      <c r="CH152" s="25">
        <f t="shared" si="344"/>
        <v>1</v>
      </c>
      <c r="CI152" s="25">
        <f t="shared" si="344"/>
        <v>0.91999999999999993</v>
      </c>
      <c r="CJ152" s="25">
        <f t="shared" si="344"/>
        <v>0.95499999999999996</v>
      </c>
      <c r="CK152" s="25">
        <f t="shared" si="344"/>
        <v>0.95499999999999996</v>
      </c>
      <c r="CL152" s="25">
        <f t="shared" si="344"/>
        <v>0.94399999999999995</v>
      </c>
      <c r="CM152" s="25">
        <v>0.94886364249617838</v>
      </c>
      <c r="CN152" s="25">
        <v>0.94886364249617838</v>
      </c>
      <c r="CO152" s="25">
        <v>0.94886364249617838</v>
      </c>
      <c r="CP152" s="25">
        <f t="shared" si="344"/>
        <v>0.95499999999999996</v>
      </c>
      <c r="CQ152" s="25">
        <f t="shared" si="344"/>
        <v>0.95499999999999996</v>
      </c>
      <c r="CR152" s="25">
        <f t="shared" si="344"/>
        <v>0.95499999999999996</v>
      </c>
      <c r="CS152" s="25">
        <f t="shared" si="344"/>
        <v>0.95499999999999996</v>
      </c>
    </row>
    <row r="153" spans="2:97" hidden="1" outlineLevel="1" x14ac:dyDescent="0.25">
      <c r="B153" s="2">
        <f t="shared" si="323"/>
        <v>31</v>
      </c>
      <c r="F153" s="24">
        <f t="shared" si="326"/>
        <v>46235</v>
      </c>
      <c r="G153" s="25">
        <f t="shared" si="215"/>
        <v>0.953094818433738</v>
      </c>
      <c r="H153" s="25"/>
      <c r="I153" s="25"/>
      <c r="J153" s="25"/>
      <c r="K153" s="25"/>
      <c r="L153" s="25"/>
      <c r="M153" s="25"/>
      <c r="N153" s="25"/>
      <c r="O153" s="25"/>
      <c r="P153" s="23"/>
      <c r="Q153" s="25">
        <f t="shared" si="216"/>
        <v>1</v>
      </c>
      <c r="R153" s="25">
        <f t="shared" ref="R153:CC153" si="345">IF($F153=R$4,1,IF($F153&gt;=EDATE(R$4,12),IF(R$11="Prior Year",R141*(1-R$10),R141-R$10),IF(R152&gt;0,R152,0)))</f>
        <v>0.95</v>
      </c>
      <c r="S153" s="25">
        <f t="shared" si="345"/>
        <v>1</v>
      </c>
      <c r="T153" s="25">
        <f t="shared" si="345"/>
        <v>0.95</v>
      </c>
      <c r="U153" s="25">
        <f t="shared" si="345"/>
        <v>0.95</v>
      </c>
      <c r="V153" s="25">
        <f t="shared" si="345"/>
        <v>0.95499999999999996</v>
      </c>
      <c r="W153" s="25">
        <f t="shared" si="345"/>
        <v>0.95</v>
      </c>
      <c r="X153" s="25">
        <f t="shared" si="345"/>
        <v>0.95499999999999996</v>
      </c>
      <c r="Y153" s="25">
        <f t="shared" si="345"/>
        <v>0.95499999999999996</v>
      </c>
      <c r="Z153" s="25">
        <f t="shared" si="345"/>
        <v>0.95499999999999996</v>
      </c>
      <c r="AA153" s="25">
        <f t="shared" si="345"/>
        <v>0.95499999999999996</v>
      </c>
      <c r="AB153" s="25">
        <f t="shared" si="345"/>
        <v>0.96</v>
      </c>
      <c r="AC153" s="25">
        <f t="shared" si="345"/>
        <v>0.96</v>
      </c>
      <c r="AD153" s="25">
        <f t="shared" si="345"/>
        <v>0.95</v>
      </c>
      <c r="AE153" s="25">
        <f t="shared" si="345"/>
        <v>0.95499999999999996</v>
      </c>
      <c r="AF153" s="25">
        <f t="shared" si="345"/>
        <v>0.95499999999999996</v>
      </c>
      <c r="AG153" s="25">
        <f t="shared" si="345"/>
        <v>0.95499999999999996</v>
      </c>
      <c r="AH153" s="25">
        <f t="shared" si="345"/>
        <v>0.95499999999999996</v>
      </c>
      <c r="AI153" s="25">
        <f t="shared" si="345"/>
        <v>1</v>
      </c>
      <c r="AJ153" s="25">
        <f t="shared" si="345"/>
        <v>1</v>
      </c>
      <c r="AK153" s="25">
        <f t="shared" si="345"/>
        <v>0.95</v>
      </c>
      <c r="AL153" s="25">
        <f t="shared" si="345"/>
        <v>0.95499999999999996</v>
      </c>
      <c r="AM153" s="25">
        <f t="shared" si="345"/>
        <v>0.95499999999999996</v>
      </c>
      <c r="AN153" s="25">
        <f t="shared" si="345"/>
        <v>0.92799999999999994</v>
      </c>
      <c r="AO153" s="25">
        <f t="shared" si="345"/>
        <v>0.92799999999999994</v>
      </c>
      <c r="AP153" s="25">
        <f t="shared" si="345"/>
        <v>0.92799999999999994</v>
      </c>
      <c r="AQ153" s="25">
        <f t="shared" si="345"/>
        <v>0.92799999999999994</v>
      </c>
      <c r="AR153" s="25">
        <f t="shared" si="345"/>
        <v>1</v>
      </c>
      <c r="AS153" s="25">
        <f t="shared" si="345"/>
        <v>1</v>
      </c>
      <c r="AT153" s="25">
        <f t="shared" si="345"/>
        <v>0.92799999999999994</v>
      </c>
      <c r="AU153" s="25">
        <f t="shared" si="345"/>
        <v>1</v>
      </c>
      <c r="AV153" s="25">
        <f t="shared" si="345"/>
        <v>0.92799999999999994</v>
      </c>
      <c r="AW153" s="25">
        <f t="shared" si="345"/>
        <v>0.92799999999999994</v>
      </c>
      <c r="AX153" s="25">
        <f t="shared" si="345"/>
        <v>0.92799999999999994</v>
      </c>
      <c r="AY153" s="25">
        <f t="shared" si="345"/>
        <v>0.92799999999999994</v>
      </c>
      <c r="AZ153" s="25">
        <f t="shared" si="345"/>
        <v>0.91999999999999993</v>
      </c>
      <c r="BA153" s="25">
        <f t="shared" si="345"/>
        <v>0.91999999999999993</v>
      </c>
      <c r="BB153" s="25">
        <f t="shared" si="345"/>
        <v>0.91999999999999993</v>
      </c>
      <c r="BC153" s="25">
        <f t="shared" si="345"/>
        <v>0.91999999999999993</v>
      </c>
      <c r="BD153" s="25">
        <f t="shared" si="345"/>
        <v>0.91999999999999993</v>
      </c>
      <c r="BE153" s="25">
        <f t="shared" si="345"/>
        <v>0.91999999999999993</v>
      </c>
      <c r="BF153" s="25">
        <f t="shared" si="345"/>
        <v>0.91999999999999993</v>
      </c>
      <c r="BG153" s="25">
        <f t="shared" si="345"/>
        <v>0.91999999999999993</v>
      </c>
      <c r="BH153" s="25">
        <f t="shared" si="345"/>
        <v>1</v>
      </c>
      <c r="BI153" s="25">
        <f t="shared" si="345"/>
        <v>1</v>
      </c>
      <c r="BJ153" s="25">
        <f t="shared" si="345"/>
        <v>1</v>
      </c>
      <c r="BK153" s="25">
        <f t="shared" si="345"/>
        <v>0.92799999999999994</v>
      </c>
      <c r="BL153" s="25">
        <f t="shared" si="345"/>
        <v>0.92799999999999994</v>
      </c>
      <c r="BM153" s="25">
        <f t="shared" si="345"/>
        <v>0.92799999999999994</v>
      </c>
      <c r="BN153" s="25">
        <f t="shared" si="345"/>
        <v>0.92799999999999994</v>
      </c>
      <c r="BO153" s="25">
        <f t="shared" si="345"/>
        <v>0.92799999999999994</v>
      </c>
      <c r="BP153" s="25">
        <f t="shared" si="345"/>
        <v>0.92799999999999994</v>
      </c>
      <c r="BQ153" s="25">
        <f t="shared" si="345"/>
        <v>0.91999999999999993</v>
      </c>
      <c r="BR153" s="25">
        <f t="shared" si="345"/>
        <v>0.91999999999999993</v>
      </c>
      <c r="BS153" s="25">
        <f t="shared" si="345"/>
        <v>0.91999999999999993</v>
      </c>
      <c r="BT153" s="25">
        <f t="shared" si="345"/>
        <v>0.91999999999999993</v>
      </c>
      <c r="BU153" s="25">
        <f t="shared" si="345"/>
        <v>1</v>
      </c>
      <c r="BV153" s="25">
        <f t="shared" si="345"/>
        <v>0.93599999999999994</v>
      </c>
      <c r="BW153" s="25">
        <f t="shared" si="345"/>
        <v>0.91999999999999993</v>
      </c>
      <c r="BX153" s="25">
        <f t="shared" si="345"/>
        <v>0.91999999999999993</v>
      </c>
      <c r="BY153" s="25">
        <f t="shared" si="345"/>
        <v>0.91999999999999993</v>
      </c>
      <c r="BZ153" s="25">
        <f t="shared" si="345"/>
        <v>0.91999999999999993</v>
      </c>
      <c r="CA153" s="25">
        <f t="shared" si="345"/>
        <v>0.91999999999999993</v>
      </c>
      <c r="CB153" s="25">
        <f t="shared" si="345"/>
        <v>0.91999999999999993</v>
      </c>
      <c r="CC153" s="25">
        <f t="shared" si="345"/>
        <v>0.91999999999999993</v>
      </c>
      <c r="CD153" s="25">
        <f t="shared" ref="CD153:CS153" si="346">IF($F153=CD$4,1,IF($F153&gt;=EDATE(CD$4,12),IF(CD$11="Prior Year",CD141*(1-CD$10),CD141-CD$10),IF(CD152&gt;0,CD152,0)))</f>
        <v>0.91999999999999993</v>
      </c>
      <c r="CE153" s="25">
        <f t="shared" si="346"/>
        <v>0.91999999999999993</v>
      </c>
      <c r="CF153" s="25">
        <f t="shared" si="346"/>
        <v>1</v>
      </c>
      <c r="CG153" s="25">
        <f t="shared" si="346"/>
        <v>1</v>
      </c>
      <c r="CH153" s="25">
        <f t="shared" si="346"/>
        <v>1</v>
      </c>
      <c r="CI153" s="25">
        <f t="shared" si="346"/>
        <v>0.91999999999999993</v>
      </c>
      <c r="CJ153" s="25">
        <f t="shared" si="346"/>
        <v>0.95499999999999996</v>
      </c>
      <c r="CK153" s="25">
        <f t="shared" si="346"/>
        <v>0.95499999999999996</v>
      </c>
      <c r="CL153" s="25">
        <f t="shared" si="346"/>
        <v>0.94399999999999995</v>
      </c>
      <c r="CM153" s="25">
        <v>0.94886364249617838</v>
      </c>
      <c r="CN153" s="25">
        <v>0.94886364249617838</v>
      </c>
      <c r="CO153" s="25">
        <v>0.94886364249617838</v>
      </c>
      <c r="CP153" s="25">
        <f t="shared" si="346"/>
        <v>0.95499999999999996</v>
      </c>
      <c r="CQ153" s="25">
        <f t="shared" si="346"/>
        <v>0.95499999999999996</v>
      </c>
      <c r="CR153" s="25">
        <f t="shared" si="346"/>
        <v>0.95499999999999996</v>
      </c>
      <c r="CS153" s="25">
        <f t="shared" si="346"/>
        <v>0.95499999999999996</v>
      </c>
    </row>
    <row r="154" spans="2:97" hidden="1" outlineLevel="1" x14ac:dyDescent="0.25">
      <c r="B154" s="2">
        <f t="shared" si="323"/>
        <v>30</v>
      </c>
      <c r="F154" s="24">
        <f t="shared" si="326"/>
        <v>46266</v>
      </c>
      <c r="G154" s="25">
        <f t="shared" ref="G154:G217" si="347">SUMPRODUCT($Q$6:$CT$6,Q154:CT154)/$G$6</f>
        <v>0.95303418591530564</v>
      </c>
      <c r="H154" s="25"/>
      <c r="I154" s="25"/>
      <c r="J154" s="25"/>
      <c r="K154" s="25"/>
      <c r="L154" s="25"/>
      <c r="M154" s="25"/>
      <c r="N154" s="25"/>
      <c r="O154" s="25"/>
      <c r="P154" s="23"/>
      <c r="Q154" s="25">
        <f t="shared" ref="Q154:Q217" si="348">IF($F154=Q$4,1,IF($F154&gt;=EDATE(Q$4,12),IF(Q$11="Prior Year",Q142*(1-Q$10),Q142-Q$10),IF(Q153&gt;0,Q153,0)))</f>
        <v>1</v>
      </c>
      <c r="R154" s="25">
        <f t="shared" ref="R154:CC154" si="349">IF($F154=R$4,1,IF($F154&gt;=EDATE(R$4,12),IF(R$11="Prior Year",R142*(1-R$10),R142-R$10),IF(R153&gt;0,R153,0)))</f>
        <v>0.94499999999999995</v>
      </c>
      <c r="S154" s="25">
        <f t="shared" si="349"/>
        <v>1</v>
      </c>
      <c r="T154" s="25">
        <f t="shared" si="349"/>
        <v>0.95</v>
      </c>
      <c r="U154" s="25">
        <f t="shared" si="349"/>
        <v>0.95</v>
      </c>
      <c r="V154" s="25">
        <f t="shared" si="349"/>
        <v>0.95499999999999996</v>
      </c>
      <c r="W154" s="25">
        <f t="shared" si="349"/>
        <v>0.95</v>
      </c>
      <c r="X154" s="25">
        <f t="shared" si="349"/>
        <v>0.95499999999999996</v>
      </c>
      <c r="Y154" s="25">
        <f t="shared" si="349"/>
        <v>0.95499999999999996</v>
      </c>
      <c r="Z154" s="25">
        <f t="shared" si="349"/>
        <v>0.95499999999999996</v>
      </c>
      <c r="AA154" s="25">
        <f t="shared" si="349"/>
        <v>0.95499999999999996</v>
      </c>
      <c r="AB154" s="25">
        <f t="shared" si="349"/>
        <v>0.96</v>
      </c>
      <c r="AC154" s="25">
        <f t="shared" si="349"/>
        <v>0.96</v>
      </c>
      <c r="AD154" s="25">
        <f t="shared" si="349"/>
        <v>0.95</v>
      </c>
      <c r="AE154" s="25">
        <f t="shared" si="349"/>
        <v>0.95499999999999996</v>
      </c>
      <c r="AF154" s="25">
        <f t="shared" si="349"/>
        <v>0.95499999999999996</v>
      </c>
      <c r="AG154" s="25">
        <f t="shared" si="349"/>
        <v>0.95499999999999996</v>
      </c>
      <c r="AH154" s="25">
        <f t="shared" si="349"/>
        <v>0.95499999999999996</v>
      </c>
      <c r="AI154" s="25">
        <f t="shared" si="349"/>
        <v>1</v>
      </c>
      <c r="AJ154" s="25">
        <f t="shared" si="349"/>
        <v>1</v>
      </c>
      <c r="AK154" s="25">
        <f t="shared" si="349"/>
        <v>0.95</v>
      </c>
      <c r="AL154" s="25">
        <f t="shared" si="349"/>
        <v>0.95499999999999996</v>
      </c>
      <c r="AM154" s="25">
        <f t="shared" si="349"/>
        <v>0.95499999999999996</v>
      </c>
      <c r="AN154" s="25">
        <f t="shared" si="349"/>
        <v>0.92799999999999994</v>
      </c>
      <c r="AO154" s="25">
        <f t="shared" si="349"/>
        <v>0.92799999999999994</v>
      </c>
      <c r="AP154" s="25">
        <f t="shared" si="349"/>
        <v>0.92799999999999994</v>
      </c>
      <c r="AQ154" s="25">
        <f t="shared" si="349"/>
        <v>0.92799999999999994</v>
      </c>
      <c r="AR154" s="25">
        <f t="shared" si="349"/>
        <v>1</v>
      </c>
      <c r="AS154" s="25">
        <f t="shared" si="349"/>
        <v>1</v>
      </c>
      <c r="AT154" s="25">
        <f t="shared" si="349"/>
        <v>0.92799999999999994</v>
      </c>
      <c r="AU154" s="25">
        <f t="shared" si="349"/>
        <v>1</v>
      </c>
      <c r="AV154" s="25">
        <f t="shared" si="349"/>
        <v>0.92799999999999994</v>
      </c>
      <c r="AW154" s="25">
        <f t="shared" si="349"/>
        <v>0.92799999999999994</v>
      </c>
      <c r="AX154" s="25">
        <f t="shared" si="349"/>
        <v>0.92799999999999994</v>
      </c>
      <c r="AY154" s="25">
        <f t="shared" si="349"/>
        <v>0.92799999999999994</v>
      </c>
      <c r="AZ154" s="25">
        <f t="shared" si="349"/>
        <v>0.91999999999999993</v>
      </c>
      <c r="BA154" s="25">
        <f t="shared" si="349"/>
        <v>0.91999999999999993</v>
      </c>
      <c r="BB154" s="25">
        <f t="shared" si="349"/>
        <v>0.91999999999999993</v>
      </c>
      <c r="BC154" s="25">
        <f t="shared" si="349"/>
        <v>0.91999999999999993</v>
      </c>
      <c r="BD154" s="25">
        <f t="shared" si="349"/>
        <v>0.91999999999999993</v>
      </c>
      <c r="BE154" s="25">
        <f t="shared" si="349"/>
        <v>0.91999999999999993</v>
      </c>
      <c r="BF154" s="25">
        <f t="shared" si="349"/>
        <v>0.91999999999999993</v>
      </c>
      <c r="BG154" s="25">
        <f t="shared" si="349"/>
        <v>0.91999999999999993</v>
      </c>
      <c r="BH154" s="25">
        <f t="shared" si="349"/>
        <v>1</v>
      </c>
      <c r="BI154" s="25">
        <f t="shared" si="349"/>
        <v>1</v>
      </c>
      <c r="BJ154" s="25">
        <f t="shared" si="349"/>
        <v>1</v>
      </c>
      <c r="BK154" s="25">
        <f t="shared" si="349"/>
        <v>0.92799999999999994</v>
      </c>
      <c r="BL154" s="25">
        <f t="shared" si="349"/>
        <v>0.92799999999999994</v>
      </c>
      <c r="BM154" s="25">
        <f t="shared" si="349"/>
        <v>0.92799999999999994</v>
      </c>
      <c r="BN154" s="25">
        <f t="shared" si="349"/>
        <v>0.92799999999999994</v>
      </c>
      <c r="BO154" s="25">
        <f t="shared" si="349"/>
        <v>0.92799999999999994</v>
      </c>
      <c r="BP154" s="25">
        <f t="shared" si="349"/>
        <v>0.92799999999999994</v>
      </c>
      <c r="BQ154" s="25">
        <f t="shared" si="349"/>
        <v>0.91999999999999993</v>
      </c>
      <c r="BR154" s="25">
        <f t="shared" si="349"/>
        <v>0.91999999999999993</v>
      </c>
      <c r="BS154" s="25">
        <f t="shared" si="349"/>
        <v>0.91999999999999993</v>
      </c>
      <c r="BT154" s="25">
        <f t="shared" si="349"/>
        <v>0.91999999999999993</v>
      </c>
      <c r="BU154" s="25">
        <f t="shared" si="349"/>
        <v>1</v>
      </c>
      <c r="BV154" s="25">
        <f t="shared" si="349"/>
        <v>0.93599999999999994</v>
      </c>
      <c r="BW154" s="25">
        <f t="shared" si="349"/>
        <v>0.91999999999999993</v>
      </c>
      <c r="BX154" s="25">
        <f t="shared" si="349"/>
        <v>0.91999999999999993</v>
      </c>
      <c r="BY154" s="25">
        <f t="shared" si="349"/>
        <v>0.91999999999999993</v>
      </c>
      <c r="BZ154" s="25">
        <f t="shared" si="349"/>
        <v>0.91999999999999993</v>
      </c>
      <c r="CA154" s="25">
        <f t="shared" si="349"/>
        <v>0.91999999999999993</v>
      </c>
      <c r="CB154" s="25">
        <f t="shared" si="349"/>
        <v>0.91999999999999993</v>
      </c>
      <c r="CC154" s="25">
        <f t="shared" si="349"/>
        <v>0.91999999999999993</v>
      </c>
      <c r="CD154" s="25">
        <f t="shared" ref="CD154:CS154" si="350">IF($F154=CD$4,1,IF($F154&gt;=EDATE(CD$4,12),IF(CD$11="Prior Year",CD142*(1-CD$10),CD142-CD$10),IF(CD153&gt;0,CD153,0)))</f>
        <v>0.91999999999999993</v>
      </c>
      <c r="CE154" s="25">
        <f t="shared" si="350"/>
        <v>0.91999999999999993</v>
      </c>
      <c r="CF154" s="25">
        <f t="shared" si="350"/>
        <v>1</v>
      </c>
      <c r="CG154" s="25">
        <f t="shared" si="350"/>
        <v>1</v>
      </c>
      <c r="CH154" s="25">
        <f t="shared" si="350"/>
        <v>1</v>
      </c>
      <c r="CI154" s="25">
        <f t="shared" si="350"/>
        <v>0.91999999999999993</v>
      </c>
      <c r="CJ154" s="25">
        <f t="shared" si="350"/>
        <v>0.95499999999999996</v>
      </c>
      <c r="CK154" s="25">
        <f t="shared" si="350"/>
        <v>0.95499999999999996</v>
      </c>
      <c r="CL154" s="25">
        <f t="shared" si="350"/>
        <v>0.94399999999999995</v>
      </c>
      <c r="CM154" s="25">
        <v>0.94886364249617838</v>
      </c>
      <c r="CN154" s="25">
        <v>0.94886364249617838</v>
      </c>
      <c r="CO154" s="25">
        <v>0.94886364249617838</v>
      </c>
      <c r="CP154" s="25">
        <f t="shared" si="350"/>
        <v>0.95499999999999996</v>
      </c>
      <c r="CQ154" s="25">
        <f t="shared" si="350"/>
        <v>0.95499999999999996</v>
      </c>
      <c r="CR154" s="25">
        <f t="shared" si="350"/>
        <v>0.95499999999999996</v>
      </c>
      <c r="CS154" s="25">
        <f t="shared" si="350"/>
        <v>0.95499999999999996</v>
      </c>
    </row>
    <row r="155" spans="2:97" hidden="1" outlineLevel="1" x14ac:dyDescent="0.25">
      <c r="B155" s="2">
        <f t="shared" si="323"/>
        <v>31</v>
      </c>
      <c r="F155" s="24">
        <f t="shared" si="326"/>
        <v>46296</v>
      </c>
      <c r="G155" s="25">
        <f t="shared" si="347"/>
        <v>0.95291292087844115</v>
      </c>
      <c r="H155" s="25"/>
      <c r="I155" s="25"/>
      <c r="J155" s="25"/>
      <c r="K155" s="25"/>
      <c r="L155" s="25"/>
      <c r="M155" s="25"/>
      <c r="N155" s="25"/>
      <c r="O155" s="25"/>
      <c r="P155" s="23"/>
      <c r="Q155" s="25">
        <f t="shared" si="348"/>
        <v>1</v>
      </c>
      <c r="R155" s="25">
        <f t="shared" ref="R155:CC155" si="351">IF($F155=R$4,1,IF($F155&gt;=EDATE(R$4,12),IF(R$11="Prior Year",R143*(1-R$10),R143-R$10),IF(R154&gt;0,R154,0)))</f>
        <v>0.94499999999999995</v>
      </c>
      <c r="S155" s="25">
        <f t="shared" si="351"/>
        <v>1</v>
      </c>
      <c r="T155" s="25">
        <f t="shared" si="351"/>
        <v>0.95</v>
      </c>
      <c r="U155" s="25">
        <f t="shared" si="351"/>
        <v>0.95</v>
      </c>
      <c r="V155" s="25">
        <f t="shared" si="351"/>
        <v>0.95499999999999996</v>
      </c>
      <c r="W155" s="25">
        <f t="shared" si="351"/>
        <v>0.95</v>
      </c>
      <c r="X155" s="25">
        <f t="shared" si="351"/>
        <v>0.95</v>
      </c>
      <c r="Y155" s="25">
        <f t="shared" si="351"/>
        <v>0.95</v>
      </c>
      <c r="Z155" s="25">
        <f t="shared" si="351"/>
        <v>0.95499999999999996</v>
      </c>
      <c r="AA155" s="25">
        <f t="shared" si="351"/>
        <v>0.95499999999999996</v>
      </c>
      <c r="AB155" s="25">
        <f t="shared" si="351"/>
        <v>0.96</v>
      </c>
      <c r="AC155" s="25">
        <f t="shared" si="351"/>
        <v>0.96</v>
      </c>
      <c r="AD155" s="25">
        <f t="shared" si="351"/>
        <v>0.95</v>
      </c>
      <c r="AE155" s="25">
        <f t="shared" si="351"/>
        <v>0.95499999999999996</v>
      </c>
      <c r="AF155" s="25">
        <f t="shared" si="351"/>
        <v>0.95499999999999996</v>
      </c>
      <c r="AG155" s="25">
        <f t="shared" si="351"/>
        <v>0.95499999999999996</v>
      </c>
      <c r="AH155" s="25">
        <f t="shared" si="351"/>
        <v>0.95499999999999996</v>
      </c>
      <c r="AI155" s="25">
        <f t="shared" si="351"/>
        <v>1</v>
      </c>
      <c r="AJ155" s="25">
        <f t="shared" si="351"/>
        <v>1</v>
      </c>
      <c r="AK155" s="25">
        <f t="shared" si="351"/>
        <v>0.95</v>
      </c>
      <c r="AL155" s="25">
        <f t="shared" si="351"/>
        <v>0.95499999999999996</v>
      </c>
      <c r="AM155" s="25">
        <f t="shared" si="351"/>
        <v>0.95499999999999996</v>
      </c>
      <c r="AN155" s="25">
        <f t="shared" si="351"/>
        <v>0.92799999999999994</v>
      </c>
      <c r="AO155" s="25">
        <f t="shared" si="351"/>
        <v>0.92799999999999994</v>
      </c>
      <c r="AP155" s="25">
        <f t="shared" si="351"/>
        <v>0.92799999999999994</v>
      </c>
      <c r="AQ155" s="25">
        <f t="shared" si="351"/>
        <v>0.92799999999999994</v>
      </c>
      <c r="AR155" s="25">
        <f t="shared" si="351"/>
        <v>1</v>
      </c>
      <c r="AS155" s="25">
        <f t="shared" si="351"/>
        <v>1</v>
      </c>
      <c r="AT155" s="25">
        <f t="shared" si="351"/>
        <v>0.92799999999999994</v>
      </c>
      <c r="AU155" s="25">
        <f t="shared" si="351"/>
        <v>1</v>
      </c>
      <c r="AV155" s="25">
        <f t="shared" si="351"/>
        <v>0.92799999999999994</v>
      </c>
      <c r="AW155" s="25">
        <f t="shared" si="351"/>
        <v>0.92799999999999994</v>
      </c>
      <c r="AX155" s="25">
        <f t="shared" si="351"/>
        <v>0.92799999999999994</v>
      </c>
      <c r="AY155" s="25">
        <f t="shared" si="351"/>
        <v>0.92799999999999994</v>
      </c>
      <c r="AZ155" s="25">
        <f t="shared" si="351"/>
        <v>0.91999999999999993</v>
      </c>
      <c r="BA155" s="25">
        <f t="shared" si="351"/>
        <v>0.91999999999999993</v>
      </c>
      <c r="BB155" s="25">
        <f t="shared" si="351"/>
        <v>0.91999999999999993</v>
      </c>
      <c r="BC155" s="25">
        <f t="shared" si="351"/>
        <v>0.91999999999999993</v>
      </c>
      <c r="BD155" s="25">
        <f t="shared" si="351"/>
        <v>0.91999999999999993</v>
      </c>
      <c r="BE155" s="25">
        <f t="shared" si="351"/>
        <v>0.91999999999999993</v>
      </c>
      <c r="BF155" s="25">
        <f t="shared" si="351"/>
        <v>0.91999999999999993</v>
      </c>
      <c r="BG155" s="25">
        <f t="shared" si="351"/>
        <v>0.91999999999999993</v>
      </c>
      <c r="BH155" s="25">
        <f t="shared" si="351"/>
        <v>1</v>
      </c>
      <c r="BI155" s="25">
        <f t="shared" si="351"/>
        <v>1</v>
      </c>
      <c r="BJ155" s="25">
        <f t="shared" si="351"/>
        <v>1</v>
      </c>
      <c r="BK155" s="25">
        <f t="shared" si="351"/>
        <v>0.92799999999999994</v>
      </c>
      <c r="BL155" s="25">
        <f t="shared" si="351"/>
        <v>0.92799999999999994</v>
      </c>
      <c r="BM155" s="25">
        <f t="shared" si="351"/>
        <v>0.92799999999999994</v>
      </c>
      <c r="BN155" s="25">
        <f t="shared" si="351"/>
        <v>0.92799999999999994</v>
      </c>
      <c r="BO155" s="25">
        <f t="shared" si="351"/>
        <v>0.92799999999999994</v>
      </c>
      <c r="BP155" s="25">
        <f t="shared" si="351"/>
        <v>0.92799999999999994</v>
      </c>
      <c r="BQ155" s="25">
        <f t="shared" si="351"/>
        <v>0.91999999999999993</v>
      </c>
      <c r="BR155" s="25">
        <f t="shared" si="351"/>
        <v>0.91999999999999993</v>
      </c>
      <c r="BS155" s="25">
        <f t="shared" si="351"/>
        <v>0.91999999999999993</v>
      </c>
      <c r="BT155" s="25">
        <f t="shared" si="351"/>
        <v>0.91999999999999993</v>
      </c>
      <c r="BU155" s="25">
        <f t="shared" si="351"/>
        <v>1</v>
      </c>
      <c r="BV155" s="25">
        <f t="shared" si="351"/>
        <v>0.93599999999999994</v>
      </c>
      <c r="BW155" s="25">
        <f t="shared" si="351"/>
        <v>0.91999999999999993</v>
      </c>
      <c r="BX155" s="25">
        <f t="shared" si="351"/>
        <v>0.91999999999999993</v>
      </c>
      <c r="BY155" s="25">
        <f t="shared" si="351"/>
        <v>0.91999999999999993</v>
      </c>
      <c r="BZ155" s="25">
        <f t="shared" si="351"/>
        <v>0.91999999999999993</v>
      </c>
      <c r="CA155" s="25">
        <f t="shared" si="351"/>
        <v>0.91999999999999993</v>
      </c>
      <c r="CB155" s="25">
        <f t="shared" si="351"/>
        <v>0.91999999999999993</v>
      </c>
      <c r="CC155" s="25">
        <f t="shared" si="351"/>
        <v>0.91999999999999993</v>
      </c>
      <c r="CD155" s="25">
        <f t="shared" ref="CD155:CS155" si="352">IF($F155=CD$4,1,IF($F155&gt;=EDATE(CD$4,12),IF(CD$11="Prior Year",CD143*(1-CD$10),CD143-CD$10),IF(CD154&gt;0,CD154,0)))</f>
        <v>0.91999999999999993</v>
      </c>
      <c r="CE155" s="25">
        <f t="shared" si="352"/>
        <v>0.91999999999999993</v>
      </c>
      <c r="CF155" s="25">
        <f t="shared" si="352"/>
        <v>1</v>
      </c>
      <c r="CG155" s="25">
        <f t="shared" si="352"/>
        <v>1</v>
      </c>
      <c r="CH155" s="25">
        <f t="shared" si="352"/>
        <v>1</v>
      </c>
      <c r="CI155" s="25">
        <f t="shared" si="352"/>
        <v>0.91999999999999993</v>
      </c>
      <c r="CJ155" s="25">
        <f t="shared" si="352"/>
        <v>0.95499999999999996</v>
      </c>
      <c r="CK155" s="25">
        <f t="shared" si="352"/>
        <v>0.95499999999999996</v>
      </c>
      <c r="CL155" s="25">
        <f t="shared" si="352"/>
        <v>0.94399999999999995</v>
      </c>
      <c r="CM155" s="25">
        <v>0.94886364249617838</v>
      </c>
      <c r="CN155" s="25">
        <v>0.94886364249617838</v>
      </c>
      <c r="CO155" s="25">
        <v>0.94886364249617838</v>
      </c>
      <c r="CP155" s="25">
        <f t="shared" si="352"/>
        <v>0.95499999999999996</v>
      </c>
      <c r="CQ155" s="25">
        <f t="shared" si="352"/>
        <v>0.95499999999999996</v>
      </c>
      <c r="CR155" s="25">
        <f t="shared" si="352"/>
        <v>0.95499999999999996</v>
      </c>
      <c r="CS155" s="25">
        <f t="shared" si="352"/>
        <v>0.95499999999999996</v>
      </c>
    </row>
    <row r="156" spans="2:97" hidden="1" outlineLevel="1" x14ac:dyDescent="0.25">
      <c r="B156" s="2">
        <f t="shared" si="323"/>
        <v>30</v>
      </c>
      <c r="F156" s="24">
        <f t="shared" si="326"/>
        <v>46327</v>
      </c>
      <c r="G156" s="25">
        <f t="shared" si="347"/>
        <v>0.95213682464250804</v>
      </c>
      <c r="H156" s="25"/>
      <c r="I156" s="25"/>
      <c r="J156" s="25"/>
      <c r="K156" s="25"/>
      <c r="L156" s="25"/>
      <c r="M156" s="25"/>
      <c r="N156" s="25"/>
      <c r="O156" s="25"/>
      <c r="P156" s="23"/>
      <c r="Q156" s="25">
        <f t="shared" si="348"/>
        <v>1</v>
      </c>
      <c r="R156" s="25">
        <f t="shared" ref="R156:CC156" si="353">IF($F156=R$4,1,IF($F156&gt;=EDATE(R$4,12),IF(R$11="Prior Year",R144*(1-R$10),R144-R$10),IF(R155&gt;0,R155,0)))</f>
        <v>0.94499999999999995</v>
      </c>
      <c r="S156" s="25">
        <f t="shared" si="353"/>
        <v>1</v>
      </c>
      <c r="T156" s="25">
        <f t="shared" si="353"/>
        <v>0.95</v>
      </c>
      <c r="U156" s="25">
        <f t="shared" si="353"/>
        <v>0.95</v>
      </c>
      <c r="V156" s="25">
        <f t="shared" si="353"/>
        <v>0.95499999999999996</v>
      </c>
      <c r="W156" s="25">
        <f t="shared" si="353"/>
        <v>0.95</v>
      </c>
      <c r="X156" s="25">
        <f t="shared" si="353"/>
        <v>0.95</v>
      </c>
      <c r="Y156" s="25">
        <f t="shared" si="353"/>
        <v>0.95</v>
      </c>
      <c r="Z156" s="25">
        <f t="shared" si="353"/>
        <v>0.95</v>
      </c>
      <c r="AA156" s="25">
        <f t="shared" si="353"/>
        <v>0.95</v>
      </c>
      <c r="AB156" s="25">
        <f t="shared" si="353"/>
        <v>0.96</v>
      </c>
      <c r="AC156" s="25">
        <f t="shared" si="353"/>
        <v>0.96</v>
      </c>
      <c r="AD156" s="25">
        <f t="shared" si="353"/>
        <v>0.95</v>
      </c>
      <c r="AE156" s="25">
        <f t="shared" si="353"/>
        <v>0.95</v>
      </c>
      <c r="AF156" s="25">
        <f t="shared" si="353"/>
        <v>0.95</v>
      </c>
      <c r="AG156" s="25">
        <f t="shared" si="353"/>
        <v>0.95499999999999996</v>
      </c>
      <c r="AH156" s="25">
        <f t="shared" si="353"/>
        <v>0.95499999999999996</v>
      </c>
      <c r="AI156" s="25">
        <f t="shared" si="353"/>
        <v>1</v>
      </c>
      <c r="AJ156" s="25">
        <f t="shared" si="353"/>
        <v>1</v>
      </c>
      <c r="AK156" s="25">
        <f t="shared" si="353"/>
        <v>0.95</v>
      </c>
      <c r="AL156" s="25">
        <f t="shared" si="353"/>
        <v>0.95499999999999996</v>
      </c>
      <c r="AM156" s="25">
        <f t="shared" si="353"/>
        <v>0.95499999999999996</v>
      </c>
      <c r="AN156" s="25">
        <f t="shared" si="353"/>
        <v>0.92799999999999994</v>
      </c>
      <c r="AO156" s="25">
        <f t="shared" si="353"/>
        <v>0.92799999999999994</v>
      </c>
      <c r="AP156" s="25">
        <f t="shared" si="353"/>
        <v>0.91999999999999993</v>
      </c>
      <c r="AQ156" s="25">
        <f t="shared" si="353"/>
        <v>0.91999999999999993</v>
      </c>
      <c r="AR156" s="25">
        <f t="shared" si="353"/>
        <v>1</v>
      </c>
      <c r="AS156" s="25">
        <f t="shared" si="353"/>
        <v>1</v>
      </c>
      <c r="AT156" s="25">
        <f t="shared" si="353"/>
        <v>0.92799999999999994</v>
      </c>
      <c r="AU156" s="25">
        <f t="shared" si="353"/>
        <v>1</v>
      </c>
      <c r="AV156" s="25">
        <f t="shared" si="353"/>
        <v>0.92799999999999994</v>
      </c>
      <c r="AW156" s="25">
        <f t="shared" si="353"/>
        <v>0.92799999999999994</v>
      </c>
      <c r="AX156" s="25">
        <f t="shared" si="353"/>
        <v>0.92799999999999994</v>
      </c>
      <c r="AY156" s="25">
        <f t="shared" si="353"/>
        <v>0.92799999999999994</v>
      </c>
      <c r="AZ156" s="25">
        <f t="shared" si="353"/>
        <v>0.91999999999999993</v>
      </c>
      <c r="BA156" s="25">
        <f t="shared" si="353"/>
        <v>0.91999999999999993</v>
      </c>
      <c r="BB156" s="25">
        <f t="shared" si="353"/>
        <v>0.91999999999999993</v>
      </c>
      <c r="BC156" s="25">
        <f t="shared" si="353"/>
        <v>0.91999999999999993</v>
      </c>
      <c r="BD156" s="25">
        <f t="shared" si="353"/>
        <v>0.91999999999999993</v>
      </c>
      <c r="BE156" s="25">
        <f t="shared" si="353"/>
        <v>0.91999999999999993</v>
      </c>
      <c r="BF156" s="25">
        <f t="shared" si="353"/>
        <v>0.91999999999999993</v>
      </c>
      <c r="BG156" s="25">
        <f t="shared" si="353"/>
        <v>0.91999999999999993</v>
      </c>
      <c r="BH156" s="25">
        <f t="shared" si="353"/>
        <v>1</v>
      </c>
      <c r="BI156" s="25">
        <f t="shared" si="353"/>
        <v>1</v>
      </c>
      <c r="BJ156" s="25">
        <f t="shared" si="353"/>
        <v>1</v>
      </c>
      <c r="BK156" s="25">
        <f t="shared" si="353"/>
        <v>0.92799999999999994</v>
      </c>
      <c r="BL156" s="25">
        <f t="shared" si="353"/>
        <v>0.92799999999999994</v>
      </c>
      <c r="BM156" s="25">
        <f t="shared" si="353"/>
        <v>0.92799999999999994</v>
      </c>
      <c r="BN156" s="25">
        <f t="shared" si="353"/>
        <v>0.92799999999999994</v>
      </c>
      <c r="BO156" s="25">
        <f t="shared" si="353"/>
        <v>0.91999999999999993</v>
      </c>
      <c r="BP156" s="25">
        <f t="shared" si="353"/>
        <v>0.92799999999999994</v>
      </c>
      <c r="BQ156" s="25">
        <f t="shared" si="353"/>
        <v>0.91999999999999993</v>
      </c>
      <c r="BR156" s="25">
        <f t="shared" si="353"/>
        <v>0.91999999999999993</v>
      </c>
      <c r="BS156" s="25">
        <f t="shared" si="353"/>
        <v>0.91999999999999993</v>
      </c>
      <c r="BT156" s="25">
        <f t="shared" si="353"/>
        <v>0.91999999999999993</v>
      </c>
      <c r="BU156" s="25">
        <f t="shared" si="353"/>
        <v>1</v>
      </c>
      <c r="BV156" s="25">
        <f t="shared" si="353"/>
        <v>0.93599999999999994</v>
      </c>
      <c r="BW156" s="25">
        <f t="shared" si="353"/>
        <v>0.91999999999999993</v>
      </c>
      <c r="BX156" s="25">
        <f t="shared" si="353"/>
        <v>0.91999999999999993</v>
      </c>
      <c r="BY156" s="25">
        <f t="shared" si="353"/>
        <v>0.91999999999999993</v>
      </c>
      <c r="BZ156" s="25">
        <f t="shared" si="353"/>
        <v>0.91999999999999993</v>
      </c>
      <c r="CA156" s="25">
        <f t="shared" si="353"/>
        <v>0.91999999999999993</v>
      </c>
      <c r="CB156" s="25">
        <f t="shared" si="353"/>
        <v>0.91999999999999993</v>
      </c>
      <c r="CC156" s="25">
        <f t="shared" si="353"/>
        <v>0.91999999999999993</v>
      </c>
      <c r="CD156" s="25">
        <f t="shared" ref="CD156:CS156" si="354">IF($F156=CD$4,1,IF($F156&gt;=EDATE(CD$4,12),IF(CD$11="Prior Year",CD144*(1-CD$10),CD144-CD$10),IF(CD155&gt;0,CD155,0)))</f>
        <v>0.91999999999999993</v>
      </c>
      <c r="CE156" s="25">
        <f t="shared" si="354"/>
        <v>0.91999999999999993</v>
      </c>
      <c r="CF156" s="25">
        <f t="shared" si="354"/>
        <v>1</v>
      </c>
      <c r="CG156" s="25">
        <f t="shared" si="354"/>
        <v>1</v>
      </c>
      <c r="CH156" s="25">
        <f t="shared" si="354"/>
        <v>1</v>
      </c>
      <c r="CI156" s="25">
        <f t="shared" si="354"/>
        <v>0.91999999999999993</v>
      </c>
      <c r="CJ156" s="25">
        <f t="shared" si="354"/>
        <v>0.95499999999999996</v>
      </c>
      <c r="CK156" s="25">
        <f t="shared" si="354"/>
        <v>0.95499999999999996</v>
      </c>
      <c r="CL156" s="25">
        <f t="shared" si="354"/>
        <v>0.93599999999999994</v>
      </c>
      <c r="CM156" s="25">
        <v>0.94886364249617838</v>
      </c>
      <c r="CN156" s="25">
        <v>0.94886364249617838</v>
      </c>
      <c r="CO156" s="25">
        <v>0.94886364249617838</v>
      </c>
      <c r="CP156" s="25">
        <f t="shared" si="354"/>
        <v>0.95499999999999996</v>
      </c>
      <c r="CQ156" s="25">
        <f t="shared" si="354"/>
        <v>0.95499999999999996</v>
      </c>
      <c r="CR156" s="25">
        <f t="shared" si="354"/>
        <v>0.95499999999999996</v>
      </c>
      <c r="CS156" s="25">
        <f t="shared" si="354"/>
        <v>0.95499999999999996</v>
      </c>
    </row>
    <row r="157" spans="2:97" hidden="1" outlineLevel="1" x14ac:dyDescent="0.25">
      <c r="B157" s="2">
        <f t="shared" si="323"/>
        <v>31</v>
      </c>
      <c r="F157" s="26">
        <f t="shared" si="326"/>
        <v>46357</v>
      </c>
      <c r="G157" s="27">
        <f t="shared" si="347"/>
        <v>0.95164623555258776</v>
      </c>
      <c r="H157" s="27"/>
      <c r="I157" s="27"/>
      <c r="J157" s="27"/>
      <c r="K157" s="27"/>
      <c r="L157" s="27"/>
      <c r="M157" s="27"/>
      <c r="N157" s="27"/>
      <c r="O157" s="27"/>
      <c r="P157" s="28"/>
      <c r="Q157" s="27">
        <f t="shared" si="348"/>
        <v>1</v>
      </c>
      <c r="R157" s="27">
        <f t="shared" ref="R157:CC157" si="355">IF($F157=R$4,1,IF($F157&gt;=EDATE(R$4,12),IF(R$11="Prior Year",R145*(1-R$10),R145-R$10),IF(R156&gt;0,R156,0)))</f>
        <v>0.94499999999999995</v>
      </c>
      <c r="S157" s="27">
        <f t="shared" si="355"/>
        <v>1</v>
      </c>
      <c r="T157" s="27">
        <f t="shared" si="355"/>
        <v>0.95</v>
      </c>
      <c r="U157" s="27">
        <f t="shared" si="355"/>
        <v>0.95</v>
      </c>
      <c r="V157" s="27">
        <f t="shared" si="355"/>
        <v>0.95499999999999996</v>
      </c>
      <c r="W157" s="27">
        <f t="shared" si="355"/>
        <v>0.95</v>
      </c>
      <c r="X157" s="27">
        <f t="shared" si="355"/>
        <v>0.95</v>
      </c>
      <c r="Y157" s="27">
        <f t="shared" si="355"/>
        <v>0.95</v>
      </c>
      <c r="Z157" s="27">
        <f t="shared" si="355"/>
        <v>0.95</v>
      </c>
      <c r="AA157" s="27">
        <f t="shared" si="355"/>
        <v>0.95</v>
      </c>
      <c r="AB157" s="27">
        <f t="shared" si="355"/>
        <v>0.96</v>
      </c>
      <c r="AC157" s="27">
        <f t="shared" si="355"/>
        <v>0.96</v>
      </c>
      <c r="AD157" s="27">
        <f t="shared" si="355"/>
        <v>0.95</v>
      </c>
      <c r="AE157" s="27">
        <f t="shared" si="355"/>
        <v>0.95</v>
      </c>
      <c r="AF157" s="27">
        <f t="shared" si="355"/>
        <v>0.95</v>
      </c>
      <c r="AG157" s="27">
        <f t="shared" si="355"/>
        <v>0.95499999999999996</v>
      </c>
      <c r="AH157" s="27">
        <f t="shared" si="355"/>
        <v>0.95499999999999996</v>
      </c>
      <c r="AI157" s="27">
        <f t="shared" si="355"/>
        <v>1</v>
      </c>
      <c r="AJ157" s="27">
        <f t="shared" si="355"/>
        <v>1</v>
      </c>
      <c r="AK157" s="27">
        <f t="shared" si="355"/>
        <v>0.95</v>
      </c>
      <c r="AL157" s="27">
        <f t="shared" si="355"/>
        <v>0.95499999999999996</v>
      </c>
      <c r="AM157" s="27">
        <f t="shared" si="355"/>
        <v>0.95499999999999996</v>
      </c>
      <c r="AN157" s="27">
        <f t="shared" si="355"/>
        <v>0.92799999999999994</v>
      </c>
      <c r="AO157" s="27">
        <f t="shared" si="355"/>
        <v>0.92799999999999994</v>
      </c>
      <c r="AP157" s="27">
        <f t="shared" si="355"/>
        <v>0.91999999999999993</v>
      </c>
      <c r="AQ157" s="27">
        <f t="shared" si="355"/>
        <v>0.91999999999999993</v>
      </c>
      <c r="AR157" s="27">
        <f t="shared" si="355"/>
        <v>1</v>
      </c>
      <c r="AS157" s="27">
        <f t="shared" si="355"/>
        <v>1</v>
      </c>
      <c r="AT157" s="27">
        <f t="shared" si="355"/>
        <v>0.92799999999999994</v>
      </c>
      <c r="AU157" s="27">
        <f t="shared" si="355"/>
        <v>1</v>
      </c>
      <c r="AV157" s="27">
        <f t="shared" si="355"/>
        <v>0.92799999999999994</v>
      </c>
      <c r="AW157" s="27">
        <f t="shared" si="355"/>
        <v>0.92799999999999994</v>
      </c>
      <c r="AX157" s="27">
        <f t="shared" si="355"/>
        <v>0.92799999999999994</v>
      </c>
      <c r="AY157" s="27">
        <f t="shared" si="355"/>
        <v>0.92799999999999994</v>
      </c>
      <c r="AZ157" s="27">
        <f t="shared" si="355"/>
        <v>0.91999999999999993</v>
      </c>
      <c r="BA157" s="27">
        <f t="shared" si="355"/>
        <v>0.91999999999999993</v>
      </c>
      <c r="BB157" s="27">
        <f t="shared" si="355"/>
        <v>0.91999999999999993</v>
      </c>
      <c r="BC157" s="27">
        <f t="shared" si="355"/>
        <v>0.91999999999999993</v>
      </c>
      <c r="BD157" s="27">
        <f t="shared" si="355"/>
        <v>0.91999999999999993</v>
      </c>
      <c r="BE157" s="27">
        <f t="shared" si="355"/>
        <v>0.91999999999999993</v>
      </c>
      <c r="BF157" s="27">
        <f t="shared" si="355"/>
        <v>0.91999999999999993</v>
      </c>
      <c r="BG157" s="27">
        <f t="shared" si="355"/>
        <v>0.91999999999999993</v>
      </c>
      <c r="BH157" s="27">
        <f t="shared" si="355"/>
        <v>1</v>
      </c>
      <c r="BI157" s="27">
        <f t="shared" si="355"/>
        <v>1</v>
      </c>
      <c r="BJ157" s="27">
        <f t="shared" si="355"/>
        <v>1</v>
      </c>
      <c r="BK157" s="27">
        <f t="shared" si="355"/>
        <v>0.92799999999999994</v>
      </c>
      <c r="BL157" s="27">
        <f t="shared" si="355"/>
        <v>0.92799999999999994</v>
      </c>
      <c r="BM157" s="27">
        <f t="shared" si="355"/>
        <v>0.92799999999999994</v>
      </c>
      <c r="BN157" s="27">
        <f t="shared" si="355"/>
        <v>0.92799999999999994</v>
      </c>
      <c r="BO157" s="27">
        <f t="shared" si="355"/>
        <v>0.91999999999999993</v>
      </c>
      <c r="BP157" s="27">
        <f t="shared" si="355"/>
        <v>0.92799999999999994</v>
      </c>
      <c r="BQ157" s="27">
        <f t="shared" si="355"/>
        <v>0.91999999999999993</v>
      </c>
      <c r="BR157" s="27">
        <f t="shared" si="355"/>
        <v>0.91999999999999993</v>
      </c>
      <c r="BS157" s="27">
        <f t="shared" si="355"/>
        <v>0.91999999999999993</v>
      </c>
      <c r="BT157" s="27">
        <f t="shared" si="355"/>
        <v>0.91999999999999993</v>
      </c>
      <c r="BU157" s="27">
        <f t="shared" si="355"/>
        <v>1</v>
      </c>
      <c r="BV157" s="27">
        <f t="shared" si="355"/>
        <v>0.92799999999999994</v>
      </c>
      <c r="BW157" s="27">
        <f t="shared" si="355"/>
        <v>0.91999999999999993</v>
      </c>
      <c r="BX157" s="27">
        <f t="shared" si="355"/>
        <v>0.91999999999999993</v>
      </c>
      <c r="BY157" s="27">
        <f t="shared" si="355"/>
        <v>0.91999999999999993</v>
      </c>
      <c r="BZ157" s="27">
        <f t="shared" si="355"/>
        <v>0.91999999999999993</v>
      </c>
      <c r="CA157" s="27">
        <f t="shared" si="355"/>
        <v>0.91999999999999993</v>
      </c>
      <c r="CB157" s="27">
        <f t="shared" si="355"/>
        <v>0.91999999999999993</v>
      </c>
      <c r="CC157" s="27">
        <f t="shared" si="355"/>
        <v>0.91999999999999993</v>
      </c>
      <c r="CD157" s="27">
        <f t="shared" ref="CD157:CS157" si="356">IF($F157=CD$4,1,IF($F157&gt;=EDATE(CD$4,12),IF(CD$11="Prior Year",CD145*(1-CD$10),CD145-CD$10),IF(CD156&gt;0,CD156,0)))</f>
        <v>0.91999999999999993</v>
      </c>
      <c r="CE157" s="27">
        <f t="shared" si="356"/>
        <v>0.91999999999999993</v>
      </c>
      <c r="CF157" s="27">
        <f t="shared" si="356"/>
        <v>1</v>
      </c>
      <c r="CG157" s="27">
        <f t="shared" si="356"/>
        <v>1</v>
      </c>
      <c r="CH157" s="27">
        <f t="shared" si="356"/>
        <v>1</v>
      </c>
      <c r="CI157" s="27">
        <f t="shared" si="356"/>
        <v>0.91999999999999993</v>
      </c>
      <c r="CJ157" s="27">
        <f t="shared" si="356"/>
        <v>0.95</v>
      </c>
      <c r="CK157" s="27">
        <f t="shared" si="356"/>
        <v>0.95</v>
      </c>
      <c r="CL157" s="27">
        <f t="shared" si="356"/>
        <v>0.93599999999999994</v>
      </c>
      <c r="CM157" s="27">
        <v>0.94607741726778183</v>
      </c>
      <c r="CN157" s="27">
        <v>0.94607741726778183</v>
      </c>
      <c r="CO157" s="27">
        <v>0.94607741726778183</v>
      </c>
      <c r="CP157" s="27">
        <f t="shared" si="356"/>
        <v>0.95</v>
      </c>
      <c r="CQ157" s="27">
        <f t="shared" si="356"/>
        <v>0.95</v>
      </c>
      <c r="CR157" s="27">
        <f t="shared" si="356"/>
        <v>0.95</v>
      </c>
      <c r="CS157" s="27">
        <f t="shared" si="356"/>
        <v>0.95</v>
      </c>
    </row>
    <row r="158" spans="2:97" hidden="1" outlineLevel="1" x14ac:dyDescent="0.25">
      <c r="B158" s="2">
        <f t="shared" si="323"/>
        <v>31</v>
      </c>
      <c r="F158" s="24">
        <f t="shared" si="326"/>
        <v>46388</v>
      </c>
      <c r="G158" s="25">
        <f t="shared" si="347"/>
        <v>0.94989656319057025</v>
      </c>
      <c r="H158" s="25"/>
      <c r="I158" s="25"/>
      <c r="J158" s="25"/>
      <c r="K158" s="25"/>
      <c r="L158" s="25"/>
      <c r="M158" s="25"/>
      <c r="N158" s="25"/>
      <c r="O158" s="25"/>
      <c r="P158" s="23"/>
      <c r="Q158" s="25">
        <f t="shared" si="348"/>
        <v>1</v>
      </c>
      <c r="R158" s="25">
        <f t="shared" ref="R158:CC158" si="357">IF($F158=R$4,1,IF($F158&gt;=EDATE(R$4,12),IF(R$11="Prior Year",R146*(1-R$10),R146-R$10),IF(R157&gt;0,R157,0)))</f>
        <v>0.94499999999999995</v>
      </c>
      <c r="S158" s="25">
        <f t="shared" si="357"/>
        <v>1</v>
      </c>
      <c r="T158" s="25">
        <f t="shared" si="357"/>
        <v>0.94499999999999995</v>
      </c>
      <c r="U158" s="25">
        <f t="shared" si="357"/>
        <v>0.94499999999999995</v>
      </c>
      <c r="V158" s="25">
        <f t="shared" si="357"/>
        <v>0.95</v>
      </c>
      <c r="W158" s="25">
        <f t="shared" si="357"/>
        <v>0.94499999999999995</v>
      </c>
      <c r="X158" s="25">
        <f t="shared" si="357"/>
        <v>0.95</v>
      </c>
      <c r="Y158" s="25">
        <f t="shared" si="357"/>
        <v>0.95</v>
      </c>
      <c r="Z158" s="25">
        <f t="shared" si="357"/>
        <v>0.95</v>
      </c>
      <c r="AA158" s="25">
        <f t="shared" si="357"/>
        <v>0.95</v>
      </c>
      <c r="AB158" s="25">
        <f t="shared" si="357"/>
        <v>0.95499999999999996</v>
      </c>
      <c r="AC158" s="25">
        <f t="shared" si="357"/>
        <v>0.95499999999999996</v>
      </c>
      <c r="AD158" s="25">
        <f t="shared" si="357"/>
        <v>0.94499999999999995</v>
      </c>
      <c r="AE158" s="25">
        <f t="shared" si="357"/>
        <v>0.95</v>
      </c>
      <c r="AF158" s="25">
        <f t="shared" si="357"/>
        <v>0.95</v>
      </c>
      <c r="AG158" s="25">
        <f t="shared" si="357"/>
        <v>0.95</v>
      </c>
      <c r="AH158" s="25">
        <f t="shared" si="357"/>
        <v>0.95</v>
      </c>
      <c r="AI158" s="25">
        <f t="shared" si="357"/>
        <v>1</v>
      </c>
      <c r="AJ158" s="25">
        <f t="shared" si="357"/>
        <v>1</v>
      </c>
      <c r="AK158" s="25">
        <f t="shared" si="357"/>
        <v>0.94499999999999995</v>
      </c>
      <c r="AL158" s="25">
        <f t="shared" si="357"/>
        <v>0.95</v>
      </c>
      <c r="AM158" s="25">
        <f t="shared" si="357"/>
        <v>0.95</v>
      </c>
      <c r="AN158" s="25">
        <f t="shared" si="357"/>
        <v>0.91999999999999993</v>
      </c>
      <c r="AO158" s="25">
        <f t="shared" si="357"/>
        <v>0.91999999999999993</v>
      </c>
      <c r="AP158" s="25">
        <f t="shared" si="357"/>
        <v>0.91999999999999993</v>
      </c>
      <c r="AQ158" s="25">
        <f t="shared" si="357"/>
        <v>0.91999999999999993</v>
      </c>
      <c r="AR158" s="25">
        <f t="shared" si="357"/>
        <v>1</v>
      </c>
      <c r="AS158" s="25">
        <f t="shared" si="357"/>
        <v>1</v>
      </c>
      <c r="AT158" s="25">
        <f t="shared" si="357"/>
        <v>0.91999999999999993</v>
      </c>
      <c r="AU158" s="25">
        <f t="shared" si="357"/>
        <v>1</v>
      </c>
      <c r="AV158" s="25">
        <f t="shared" si="357"/>
        <v>0.91999999999999993</v>
      </c>
      <c r="AW158" s="25">
        <f t="shared" si="357"/>
        <v>0.91999999999999993</v>
      </c>
      <c r="AX158" s="25">
        <f t="shared" si="357"/>
        <v>0.91999999999999993</v>
      </c>
      <c r="AY158" s="25">
        <f t="shared" si="357"/>
        <v>0.91999999999999993</v>
      </c>
      <c r="AZ158" s="25">
        <f t="shared" si="357"/>
        <v>0.91999999999999993</v>
      </c>
      <c r="BA158" s="25">
        <f t="shared" si="357"/>
        <v>0.91999999999999993</v>
      </c>
      <c r="BB158" s="25">
        <f t="shared" si="357"/>
        <v>0.91999999999999993</v>
      </c>
      <c r="BC158" s="25">
        <f t="shared" si="357"/>
        <v>0.91999999999999993</v>
      </c>
      <c r="BD158" s="25">
        <f t="shared" si="357"/>
        <v>0.91999999999999993</v>
      </c>
      <c r="BE158" s="25">
        <f t="shared" si="357"/>
        <v>0.91999999999999993</v>
      </c>
      <c r="BF158" s="25">
        <f t="shared" si="357"/>
        <v>0.91199999999999992</v>
      </c>
      <c r="BG158" s="25">
        <f t="shared" si="357"/>
        <v>0.91199999999999992</v>
      </c>
      <c r="BH158" s="25">
        <f t="shared" si="357"/>
        <v>1</v>
      </c>
      <c r="BI158" s="25">
        <f t="shared" si="357"/>
        <v>1</v>
      </c>
      <c r="BJ158" s="25">
        <f t="shared" si="357"/>
        <v>1</v>
      </c>
      <c r="BK158" s="25">
        <f t="shared" si="357"/>
        <v>0.91999999999999993</v>
      </c>
      <c r="BL158" s="25">
        <f t="shared" si="357"/>
        <v>0.91999999999999993</v>
      </c>
      <c r="BM158" s="25">
        <f t="shared" si="357"/>
        <v>0.91999999999999993</v>
      </c>
      <c r="BN158" s="25">
        <f t="shared" si="357"/>
        <v>0.91999999999999993</v>
      </c>
      <c r="BO158" s="25">
        <f t="shared" si="357"/>
        <v>0.91999999999999993</v>
      </c>
      <c r="BP158" s="25">
        <f t="shared" si="357"/>
        <v>0.91999999999999993</v>
      </c>
      <c r="BQ158" s="25">
        <f t="shared" si="357"/>
        <v>0.91999999999999993</v>
      </c>
      <c r="BR158" s="25">
        <f t="shared" si="357"/>
        <v>0.91999999999999993</v>
      </c>
      <c r="BS158" s="25">
        <f t="shared" si="357"/>
        <v>0.91999999999999993</v>
      </c>
      <c r="BT158" s="25">
        <f t="shared" si="357"/>
        <v>0.91999999999999993</v>
      </c>
      <c r="BU158" s="25">
        <f t="shared" si="357"/>
        <v>1</v>
      </c>
      <c r="BV158" s="25">
        <f t="shared" si="357"/>
        <v>0.92799999999999994</v>
      </c>
      <c r="BW158" s="25">
        <f t="shared" si="357"/>
        <v>0.91999999999999993</v>
      </c>
      <c r="BX158" s="25">
        <f t="shared" si="357"/>
        <v>0.91999999999999993</v>
      </c>
      <c r="BY158" s="25">
        <f t="shared" si="357"/>
        <v>0.91999999999999993</v>
      </c>
      <c r="BZ158" s="25">
        <f t="shared" si="357"/>
        <v>0.91999999999999993</v>
      </c>
      <c r="CA158" s="25">
        <f t="shared" si="357"/>
        <v>0.91999999999999993</v>
      </c>
      <c r="CB158" s="25">
        <f t="shared" si="357"/>
        <v>0.91999999999999993</v>
      </c>
      <c r="CC158" s="25">
        <f t="shared" si="357"/>
        <v>0.91999999999999993</v>
      </c>
      <c r="CD158" s="25">
        <f t="shared" ref="CD158:CS158" si="358">IF($F158=CD$4,1,IF($F158&gt;=EDATE(CD$4,12),IF(CD$11="Prior Year",CD146*(1-CD$10),CD146-CD$10),IF(CD157&gt;0,CD157,0)))</f>
        <v>0.91999999999999993</v>
      </c>
      <c r="CE158" s="25">
        <f t="shared" si="358"/>
        <v>0.91999999999999993</v>
      </c>
      <c r="CF158" s="25">
        <f t="shared" si="358"/>
        <v>1</v>
      </c>
      <c r="CG158" s="25">
        <f t="shared" si="358"/>
        <v>1</v>
      </c>
      <c r="CH158" s="25">
        <f t="shared" si="358"/>
        <v>1</v>
      </c>
      <c r="CI158" s="25">
        <f t="shared" si="358"/>
        <v>0.91999999999999993</v>
      </c>
      <c r="CJ158" s="25">
        <f t="shared" si="358"/>
        <v>0.95</v>
      </c>
      <c r="CK158" s="25">
        <f t="shared" si="358"/>
        <v>0.95</v>
      </c>
      <c r="CL158" s="25">
        <f t="shared" si="358"/>
        <v>0.93599999999999994</v>
      </c>
      <c r="CM158" s="25">
        <v>0.9433520877978907</v>
      </c>
      <c r="CN158" s="25">
        <v>0.9433520877978907</v>
      </c>
      <c r="CO158" s="25">
        <v>0.9433520877978907</v>
      </c>
      <c r="CP158" s="25">
        <f t="shared" si="358"/>
        <v>0.95</v>
      </c>
      <c r="CQ158" s="25">
        <f t="shared" si="358"/>
        <v>0.95</v>
      </c>
      <c r="CR158" s="25">
        <f t="shared" si="358"/>
        <v>0.95</v>
      </c>
      <c r="CS158" s="25">
        <f t="shared" si="358"/>
        <v>0.95</v>
      </c>
    </row>
    <row r="159" spans="2:97" hidden="1" outlineLevel="1" x14ac:dyDescent="0.25">
      <c r="B159" s="2">
        <f t="shared" si="323"/>
        <v>28</v>
      </c>
      <c r="F159" s="24">
        <f t="shared" si="326"/>
        <v>46419</v>
      </c>
      <c r="G159" s="25">
        <f t="shared" si="347"/>
        <v>0.94989656319057025</v>
      </c>
      <c r="H159" s="25"/>
      <c r="I159" s="25"/>
      <c r="J159" s="25"/>
      <c r="K159" s="25"/>
      <c r="L159" s="25"/>
      <c r="M159" s="25"/>
      <c r="N159" s="25"/>
      <c r="O159" s="25"/>
      <c r="P159" s="23"/>
      <c r="Q159" s="25">
        <f t="shared" si="348"/>
        <v>1</v>
      </c>
      <c r="R159" s="25">
        <f t="shared" ref="R159:CC159" si="359">IF($F159=R$4,1,IF($F159&gt;=EDATE(R$4,12),IF(R$11="Prior Year",R147*(1-R$10),R147-R$10),IF(R158&gt;0,R158,0)))</f>
        <v>0.94499999999999995</v>
      </c>
      <c r="S159" s="25">
        <f t="shared" si="359"/>
        <v>1</v>
      </c>
      <c r="T159" s="25">
        <f t="shared" si="359"/>
        <v>0.94499999999999995</v>
      </c>
      <c r="U159" s="25">
        <f t="shared" si="359"/>
        <v>0.94499999999999995</v>
      </c>
      <c r="V159" s="25">
        <f t="shared" si="359"/>
        <v>0.95</v>
      </c>
      <c r="W159" s="25">
        <f t="shared" si="359"/>
        <v>0.94499999999999995</v>
      </c>
      <c r="X159" s="25">
        <f t="shared" si="359"/>
        <v>0.95</v>
      </c>
      <c r="Y159" s="25">
        <f t="shared" si="359"/>
        <v>0.95</v>
      </c>
      <c r="Z159" s="25">
        <f t="shared" si="359"/>
        <v>0.95</v>
      </c>
      <c r="AA159" s="25">
        <f t="shared" si="359"/>
        <v>0.95</v>
      </c>
      <c r="AB159" s="25">
        <f t="shared" si="359"/>
        <v>0.95499999999999996</v>
      </c>
      <c r="AC159" s="25">
        <f t="shared" si="359"/>
        <v>0.95499999999999996</v>
      </c>
      <c r="AD159" s="25">
        <f t="shared" si="359"/>
        <v>0.94499999999999995</v>
      </c>
      <c r="AE159" s="25">
        <f t="shared" si="359"/>
        <v>0.95</v>
      </c>
      <c r="AF159" s="25">
        <f t="shared" si="359"/>
        <v>0.95</v>
      </c>
      <c r="AG159" s="25">
        <f t="shared" si="359"/>
        <v>0.95</v>
      </c>
      <c r="AH159" s="25">
        <f t="shared" si="359"/>
        <v>0.95</v>
      </c>
      <c r="AI159" s="25">
        <f t="shared" si="359"/>
        <v>1</v>
      </c>
      <c r="AJ159" s="25">
        <f t="shared" si="359"/>
        <v>1</v>
      </c>
      <c r="AK159" s="25">
        <f t="shared" si="359"/>
        <v>0.94499999999999995</v>
      </c>
      <c r="AL159" s="25">
        <f t="shared" si="359"/>
        <v>0.95</v>
      </c>
      <c r="AM159" s="25">
        <f t="shared" si="359"/>
        <v>0.95</v>
      </c>
      <c r="AN159" s="25">
        <f t="shared" si="359"/>
        <v>0.91999999999999993</v>
      </c>
      <c r="AO159" s="25">
        <f t="shared" si="359"/>
        <v>0.91999999999999993</v>
      </c>
      <c r="AP159" s="25">
        <f t="shared" si="359"/>
        <v>0.91999999999999993</v>
      </c>
      <c r="AQ159" s="25">
        <f t="shared" si="359"/>
        <v>0.91999999999999993</v>
      </c>
      <c r="AR159" s="25">
        <f t="shared" si="359"/>
        <v>1</v>
      </c>
      <c r="AS159" s="25">
        <f t="shared" si="359"/>
        <v>1</v>
      </c>
      <c r="AT159" s="25">
        <f t="shared" si="359"/>
        <v>0.91999999999999993</v>
      </c>
      <c r="AU159" s="25">
        <f t="shared" si="359"/>
        <v>1</v>
      </c>
      <c r="AV159" s="25">
        <f t="shared" si="359"/>
        <v>0.91999999999999993</v>
      </c>
      <c r="AW159" s="25">
        <f t="shared" si="359"/>
        <v>0.91999999999999993</v>
      </c>
      <c r="AX159" s="25">
        <f t="shared" si="359"/>
        <v>0.91999999999999993</v>
      </c>
      <c r="AY159" s="25">
        <f t="shared" si="359"/>
        <v>0.91999999999999993</v>
      </c>
      <c r="AZ159" s="25">
        <f t="shared" si="359"/>
        <v>0.91999999999999993</v>
      </c>
      <c r="BA159" s="25">
        <f t="shared" si="359"/>
        <v>0.91999999999999993</v>
      </c>
      <c r="BB159" s="25">
        <f t="shared" si="359"/>
        <v>0.91999999999999993</v>
      </c>
      <c r="BC159" s="25">
        <f t="shared" si="359"/>
        <v>0.91999999999999993</v>
      </c>
      <c r="BD159" s="25">
        <f t="shared" si="359"/>
        <v>0.91999999999999993</v>
      </c>
      <c r="BE159" s="25">
        <f t="shared" si="359"/>
        <v>0.91999999999999993</v>
      </c>
      <c r="BF159" s="25">
        <f t="shared" si="359"/>
        <v>0.91199999999999992</v>
      </c>
      <c r="BG159" s="25">
        <f t="shared" si="359"/>
        <v>0.91199999999999992</v>
      </c>
      <c r="BH159" s="25">
        <f t="shared" si="359"/>
        <v>1</v>
      </c>
      <c r="BI159" s="25">
        <f t="shared" si="359"/>
        <v>1</v>
      </c>
      <c r="BJ159" s="25">
        <f t="shared" si="359"/>
        <v>1</v>
      </c>
      <c r="BK159" s="25">
        <f t="shared" si="359"/>
        <v>0.91999999999999993</v>
      </c>
      <c r="BL159" s="25">
        <f t="shared" si="359"/>
        <v>0.91999999999999993</v>
      </c>
      <c r="BM159" s="25">
        <f t="shared" si="359"/>
        <v>0.91999999999999993</v>
      </c>
      <c r="BN159" s="25">
        <f t="shared" si="359"/>
        <v>0.91999999999999993</v>
      </c>
      <c r="BO159" s="25">
        <f t="shared" si="359"/>
        <v>0.91999999999999993</v>
      </c>
      <c r="BP159" s="25">
        <f t="shared" si="359"/>
        <v>0.91999999999999993</v>
      </c>
      <c r="BQ159" s="25">
        <f t="shared" si="359"/>
        <v>0.91999999999999993</v>
      </c>
      <c r="BR159" s="25">
        <f t="shared" si="359"/>
        <v>0.91999999999999993</v>
      </c>
      <c r="BS159" s="25">
        <f t="shared" si="359"/>
        <v>0.91999999999999993</v>
      </c>
      <c r="BT159" s="25">
        <f t="shared" si="359"/>
        <v>0.91999999999999993</v>
      </c>
      <c r="BU159" s="25">
        <f t="shared" si="359"/>
        <v>1</v>
      </c>
      <c r="BV159" s="25">
        <f t="shared" si="359"/>
        <v>0.92799999999999994</v>
      </c>
      <c r="BW159" s="25">
        <f t="shared" si="359"/>
        <v>0.91999999999999993</v>
      </c>
      <c r="BX159" s="25">
        <f t="shared" si="359"/>
        <v>0.91999999999999993</v>
      </c>
      <c r="BY159" s="25">
        <f t="shared" si="359"/>
        <v>0.91999999999999993</v>
      </c>
      <c r="BZ159" s="25">
        <f t="shared" si="359"/>
        <v>0.91999999999999993</v>
      </c>
      <c r="CA159" s="25">
        <f t="shared" si="359"/>
        <v>0.91999999999999993</v>
      </c>
      <c r="CB159" s="25">
        <f t="shared" si="359"/>
        <v>0.91999999999999993</v>
      </c>
      <c r="CC159" s="25">
        <f t="shared" si="359"/>
        <v>0.91999999999999993</v>
      </c>
      <c r="CD159" s="25">
        <f t="shared" ref="CD159:CS159" si="360">IF($F159=CD$4,1,IF($F159&gt;=EDATE(CD$4,12),IF(CD$11="Prior Year",CD147*(1-CD$10),CD147-CD$10),IF(CD158&gt;0,CD158,0)))</f>
        <v>0.91999999999999993</v>
      </c>
      <c r="CE159" s="25">
        <f t="shared" si="360"/>
        <v>0.91999999999999993</v>
      </c>
      <c r="CF159" s="25">
        <f t="shared" si="360"/>
        <v>1</v>
      </c>
      <c r="CG159" s="25">
        <f t="shared" si="360"/>
        <v>1</v>
      </c>
      <c r="CH159" s="25">
        <f t="shared" si="360"/>
        <v>1</v>
      </c>
      <c r="CI159" s="25">
        <f t="shared" si="360"/>
        <v>0.91999999999999993</v>
      </c>
      <c r="CJ159" s="25">
        <f t="shared" si="360"/>
        <v>0.95</v>
      </c>
      <c r="CK159" s="25">
        <f t="shared" si="360"/>
        <v>0.95</v>
      </c>
      <c r="CL159" s="25">
        <f t="shared" si="360"/>
        <v>0.93599999999999994</v>
      </c>
      <c r="CM159" s="25">
        <v>0.9433520877978907</v>
      </c>
      <c r="CN159" s="25">
        <v>0.9433520877978907</v>
      </c>
      <c r="CO159" s="25">
        <v>0.9433520877978907</v>
      </c>
      <c r="CP159" s="25">
        <f t="shared" si="360"/>
        <v>0.95</v>
      </c>
      <c r="CQ159" s="25">
        <f t="shared" si="360"/>
        <v>0.95</v>
      </c>
      <c r="CR159" s="25">
        <f t="shared" si="360"/>
        <v>0.95</v>
      </c>
      <c r="CS159" s="25">
        <f t="shared" si="360"/>
        <v>0.95</v>
      </c>
    </row>
    <row r="160" spans="2:97" hidden="1" outlineLevel="1" x14ac:dyDescent="0.25">
      <c r="B160" s="2">
        <f t="shared" si="323"/>
        <v>31</v>
      </c>
      <c r="F160" s="24">
        <f t="shared" si="326"/>
        <v>46447</v>
      </c>
      <c r="G160" s="25">
        <f t="shared" si="347"/>
        <v>0.94989656319057025</v>
      </c>
      <c r="H160" s="25"/>
      <c r="I160" s="25"/>
      <c r="J160" s="25"/>
      <c r="K160" s="25"/>
      <c r="L160" s="25"/>
      <c r="M160" s="25"/>
      <c r="N160" s="25"/>
      <c r="O160" s="25"/>
      <c r="P160" s="23"/>
      <c r="Q160" s="25">
        <f t="shared" si="348"/>
        <v>1</v>
      </c>
      <c r="R160" s="25">
        <f t="shared" ref="R160:CC160" si="361">IF($F160=R$4,1,IF($F160&gt;=EDATE(R$4,12),IF(R$11="Prior Year",R148*(1-R$10),R148-R$10),IF(R159&gt;0,R159,0)))</f>
        <v>0.94499999999999995</v>
      </c>
      <c r="S160" s="25">
        <f t="shared" si="361"/>
        <v>1</v>
      </c>
      <c r="T160" s="25">
        <f t="shared" si="361"/>
        <v>0.94499999999999995</v>
      </c>
      <c r="U160" s="25">
        <f t="shared" si="361"/>
        <v>0.94499999999999995</v>
      </c>
      <c r="V160" s="25">
        <f t="shared" si="361"/>
        <v>0.95</v>
      </c>
      <c r="W160" s="25">
        <f t="shared" si="361"/>
        <v>0.94499999999999995</v>
      </c>
      <c r="X160" s="25">
        <f t="shared" si="361"/>
        <v>0.95</v>
      </c>
      <c r="Y160" s="25">
        <f t="shared" si="361"/>
        <v>0.95</v>
      </c>
      <c r="Z160" s="25">
        <f t="shared" si="361"/>
        <v>0.95</v>
      </c>
      <c r="AA160" s="25">
        <f t="shared" si="361"/>
        <v>0.95</v>
      </c>
      <c r="AB160" s="25">
        <f t="shared" si="361"/>
        <v>0.95499999999999996</v>
      </c>
      <c r="AC160" s="25">
        <f t="shared" si="361"/>
        <v>0.95499999999999996</v>
      </c>
      <c r="AD160" s="25">
        <f t="shared" si="361"/>
        <v>0.94499999999999995</v>
      </c>
      <c r="AE160" s="25">
        <f t="shared" si="361"/>
        <v>0.95</v>
      </c>
      <c r="AF160" s="25">
        <f t="shared" si="361"/>
        <v>0.95</v>
      </c>
      <c r="AG160" s="25">
        <f t="shared" si="361"/>
        <v>0.95</v>
      </c>
      <c r="AH160" s="25">
        <f t="shared" si="361"/>
        <v>0.95</v>
      </c>
      <c r="AI160" s="25">
        <f t="shared" si="361"/>
        <v>1</v>
      </c>
      <c r="AJ160" s="25">
        <f t="shared" si="361"/>
        <v>1</v>
      </c>
      <c r="AK160" s="25">
        <f t="shared" si="361"/>
        <v>0.94499999999999995</v>
      </c>
      <c r="AL160" s="25">
        <f t="shared" si="361"/>
        <v>0.95</v>
      </c>
      <c r="AM160" s="25">
        <f t="shared" si="361"/>
        <v>0.95</v>
      </c>
      <c r="AN160" s="25">
        <f t="shared" si="361"/>
        <v>0.91999999999999993</v>
      </c>
      <c r="AO160" s="25">
        <f t="shared" si="361"/>
        <v>0.91999999999999993</v>
      </c>
      <c r="AP160" s="25">
        <f t="shared" si="361"/>
        <v>0.91999999999999993</v>
      </c>
      <c r="AQ160" s="25">
        <f t="shared" si="361"/>
        <v>0.91999999999999993</v>
      </c>
      <c r="AR160" s="25">
        <f t="shared" si="361"/>
        <v>1</v>
      </c>
      <c r="AS160" s="25">
        <f t="shared" si="361"/>
        <v>1</v>
      </c>
      <c r="AT160" s="25">
        <f t="shared" si="361"/>
        <v>0.91999999999999993</v>
      </c>
      <c r="AU160" s="25">
        <f t="shared" si="361"/>
        <v>1</v>
      </c>
      <c r="AV160" s="25">
        <f t="shared" si="361"/>
        <v>0.91999999999999993</v>
      </c>
      <c r="AW160" s="25">
        <f t="shared" si="361"/>
        <v>0.91999999999999993</v>
      </c>
      <c r="AX160" s="25">
        <f t="shared" si="361"/>
        <v>0.91999999999999993</v>
      </c>
      <c r="AY160" s="25">
        <f t="shared" si="361"/>
        <v>0.91999999999999993</v>
      </c>
      <c r="AZ160" s="25">
        <f t="shared" si="361"/>
        <v>0.91999999999999993</v>
      </c>
      <c r="BA160" s="25">
        <f t="shared" si="361"/>
        <v>0.91999999999999993</v>
      </c>
      <c r="BB160" s="25">
        <f t="shared" si="361"/>
        <v>0.91999999999999993</v>
      </c>
      <c r="BC160" s="25">
        <f t="shared" si="361"/>
        <v>0.91999999999999993</v>
      </c>
      <c r="BD160" s="25">
        <f t="shared" si="361"/>
        <v>0.91999999999999993</v>
      </c>
      <c r="BE160" s="25">
        <f t="shared" si="361"/>
        <v>0.91999999999999993</v>
      </c>
      <c r="BF160" s="25">
        <f t="shared" si="361"/>
        <v>0.91199999999999992</v>
      </c>
      <c r="BG160" s="25">
        <f t="shared" si="361"/>
        <v>0.91199999999999992</v>
      </c>
      <c r="BH160" s="25">
        <f t="shared" si="361"/>
        <v>1</v>
      </c>
      <c r="BI160" s="25">
        <f t="shared" si="361"/>
        <v>1</v>
      </c>
      <c r="BJ160" s="25">
        <f t="shared" si="361"/>
        <v>1</v>
      </c>
      <c r="BK160" s="25">
        <f t="shared" si="361"/>
        <v>0.91999999999999993</v>
      </c>
      <c r="BL160" s="25">
        <f t="shared" si="361"/>
        <v>0.91999999999999993</v>
      </c>
      <c r="BM160" s="25">
        <f t="shared" si="361"/>
        <v>0.91999999999999993</v>
      </c>
      <c r="BN160" s="25">
        <f t="shared" si="361"/>
        <v>0.91999999999999993</v>
      </c>
      <c r="BO160" s="25">
        <f t="shared" si="361"/>
        <v>0.91999999999999993</v>
      </c>
      <c r="BP160" s="25">
        <f t="shared" si="361"/>
        <v>0.91999999999999993</v>
      </c>
      <c r="BQ160" s="25">
        <f t="shared" si="361"/>
        <v>0.91999999999999993</v>
      </c>
      <c r="BR160" s="25">
        <f t="shared" si="361"/>
        <v>0.91999999999999993</v>
      </c>
      <c r="BS160" s="25">
        <f t="shared" si="361"/>
        <v>0.91999999999999993</v>
      </c>
      <c r="BT160" s="25">
        <f t="shared" si="361"/>
        <v>0.91999999999999993</v>
      </c>
      <c r="BU160" s="25">
        <f t="shared" si="361"/>
        <v>1</v>
      </c>
      <c r="BV160" s="25">
        <f t="shared" si="361"/>
        <v>0.92799999999999994</v>
      </c>
      <c r="BW160" s="25">
        <f t="shared" si="361"/>
        <v>0.91999999999999993</v>
      </c>
      <c r="BX160" s="25">
        <f t="shared" si="361"/>
        <v>0.91999999999999993</v>
      </c>
      <c r="BY160" s="25">
        <f t="shared" si="361"/>
        <v>0.91999999999999993</v>
      </c>
      <c r="BZ160" s="25">
        <f t="shared" si="361"/>
        <v>0.91999999999999993</v>
      </c>
      <c r="CA160" s="25">
        <f t="shared" si="361"/>
        <v>0.91999999999999993</v>
      </c>
      <c r="CB160" s="25">
        <f t="shared" si="361"/>
        <v>0.91999999999999993</v>
      </c>
      <c r="CC160" s="25">
        <f t="shared" si="361"/>
        <v>0.91999999999999993</v>
      </c>
      <c r="CD160" s="25">
        <f t="shared" ref="CD160:CS160" si="362">IF($F160=CD$4,1,IF($F160&gt;=EDATE(CD$4,12),IF(CD$11="Prior Year",CD148*(1-CD$10),CD148-CD$10),IF(CD159&gt;0,CD159,0)))</f>
        <v>0.91999999999999993</v>
      </c>
      <c r="CE160" s="25">
        <f t="shared" si="362"/>
        <v>0.91999999999999993</v>
      </c>
      <c r="CF160" s="25">
        <f t="shared" si="362"/>
        <v>1</v>
      </c>
      <c r="CG160" s="25">
        <f t="shared" si="362"/>
        <v>1</v>
      </c>
      <c r="CH160" s="25">
        <f t="shared" si="362"/>
        <v>1</v>
      </c>
      <c r="CI160" s="25">
        <f t="shared" si="362"/>
        <v>0.91999999999999993</v>
      </c>
      <c r="CJ160" s="25">
        <f t="shared" si="362"/>
        <v>0.95</v>
      </c>
      <c r="CK160" s="25">
        <f t="shared" si="362"/>
        <v>0.95</v>
      </c>
      <c r="CL160" s="25">
        <f t="shared" si="362"/>
        <v>0.93599999999999994</v>
      </c>
      <c r="CM160" s="25">
        <v>0.9433520877978907</v>
      </c>
      <c r="CN160" s="25">
        <v>0.9433520877978907</v>
      </c>
      <c r="CO160" s="25">
        <v>0.9433520877978907</v>
      </c>
      <c r="CP160" s="25">
        <f t="shared" si="362"/>
        <v>0.95</v>
      </c>
      <c r="CQ160" s="25">
        <f t="shared" si="362"/>
        <v>0.95</v>
      </c>
      <c r="CR160" s="25">
        <f t="shared" si="362"/>
        <v>0.95</v>
      </c>
      <c r="CS160" s="25">
        <f t="shared" si="362"/>
        <v>0.95</v>
      </c>
    </row>
    <row r="161" spans="2:97" hidden="1" outlineLevel="1" x14ac:dyDescent="0.25">
      <c r="B161" s="2">
        <f t="shared" si="323"/>
        <v>30</v>
      </c>
      <c r="F161" s="24">
        <f t="shared" si="326"/>
        <v>46478</v>
      </c>
      <c r="G161" s="25">
        <f t="shared" si="347"/>
        <v>0.94989656319057025</v>
      </c>
      <c r="H161" s="25"/>
      <c r="I161" s="25"/>
      <c r="J161" s="25"/>
      <c r="K161" s="25"/>
      <c r="L161" s="25"/>
      <c r="M161" s="25"/>
      <c r="N161" s="25"/>
      <c r="O161" s="25"/>
      <c r="P161" s="23"/>
      <c r="Q161" s="25">
        <f t="shared" si="348"/>
        <v>1</v>
      </c>
      <c r="R161" s="25">
        <f t="shared" ref="R161:CC161" si="363">IF($F161=R$4,1,IF($F161&gt;=EDATE(R$4,12),IF(R$11="Prior Year",R149*(1-R$10),R149-R$10),IF(R160&gt;0,R160,0)))</f>
        <v>0.94499999999999995</v>
      </c>
      <c r="S161" s="25">
        <f t="shared" si="363"/>
        <v>1</v>
      </c>
      <c r="T161" s="25">
        <f t="shared" si="363"/>
        <v>0.94499999999999995</v>
      </c>
      <c r="U161" s="25">
        <f t="shared" si="363"/>
        <v>0.94499999999999995</v>
      </c>
      <c r="V161" s="25">
        <f t="shared" si="363"/>
        <v>0.95</v>
      </c>
      <c r="W161" s="25">
        <f t="shared" si="363"/>
        <v>0.94499999999999995</v>
      </c>
      <c r="X161" s="25">
        <f t="shared" si="363"/>
        <v>0.95</v>
      </c>
      <c r="Y161" s="25">
        <f t="shared" si="363"/>
        <v>0.95</v>
      </c>
      <c r="Z161" s="25">
        <f t="shared" si="363"/>
        <v>0.95</v>
      </c>
      <c r="AA161" s="25">
        <f t="shared" si="363"/>
        <v>0.95</v>
      </c>
      <c r="AB161" s="25">
        <f t="shared" si="363"/>
        <v>0.95499999999999996</v>
      </c>
      <c r="AC161" s="25">
        <f t="shared" si="363"/>
        <v>0.95499999999999996</v>
      </c>
      <c r="AD161" s="25">
        <f t="shared" si="363"/>
        <v>0.94499999999999995</v>
      </c>
      <c r="AE161" s="25">
        <f t="shared" si="363"/>
        <v>0.95</v>
      </c>
      <c r="AF161" s="25">
        <f t="shared" si="363"/>
        <v>0.95</v>
      </c>
      <c r="AG161" s="25">
        <f t="shared" si="363"/>
        <v>0.95</v>
      </c>
      <c r="AH161" s="25">
        <f t="shared" si="363"/>
        <v>0.95</v>
      </c>
      <c r="AI161" s="25">
        <f t="shared" si="363"/>
        <v>1</v>
      </c>
      <c r="AJ161" s="25">
        <f t="shared" si="363"/>
        <v>1</v>
      </c>
      <c r="AK161" s="25">
        <f t="shared" si="363"/>
        <v>0.94499999999999995</v>
      </c>
      <c r="AL161" s="25">
        <f t="shared" si="363"/>
        <v>0.95</v>
      </c>
      <c r="AM161" s="25">
        <f t="shared" si="363"/>
        <v>0.95</v>
      </c>
      <c r="AN161" s="25">
        <f t="shared" si="363"/>
        <v>0.91999999999999993</v>
      </c>
      <c r="AO161" s="25">
        <f t="shared" si="363"/>
        <v>0.91999999999999993</v>
      </c>
      <c r="AP161" s="25">
        <f t="shared" si="363"/>
        <v>0.91999999999999993</v>
      </c>
      <c r="AQ161" s="25">
        <f t="shared" si="363"/>
        <v>0.91999999999999993</v>
      </c>
      <c r="AR161" s="25">
        <f t="shared" si="363"/>
        <v>1</v>
      </c>
      <c r="AS161" s="25">
        <f t="shared" si="363"/>
        <v>1</v>
      </c>
      <c r="AT161" s="25">
        <f t="shared" si="363"/>
        <v>0.91999999999999993</v>
      </c>
      <c r="AU161" s="25">
        <f t="shared" si="363"/>
        <v>1</v>
      </c>
      <c r="AV161" s="25">
        <f t="shared" si="363"/>
        <v>0.91999999999999993</v>
      </c>
      <c r="AW161" s="25">
        <f t="shared" si="363"/>
        <v>0.91999999999999993</v>
      </c>
      <c r="AX161" s="25">
        <f t="shared" si="363"/>
        <v>0.91999999999999993</v>
      </c>
      <c r="AY161" s="25">
        <f t="shared" si="363"/>
        <v>0.91999999999999993</v>
      </c>
      <c r="AZ161" s="25">
        <f t="shared" si="363"/>
        <v>0.91999999999999993</v>
      </c>
      <c r="BA161" s="25">
        <f t="shared" si="363"/>
        <v>0.91999999999999993</v>
      </c>
      <c r="BB161" s="25">
        <f t="shared" si="363"/>
        <v>0.91999999999999993</v>
      </c>
      <c r="BC161" s="25">
        <f t="shared" si="363"/>
        <v>0.91999999999999993</v>
      </c>
      <c r="BD161" s="25">
        <f t="shared" si="363"/>
        <v>0.91999999999999993</v>
      </c>
      <c r="BE161" s="25">
        <f t="shared" si="363"/>
        <v>0.91999999999999993</v>
      </c>
      <c r="BF161" s="25">
        <f t="shared" si="363"/>
        <v>0.91199999999999992</v>
      </c>
      <c r="BG161" s="25">
        <f t="shared" si="363"/>
        <v>0.91199999999999992</v>
      </c>
      <c r="BH161" s="25">
        <f t="shared" si="363"/>
        <v>1</v>
      </c>
      <c r="BI161" s="25">
        <f t="shared" si="363"/>
        <v>1</v>
      </c>
      <c r="BJ161" s="25">
        <f t="shared" si="363"/>
        <v>1</v>
      </c>
      <c r="BK161" s="25">
        <f t="shared" si="363"/>
        <v>0.91999999999999993</v>
      </c>
      <c r="BL161" s="25">
        <f t="shared" si="363"/>
        <v>0.91999999999999993</v>
      </c>
      <c r="BM161" s="25">
        <f t="shared" si="363"/>
        <v>0.91999999999999993</v>
      </c>
      <c r="BN161" s="25">
        <f t="shared" si="363"/>
        <v>0.91999999999999993</v>
      </c>
      <c r="BO161" s="25">
        <f t="shared" si="363"/>
        <v>0.91999999999999993</v>
      </c>
      <c r="BP161" s="25">
        <f t="shared" si="363"/>
        <v>0.91999999999999993</v>
      </c>
      <c r="BQ161" s="25">
        <f t="shared" si="363"/>
        <v>0.91999999999999993</v>
      </c>
      <c r="BR161" s="25">
        <f t="shared" si="363"/>
        <v>0.91999999999999993</v>
      </c>
      <c r="BS161" s="25">
        <f t="shared" si="363"/>
        <v>0.91999999999999993</v>
      </c>
      <c r="BT161" s="25">
        <f t="shared" si="363"/>
        <v>0.91999999999999993</v>
      </c>
      <c r="BU161" s="25">
        <f t="shared" si="363"/>
        <v>1</v>
      </c>
      <c r="BV161" s="25">
        <f t="shared" si="363"/>
        <v>0.92799999999999994</v>
      </c>
      <c r="BW161" s="25">
        <f t="shared" si="363"/>
        <v>0.91999999999999993</v>
      </c>
      <c r="BX161" s="25">
        <f t="shared" si="363"/>
        <v>0.91999999999999993</v>
      </c>
      <c r="BY161" s="25">
        <f t="shared" si="363"/>
        <v>0.91999999999999993</v>
      </c>
      <c r="BZ161" s="25">
        <f t="shared" si="363"/>
        <v>0.91999999999999993</v>
      </c>
      <c r="CA161" s="25">
        <f t="shared" si="363"/>
        <v>0.91999999999999993</v>
      </c>
      <c r="CB161" s="25">
        <f t="shared" si="363"/>
        <v>0.91999999999999993</v>
      </c>
      <c r="CC161" s="25">
        <f t="shared" si="363"/>
        <v>0.91999999999999993</v>
      </c>
      <c r="CD161" s="25">
        <f t="shared" ref="CD161:CS161" si="364">IF($F161=CD$4,1,IF($F161&gt;=EDATE(CD$4,12),IF(CD$11="Prior Year",CD149*(1-CD$10),CD149-CD$10),IF(CD160&gt;0,CD160,0)))</f>
        <v>0.91999999999999993</v>
      </c>
      <c r="CE161" s="25">
        <f t="shared" si="364"/>
        <v>0.91999999999999993</v>
      </c>
      <c r="CF161" s="25">
        <f t="shared" si="364"/>
        <v>1</v>
      </c>
      <c r="CG161" s="25">
        <f t="shared" si="364"/>
        <v>1</v>
      </c>
      <c r="CH161" s="25">
        <f t="shared" si="364"/>
        <v>1</v>
      </c>
      <c r="CI161" s="25">
        <f t="shared" si="364"/>
        <v>0.91999999999999993</v>
      </c>
      <c r="CJ161" s="25">
        <f t="shared" si="364"/>
        <v>0.95</v>
      </c>
      <c r="CK161" s="25">
        <f t="shared" si="364"/>
        <v>0.95</v>
      </c>
      <c r="CL161" s="25">
        <f t="shared" si="364"/>
        <v>0.93599999999999994</v>
      </c>
      <c r="CM161" s="25">
        <v>0.9433520877978907</v>
      </c>
      <c r="CN161" s="25">
        <v>0.9433520877978907</v>
      </c>
      <c r="CO161" s="25">
        <v>0.9433520877978907</v>
      </c>
      <c r="CP161" s="25">
        <f t="shared" si="364"/>
        <v>0.95</v>
      </c>
      <c r="CQ161" s="25">
        <f t="shared" si="364"/>
        <v>0.95</v>
      </c>
      <c r="CR161" s="25">
        <f t="shared" si="364"/>
        <v>0.95</v>
      </c>
      <c r="CS161" s="25">
        <f t="shared" si="364"/>
        <v>0.95</v>
      </c>
    </row>
    <row r="162" spans="2:97" hidden="1" outlineLevel="1" x14ac:dyDescent="0.25">
      <c r="B162" s="2">
        <f t="shared" si="323"/>
        <v>31</v>
      </c>
      <c r="F162" s="24">
        <f t="shared" si="326"/>
        <v>46508</v>
      </c>
      <c r="G162" s="25">
        <f t="shared" si="347"/>
        <v>0.94974134394338361</v>
      </c>
      <c r="H162" s="25"/>
      <c r="I162" s="25"/>
      <c r="J162" s="25"/>
      <c r="K162" s="25"/>
      <c r="L162" s="25"/>
      <c r="M162" s="25"/>
      <c r="N162" s="25"/>
      <c r="O162" s="25"/>
      <c r="P162" s="23"/>
      <c r="Q162" s="25">
        <f t="shared" si="348"/>
        <v>1</v>
      </c>
      <c r="R162" s="25">
        <f t="shared" ref="R162:CC162" si="365">IF($F162=R$4,1,IF($F162&gt;=EDATE(R$4,12),IF(R$11="Prior Year",R150*(1-R$10),R150-R$10),IF(R161&gt;0,R161,0)))</f>
        <v>0.94499999999999995</v>
      </c>
      <c r="S162" s="25">
        <f t="shared" si="365"/>
        <v>1</v>
      </c>
      <c r="T162" s="25">
        <f t="shared" si="365"/>
        <v>0.94499999999999995</v>
      </c>
      <c r="U162" s="25">
        <f t="shared" si="365"/>
        <v>0.94499999999999995</v>
      </c>
      <c r="V162" s="25">
        <f t="shared" si="365"/>
        <v>0.95</v>
      </c>
      <c r="W162" s="25">
        <f t="shared" si="365"/>
        <v>0.94499999999999995</v>
      </c>
      <c r="X162" s="25">
        <f t="shared" si="365"/>
        <v>0.95</v>
      </c>
      <c r="Y162" s="25">
        <f t="shared" si="365"/>
        <v>0.95</v>
      </c>
      <c r="Z162" s="25">
        <f t="shared" si="365"/>
        <v>0.95</v>
      </c>
      <c r="AA162" s="25">
        <f t="shared" si="365"/>
        <v>0.95</v>
      </c>
      <c r="AB162" s="25">
        <f t="shared" si="365"/>
        <v>0.95499999999999996</v>
      </c>
      <c r="AC162" s="25">
        <f t="shared" si="365"/>
        <v>0.95499999999999996</v>
      </c>
      <c r="AD162" s="25">
        <f t="shared" si="365"/>
        <v>0.94499999999999995</v>
      </c>
      <c r="AE162" s="25">
        <f t="shared" si="365"/>
        <v>0.95</v>
      </c>
      <c r="AF162" s="25">
        <f t="shared" si="365"/>
        <v>0.95</v>
      </c>
      <c r="AG162" s="25">
        <f t="shared" si="365"/>
        <v>0.95</v>
      </c>
      <c r="AH162" s="25">
        <f t="shared" si="365"/>
        <v>0.95</v>
      </c>
      <c r="AI162" s="25">
        <f t="shared" si="365"/>
        <v>1</v>
      </c>
      <c r="AJ162" s="25">
        <f t="shared" si="365"/>
        <v>1</v>
      </c>
      <c r="AK162" s="25">
        <f t="shared" si="365"/>
        <v>0.94499999999999995</v>
      </c>
      <c r="AL162" s="25">
        <f t="shared" si="365"/>
        <v>0.95</v>
      </c>
      <c r="AM162" s="25">
        <f t="shared" si="365"/>
        <v>0.95</v>
      </c>
      <c r="AN162" s="25">
        <f t="shared" si="365"/>
        <v>0.91999999999999993</v>
      </c>
      <c r="AO162" s="25">
        <f t="shared" si="365"/>
        <v>0.91999999999999993</v>
      </c>
      <c r="AP162" s="25">
        <f t="shared" si="365"/>
        <v>0.91999999999999993</v>
      </c>
      <c r="AQ162" s="25">
        <f t="shared" si="365"/>
        <v>0.91999999999999993</v>
      </c>
      <c r="AR162" s="25">
        <f t="shared" si="365"/>
        <v>1</v>
      </c>
      <c r="AS162" s="25">
        <f t="shared" si="365"/>
        <v>1</v>
      </c>
      <c r="AT162" s="25">
        <f t="shared" si="365"/>
        <v>0.91999999999999993</v>
      </c>
      <c r="AU162" s="25">
        <f t="shared" si="365"/>
        <v>1</v>
      </c>
      <c r="AV162" s="25">
        <f t="shared" si="365"/>
        <v>0.91999999999999993</v>
      </c>
      <c r="AW162" s="25">
        <f t="shared" si="365"/>
        <v>0.91999999999999993</v>
      </c>
      <c r="AX162" s="25">
        <f t="shared" si="365"/>
        <v>0.91999999999999993</v>
      </c>
      <c r="AY162" s="25">
        <f t="shared" si="365"/>
        <v>0.91999999999999993</v>
      </c>
      <c r="AZ162" s="25">
        <f t="shared" si="365"/>
        <v>0.91999999999999993</v>
      </c>
      <c r="BA162" s="25">
        <f t="shared" si="365"/>
        <v>0.91999999999999993</v>
      </c>
      <c r="BB162" s="25">
        <f t="shared" si="365"/>
        <v>0.91999999999999993</v>
      </c>
      <c r="BC162" s="25">
        <f t="shared" si="365"/>
        <v>0.91999999999999993</v>
      </c>
      <c r="BD162" s="25">
        <f t="shared" si="365"/>
        <v>0.91999999999999993</v>
      </c>
      <c r="BE162" s="25">
        <f t="shared" si="365"/>
        <v>0.91999999999999993</v>
      </c>
      <c r="BF162" s="25">
        <f t="shared" si="365"/>
        <v>0.91199999999999992</v>
      </c>
      <c r="BG162" s="25">
        <f t="shared" si="365"/>
        <v>0.91199999999999992</v>
      </c>
      <c r="BH162" s="25">
        <f t="shared" si="365"/>
        <v>1</v>
      </c>
      <c r="BI162" s="25">
        <f t="shared" si="365"/>
        <v>1</v>
      </c>
      <c r="BJ162" s="25">
        <f t="shared" si="365"/>
        <v>1</v>
      </c>
      <c r="BK162" s="25">
        <f t="shared" si="365"/>
        <v>0.91999999999999993</v>
      </c>
      <c r="BL162" s="25">
        <f t="shared" si="365"/>
        <v>0.91999999999999993</v>
      </c>
      <c r="BM162" s="25">
        <f t="shared" si="365"/>
        <v>0.91999999999999993</v>
      </c>
      <c r="BN162" s="25">
        <f t="shared" si="365"/>
        <v>0.91999999999999993</v>
      </c>
      <c r="BO162" s="25">
        <f t="shared" si="365"/>
        <v>0.91999999999999993</v>
      </c>
      <c r="BP162" s="25">
        <f t="shared" si="365"/>
        <v>0.91999999999999993</v>
      </c>
      <c r="BQ162" s="25">
        <f t="shared" si="365"/>
        <v>0.91999999999999993</v>
      </c>
      <c r="BR162" s="25">
        <f t="shared" si="365"/>
        <v>0.91999999999999993</v>
      </c>
      <c r="BS162" s="25">
        <f t="shared" si="365"/>
        <v>0.91999999999999993</v>
      </c>
      <c r="BT162" s="25">
        <f t="shared" si="365"/>
        <v>0.91999999999999993</v>
      </c>
      <c r="BU162" s="25">
        <f t="shared" si="365"/>
        <v>1</v>
      </c>
      <c r="BV162" s="25">
        <f t="shared" si="365"/>
        <v>0.92799999999999994</v>
      </c>
      <c r="BW162" s="25">
        <f t="shared" si="365"/>
        <v>0.91999999999999993</v>
      </c>
      <c r="BX162" s="25">
        <f t="shared" si="365"/>
        <v>0.91999999999999993</v>
      </c>
      <c r="BY162" s="25">
        <f t="shared" si="365"/>
        <v>0.91999999999999993</v>
      </c>
      <c r="BZ162" s="25">
        <f t="shared" si="365"/>
        <v>0.91999999999999993</v>
      </c>
      <c r="CA162" s="25">
        <f t="shared" si="365"/>
        <v>0.91999999999999993</v>
      </c>
      <c r="CB162" s="25">
        <f t="shared" si="365"/>
        <v>0.91999999999999993</v>
      </c>
      <c r="CC162" s="25">
        <f t="shared" si="365"/>
        <v>0.91999999999999993</v>
      </c>
      <c r="CD162" s="25">
        <f t="shared" ref="CD162:CS162" si="366">IF($F162=CD$4,1,IF($F162&gt;=EDATE(CD$4,12),IF(CD$11="Prior Year",CD150*(1-CD$10),CD150-CD$10),IF(CD161&gt;0,CD161,0)))</f>
        <v>0.91999999999999993</v>
      </c>
      <c r="CE162" s="25">
        <f t="shared" si="366"/>
        <v>0.91999999999999993</v>
      </c>
      <c r="CF162" s="25">
        <f t="shared" si="366"/>
        <v>1</v>
      </c>
      <c r="CG162" s="25">
        <f t="shared" si="366"/>
        <v>1</v>
      </c>
      <c r="CH162" s="25">
        <f t="shared" si="366"/>
        <v>1</v>
      </c>
      <c r="CI162" s="25">
        <f t="shared" si="366"/>
        <v>0.91199999999999992</v>
      </c>
      <c r="CJ162" s="25">
        <f t="shared" si="366"/>
        <v>0.95</v>
      </c>
      <c r="CK162" s="25">
        <f t="shared" si="366"/>
        <v>0.95</v>
      </c>
      <c r="CL162" s="25">
        <f t="shared" si="366"/>
        <v>0.93599999999999994</v>
      </c>
      <c r="CM162" s="25">
        <v>0.9433520877978907</v>
      </c>
      <c r="CN162" s="25">
        <v>0.9433520877978907</v>
      </c>
      <c r="CO162" s="25">
        <v>0.9433520877978907</v>
      </c>
      <c r="CP162" s="25">
        <f t="shared" si="366"/>
        <v>0.95</v>
      </c>
      <c r="CQ162" s="25">
        <f t="shared" si="366"/>
        <v>0.95</v>
      </c>
      <c r="CR162" s="25">
        <f t="shared" si="366"/>
        <v>0.95</v>
      </c>
      <c r="CS162" s="25">
        <f t="shared" si="366"/>
        <v>0.95</v>
      </c>
    </row>
    <row r="163" spans="2:97" hidden="1" outlineLevel="1" x14ac:dyDescent="0.25">
      <c r="B163" s="2">
        <f t="shared" si="323"/>
        <v>30</v>
      </c>
      <c r="F163" s="24">
        <f t="shared" si="326"/>
        <v>46539</v>
      </c>
      <c r="G163" s="25">
        <f t="shared" si="347"/>
        <v>0.94881002846026374</v>
      </c>
      <c r="H163" s="25"/>
      <c r="I163" s="25"/>
      <c r="J163" s="25"/>
      <c r="K163" s="25"/>
      <c r="L163" s="25"/>
      <c r="M163" s="25"/>
      <c r="N163" s="25"/>
      <c r="O163" s="25"/>
      <c r="P163" s="23"/>
      <c r="Q163" s="25">
        <f t="shared" si="348"/>
        <v>1</v>
      </c>
      <c r="R163" s="25">
        <f t="shared" ref="R163:CC163" si="367">IF($F163=R$4,1,IF($F163&gt;=EDATE(R$4,12),IF(R$11="Prior Year",R151*(1-R$10),R151-R$10),IF(R162&gt;0,R162,0)))</f>
        <v>0.94499999999999995</v>
      </c>
      <c r="S163" s="25">
        <f t="shared" si="367"/>
        <v>1</v>
      </c>
      <c r="T163" s="25">
        <f t="shared" si="367"/>
        <v>0.94499999999999995</v>
      </c>
      <c r="U163" s="25">
        <f t="shared" si="367"/>
        <v>0.94499999999999995</v>
      </c>
      <c r="V163" s="25">
        <f t="shared" si="367"/>
        <v>0.95</v>
      </c>
      <c r="W163" s="25">
        <f t="shared" si="367"/>
        <v>0.94499999999999995</v>
      </c>
      <c r="X163" s="25">
        <f t="shared" si="367"/>
        <v>0.95</v>
      </c>
      <c r="Y163" s="25">
        <f t="shared" si="367"/>
        <v>0.95</v>
      </c>
      <c r="Z163" s="25">
        <f t="shared" si="367"/>
        <v>0.95</v>
      </c>
      <c r="AA163" s="25">
        <f t="shared" si="367"/>
        <v>0.95</v>
      </c>
      <c r="AB163" s="25">
        <f t="shared" si="367"/>
        <v>0.95499999999999996</v>
      </c>
      <c r="AC163" s="25">
        <f t="shared" si="367"/>
        <v>0.95499999999999996</v>
      </c>
      <c r="AD163" s="25">
        <f t="shared" si="367"/>
        <v>0.94499999999999995</v>
      </c>
      <c r="AE163" s="25">
        <f t="shared" si="367"/>
        <v>0.95</v>
      </c>
      <c r="AF163" s="25">
        <f t="shared" si="367"/>
        <v>0.95</v>
      </c>
      <c r="AG163" s="25">
        <f t="shared" si="367"/>
        <v>0.95</v>
      </c>
      <c r="AH163" s="25">
        <f t="shared" si="367"/>
        <v>0.95</v>
      </c>
      <c r="AI163" s="25">
        <f t="shared" si="367"/>
        <v>1</v>
      </c>
      <c r="AJ163" s="25">
        <f t="shared" si="367"/>
        <v>1</v>
      </c>
      <c r="AK163" s="25">
        <f t="shared" si="367"/>
        <v>0.94499999999999995</v>
      </c>
      <c r="AL163" s="25">
        <f t="shared" si="367"/>
        <v>0.95</v>
      </c>
      <c r="AM163" s="25">
        <f t="shared" si="367"/>
        <v>0.95</v>
      </c>
      <c r="AN163" s="25">
        <f t="shared" si="367"/>
        <v>0.91999999999999993</v>
      </c>
      <c r="AO163" s="25">
        <f t="shared" si="367"/>
        <v>0.91999999999999993</v>
      </c>
      <c r="AP163" s="25">
        <f t="shared" si="367"/>
        <v>0.91999999999999993</v>
      </c>
      <c r="AQ163" s="25">
        <f t="shared" si="367"/>
        <v>0.91999999999999993</v>
      </c>
      <c r="AR163" s="25">
        <f t="shared" si="367"/>
        <v>1</v>
      </c>
      <c r="AS163" s="25">
        <f t="shared" si="367"/>
        <v>1</v>
      </c>
      <c r="AT163" s="25">
        <f t="shared" si="367"/>
        <v>0.91999999999999993</v>
      </c>
      <c r="AU163" s="25">
        <f t="shared" si="367"/>
        <v>1</v>
      </c>
      <c r="AV163" s="25">
        <f t="shared" si="367"/>
        <v>0.91999999999999993</v>
      </c>
      <c r="AW163" s="25">
        <f t="shared" si="367"/>
        <v>0.91999999999999993</v>
      </c>
      <c r="AX163" s="25">
        <f t="shared" si="367"/>
        <v>0.91999999999999993</v>
      </c>
      <c r="AY163" s="25">
        <f t="shared" si="367"/>
        <v>0.91999999999999993</v>
      </c>
      <c r="AZ163" s="25">
        <f t="shared" si="367"/>
        <v>0.91199999999999992</v>
      </c>
      <c r="BA163" s="25">
        <f t="shared" si="367"/>
        <v>0.91199999999999992</v>
      </c>
      <c r="BB163" s="25">
        <f t="shared" si="367"/>
        <v>0.91199999999999992</v>
      </c>
      <c r="BC163" s="25">
        <f t="shared" si="367"/>
        <v>0.91199999999999992</v>
      </c>
      <c r="BD163" s="25">
        <f t="shared" si="367"/>
        <v>0.91199999999999992</v>
      </c>
      <c r="BE163" s="25">
        <f t="shared" si="367"/>
        <v>0.91199999999999992</v>
      </c>
      <c r="BF163" s="25">
        <f t="shared" si="367"/>
        <v>0.91199999999999992</v>
      </c>
      <c r="BG163" s="25">
        <f t="shared" si="367"/>
        <v>0.91199999999999992</v>
      </c>
      <c r="BH163" s="25">
        <f t="shared" si="367"/>
        <v>1</v>
      </c>
      <c r="BI163" s="25">
        <f t="shared" si="367"/>
        <v>1</v>
      </c>
      <c r="BJ163" s="25">
        <f t="shared" si="367"/>
        <v>1</v>
      </c>
      <c r="BK163" s="25">
        <f t="shared" si="367"/>
        <v>0.91999999999999993</v>
      </c>
      <c r="BL163" s="25">
        <f t="shared" si="367"/>
        <v>0.91999999999999993</v>
      </c>
      <c r="BM163" s="25">
        <f t="shared" si="367"/>
        <v>0.91999999999999993</v>
      </c>
      <c r="BN163" s="25">
        <f t="shared" si="367"/>
        <v>0.91999999999999993</v>
      </c>
      <c r="BO163" s="25">
        <f t="shared" si="367"/>
        <v>0.91999999999999993</v>
      </c>
      <c r="BP163" s="25">
        <f t="shared" si="367"/>
        <v>0.91999999999999993</v>
      </c>
      <c r="BQ163" s="25">
        <f t="shared" si="367"/>
        <v>0.91999999999999993</v>
      </c>
      <c r="BR163" s="25">
        <f t="shared" si="367"/>
        <v>0.91999999999999993</v>
      </c>
      <c r="BS163" s="25">
        <f t="shared" si="367"/>
        <v>0.91999999999999993</v>
      </c>
      <c r="BT163" s="25">
        <f t="shared" si="367"/>
        <v>0.91999999999999993</v>
      </c>
      <c r="BU163" s="25">
        <f t="shared" si="367"/>
        <v>1</v>
      </c>
      <c r="BV163" s="25">
        <f t="shared" si="367"/>
        <v>0.92799999999999994</v>
      </c>
      <c r="BW163" s="25">
        <f t="shared" si="367"/>
        <v>0.91999999999999993</v>
      </c>
      <c r="BX163" s="25">
        <f t="shared" si="367"/>
        <v>0.91999999999999993</v>
      </c>
      <c r="BY163" s="25">
        <f t="shared" si="367"/>
        <v>0.91999999999999993</v>
      </c>
      <c r="BZ163" s="25">
        <f t="shared" si="367"/>
        <v>0.91999999999999993</v>
      </c>
      <c r="CA163" s="25">
        <f t="shared" si="367"/>
        <v>0.91999999999999993</v>
      </c>
      <c r="CB163" s="25">
        <f t="shared" si="367"/>
        <v>0.91999999999999993</v>
      </c>
      <c r="CC163" s="25">
        <f t="shared" si="367"/>
        <v>0.91999999999999993</v>
      </c>
      <c r="CD163" s="25">
        <f t="shared" ref="CD163:CS163" si="368">IF($F163=CD$4,1,IF($F163&gt;=EDATE(CD$4,12),IF(CD$11="Prior Year",CD151*(1-CD$10),CD151-CD$10),IF(CD162&gt;0,CD162,0)))</f>
        <v>0.91999999999999993</v>
      </c>
      <c r="CE163" s="25">
        <f t="shared" si="368"/>
        <v>0.91999999999999993</v>
      </c>
      <c r="CF163" s="25">
        <f t="shared" si="368"/>
        <v>1</v>
      </c>
      <c r="CG163" s="25">
        <f t="shared" si="368"/>
        <v>1</v>
      </c>
      <c r="CH163" s="25">
        <f t="shared" si="368"/>
        <v>1</v>
      </c>
      <c r="CI163" s="25">
        <f t="shared" si="368"/>
        <v>0.91199999999999992</v>
      </c>
      <c r="CJ163" s="25">
        <f t="shared" si="368"/>
        <v>0.95</v>
      </c>
      <c r="CK163" s="25">
        <f t="shared" si="368"/>
        <v>0.95</v>
      </c>
      <c r="CL163" s="25">
        <f t="shared" si="368"/>
        <v>0.93599999999999994</v>
      </c>
      <c r="CM163" s="25">
        <v>0.9433520877978907</v>
      </c>
      <c r="CN163" s="25">
        <v>0.9433520877978907</v>
      </c>
      <c r="CO163" s="25">
        <v>0.9433520877978907</v>
      </c>
      <c r="CP163" s="25">
        <f t="shared" si="368"/>
        <v>0.95</v>
      </c>
      <c r="CQ163" s="25">
        <f t="shared" si="368"/>
        <v>0.95</v>
      </c>
      <c r="CR163" s="25">
        <f t="shared" si="368"/>
        <v>0.95</v>
      </c>
      <c r="CS163" s="25">
        <f t="shared" si="368"/>
        <v>0.95</v>
      </c>
    </row>
    <row r="164" spans="2:97" hidden="1" outlineLevel="1" x14ac:dyDescent="0.25">
      <c r="B164" s="2">
        <f t="shared" si="323"/>
        <v>31</v>
      </c>
      <c r="F164" s="24">
        <f t="shared" si="326"/>
        <v>46569</v>
      </c>
      <c r="G164" s="25">
        <f t="shared" si="347"/>
        <v>0.94881002846026374</v>
      </c>
      <c r="H164" s="25"/>
      <c r="I164" s="25"/>
      <c r="J164" s="25"/>
      <c r="K164" s="25"/>
      <c r="L164" s="25"/>
      <c r="M164" s="25"/>
      <c r="N164" s="25"/>
      <c r="O164" s="25"/>
      <c r="P164" s="23"/>
      <c r="Q164" s="25">
        <f t="shared" si="348"/>
        <v>1</v>
      </c>
      <c r="R164" s="25">
        <f t="shared" ref="R164:CC164" si="369">IF($F164=R$4,1,IF($F164&gt;=EDATE(R$4,12),IF(R$11="Prior Year",R152*(1-R$10),R152-R$10),IF(R163&gt;0,R163,0)))</f>
        <v>0.94499999999999995</v>
      </c>
      <c r="S164" s="25">
        <f t="shared" si="369"/>
        <v>1</v>
      </c>
      <c r="T164" s="25">
        <f t="shared" si="369"/>
        <v>0.94499999999999995</v>
      </c>
      <c r="U164" s="25">
        <f t="shared" si="369"/>
        <v>0.94499999999999995</v>
      </c>
      <c r="V164" s="25">
        <f t="shared" si="369"/>
        <v>0.95</v>
      </c>
      <c r="W164" s="25">
        <f t="shared" si="369"/>
        <v>0.94499999999999995</v>
      </c>
      <c r="X164" s="25">
        <f t="shared" si="369"/>
        <v>0.95</v>
      </c>
      <c r="Y164" s="25">
        <f t="shared" si="369"/>
        <v>0.95</v>
      </c>
      <c r="Z164" s="25">
        <f t="shared" si="369"/>
        <v>0.95</v>
      </c>
      <c r="AA164" s="25">
        <f t="shared" si="369"/>
        <v>0.95</v>
      </c>
      <c r="AB164" s="25">
        <f t="shared" si="369"/>
        <v>0.95499999999999996</v>
      </c>
      <c r="AC164" s="25">
        <f t="shared" si="369"/>
        <v>0.95499999999999996</v>
      </c>
      <c r="AD164" s="25">
        <f t="shared" si="369"/>
        <v>0.94499999999999995</v>
      </c>
      <c r="AE164" s="25">
        <f t="shared" si="369"/>
        <v>0.95</v>
      </c>
      <c r="AF164" s="25">
        <f t="shared" si="369"/>
        <v>0.95</v>
      </c>
      <c r="AG164" s="25">
        <f t="shared" si="369"/>
        <v>0.95</v>
      </c>
      <c r="AH164" s="25">
        <f t="shared" si="369"/>
        <v>0.95</v>
      </c>
      <c r="AI164" s="25">
        <f t="shared" si="369"/>
        <v>1</v>
      </c>
      <c r="AJ164" s="25">
        <f t="shared" si="369"/>
        <v>1</v>
      </c>
      <c r="AK164" s="25">
        <f t="shared" si="369"/>
        <v>0.94499999999999995</v>
      </c>
      <c r="AL164" s="25">
        <f t="shared" si="369"/>
        <v>0.95</v>
      </c>
      <c r="AM164" s="25">
        <f t="shared" si="369"/>
        <v>0.95</v>
      </c>
      <c r="AN164" s="25">
        <f t="shared" si="369"/>
        <v>0.91999999999999993</v>
      </c>
      <c r="AO164" s="25">
        <f t="shared" si="369"/>
        <v>0.91999999999999993</v>
      </c>
      <c r="AP164" s="25">
        <f t="shared" si="369"/>
        <v>0.91999999999999993</v>
      </c>
      <c r="AQ164" s="25">
        <f t="shared" si="369"/>
        <v>0.91999999999999993</v>
      </c>
      <c r="AR164" s="25">
        <f t="shared" si="369"/>
        <v>1</v>
      </c>
      <c r="AS164" s="25">
        <f t="shared" si="369"/>
        <v>1</v>
      </c>
      <c r="AT164" s="25">
        <f t="shared" si="369"/>
        <v>0.91999999999999993</v>
      </c>
      <c r="AU164" s="25">
        <f t="shared" si="369"/>
        <v>1</v>
      </c>
      <c r="AV164" s="25">
        <f t="shared" si="369"/>
        <v>0.91999999999999993</v>
      </c>
      <c r="AW164" s="25">
        <f t="shared" si="369"/>
        <v>0.91999999999999993</v>
      </c>
      <c r="AX164" s="25">
        <f t="shared" si="369"/>
        <v>0.91999999999999993</v>
      </c>
      <c r="AY164" s="25">
        <f t="shared" si="369"/>
        <v>0.91999999999999993</v>
      </c>
      <c r="AZ164" s="25">
        <f t="shared" si="369"/>
        <v>0.91199999999999992</v>
      </c>
      <c r="BA164" s="25">
        <f t="shared" si="369"/>
        <v>0.91199999999999992</v>
      </c>
      <c r="BB164" s="25">
        <f t="shared" si="369"/>
        <v>0.91199999999999992</v>
      </c>
      <c r="BC164" s="25">
        <f t="shared" si="369"/>
        <v>0.91199999999999992</v>
      </c>
      <c r="BD164" s="25">
        <f t="shared" si="369"/>
        <v>0.91199999999999992</v>
      </c>
      <c r="BE164" s="25">
        <f t="shared" si="369"/>
        <v>0.91199999999999992</v>
      </c>
      <c r="BF164" s="25">
        <f t="shared" si="369"/>
        <v>0.91199999999999992</v>
      </c>
      <c r="BG164" s="25">
        <f t="shared" si="369"/>
        <v>0.91199999999999992</v>
      </c>
      <c r="BH164" s="25">
        <f t="shared" si="369"/>
        <v>1</v>
      </c>
      <c r="BI164" s="25">
        <f t="shared" si="369"/>
        <v>1</v>
      </c>
      <c r="BJ164" s="25">
        <f t="shared" si="369"/>
        <v>1</v>
      </c>
      <c r="BK164" s="25">
        <f t="shared" si="369"/>
        <v>0.91999999999999993</v>
      </c>
      <c r="BL164" s="25">
        <f t="shared" si="369"/>
        <v>0.91999999999999993</v>
      </c>
      <c r="BM164" s="25">
        <f t="shared" si="369"/>
        <v>0.91999999999999993</v>
      </c>
      <c r="BN164" s="25">
        <f t="shared" si="369"/>
        <v>0.91999999999999993</v>
      </c>
      <c r="BO164" s="25">
        <f t="shared" si="369"/>
        <v>0.91999999999999993</v>
      </c>
      <c r="BP164" s="25">
        <f t="shared" si="369"/>
        <v>0.91999999999999993</v>
      </c>
      <c r="BQ164" s="25">
        <f t="shared" si="369"/>
        <v>0.91999999999999993</v>
      </c>
      <c r="BR164" s="25">
        <f t="shared" si="369"/>
        <v>0.91999999999999993</v>
      </c>
      <c r="BS164" s="25">
        <f t="shared" si="369"/>
        <v>0.91999999999999993</v>
      </c>
      <c r="BT164" s="25">
        <f t="shared" si="369"/>
        <v>0.91999999999999993</v>
      </c>
      <c r="BU164" s="25">
        <f t="shared" si="369"/>
        <v>1</v>
      </c>
      <c r="BV164" s="25">
        <f t="shared" si="369"/>
        <v>0.92799999999999994</v>
      </c>
      <c r="BW164" s="25">
        <f t="shared" si="369"/>
        <v>0.91999999999999993</v>
      </c>
      <c r="BX164" s="25">
        <f t="shared" si="369"/>
        <v>0.91999999999999993</v>
      </c>
      <c r="BY164" s="25">
        <f t="shared" si="369"/>
        <v>0.91999999999999993</v>
      </c>
      <c r="BZ164" s="25">
        <f t="shared" si="369"/>
        <v>0.91999999999999993</v>
      </c>
      <c r="CA164" s="25">
        <f t="shared" si="369"/>
        <v>0.91999999999999993</v>
      </c>
      <c r="CB164" s="25">
        <f t="shared" si="369"/>
        <v>0.91999999999999993</v>
      </c>
      <c r="CC164" s="25">
        <f t="shared" si="369"/>
        <v>0.91999999999999993</v>
      </c>
      <c r="CD164" s="25">
        <f t="shared" ref="CD164:CS164" si="370">IF($F164=CD$4,1,IF($F164&gt;=EDATE(CD$4,12),IF(CD$11="Prior Year",CD152*(1-CD$10),CD152-CD$10),IF(CD163&gt;0,CD163,0)))</f>
        <v>0.91999999999999993</v>
      </c>
      <c r="CE164" s="25">
        <f t="shared" si="370"/>
        <v>0.91999999999999993</v>
      </c>
      <c r="CF164" s="25">
        <f t="shared" si="370"/>
        <v>1</v>
      </c>
      <c r="CG164" s="25">
        <f t="shared" si="370"/>
        <v>1</v>
      </c>
      <c r="CH164" s="25">
        <f t="shared" si="370"/>
        <v>1</v>
      </c>
      <c r="CI164" s="25">
        <f t="shared" si="370"/>
        <v>0.91199999999999992</v>
      </c>
      <c r="CJ164" s="25">
        <f t="shared" si="370"/>
        <v>0.95</v>
      </c>
      <c r="CK164" s="25">
        <f t="shared" si="370"/>
        <v>0.95</v>
      </c>
      <c r="CL164" s="25">
        <f t="shared" si="370"/>
        <v>0.93599999999999994</v>
      </c>
      <c r="CM164" s="25">
        <v>0.9433520877978907</v>
      </c>
      <c r="CN164" s="25">
        <v>0.9433520877978907</v>
      </c>
      <c r="CO164" s="25">
        <v>0.9433520877978907</v>
      </c>
      <c r="CP164" s="25">
        <f t="shared" si="370"/>
        <v>0.95</v>
      </c>
      <c r="CQ164" s="25">
        <f t="shared" si="370"/>
        <v>0.95</v>
      </c>
      <c r="CR164" s="25">
        <f t="shared" si="370"/>
        <v>0.95</v>
      </c>
      <c r="CS164" s="25">
        <f t="shared" si="370"/>
        <v>0.95</v>
      </c>
    </row>
    <row r="165" spans="2:97" hidden="1" outlineLevel="1" x14ac:dyDescent="0.25">
      <c r="B165" s="2">
        <f t="shared" si="323"/>
        <v>31</v>
      </c>
      <c r="F165" s="24">
        <f t="shared" si="326"/>
        <v>46600</v>
      </c>
      <c r="G165" s="25">
        <f t="shared" si="347"/>
        <v>0.94809213944202475</v>
      </c>
      <c r="H165" s="25"/>
      <c r="I165" s="25"/>
      <c r="J165" s="25"/>
      <c r="K165" s="25"/>
      <c r="L165" s="25"/>
      <c r="M165" s="25"/>
      <c r="N165" s="25"/>
      <c r="O165" s="25"/>
      <c r="P165" s="23"/>
      <c r="Q165" s="25">
        <f t="shared" si="348"/>
        <v>1</v>
      </c>
      <c r="R165" s="25">
        <f t="shared" ref="R165:CC165" si="371">IF($F165=R$4,1,IF($F165&gt;=EDATE(R$4,12),IF(R$11="Prior Year",R153*(1-R$10),R153-R$10),IF(R164&gt;0,R164,0)))</f>
        <v>0.94499999999999995</v>
      </c>
      <c r="S165" s="25">
        <f t="shared" si="371"/>
        <v>1</v>
      </c>
      <c r="T165" s="25">
        <f t="shared" si="371"/>
        <v>0.94499999999999995</v>
      </c>
      <c r="U165" s="25">
        <f t="shared" si="371"/>
        <v>0.94499999999999995</v>
      </c>
      <c r="V165" s="25">
        <f t="shared" si="371"/>
        <v>0.95</v>
      </c>
      <c r="W165" s="25">
        <f t="shared" si="371"/>
        <v>0.94499999999999995</v>
      </c>
      <c r="X165" s="25">
        <f t="shared" si="371"/>
        <v>0.95</v>
      </c>
      <c r="Y165" s="25">
        <f t="shared" si="371"/>
        <v>0.95</v>
      </c>
      <c r="Z165" s="25">
        <f t="shared" si="371"/>
        <v>0.95</v>
      </c>
      <c r="AA165" s="25">
        <f t="shared" si="371"/>
        <v>0.95</v>
      </c>
      <c r="AB165" s="25">
        <f t="shared" si="371"/>
        <v>0.95499999999999996</v>
      </c>
      <c r="AC165" s="25">
        <f t="shared" si="371"/>
        <v>0.95499999999999996</v>
      </c>
      <c r="AD165" s="25">
        <f t="shared" si="371"/>
        <v>0.94499999999999995</v>
      </c>
      <c r="AE165" s="25">
        <f t="shared" si="371"/>
        <v>0.95</v>
      </c>
      <c r="AF165" s="25">
        <f t="shared" si="371"/>
        <v>0.95</v>
      </c>
      <c r="AG165" s="25">
        <f t="shared" si="371"/>
        <v>0.95</v>
      </c>
      <c r="AH165" s="25">
        <f t="shared" si="371"/>
        <v>0.95</v>
      </c>
      <c r="AI165" s="25">
        <f t="shared" si="371"/>
        <v>1</v>
      </c>
      <c r="AJ165" s="25">
        <f t="shared" si="371"/>
        <v>1</v>
      </c>
      <c r="AK165" s="25">
        <f t="shared" si="371"/>
        <v>0.94499999999999995</v>
      </c>
      <c r="AL165" s="25">
        <f t="shared" si="371"/>
        <v>0.95</v>
      </c>
      <c r="AM165" s="25">
        <f t="shared" si="371"/>
        <v>0.95</v>
      </c>
      <c r="AN165" s="25">
        <f t="shared" si="371"/>
        <v>0.91999999999999993</v>
      </c>
      <c r="AO165" s="25">
        <f t="shared" si="371"/>
        <v>0.91999999999999993</v>
      </c>
      <c r="AP165" s="25">
        <f t="shared" si="371"/>
        <v>0.91999999999999993</v>
      </c>
      <c r="AQ165" s="25">
        <f t="shared" si="371"/>
        <v>0.91999999999999993</v>
      </c>
      <c r="AR165" s="25">
        <f t="shared" si="371"/>
        <v>1</v>
      </c>
      <c r="AS165" s="25">
        <f t="shared" si="371"/>
        <v>1</v>
      </c>
      <c r="AT165" s="25">
        <f t="shared" si="371"/>
        <v>0.91999999999999993</v>
      </c>
      <c r="AU165" s="25">
        <f t="shared" si="371"/>
        <v>1</v>
      </c>
      <c r="AV165" s="25">
        <f t="shared" si="371"/>
        <v>0.91999999999999993</v>
      </c>
      <c r="AW165" s="25">
        <f t="shared" si="371"/>
        <v>0.91999999999999993</v>
      </c>
      <c r="AX165" s="25">
        <f t="shared" si="371"/>
        <v>0.91999999999999993</v>
      </c>
      <c r="AY165" s="25">
        <f t="shared" si="371"/>
        <v>0.91999999999999993</v>
      </c>
      <c r="AZ165" s="25">
        <f t="shared" si="371"/>
        <v>0.91199999999999992</v>
      </c>
      <c r="BA165" s="25">
        <f t="shared" si="371"/>
        <v>0.91199999999999992</v>
      </c>
      <c r="BB165" s="25">
        <f t="shared" si="371"/>
        <v>0.91199999999999992</v>
      </c>
      <c r="BC165" s="25">
        <f t="shared" si="371"/>
        <v>0.91199999999999992</v>
      </c>
      <c r="BD165" s="25">
        <f t="shared" si="371"/>
        <v>0.91199999999999992</v>
      </c>
      <c r="BE165" s="25">
        <f t="shared" si="371"/>
        <v>0.91199999999999992</v>
      </c>
      <c r="BF165" s="25">
        <f t="shared" si="371"/>
        <v>0.91199999999999992</v>
      </c>
      <c r="BG165" s="25">
        <f t="shared" si="371"/>
        <v>0.91199999999999992</v>
      </c>
      <c r="BH165" s="25">
        <f t="shared" si="371"/>
        <v>1</v>
      </c>
      <c r="BI165" s="25">
        <f t="shared" si="371"/>
        <v>1</v>
      </c>
      <c r="BJ165" s="25">
        <f t="shared" si="371"/>
        <v>1</v>
      </c>
      <c r="BK165" s="25">
        <f t="shared" si="371"/>
        <v>0.91999999999999993</v>
      </c>
      <c r="BL165" s="25">
        <f t="shared" si="371"/>
        <v>0.91999999999999993</v>
      </c>
      <c r="BM165" s="25">
        <f t="shared" si="371"/>
        <v>0.91999999999999993</v>
      </c>
      <c r="BN165" s="25">
        <f t="shared" si="371"/>
        <v>0.91999999999999993</v>
      </c>
      <c r="BO165" s="25">
        <f t="shared" si="371"/>
        <v>0.91999999999999993</v>
      </c>
      <c r="BP165" s="25">
        <f t="shared" si="371"/>
        <v>0.91999999999999993</v>
      </c>
      <c r="BQ165" s="25">
        <f t="shared" si="371"/>
        <v>0.91199999999999992</v>
      </c>
      <c r="BR165" s="25">
        <f t="shared" si="371"/>
        <v>0.91199999999999992</v>
      </c>
      <c r="BS165" s="25">
        <f t="shared" si="371"/>
        <v>0.91199999999999992</v>
      </c>
      <c r="BT165" s="25">
        <f t="shared" si="371"/>
        <v>0.91199999999999992</v>
      </c>
      <c r="BU165" s="25">
        <f t="shared" si="371"/>
        <v>1</v>
      </c>
      <c r="BV165" s="25">
        <f t="shared" si="371"/>
        <v>0.92799999999999994</v>
      </c>
      <c r="BW165" s="25">
        <f t="shared" si="371"/>
        <v>0.91199999999999992</v>
      </c>
      <c r="BX165" s="25">
        <f t="shared" si="371"/>
        <v>0.91199999999999992</v>
      </c>
      <c r="BY165" s="25">
        <f t="shared" si="371"/>
        <v>0.91199999999999992</v>
      </c>
      <c r="BZ165" s="25">
        <f t="shared" si="371"/>
        <v>0.91199999999999992</v>
      </c>
      <c r="CA165" s="25">
        <f t="shared" si="371"/>
        <v>0.91199999999999992</v>
      </c>
      <c r="CB165" s="25">
        <f t="shared" si="371"/>
        <v>0.91199999999999992</v>
      </c>
      <c r="CC165" s="25">
        <f t="shared" si="371"/>
        <v>0.91199999999999992</v>
      </c>
      <c r="CD165" s="25">
        <f t="shared" ref="CD165:CS165" si="372">IF($F165=CD$4,1,IF($F165&gt;=EDATE(CD$4,12),IF(CD$11="Prior Year",CD153*(1-CD$10),CD153-CD$10),IF(CD164&gt;0,CD164,0)))</f>
        <v>0.91199999999999992</v>
      </c>
      <c r="CE165" s="25">
        <f t="shared" si="372"/>
        <v>0.91199999999999992</v>
      </c>
      <c r="CF165" s="25">
        <f t="shared" si="372"/>
        <v>1</v>
      </c>
      <c r="CG165" s="25">
        <f t="shared" si="372"/>
        <v>1</v>
      </c>
      <c r="CH165" s="25">
        <f t="shared" si="372"/>
        <v>1</v>
      </c>
      <c r="CI165" s="25">
        <f t="shared" si="372"/>
        <v>0.91199999999999992</v>
      </c>
      <c r="CJ165" s="25">
        <f t="shared" si="372"/>
        <v>0.95</v>
      </c>
      <c r="CK165" s="25">
        <f t="shared" si="372"/>
        <v>0.95</v>
      </c>
      <c r="CL165" s="25">
        <f t="shared" si="372"/>
        <v>0.93599999999999994</v>
      </c>
      <c r="CM165" s="25">
        <v>0.9433520877978907</v>
      </c>
      <c r="CN165" s="25">
        <v>0.9433520877978907</v>
      </c>
      <c r="CO165" s="25">
        <v>0.9433520877978907</v>
      </c>
      <c r="CP165" s="25">
        <f t="shared" si="372"/>
        <v>0.95</v>
      </c>
      <c r="CQ165" s="25">
        <f t="shared" si="372"/>
        <v>0.95</v>
      </c>
      <c r="CR165" s="25">
        <f t="shared" si="372"/>
        <v>0.95</v>
      </c>
      <c r="CS165" s="25">
        <f t="shared" si="372"/>
        <v>0.95</v>
      </c>
    </row>
    <row r="166" spans="2:97" hidden="1" outlineLevel="1" x14ac:dyDescent="0.25">
      <c r="B166" s="2">
        <f t="shared" si="323"/>
        <v>30</v>
      </c>
      <c r="F166" s="24">
        <f t="shared" si="326"/>
        <v>46631</v>
      </c>
      <c r="G166" s="25">
        <f t="shared" si="347"/>
        <v>0.9480315069235925</v>
      </c>
      <c r="H166" s="25"/>
      <c r="I166" s="25"/>
      <c r="J166" s="25"/>
      <c r="K166" s="25"/>
      <c r="L166" s="25"/>
      <c r="M166" s="25"/>
      <c r="N166" s="25"/>
      <c r="O166" s="25"/>
      <c r="P166" s="23"/>
      <c r="Q166" s="25">
        <f t="shared" si="348"/>
        <v>1</v>
      </c>
      <c r="R166" s="25">
        <f t="shared" ref="R166:CC166" si="373">IF($F166=R$4,1,IF($F166&gt;=EDATE(R$4,12),IF(R$11="Prior Year",R154*(1-R$10),R154-R$10),IF(R165&gt;0,R165,0)))</f>
        <v>0.94</v>
      </c>
      <c r="S166" s="25">
        <f t="shared" si="373"/>
        <v>1</v>
      </c>
      <c r="T166" s="25">
        <f t="shared" si="373"/>
        <v>0.94499999999999995</v>
      </c>
      <c r="U166" s="25">
        <f t="shared" si="373"/>
        <v>0.94499999999999995</v>
      </c>
      <c r="V166" s="25">
        <f t="shared" si="373"/>
        <v>0.95</v>
      </c>
      <c r="W166" s="25">
        <f t="shared" si="373"/>
        <v>0.94499999999999995</v>
      </c>
      <c r="X166" s="25">
        <f t="shared" si="373"/>
        <v>0.95</v>
      </c>
      <c r="Y166" s="25">
        <f t="shared" si="373"/>
        <v>0.95</v>
      </c>
      <c r="Z166" s="25">
        <f t="shared" si="373"/>
        <v>0.95</v>
      </c>
      <c r="AA166" s="25">
        <f t="shared" si="373"/>
        <v>0.95</v>
      </c>
      <c r="AB166" s="25">
        <f t="shared" si="373"/>
        <v>0.95499999999999996</v>
      </c>
      <c r="AC166" s="25">
        <f t="shared" si="373"/>
        <v>0.95499999999999996</v>
      </c>
      <c r="AD166" s="25">
        <f t="shared" si="373"/>
        <v>0.94499999999999995</v>
      </c>
      <c r="AE166" s="25">
        <f t="shared" si="373"/>
        <v>0.95</v>
      </c>
      <c r="AF166" s="25">
        <f t="shared" si="373"/>
        <v>0.95</v>
      </c>
      <c r="AG166" s="25">
        <f t="shared" si="373"/>
        <v>0.95</v>
      </c>
      <c r="AH166" s="25">
        <f t="shared" si="373"/>
        <v>0.95</v>
      </c>
      <c r="AI166" s="25">
        <f t="shared" si="373"/>
        <v>1</v>
      </c>
      <c r="AJ166" s="25">
        <f t="shared" si="373"/>
        <v>1</v>
      </c>
      <c r="AK166" s="25">
        <f t="shared" si="373"/>
        <v>0.94499999999999995</v>
      </c>
      <c r="AL166" s="25">
        <f t="shared" si="373"/>
        <v>0.95</v>
      </c>
      <c r="AM166" s="25">
        <f t="shared" si="373"/>
        <v>0.95</v>
      </c>
      <c r="AN166" s="25">
        <f t="shared" si="373"/>
        <v>0.91999999999999993</v>
      </c>
      <c r="AO166" s="25">
        <f t="shared" si="373"/>
        <v>0.91999999999999993</v>
      </c>
      <c r="AP166" s="25">
        <f t="shared" si="373"/>
        <v>0.91999999999999993</v>
      </c>
      <c r="AQ166" s="25">
        <f t="shared" si="373"/>
        <v>0.91999999999999993</v>
      </c>
      <c r="AR166" s="25">
        <f t="shared" si="373"/>
        <v>1</v>
      </c>
      <c r="AS166" s="25">
        <f t="shared" si="373"/>
        <v>1</v>
      </c>
      <c r="AT166" s="25">
        <f t="shared" si="373"/>
        <v>0.91999999999999993</v>
      </c>
      <c r="AU166" s="25">
        <f t="shared" si="373"/>
        <v>1</v>
      </c>
      <c r="AV166" s="25">
        <f t="shared" si="373"/>
        <v>0.91999999999999993</v>
      </c>
      <c r="AW166" s="25">
        <f t="shared" si="373"/>
        <v>0.91999999999999993</v>
      </c>
      <c r="AX166" s="25">
        <f t="shared" si="373"/>
        <v>0.91999999999999993</v>
      </c>
      <c r="AY166" s="25">
        <f t="shared" si="373"/>
        <v>0.91999999999999993</v>
      </c>
      <c r="AZ166" s="25">
        <f t="shared" si="373"/>
        <v>0.91199999999999992</v>
      </c>
      <c r="BA166" s="25">
        <f t="shared" si="373"/>
        <v>0.91199999999999992</v>
      </c>
      <c r="BB166" s="25">
        <f t="shared" si="373"/>
        <v>0.91199999999999992</v>
      </c>
      <c r="BC166" s="25">
        <f t="shared" si="373"/>
        <v>0.91199999999999992</v>
      </c>
      <c r="BD166" s="25">
        <f t="shared" si="373"/>
        <v>0.91199999999999992</v>
      </c>
      <c r="BE166" s="25">
        <f t="shared" si="373"/>
        <v>0.91199999999999992</v>
      </c>
      <c r="BF166" s="25">
        <f t="shared" si="373"/>
        <v>0.91199999999999992</v>
      </c>
      <c r="BG166" s="25">
        <f t="shared" si="373"/>
        <v>0.91199999999999992</v>
      </c>
      <c r="BH166" s="25">
        <f t="shared" si="373"/>
        <v>1</v>
      </c>
      <c r="BI166" s="25">
        <f t="shared" si="373"/>
        <v>1</v>
      </c>
      <c r="BJ166" s="25">
        <f t="shared" si="373"/>
        <v>1</v>
      </c>
      <c r="BK166" s="25">
        <f t="shared" si="373"/>
        <v>0.91999999999999993</v>
      </c>
      <c r="BL166" s="25">
        <f t="shared" si="373"/>
        <v>0.91999999999999993</v>
      </c>
      <c r="BM166" s="25">
        <f t="shared" si="373"/>
        <v>0.91999999999999993</v>
      </c>
      <c r="BN166" s="25">
        <f t="shared" si="373"/>
        <v>0.91999999999999993</v>
      </c>
      <c r="BO166" s="25">
        <f t="shared" si="373"/>
        <v>0.91999999999999993</v>
      </c>
      <c r="BP166" s="25">
        <f t="shared" si="373"/>
        <v>0.91999999999999993</v>
      </c>
      <c r="BQ166" s="25">
        <f t="shared" si="373"/>
        <v>0.91199999999999992</v>
      </c>
      <c r="BR166" s="25">
        <f t="shared" si="373"/>
        <v>0.91199999999999992</v>
      </c>
      <c r="BS166" s="25">
        <f t="shared" si="373"/>
        <v>0.91199999999999992</v>
      </c>
      <c r="BT166" s="25">
        <f t="shared" si="373"/>
        <v>0.91199999999999992</v>
      </c>
      <c r="BU166" s="25">
        <f t="shared" si="373"/>
        <v>1</v>
      </c>
      <c r="BV166" s="25">
        <f t="shared" si="373"/>
        <v>0.92799999999999994</v>
      </c>
      <c r="BW166" s="25">
        <f t="shared" si="373"/>
        <v>0.91199999999999992</v>
      </c>
      <c r="BX166" s="25">
        <f t="shared" si="373"/>
        <v>0.91199999999999992</v>
      </c>
      <c r="BY166" s="25">
        <f t="shared" si="373"/>
        <v>0.91199999999999992</v>
      </c>
      <c r="BZ166" s="25">
        <f t="shared" si="373"/>
        <v>0.91199999999999992</v>
      </c>
      <c r="CA166" s="25">
        <f t="shared" si="373"/>
        <v>0.91199999999999992</v>
      </c>
      <c r="CB166" s="25">
        <f t="shared" si="373"/>
        <v>0.91199999999999992</v>
      </c>
      <c r="CC166" s="25">
        <f t="shared" si="373"/>
        <v>0.91199999999999992</v>
      </c>
      <c r="CD166" s="25">
        <f t="shared" ref="CD166:CS166" si="374">IF($F166=CD$4,1,IF($F166&gt;=EDATE(CD$4,12),IF(CD$11="Prior Year",CD154*(1-CD$10),CD154-CD$10),IF(CD165&gt;0,CD165,0)))</f>
        <v>0.91199999999999992</v>
      </c>
      <c r="CE166" s="25">
        <f t="shared" si="374"/>
        <v>0.91199999999999992</v>
      </c>
      <c r="CF166" s="25">
        <f t="shared" si="374"/>
        <v>1</v>
      </c>
      <c r="CG166" s="25">
        <f t="shared" si="374"/>
        <v>1</v>
      </c>
      <c r="CH166" s="25">
        <f t="shared" si="374"/>
        <v>1</v>
      </c>
      <c r="CI166" s="25">
        <f t="shared" si="374"/>
        <v>0.91199999999999992</v>
      </c>
      <c r="CJ166" s="25">
        <f t="shared" si="374"/>
        <v>0.95</v>
      </c>
      <c r="CK166" s="25">
        <f t="shared" si="374"/>
        <v>0.95</v>
      </c>
      <c r="CL166" s="25">
        <f t="shared" si="374"/>
        <v>0.93599999999999994</v>
      </c>
      <c r="CM166" s="25">
        <v>0.9433520877978907</v>
      </c>
      <c r="CN166" s="25">
        <v>0.9433520877978907</v>
      </c>
      <c r="CO166" s="25">
        <v>0.9433520877978907</v>
      </c>
      <c r="CP166" s="25">
        <f t="shared" si="374"/>
        <v>0.95</v>
      </c>
      <c r="CQ166" s="25">
        <f t="shared" si="374"/>
        <v>0.95</v>
      </c>
      <c r="CR166" s="25">
        <f t="shared" si="374"/>
        <v>0.95</v>
      </c>
      <c r="CS166" s="25">
        <f t="shared" si="374"/>
        <v>0.95</v>
      </c>
    </row>
    <row r="167" spans="2:97" hidden="1" outlineLevel="1" x14ac:dyDescent="0.25">
      <c r="B167" s="2">
        <f t="shared" si="323"/>
        <v>31</v>
      </c>
      <c r="F167" s="24">
        <f t="shared" si="326"/>
        <v>46661</v>
      </c>
      <c r="G167" s="25">
        <f t="shared" si="347"/>
        <v>0.9479102418867279</v>
      </c>
      <c r="H167" s="25"/>
      <c r="I167" s="25"/>
      <c r="J167" s="25"/>
      <c r="K167" s="25"/>
      <c r="L167" s="25"/>
      <c r="M167" s="25"/>
      <c r="N167" s="25"/>
      <c r="O167" s="25"/>
      <c r="P167" s="23"/>
      <c r="Q167" s="25">
        <f t="shared" si="348"/>
        <v>1</v>
      </c>
      <c r="R167" s="25">
        <f t="shared" ref="R167:CC167" si="375">IF($F167=R$4,1,IF($F167&gt;=EDATE(R$4,12),IF(R$11="Prior Year",R155*(1-R$10),R155-R$10),IF(R166&gt;0,R166,0)))</f>
        <v>0.94</v>
      </c>
      <c r="S167" s="25">
        <f t="shared" si="375"/>
        <v>1</v>
      </c>
      <c r="T167" s="25">
        <f t="shared" si="375"/>
        <v>0.94499999999999995</v>
      </c>
      <c r="U167" s="25">
        <f t="shared" si="375"/>
        <v>0.94499999999999995</v>
      </c>
      <c r="V167" s="25">
        <f t="shared" si="375"/>
        <v>0.95</v>
      </c>
      <c r="W167" s="25">
        <f t="shared" si="375"/>
        <v>0.94499999999999995</v>
      </c>
      <c r="X167" s="25">
        <f t="shared" si="375"/>
        <v>0.94499999999999995</v>
      </c>
      <c r="Y167" s="25">
        <f t="shared" si="375"/>
        <v>0.94499999999999995</v>
      </c>
      <c r="Z167" s="25">
        <f t="shared" si="375"/>
        <v>0.95</v>
      </c>
      <c r="AA167" s="25">
        <f t="shared" si="375"/>
        <v>0.95</v>
      </c>
      <c r="AB167" s="25">
        <f t="shared" si="375"/>
        <v>0.95499999999999996</v>
      </c>
      <c r="AC167" s="25">
        <f t="shared" si="375"/>
        <v>0.95499999999999996</v>
      </c>
      <c r="AD167" s="25">
        <f t="shared" si="375"/>
        <v>0.94499999999999995</v>
      </c>
      <c r="AE167" s="25">
        <f t="shared" si="375"/>
        <v>0.95</v>
      </c>
      <c r="AF167" s="25">
        <f t="shared" si="375"/>
        <v>0.95</v>
      </c>
      <c r="AG167" s="25">
        <f t="shared" si="375"/>
        <v>0.95</v>
      </c>
      <c r="AH167" s="25">
        <f t="shared" si="375"/>
        <v>0.95</v>
      </c>
      <c r="AI167" s="25">
        <f t="shared" si="375"/>
        <v>1</v>
      </c>
      <c r="AJ167" s="25">
        <f t="shared" si="375"/>
        <v>1</v>
      </c>
      <c r="AK167" s="25">
        <f t="shared" si="375"/>
        <v>0.94499999999999995</v>
      </c>
      <c r="AL167" s="25">
        <f t="shared" si="375"/>
        <v>0.95</v>
      </c>
      <c r="AM167" s="25">
        <f t="shared" si="375"/>
        <v>0.95</v>
      </c>
      <c r="AN167" s="25">
        <f t="shared" si="375"/>
        <v>0.91999999999999993</v>
      </c>
      <c r="AO167" s="25">
        <f t="shared" si="375"/>
        <v>0.91999999999999993</v>
      </c>
      <c r="AP167" s="25">
        <f t="shared" si="375"/>
        <v>0.91999999999999993</v>
      </c>
      <c r="AQ167" s="25">
        <f t="shared" si="375"/>
        <v>0.91999999999999993</v>
      </c>
      <c r="AR167" s="25">
        <f t="shared" si="375"/>
        <v>1</v>
      </c>
      <c r="AS167" s="25">
        <f t="shared" si="375"/>
        <v>1</v>
      </c>
      <c r="AT167" s="25">
        <f t="shared" si="375"/>
        <v>0.91999999999999993</v>
      </c>
      <c r="AU167" s="25">
        <f t="shared" si="375"/>
        <v>1</v>
      </c>
      <c r="AV167" s="25">
        <f t="shared" si="375"/>
        <v>0.91999999999999993</v>
      </c>
      <c r="AW167" s="25">
        <f t="shared" si="375"/>
        <v>0.91999999999999993</v>
      </c>
      <c r="AX167" s="25">
        <f t="shared" si="375"/>
        <v>0.91999999999999993</v>
      </c>
      <c r="AY167" s="25">
        <f t="shared" si="375"/>
        <v>0.91999999999999993</v>
      </c>
      <c r="AZ167" s="25">
        <f t="shared" si="375"/>
        <v>0.91199999999999992</v>
      </c>
      <c r="BA167" s="25">
        <f t="shared" si="375"/>
        <v>0.91199999999999992</v>
      </c>
      <c r="BB167" s="25">
        <f t="shared" si="375"/>
        <v>0.91199999999999992</v>
      </c>
      <c r="BC167" s="25">
        <f t="shared" si="375"/>
        <v>0.91199999999999992</v>
      </c>
      <c r="BD167" s="25">
        <f t="shared" si="375"/>
        <v>0.91199999999999992</v>
      </c>
      <c r="BE167" s="25">
        <f t="shared" si="375"/>
        <v>0.91199999999999992</v>
      </c>
      <c r="BF167" s="25">
        <f t="shared" si="375"/>
        <v>0.91199999999999992</v>
      </c>
      <c r="BG167" s="25">
        <f t="shared" si="375"/>
        <v>0.91199999999999992</v>
      </c>
      <c r="BH167" s="25">
        <f t="shared" si="375"/>
        <v>1</v>
      </c>
      <c r="BI167" s="25">
        <f t="shared" si="375"/>
        <v>1</v>
      </c>
      <c r="BJ167" s="25">
        <f t="shared" si="375"/>
        <v>1</v>
      </c>
      <c r="BK167" s="25">
        <f t="shared" si="375"/>
        <v>0.91999999999999993</v>
      </c>
      <c r="BL167" s="25">
        <f t="shared" si="375"/>
        <v>0.91999999999999993</v>
      </c>
      <c r="BM167" s="25">
        <f t="shared" si="375"/>
        <v>0.91999999999999993</v>
      </c>
      <c r="BN167" s="25">
        <f t="shared" si="375"/>
        <v>0.91999999999999993</v>
      </c>
      <c r="BO167" s="25">
        <f t="shared" si="375"/>
        <v>0.91999999999999993</v>
      </c>
      <c r="BP167" s="25">
        <f t="shared" si="375"/>
        <v>0.91999999999999993</v>
      </c>
      <c r="BQ167" s="25">
        <f t="shared" si="375"/>
        <v>0.91199999999999992</v>
      </c>
      <c r="BR167" s="25">
        <f t="shared" si="375"/>
        <v>0.91199999999999992</v>
      </c>
      <c r="BS167" s="25">
        <f t="shared" si="375"/>
        <v>0.91199999999999992</v>
      </c>
      <c r="BT167" s="25">
        <f t="shared" si="375"/>
        <v>0.91199999999999992</v>
      </c>
      <c r="BU167" s="25">
        <f t="shared" si="375"/>
        <v>1</v>
      </c>
      <c r="BV167" s="25">
        <f t="shared" si="375"/>
        <v>0.92799999999999994</v>
      </c>
      <c r="BW167" s="25">
        <f t="shared" si="375"/>
        <v>0.91199999999999992</v>
      </c>
      <c r="BX167" s="25">
        <f t="shared" si="375"/>
        <v>0.91199999999999992</v>
      </c>
      <c r="BY167" s="25">
        <f t="shared" si="375"/>
        <v>0.91199999999999992</v>
      </c>
      <c r="BZ167" s="25">
        <f t="shared" si="375"/>
        <v>0.91199999999999992</v>
      </c>
      <c r="CA167" s="25">
        <f t="shared" si="375"/>
        <v>0.91199999999999992</v>
      </c>
      <c r="CB167" s="25">
        <f t="shared" si="375"/>
        <v>0.91199999999999992</v>
      </c>
      <c r="CC167" s="25">
        <f t="shared" si="375"/>
        <v>0.91199999999999992</v>
      </c>
      <c r="CD167" s="25">
        <f t="shared" ref="CD167:CS167" si="376">IF($F167=CD$4,1,IF($F167&gt;=EDATE(CD$4,12),IF(CD$11="Prior Year",CD155*(1-CD$10),CD155-CD$10),IF(CD166&gt;0,CD166,0)))</f>
        <v>0.91199999999999992</v>
      </c>
      <c r="CE167" s="25">
        <f t="shared" si="376"/>
        <v>0.91199999999999992</v>
      </c>
      <c r="CF167" s="25">
        <f t="shared" si="376"/>
        <v>1</v>
      </c>
      <c r="CG167" s="25">
        <f t="shared" si="376"/>
        <v>1</v>
      </c>
      <c r="CH167" s="25">
        <f t="shared" si="376"/>
        <v>1</v>
      </c>
      <c r="CI167" s="25">
        <f t="shared" si="376"/>
        <v>0.91199999999999992</v>
      </c>
      <c r="CJ167" s="25">
        <f t="shared" si="376"/>
        <v>0.95</v>
      </c>
      <c r="CK167" s="25">
        <f t="shared" si="376"/>
        <v>0.95</v>
      </c>
      <c r="CL167" s="25">
        <f t="shared" si="376"/>
        <v>0.93599999999999994</v>
      </c>
      <c r="CM167" s="25">
        <v>0.9433520877978907</v>
      </c>
      <c r="CN167" s="25">
        <v>0.9433520877978907</v>
      </c>
      <c r="CO167" s="25">
        <v>0.9433520877978907</v>
      </c>
      <c r="CP167" s="25">
        <f t="shared" si="376"/>
        <v>0.95</v>
      </c>
      <c r="CQ167" s="25">
        <f t="shared" si="376"/>
        <v>0.95</v>
      </c>
      <c r="CR167" s="25">
        <f t="shared" si="376"/>
        <v>0.95</v>
      </c>
      <c r="CS167" s="25">
        <f t="shared" si="376"/>
        <v>0.95</v>
      </c>
    </row>
    <row r="168" spans="2:97" hidden="1" outlineLevel="1" x14ac:dyDescent="0.25">
      <c r="B168" s="2">
        <f t="shared" si="323"/>
        <v>30</v>
      </c>
      <c r="F168" s="24">
        <f t="shared" si="326"/>
        <v>46692</v>
      </c>
      <c r="G168" s="25">
        <f t="shared" si="347"/>
        <v>0.94713414565079457</v>
      </c>
      <c r="H168" s="25"/>
      <c r="I168" s="25"/>
      <c r="J168" s="25"/>
      <c r="K168" s="25"/>
      <c r="L168" s="25"/>
      <c r="M168" s="25"/>
      <c r="N168" s="25"/>
      <c r="O168" s="25"/>
      <c r="P168" s="23"/>
      <c r="Q168" s="25">
        <f t="shared" si="348"/>
        <v>1</v>
      </c>
      <c r="R168" s="25">
        <f t="shared" ref="R168:CC168" si="377">IF($F168=R$4,1,IF($F168&gt;=EDATE(R$4,12),IF(R$11="Prior Year",R156*(1-R$10),R156-R$10),IF(R167&gt;0,R167,0)))</f>
        <v>0.94</v>
      </c>
      <c r="S168" s="25">
        <f t="shared" si="377"/>
        <v>1</v>
      </c>
      <c r="T168" s="25">
        <f t="shared" si="377"/>
        <v>0.94499999999999995</v>
      </c>
      <c r="U168" s="25">
        <f t="shared" si="377"/>
        <v>0.94499999999999995</v>
      </c>
      <c r="V168" s="25">
        <f t="shared" si="377"/>
        <v>0.95</v>
      </c>
      <c r="W168" s="25">
        <f t="shared" si="377"/>
        <v>0.94499999999999995</v>
      </c>
      <c r="X168" s="25">
        <f t="shared" si="377"/>
        <v>0.94499999999999995</v>
      </c>
      <c r="Y168" s="25">
        <f t="shared" si="377"/>
        <v>0.94499999999999995</v>
      </c>
      <c r="Z168" s="25">
        <f t="shared" si="377"/>
        <v>0.94499999999999995</v>
      </c>
      <c r="AA168" s="25">
        <f t="shared" si="377"/>
        <v>0.94499999999999995</v>
      </c>
      <c r="AB168" s="25">
        <f t="shared" si="377"/>
        <v>0.95499999999999996</v>
      </c>
      <c r="AC168" s="25">
        <f t="shared" si="377"/>
        <v>0.95499999999999996</v>
      </c>
      <c r="AD168" s="25">
        <f t="shared" si="377"/>
        <v>0.94499999999999995</v>
      </c>
      <c r="AE168" s="25">
        <f t="shared" si="377"/>
        <v>0.94499999999999995</v>
      </c>
      <c r="AF168" s="25">
        <f t="shared" si="377"/>
        <v>0.94499999999999995</v>
      </c>
      <c r="AG168" s="25">
        <f t="shared" si="377"/>
        <v>0.95</v>
      </c>
      <c r="AH168" s="25">
        <f t="shared" si="377"/>
        <v>0.95</v>
      </c>
      <c r="AI168" s="25">
        <f t="shared" si="377"/>
        <v>1</v>
      </c>
      <c r="AJ168" s="25">
        <f t="shared" si="377"/>
        <v>1</v>
      </c>
      <c r="AK168" s="25">
        <f t="shared" si="377"/>
        <v>0.94499999999999995</v>
      </c>
      <c r="AL168" s="25">
        <f t="shared" si="377"/>
        <v>0.95</v>
      </c>
      <c r="AM168" s="25">
        <f t="shared" si="377"/>
        <v>0.95</v>
      </c>
      <c r="AN168" s="25">
        <f t="shared" si="377"/>
        <v>0.91999999999999993</v>
      </c>
      <c r="AO168" s="25">
        <f t="shared" si="377"/>
        <v>0.91999999999999993</v>
      </c>
      <c r="AP168" s="25">
        <f t="shared" si="377"/>
        <v>0.91199999999999992</v>
      </c>
      <c r="AQ168" s="25">
        <f t="shared" si="377"/>
        <v>0.91199999999999992</v>
      </c>
      <c r="AR168" s="25">
        <f t="shared" si="377"/>
        <v>1</v>
      </c>
      <c r="AS168" s="25">
        <f t="shared" si="377"/>
        <v>1</v>
      </c>
      <c r="AT168" s="25">
        <f t="shared" si="377"/>
        <v>0.91999999999999993</v>
      </c>
      <c r="AU168" s="25">
        <f t="shared" si="377"/>
        <v>1</v>
      </c>
      <c r="AV168" s="25">
        <f t="shared" si="377"/>
        <v>0.91999999999999993</v>
      </c>
      <c r="AW168" s="25">
        <f t="shared" si="377"/>
        <v>0.91999999999999993</v>
      </c>
      <c r="AX168" s="25">
        <f t="shared" si="377"/>
        <v>0.91999999999999993</v>
      </c>
      <c r="AY168" s="25">
        <f t="shared" si="377"/>
        <v>0.91999999999999993</v>
      </c>
      <c r="AZ168" s="25">
        <f t="shared" si="377"/>
        <v>0.91199999999999992</v>
      </c>
      <c r="BA168" s="25">
        <f t="shared" si="377"/>
        <v>0.91199999999999992</v>
      </c>
      <c r="BB168" s="25">
        <f t="shared" si="377"/>
        <v>0.91199999999999992</v>
      </c>
      <c r="BC168" s="25">
        <f t="shared" si="377"/>
        <v>0.91199999999999992</v>
      </c>
      <c r="BD168" s="25">
        <f t="shared" si="377"/>
        <v>0.91199999999999992</v>
      </c>
      <c r="BE168" s="25">
        <f t="shared" si="377"/>
        <v>0.91199999999999992</v>
      </c>
      <c r="BF168" s="25">
        <f t="shared" si="377"/>
        <v>0.91199999999999992</v>
      </c>
      <c r="BG168" s="25">
        <f t="shared" si="377"/>
        <v>0.91199999999999992</v>
      </c>
      <c r="BH168" s="25">
        <f t="shared" si="377"/>
        <v>1</v>
      </c>
      <c r="BI168" s="25">
        <f t="shared" si="377"/>
        <v>1</v>
      </c>
      <c r="BJ168" s="25">
        <f t="shared" si="377"/>
        <v>1</v>
      </c>
      <c r="BK168" s="25">
        <f t="shared" si="377"/>
        <v>0.91999999999999993</v>
      </c>
      <c r="BL168" s="25">
        <f t="shared" si="377"/>
        <v>0.91999999999999993</v>
      </c>
      <c r="BM168" s="25">
        <f t="shared" si="377"/>
        <v>0.91999999999999993</v>
      </c>
      <c r="BN168" s="25">
        <f t="shared" si="377"/>
        <v>0.91999999999999993</v>
      </c>
      <c r="BO168" s="25">
        <f t="shared" si="377"/>
        <v>0.91199999999999992</v>
      </c>
      <c r="BP168" s="25">
        <f t="shared" si="377"/>
        <v>0.91999999999999993</v>
      </c>
      <c r="BQ168" s="25">
        <f t="shared" si="377"/>
        <v>0.91199999999999992</v>
      </c>
      <c r="BR168" s="25">
        <f t="shared" si="377"/>
        <v>0.91199999999999992</v>
      </c>
      <c r="BS168" s="25">
        <f t="shared" si="377"/>
        <v>0.91199999999999992</v>
      </c>
      <c r="BT168" s="25">
        <f t="shared" si="377"/>
        <v>0.91199999999999992</v>
      </c>
      <c r="BU168" s="25">
        <f t="shared" si="377"/>
        <v>1</v>
      </c>
      <c r="BV168" s="25">
        <f t="shared" si="377"/>
        <v>0.92799999999999994</v>
      </c>
      <c r="BW168" s="25">
        <f t="shared" si="377"/>
        <v>0.91199999999999992</v>
      </c>
      <c r="BX168" s="25">
        <f t="shared" si="377"/>
        <v>0.91199999999999992</v>
      </c>
      <c r="BY168" s="25">
        <f t="shared" si="377"/>
        <v>0.91199999999999992</v>
      </c>
      <c r="BZ168" s="25">
        <f t="shared" si="377"/>
        <v>0.91199999999999992</v>
      </c>
      <c r="CA168" s="25">
        <f t="shared" si="377"/>
        <v>0.91199999999999992</v>
      </c>
      <c r="CB168" s="25">
        <f t="shared" si="377"/>
        <v>0.91199999999999992</v>
      </c>
      <c r="CC168" s="25">
        <f t="shared" si="377"/>
        <v>0.91199999999999992</v>
      </c>
      <c r="CD168" s="25">
        <f t="shared" ref="CD168:CS168" si="378">IF($F168=CD$4,1,IF($F168&gt;=EDATE(CD$4,12),IF(CD$11="Prior Year",CD156*(1-CD$10),CD156-CD$10),IF(CD167&gt;0,CD167,0)))</f>
        <v>0.91199999999999992</v>
      </c>
      <c r="CE168" s="25">
        <f t="shared" si="378"/>
        <v>0.91199999999999992</v>
      </c>
      <c r="CF168" s="25">
        <f t="shared" si="378"/>
        <v>1</v>
      </c>
      <c r="CG168" s="25">
        <f t="shared" si="378"/>
        <v>1</v>
      </c>
      <c r="CH168" s="25">
        <f t="shared" si="378"/>
        <v>1</v>
      </c>
      <c r="CI168" s="25">
        <f t="shared" si="378"/>
        <v>0.91199999999999992</v>
      </c>
      <c r="CJ168" s="25">
        <f t="shared" si="378"/>
        <v>0.95</v>
      </c>
      <c r="CK168" s="25">
        <f t="shared" si="378"/>
        <v>0.95</v>
      </c>
      <c r="CL168" s="25">
        <f t="shared" si="378"/>
        <v>0.92799999999999994</v>
      </c>
      <c r="CM168" s="25">
        <v>0.9433520877978907</v>
      </c>
      <c r="CN168" s="25">
        <v>0.9433520877978907</v>
      </c>
      <c r="CO168" s="25">
        <v>0.9433520877978907</v>
      </c>
      <c r="CP168" s="25">
        <f t="shared" si="378"/>
        <v>0.95</v>
      </c>
      <c r="CQ168" s="25">
        <f t="shared" si="378"/>
        <v>0.95</v>
      </c>
      <c r="CR168" s="25">
        <f t="shared" si="378"/>
        <v>0.95</v>
      </c>
      <c r="CS168" s="25">
        <f t="shared" si="378"/>
        <v>0.95</v>
      </c>
    </row>
    <row r="169" spans="2:97" hidden="1" outlineLevel="1" x14ac:dyDescent="0.25">
      <c r="B169" s="2">
        <f t="shared" si="323"/>
        <v>31</v>
      </c>
      <c r="F169" s="26">
        <f t="shared" si="326"/>
        <v>46722</v>
      </c>
      <c r="G169" s="27">
        <f t="shared" si="347"/>
        <v>0.94664400863321563</v>
      </c>
      <c r="H169" s="27"/>
      <c r="I169" s="27"/>
      <c r="J169" s="27"/>
      <c r="K169" s="27"/>
      <c r="L169" s="27"/>
      <c r="M169" s="27"/>
      <c r="N169" s="27"/>
      <c r="O169" s="27"/>
      <c r="P169" s="28"/>
      <c r="Q169" s="27">
        <f t="shared" si="348"/>
        <v>1</v>
      </c>
      <c r="R169" s="27">
        <f t="shared" ref="R169:CC169" si="379">IF($F169=R$4,1,IF($F169&gt;=EDATE(R$4,12),IF(R$11="Prior Year",R157*(1-R$10),R157-R$10),IF(R168&gt;0,R168,0)))</f>
        <v>0.94</v>
      </c>
      <c r="S169" s="27">
        <f t="shared" si="379"/>
        <v>1</v>
      </c>
      <c r="T169" s="27">
        <f t="shared" si="379"/>
        <v>0.94499999999999995</v>
      </c>
      <c r="U169" s="27">
        <f t="shared" si="379"/>
        <v>0.94499999999999995</v>
      </c>
      <c r="V169" s="27">
        <f t="shared" si="379"/>
        <v>0.95</v>
      </c>
      <c r="W169" s="27">
        <f t="shared" si="379"/>
        <v>0.94499999999999995</v>
      </c>
      <c r="X169" s="27">
        <f t="shared" si="379"/>
        <v>0.94499999999999995</v>
      </c>
      <c r="Y169" s="27">
        <f t="shared" si="379"/>
        <v>0.94499999999999995</v>
      </c>
      <c r="Z169" s="27">
        <f t="shared" si="379"/>
        <v>0.94499999999999995</v>
      </c>
      <c r="AA169" s="27">
        <f t="shared" si="379"/>
        <v>0.94499999999999995</v>
      </c>
      <c r="AB169" s="27">
        <f t="shared" si="379"/>
        <v>0.95499999999999996</v>
      </c>
      <c r="AC169" s="27">
        <f t="shared" si="379"/>
        <v>0.95499999999999996</v>
      </c>
      <c r="AD169" s="27">
        <f t="shared" si="379"/>
        <v>0.94499999999999995</v>
      </c>
      <c r="AE169" s="27">
        <f t="shared" si="379"/>
        <v>0.94499999999999995</v>
      </c>
      <c r="AF169" s="27">
        <f t="shared" si="379"/>
        <v>0.94499999999999995</v>
      </c>
      <c r="AG169" s="27">
        <f t="shared" si="379"/>
        <v>0.95</v>
      </c>
      <c r="AH169" s="27">
        <f t="shared" si="379"/>
        <v>0.95</v>
      </c>
      <c r="AI169" s="27">
        <f t="shared" si="379"/>
        <v>1</v>
      </c>
      <c r="AJ169" s="27">
        <f t="shared" si="379"/>
        <v>1</v>
      </c>
      <c r="AK169" s="27">
        <f t="shared" si="379"/>
        <v>0.94499999999999995</v>
      </c>
      <c r="AL169" s="27">
        <f t="shared" si="379"/>
        <v>0.95</v>
      </c>
      <c r="AM169" s="27">
        <f t="shared" si="379"/>
        <v>0.95</v>
      </c>
      <c r="AN169" s="27">
        <f t="shared" si="379"/>
        <v>0.91999999999999993</v>
      </c>
      <c r="AO169" s="27">
        <f t="shared" si="379"/>
        <v>0.91999999999999993</v>
      </c>
      <c r="AP169" s="27">
        <f t="shared" si="379"/>
        <v>0.91199999999999992</v>
      </c>
      <c r="AQ169" s="27">
        <f t="shared" si="379"/>
        <v>0.91199999999999992</v>
      </c>
      <c r="AR169" s="27">
        <f t="shared" si="379"/>
        <v>1</v>
      </c>
      <c r="AS169" s="27">
        <f t="shared" si="379"/>
        <v>1</v>
      </c>
      <c r="AT169" s="27">
        <f t="shared" si="379"/>
        <v>0.91999999999999993</v>
      </c>
      <c r="AU169" s="27">
        <f t="shared" si="379"/>
        <v>1</v>
      </c>
      <c r="AV169" s="27">
        <f t="shared" si="379"/>
        <v>0.91999999999999993</v>
      </c>
      <c r="AW169" s="27">
        <f t="shared" si="379"/>
        <v>0.91999999999999993</v>
      </c>
      <c r="AX169" s="27">
        <f t="shared" si="379"/>
        <v>0.91999999999999993</v>
      </c>
      <c r="AY169" s="27">
        <f t="shared" si="379"/>
        <v>0.91999999999999993</v>
      </c>
      <c r="AZ169" s="27">
        <f t="shared" si="379"/>
        <v>0.91199999999999992</v>
      </c>
      <c r="BA169" s="27">
        <f t="shared" si="379"/>
        <v>0.91199999999999992</v>
      </c>
      <c r="BB169" s="27">
        <f t="shared" si="379"/>
        <v>0.91199999999999992</v>
      </c>
      <c r="BC169" s="27">
        <f t="shared" si="379"/>
        <v>0.91199999999999992</v>
      </c>
      <c r="BD169" s="27">
        <f t="shared" si="379"/>
        <v>0.91199999999999992</v>
      </c>
      <c r="BE169" s="27">
        <f t="shared" si="379"/>
        <v>0.91199999999999992</v>
      </c>
      <c r="BF169" s="27">
        <f t="shared" si="379"/>
        <v>0.91199999999999992</v>
      </c>
      <c r="BG169" s="27">
        <f t="shared" si="379"/>
        <v>0.91199999999999992</v>
      </c>
      <c r="BH169" s="27">
        <f t="shared" si="379"/>
        <v>1</v>
      </c>
      <c r="BI169" s="27">
        <f t="shared" si="379"/>
        <v>1</v>
      </c>
      <c r="BJ169" s="27">
        <f t="shared" si="379"/>
        <v>1</v>
      </c>
      <c r="BK169" s="27">
        <f t="shared" si="379"/>
        <v>0.91999999999999993</v>
      </c>
      <c r="BL169" s="27">
        <f t="shared" si="379"/>
        <v>0.91999999999999993</v>
      </c>
      <c r="BM169" s="27">
        <f t="shared" si="379"/>
        <v>0.91999999999999993</v>
      </c>
      <c r="BN169" s="27">
        <f t="shared" si="379"/>
        <v>0.91999999999999993</v>
      </c>
      <c r="BO169" s="27">
        <f t="shared" si="379"/>
        <v>0.91199999999999992</v>
      </c>
      <c r="BP169" s="27">
        <f t="shared" si="379"/>
        <v>0.91999999999999993</v>
      </c>
      <c r="BQ169" s="27">
        <f t="shared" si="379"/>
        <v>0.91199999999999992</v>
      </c>
      <c r="BR169" s="27">
        <f t="shared" si="379"/>
        <v>0.91199999999999992</v>
      </c>
      <c r="BS169" s="27">
        <f t="shared" si="379"/>
        <v>0.91199999999999992</v>
      </c>
      <c r="BT169" s="27">
        <f t="shared" si="379"/>
        <v>0.91199999999999992</v>
      </c>
      <c r="BU169" s="27">
        <f t="shared" si="379"/>
        <v>1</v>
      </c>
      <c r="BV169" s="27">
        <f t="shared" si="379"/>
        <v>0.91999999999999993</v>
      </c>
      <c r="BW169" s="27">
        <f t="shared" si="379"/>
        <v>0.91199999999999992</v>
      </c>
      <c r="BX169" s="27">
        <f t="shared" si="379"/>
        <v>0.91199999999999992</v>
      </c>
      <c r="BY169" s="27">
        <f t="shared" si="379"/>
        <v>0.91199999999999992</v>
      </c>
      <c r="BZ169" s="27">
        <f t="shared" si="379"/>
        <v>0.91199999999999992</v>
      </c>
      <c r="CA169" s="27">
        <f t="shared" si="379"/>
        <v>0.91199999999999992</v>
      </c>
      <c r="CB169" s="27">
        <f t="shared" si="379"/>
        <v>0.91199999999999992</v>
      </c>
      <c r="CC169" s="27">
        <f t="shared" si="379"/>
        <v>0.91199999999999992</v>
      </c>
      <c r="CD169" s="27">
        <f t="shared" ref="CD169:CS169" si="380">IF($F169=CD$4,1,IF($F169&gt;=EDATE(CD$4,12),IF(CD$11="Prior Year",CD157*(1-CD$10),CD157-CD$10),IF(CD168&gt;0,CD168,0)))</f>
        <v>0.91199999999999992</v>
      </c>
      <c r="CE169" s="27">
        <f t="shared" si="380"/>
        <v>0.91199999999999992</v>
      </c>
      <c r="CF169" s="27">
        <f t="shared" si="380"/>
        <v>1</v>
      </c>
      <c r="CG169" s="27">
        <f t="shared" si="380"/>
        <v>1</v>
      </c>
      <c r="CH169" s="27">
        <f t="shared" si="380"/>
        <v>1</v>
      </c>
      <c r="CI169" s="27">
        <f t="shared" si="380"/>
        <v>0.91199999999999992</v>
      </c>
      <c r="CJ169" s="27">
        <f t="shared" si="380"/>
        <v>0.94499999999999995</v>
      </c>
      <c r="CK169" s="27">
        <f t="shared" si="380"/>
        <v>0.94499999999999995</v>
      </c>
      <c r="CL169" s="27">
        <f t="shared" si="380"/>
        <v>0.92799999999999994</v>
      </c>
      <c r="CM169" s="27">
        <v>0.9405797936956366</v>
      </c>
      <c r="CN169" s="27">
        <v>0.9405797936956366</v>
      </c>
      <c r="CO169" s="27">
        <v>0.9405797936956366</v>
      </c>
      <c r="CP169" s="27">
        <f t="shared" si="380"/>
        <v>0.94499999999999995</v>
      </c>
      <c r="CQ169" s="27">
        <f t="shared" si="380"/>
        <v>0.94499999999999995</v>
      </c>
      <c r="CR169" s="27">
        <f t="shared" si="380"/>
        <v>0.94499999999999995</v>
      </c>
      <c r="CS169" s="27">
        <f t="shared" si="380"/>
        <v>0.94499999999999995</v>
      </c>
    </row>
    <row r="170" spans="2:97" hidden="1" outlineLevel="1" x14ac:dyDescent="0.25">
      <c r="B170" s="2">
        <f t="shared" si="323"/>
        <v>31</v>
      </c>
      <c r="F170" s="24">
        <f t="shared" si="326"/>
        <v>46753</v>
      </c>
      <c r="G170" s="25">
        <f t="shared" si="347"/>
        <v>0.94489496386062577</v>
      </c>
      <c r="H170" s="25"/>
      <c r="I170" s="25"/>
      <c r="J170" s="25"/>
      <c r="K170" s="25"/>
      <c r="L170" s="25"/>
      <c r="M170" s="25"/>
      <c r="N170" s="25"/>
      <c r="O170" s="25"/>
      <c r="P170" s="23"/>
      <c r="Q170" s="25">
        <f t="shared" si="348"/>
        <v>1</v>
      </c>
      <c r="R170" s="25">
        <f t="shared" ref="R170:CC170" si="381">IF($F170=R$4,1,IF($F170&gt;=EDATE(R$4,12),IF(R$11="Prior Year",R158*(1-R$10),R158-R$10),IF(R169&gt;0,R169,0)))</f>
        <v>0.94</v>
      </c>
      <c r="S170" s="25">
        <f t="shared" si="381"/>
        <v>1</v>
      </c>
      <c r="T170" s="25">
        <f t="shared" si="381"/>
        <v>0.94</v>
      </c>
      <c r="U170" s="25">
        <f t="shared" si="381"/>
        <v>0.94</v>
      </c>
      <c r="V170" s="25">
        <f t="shared" si="381"/>
        <v>0.94499999999999995</v>
      </c>
      <c r="W170" s="25">
        <f t="shared" si="381"/>
        <v>0.94</v>
      </c>
      <c r="X170" s="25">
        <f t="shared" si="381"/>
        <v>0.94499999999999995</v>
      </c>
      <c r="Y170" s="25">
        <f t="shared" si="381"/>
        <v>0.94499999999999995</v>
      </c>
      <c r="Z170" s="25">
        <f t="shared" si="381"/>
        <v>0.94499999999999995</v>
      </c>
      <c r="AA170" s="25">
        <f t="shared" si="381"/>
        <v>0.94499999999999995</v>
      </c>
      <c r="AB170" s="25">
        <f t="shared" si="381"/>
        <v>0.95</v>
      </c>
      <c r="AC170" s="25">
        <f t="shared" si="381"/>
        <v>0.95</v>
      </c>
      <c r="AD170" s="25">
        <f t="shared" si="381"/>
        <v>0.94</v>
      </c>
      <c r="AE170" s="25">
        <f t="shared" si="381"/>
        <v>0.94499999999999995</v>
      </c>
      <c r="AF170" s="25">
        <f t="shared" si="381"/>
        <v>0.94499999999999995</v>
      </c>
      <c r="AG170" s="25">
        <f t="shared" si="381"/>
        <v>0.94499999999999995</v>
      </c>
      <c r="AH170" s="25">
        <f t="shared" si="381"/>
        <v>0.94499999999999995</v>
      </c>
      <c r="AI170" s="25">
        <f t="shared" si="381"/>
        <v>1</v>
      </c>
      <c r="AJ170" s="25">
        <f t="shared" si="381"/>
        <v>1</v>
      </c>
      <c r="AK170" s="25">
        <f t="shared" si="381"/>
        <v>0.94</v>
      </c>
      <c r="AL170" s="25">
        <f t="shared" si="381"/>
        <v>0.94499999999999995</v>
      </c>
      <c r="AM170" s="25">
        <f t="shared" si="381"/>
        <v>0.94499999999999995</v>
      </c>
      <c r="AN170" s="25">
        <f t="shared" si="381"/>
        <v>0.91199999999999992</v>
      </c>
      <c r="AO170" s="25">
        <f t="shared" si="381"/>
        <v>0.91199999999999992</v>
      </c>
      <c r="AP170" s="25">
        <f t="shared" si="381"/>
        <v>0.91199999999999992</v>
      </c>
      <c r="AQ170" s="25">
        <f t="shared" si="381"/>
        <v>0.91199999999999992</v>
      </c>
      <c r="AR170" s="25">
        <f t="shared" si="381"/>
        <v>1</v>
      </c>
      <c r="AS170" s="25">
        <f t="shared" si="381"/>
        <v>1</v>
      </c>
      <c r="AT170" s="25">
        <f t="shared" si="381"/>
        <v>0.91199999999999992</v>
      </c>
      <c r="AU170" s="25">
        <f t="shared" si="381"/>
        <v>1</v>
      </c>
      <c r="AV170" s="25">
        <f t="shared" si="381"/>
        <v>0.91199999999999992</v>
      </c>
      <c r="AW170" s="25">
        <f t="shared" si="381"/>
        <v>0.91199999999999992</v>
      </c>
      <c r="AX170" s="25">
        <f t="shared" si="381"/>
        <v>0.91199999999999992</v>
      </c>
      <c r="AY170" s="25">
        <f t="shared" si="381"/>
        <v>0.91199999999999992</v>
      </c>
      <c r="AZ170" s="25">
        <f t="shared" si="381"/>
        <v>0.91199999999999992</v>
      </c>
      <c r="BA170" s="25">
        <f t="shared" si="381"/>
        <v>0.91199999999999992</v>
      </c>
      <c r="BB170" s="25">
        <f t="shared" si="381"/>
        <v>0.91199999999999992</v>
      </c>
      <c r="BC170" s="25">
        <f t="shared" si="381"/>
        <v>0.91199999999999992</v>
      </c>
      <c r="BD170" s="25">
        <f t="shared" si="381"/>
        <v>0.91199999999999992</v>
      </c>
      <c r="BE170" s="25">
        <f t="shared" si="381"/>
        <v>0.91199999999999992</v>
      </c>
      <c r="BF170" s="25">
        <f t="shared" si="381"/>
        <v>0.90399999999999991</v>
      </c>
      <c r="BG170" s="25">
        <f t="shared" si="381"/>
        <v>0.90399999999999991</v>
      </c>
      <c r="BH170" s="25">
        <f t="shared" si="381"/>
        <v>1</v>
      </c>
      <c r="BI170" s="25">
        <f t="shared" si="381"/>
        <v>1</v>
      </c>
      <c r="BJ170" s="25">
        <f t="shared" si="381"/>
        <v>1</v>
      </c>
      <c r="BK170" s="25">
        <f t="shared" si="381"/>
        <v>0.91199999999999992</v>
      </c>
      <c r="BL170" s="25">
        <f t="shared" si="381"/>
        <v>0.91199999999999992</v>
      </c>
      <c r="BM170" s="25">
        <f t="shared" si="381"/>
        <v>0.91199999999999992</v>
      </c>
      <c r="BN170" s="25">
        <f t="shared" si="381"/>
        <v>0.91199999999999992</v>
      </c>
      <c r="BO170" s="25">
        <f t="shared" si="381"/>
        <v>0.91199999999999992</v>
      </c>
      <c r="BP170" s="25">
        <f t="shared" si="381"/>
        <v>0.91199999999999992</v>
      </c>
      <c r="BQ170" s="25">
        <f t="shared" si="381"/>
        <v>0.91199999999999992</v>
      </c>
      <c r="BR170" s="25">
        <f t="shared" si="381"/>
        <v>0.91199999999999992</v>
      </c>
      <c r="BS170" s="25">
        <f t="shared" si="381"/>
        <v>0.91199999999999992</v>
      </c>
      <c r="BT170" s="25">
        <f t="shared" si="381"/>
        <v>0.91199999999999992</v>
      </c>
      <c r="BU170" s="25">
        <f t="shared" si="381"/>
        <v>1</v>
      </c>
      <c r="BV170" s="25">
        <f t="shared" si="381"/>
        <v>0.91999999999999993</v>
      </c>
      <c r="BW170" s="25">
        <f t="shared" si="381"/>
        <v>0.91199999999999992</v>
      </c>
      <c r="BX170" s="25">
        <f t="shared" si="381"/>
        <v>0.91199999999999992</v>
      </c>
      <c r="BY170" s="25">
        <f t="shared" si="381"/>
        <v>0.91199999999999992</v>
      </c>
      <c r="BZ170" s="25">
        <f t="shared" si="381"/>
        <v>0.91199999999999992</v>
      </c>
      <c r="CA170" s="25">
        <f t="shared" si="381"/>
        <v>0.91199999999999992</v>
      </c>
      <c r="CB170" s="25">
        <f t="shared" si="381"/>
        <v>0.91199999999999992</v>
      </c>
      <c r="CC170" s="25">
        <f t="shared" si="381"/>
        <v>0.91199999999999992</v>
      </c>
      <c r="CD170" s="25">
        <f t="shared" ref="CD170:CS170" si="382">IF($F170=CD$4,1,IF($F170&gt;=EDATE(CD$4,12),IF(CD$11="Prior Year",CD158*(1-CD$10),CD158-CD$10),IF(CD169&gt;0,CD169,0)))</f>
        <v>0.91199999999999992</v>
      </c>
      <c r="CE170" s="25">
        <f t="shared" si="382"/>
        <v>0.91199999999999992</v>
      </c>
      <c r="CF170" s="25">
        <f t="shared" si="382"/>
        <v>1</v>
      </c>
      <c r="CG170" s="25">
        <f t="shared" si="382"/>
        <v>1</v>
      </c>
      <c r="CH170" s="25">
        <f t="shared" si="382"/>
        <v>1</v>
      </c>
      <c r="CI170" s="25">
        <f t="shared" si="382"/>
        <v>0.91199999999999992</v>
      </c>
      <c r="CJ170" s="25">
        <f t="shared" si="382"/>
        <v>0.94499999999999995</v>
      </c>
      <c r="CK170" s="25">
        <f t="shared" si="382"/>
        <v>0.94499999999999995</v>
      </c>
      <c r="CL170" s="25">
        <f t="shared" si="382"/>
        <v>0.92799999999999994</v>
      </c>
      <c r="CM170" s="25">
        <v>0.93787380411161614</v>
      </c>
      <c r="CN170" s="25">
        <v>0.93787380411161614</v>
      </c>
      <c r="CO170" s="25">
        <v>0.93787380411161614</v>
      </c>
      <c r="CP170" s="25">
        <f t="shared" si="382"/>
        <v>0.94499999999999995</v>
      </c>
      <c r="CQ170" s="25">
        <f t="shared" si="382"/>
        <v>0.94499999999999995</v>
      </c>
      <c r="CR170" s="25">
        <f t="shared" si="382"/>
        <v>0.94499999999999995</v>
      </c>
      <c r="CS170" s="25">
        <f t="shared" si="382"/>
        <v>0.94499999999999995</v>
      </c>
    </row>
    <row r="171" spans="2:97" hidden="1" outlineLevel="1" x14ac:dyDescent="0.25">
      <c r="B171" s="2">
        <f t="shared" si="323"/>
        <v>29</v>
      </c>
      <c r="F171" s="24">
        <f t="shared" si="326"/>
        <v>46784</v>
      </c>
      <c r="G171" s="25">
        <f t="shared" si="347"/>
        <v>0.94489496386062577</v>
      </c>
      <c r="H171" s="25"/>
      <c r="I171" s="25"/>
      <c r="J171" s="25"/>
      <c r="K171" s="25"/>
      <c r="L171" s="25"/>
      <c r="M171" s="25"/>
      <c r="N171" s="25"/>
      <c r="O171" s="25"/>
      <c r="P171" s="23"/>
      <c r="Q171" s="25">
        <f t="shared" si="348"/>
        <v>1</v>
      </c>
      <c r="R171" s="25">
        <f t="shared" ref="R171:CC171" si="383">IF($F171=R$4,1,IF($F171&gt;=EDATE(R$4,12),IF(R$11="Prior Year",R159*(1-R$10),R159-R$10),IF(R170&gt;0,R170,0)))</f>
        <v>0.94</v>
      </c>
      <c r="S171" s="25">
        <f t="shared" si="383"/>
        <v>1</v>
      </c>
      <c r="T171" s="25">
        <f t="shared" si="383"/>
        <v>0.94</v>
      </c>
      <c r="U171" s="25">
        <f t="shared" si="383"/>
        <v>0.94</v>
      </c>
      <c r="V171" s="25">
        <f t="shared" si="383"/>
        <v>0.94499999999999995</v>
      </c>
      <c r="W171" s="25">
        <f t="shared" si="383"/>
        <v>0.94</v>
      </c>
      <c r="X171" s="25">
        <f t="shared" si="383"/>
        <v>0.94499999999999995</v>
      </c>
      <c r="Y171" s="25">
        <f t="shared" si="383"/>
        <v>0.94499999999999995</v>
      </c>
      <c r="Z171" s="25">
        <f t="shared" si="383"/>
        <v>0.94499999999999995</v>
      </c>
      <c r="AA171" s="25">
        <f t="shared" si="383"/>
        <v>0.94499999999999995</v>
      </c>
      <c r="AB171" s="25">
        <f t="shared" si="383"/>
        <v>0.95</v>
      </c>
      <c r="AC171" s="25">
        <f t="shared" si="383"/>
        <v>0.95</v>
      </c>
      <c r="AD171" s="25">
        <f t="shared" si="383"/>
        <v>0.94</v>
      </c>
      <c r="AE171" s="25">
        <f t="shared" si="383"/>
        <v>0.94499999999999995</v>
      </c>
      <c r="AF171" s="25">
        <f t="shared" si="383"/>
        <v>0.94499999999999995</v>
      </c>
      <c r="AG171" s="25">
        <f t="shared" si="383"/>
        <v>0.94499999999999995</v>
      </c>
      <c r="AH171" s="25">
        <f t="shared" si="383"/>
        <v>0.94499999999999995</v>
      </c>
      <c r="AI171" s="25">
        <f t="shared" si="383"/>
        <v>1</v>
      </c>
      <c r="AJ171" s="25">
        <f t="shared" si="383"/>
        <v>1</v>
      </c>
      <c r="AK171" s="25">
        <f t="shared" si="383"/>
        <v>0.94</v>
      </c>
      <c r="AL171" s="25">
        <f t="shared" si="383"/>
        <v>0.94499999999999995</v>
      </c>
      <c r="AM171" s="25">
        <f t="shared" si="383"/>
        <v>0.94499999999999995</v>
      </c>
      <c r="AN171" s="25">
        <f t="shared" si="383"/>
        <v>0.91199999999999992</v>
      </c>
      <c r="AO171" s="25">
        <f t="shared" si="383"/>
        <v>0.91199999999999992</v>
      </c>
      <c r="AP171" s="25">
        <f t="shared" si="383"/>
        <v>0.91199999999999992</v>
      </c>
      <c r="AQ171" s="25">
        <f t="shared" si="383"/>
        <v>0.91199999999999992</v>
      </c>
      <c r="AR171" s="25">
        <f t="shared" si="383"/>
        <v>1</v>
      </c>
      <c r="AS171" s="25">
        <f t="shared" si="383"/>
        <v>1</v>
      </c>
      <c r="AT171" s="25">
        <f t="shared" si="383"/>
        <v>0.91199999999999992</v>
      </c>
      <c r="AU171" s="25">
        <f t="shared" si="383"/>
        <v>1</v>
      </c>
      <c r="AV171" s="25">
        <f t="shared" si="383"/>
        <v>0.91199999999999992</v>
      </c>
      <c r="AW171" s="25">
        <f t="shared" si="383"/>
        <v>0.91199999999999992</v>
      </c>
      <c r="AX171" s="25">
        <f t="shared" si="383"/>
        <v>0.91199999999999992</v>
      </c>
      <c r="AY171" s="25">
        <f t="shared" si="383"/>
        <v>0.91199999999999992</v>
      </c>
      <c r="AZ171" s="25">
        <f t="shared" si="383"/>
        <v>0.91199999999999992</v>
      </c>
      <c r="BA171" s="25">
        <f t="shared" si="383"/>
        <v>0.91199999999999992</v>
      </c>
      <c r="BB171" s="25">
        <f t="shared" si="383"/>
        <v>0.91199999999999992</v>
      </c>
      <c r="BC171" s="25">
        <f t="shared" si="383"/>
        <v>0.91199999999999992</v>
      </c>
      <c r="BD171" s="25">
        <f t="shared" si="383"/>
        <v>0.91199999999999992</v>
      </c>
      <c r="BE171" s="25">
        <f t="shared" si="383"/>
        <v>0.91199999999999992</v>
      </c>
      <c r="BF171" s="25">
        <f t="shared" si="383"/>
        <v>0.90399999999999991</v>
      </c>
      <c r="BG171" s="25">
        <f t="shared" si="383"/>
        <v>0.90399999999999991</v>
      </c>
      <c r="BH171" s="25">
        <f t="shared" si="383"/>
        <v>1</v>
      </c>
      <c r="BI171" s="25">
        <f t="shared" si="383"/>
        <v>1</v>
      </c>
      <c r="BJ171" s="25">
        <f t="shared" si="383"/>
        <v>1</v>
      </c>
      <c r="BK171" s="25">
        <f t="shared" si="383"/>
        <v>0.91199999999999992</v>
      </c>
      <c r="BL171" s="25">
        <f t="shared" si="383"/>
        <v>0.91199999999999992</v>
      </c>
      <c r="BM171" s="25">
        <f t="shared" si="383"/>
        <v>0.91199999999999992</v>
      </c>
      <c r="BN171" s="25">
        <f t="shared" si="383"/>
        <v>0.91199999999999992</v>
      </c>
      <c r="BO171" s="25">
        <f t="shared" si="383"/>
        <v>0.91199999999999992</v>
      </c>
      <c r="BP171" s="25">
        <f t="shared" si="383"/>
        <v>0.91199999999999992</v>
      </c>
      <c r="BQ171" s="25">
        <f t="shared" si="383"/>
        <v>0.91199999999999992</v>
      </c>
      <c r="BR171" s="25">
        <f t="shared" si="383"/>
        <v>0.91199999999999992</v>
      </c>
      <c r="BS171" s="25">
        <f t="shared" si="383"/>
        <v>0.91199999999999992</v>
      </c>
      <c r="BT171" s="25">
        <f t="shared" si="383"/>
        <v>0.91199999999999992</v>
      </c>
      <c r="BU171" s="25">
        <f t="shared" si="383"/>
        <v>1</v>
      </c>
      <c r="BV171" s="25">
        <f t="shared" si="383"/>
        <v>0.91999999999999993</v>
      </c>
      <c r="BW171" s="25">
        <f t="shared" si="383"/>
        <v>0.91199999999999992</v>
      </c>
      <c r="BX171" s="25">
        <f t="shared" si="383"/>
        <v>0.91199999999999992</v>
      </c>
      <c r="BY171" s="25">
        <f t="shared" si="383"/>
        <v>0.91199999999999992</v>
      </c>
      <c r="BZ171" s="25">
        <f t="shared" si="383"/>
        <v>0.91199999999999992</v>
      </c>
      <c r="CA171" s="25">
        <f t="shared" si="383"/>
        <v>0.91199999999999992</v>
      </c>
      <c r="CB171" s="25">
        <f t="shared" si="383"/>
        <v>0.91199999999999992</v>
      </c>
      <c r="CC171" s="25">
        <f t="shared" si="383"/>
        <v>0.91199999999999992</v>
      </c>
      <c r="CD171" s="25">
        <f t="shared" ref="CD171:CS171" si="384">IF($F171=CD$4,1,IF($F171&gt;=EDATE(CD$4,12),IF(CD$11="Prior Year",CD159*(1-CD$10),CD159-CD$10),IF(CD170&gt;0,CD170,0)))</f>
        <v>0.91199999999999992</v>
      </c>
      <c r="CE171" s="25">
        <f t="shared" si="384"/>
        <v>0.91199999999999992</v>
      </c>
      <c r="CF171" s="25">
        <f t="shared" si="384"/>
        <v>1</v>
      </c>
      <c r="CG171" s="25">
        <f t="shared" si="384"/>
        <v>1</v>
      </c>
      <c r="CH171" s="25">
        <f t="shared" si="384"/>
        <v>1</v>
      </c>
      <c r="CI171" s="25">
        <f t="shared" si="384"/>
        <v>0.91199999999999992</v>
      </c>
      <c r="CJ171" s="25">
        <f t="shared" si="384"/>
        <v>0.94499999999999995</v>
      </c>
      <c r="CK171" s="25">
        <f t="shared" si="384"/>
        <v>0.94499999999999995</v>
      </c>
      <c r="CL171" s="25">
        <f t="shared" si="384"/>
        <v>0.92799999999999994</v>
      </c>
      <c r="CM171" s="25">
        <v>0.93787380411161614</v>
      </c>
      <c r="CN171" s="25">
        <v>0.93787380411161614</v>
      </c>
      <c r="CO171" s="25">
        <v>0.93787380411161614</v>
      </c>
      <c r="CP171" s="25">
        <f t="shared" si="384"/>
        <v>0.94499999999999995</v>
      </c>
      <c r="CQ171" s="25">
        <f t="shared" si="384"/>
        <v>0.94499999999999995</v>
      </c>
      <c r="CR171" s="25">
        <f t="shared" si="384"/>
        <v>0.94499999999999995</v>
      </c>
      <c r="CS171" s="25">
        <f t="shared" si="384"/>
        <v>0.94499999999999995</v>
      </c>
    </row>
    <row r="172" spans="2:97" hidden="1" outlineLevel="1" x14ac:dyDescent="0.25">
      <c r="B172" s="2">
        <f t="shared" si="323"/>
        <v>31</v>
      </c>
      <c r="F172" s="24">
        <f t="shared" si="326"/>
        <v>46813</v>
      </c>
      <c r="G172" s="25">
        <f t="shared" si="347"/>
        <v>0.94489496386062577</v>
      </c>
      <c r="H172" s="25"/>
      <c r="I172" s="25"/>
      <c r="J172" s="25"/>
      <c r="K172" s="25"/>
      <c r="L172" s="25"/>
      <c r="M172" s="25"/>
      <c r="N172" s="25"/>
      <c r="O172" s="25"/>
      <c r="P172" s="23"/>
      <c r="Q172" s="25">
        <f t="shared" si="348"/>
        <v>1</v>
      </c>
      <c r="R172" s="25">
        <f t="shared" ref="R172:CC172" si="385">IF($F172=R$4,1,IF($F172&gt;=EDATE(R$4,12),IF(R$11="Prior Year",R160*(1-R$10),R160-R$10),IF(R171&gt;0,R171,0)))</f>
        <v>0.94</v>
      </c>
      <c r="S172" s="25">
        <f t="shared" si="385"/>
        <v>1</v>
      </c>
      <c r="T172" s="25">
        <f t="shared" si="385"/>
        <v>0.94</v>
      </c>
      <c r="U172" s="25">
        <f t="shared" si="385"/>
        <v>0.94</v>
      </c>
      <c r="V172" s="25">
        <f t="shared" si="385"/>
        <v>0.94499999999999995</v>
      </c>
      <c r="W172" s="25">
        <f t="shared" si="385"/>
        <v>0.94</v>
      </c>
      <c r="X172" s="25">
        <f t="shared" si="385"/>
        <v>0.94499999999999995</v>
      </c>
      <c r="Y172" s="25">
        <f t="shared" si="385"/>
        <v>0.94499999999999995</v>
      </c>
      <c r="Z172" s="25">
        <f t="shared" si="385"/>
        <v>0.94499999999999995</v>
      </c>
      <c r="AA172" s="25">
        <f t="shared" si="385"/>
        <v>0.94499999999999995</v>
      </c>
      <c r="AB172" s="25">
        <f t="shared" si="385"/>
        <v>0.95</v>
      </c>
      <c r="AC172" s="25">
        <f t="shared" si="385"/>
        <v>0.95</v>
      </c>
      <c r="AD172" s="25">
        <f t="shared" si="385"/>
        <v>0.94</v>
      </c>
      <c r="AE172" s="25">
        <f t="shared" si="385"/>
        <v>0.94499999999999995</v>
      </c>
      <c r="AF172" s="25">
        <f t="shared" si="385"/>
        <v>0.94499999999999995</v>
      </c>
      <c r="AG172" s="25">
        <f t="shared" si="385"/>
        <v>0.94499999999999995</v>
      </c>
      <c r="AH172" s="25">
        <f t="shared" si="385"/>
        <v>0.94499999999999995</v>
      </c>
      <c r="AI172" s="25">
        <f t="shared" si="385"/>
        <v>1</v>
      </c>
      <c r="AJ172" s="25">
        <f t="shared" si="385"/>
        <v>1</v>
      </c>
      <c r="AK172" s="25">
        <f t="shared" si="385"/>
        <v>0.94</v>
      </c>
      <c r="AL172" s="25">
        <f t="shared" si="385"/>
        <v>0.94499999999999995</v>
      </c>
      <c r="AM172" s="25">
        <f t="shared" si="385"/>
        <v>0.94499999999999995</v>
      </c>
      <c r="AN172" s="25">
        <f t="shared" si="385"/>
        <v>0.91199999999999992</v>
      </c>
      <c r="AO172" s="25">
        <f t="shared" si="385"/>
        <v>0.91199999999999992</v>
      </c>
      <c r="AP172" s="25">
        <f t="shared" si="385"/>
        <v>0.91199999999999992</v>
      </c>
      <c r="AQ172" s="25">
        <f t="shared" si="385"/>
        <v>0.91199999999999992</v>
      </c>
      <c r="AR172" s="25">
        <f t="shared" si="385"/>
        <v>1</v>
      </c>
      <c r="AS172" s="25">
        <f t="shared" si="385"/>
        <v>1</v>
      </c>
      <c r="AT172" s="25">
        <f t="shared" si="385"/>
        <v>0.91199999999999992</v>
      </c>
      <c r="AU172" s="25">
        <f t="shared" si="385"/>
        <v>1</v>
      </c>
      <c r="AV172" s="25">
        <f t="shared" si="385"/>
        <v>0.91199999999999992</v>
      </c>
      <c r="AW172" s="25">
        <f t="shared" si="385"/>
        <v>0.91199999999999992</v>
      </c>
      <c r="AX172" s="25">
        <f t="shared" si="385"/>
        <v>0.91199999999999992</v>
      </c>
      <c r="AY172" s="25">
        <f t="shared" si="385"/>
        <v>0.91199999999999992</v>
      </c>
      <c r="AZ172" s="25">
        <f t="shared" si="385"/>
        <v>0.91199999999999992</v>
      </c>
      <c r="BA172" s="25">
        <f t="shared" si="385"/>
        <v>0.91199999999999992</v>
      </c>
      <c r="BB172" s="25">
        <f t="shared" si="385"/>
        <v>0.91199999999999992</v>
      </c>
      <c r="BC172" s="25">
        <f t="shared" si="385"/>
        <v>0.91199999999999992</v>
      </c>
      <c r="BD172" s="25">
        <f t="shared" si="385"/>
        <v>0.91199999999999992</v>
      </c>
      <c r="BE172" s="25">
        <f t="shared" si="385"/>
        <v>0.91199999999999992</v>
      </c>
      <c r="BF172" s="25">
        <f t="shared" si="385"/>
        <v>0.90399999999999991</v>
      </c>
      <c r="BG172" s="25">
        <f t="shared" si="385"/>
        <v>0.90399999999999991</v>
      </c>
      <c r="BH172" s="25">
        <f t="shared" si="385"/>
        <v>1</v>
      </c>
      <c r="BI172" s="25">
        <f t="shared" si="385"/>
        <v>1</v>
      </c>
      <c r="BJ172" s="25">
        <f t="shared" si="385"/>
        <v>1</v>
      </c>
      <c r="BK172" s="25">
        <f t="shared" si="385"/>
        <v>0.91199999999999992</v>
      </c>
      <c r="BL172" s="25">
        <f t="shared" si="385"/>
        <v>0.91199999999999992</v>
      </c>
      <c r="BM172" s="25">
        <f t="shared" si="385"/>
        <v>0.91199999999999992</v>
      </c>
      <c r="BN172" s="25">
        <f t="shared" si="385"/>
        <v>0.91199999999999992</v>
      </c>
      <c r="BO172" s="25">
        <f t="shared" si="385"/>
        <v>0.91199999999999992</v>
      </c>
      <c r="BP172" s="25">
        <f t="shared" si="385"/>
        <v>0.91199999999999992</v>
      </c>
      <c r="BQ172" s="25">
        <f t="shared" si="385"/>
        <v>0.91199999999999992</v>
      </c>
      <c r="BR172" s="25">
        <f t="shared" si="385"/>
        <v>0.91199999999999992</v>
      </c>
      <c r="BS172" s="25">
        <f t="shared" si="385"/>
        <v>0.91199999999999992</v>
      </c>
      <c r="BT172" s="25">
        <f t="shared" si="385"/>
        <v>0.91199999999999992</v>
      </c>
      <c r="BU172" s="25">
        <f t="shared" si="385"/>
        <v>1</v>
      </c>
      <c r="BV172" s="25">
        <f t="shared" si="385"/>
        <v>0.91999999999999993</v>
      </c>
      <c r="BW172" s="25">
        <f t="shared" si="385"/>
        <v>0.91199999999999992</v>
      </c>
      <c r="BX172" s="25">
        <f t="shared" si="385"/>
        <v>0.91199999999999992</v>
      </c>
      <c r="BY172" s="25">
        <f t="shared" si="385"/>
        <v>0.91199999999999992</v>
      </c>
      <c r="BZ172" s="25">
        <f t="shared" si="385"/>
        <v>0.91199999999999992</v>
      </c>
      <c r="CA172" s="25">
        <f t="shared" si="385"/>
        <v>0.91199999999999992</v>
      </c>
      <c r="CB172" s="25">
        <f t="shared" si="385"/>
        <v>0.91199999999999992</v>
      </c>
      <c r="CC172" s="25">
        <f t="shared" si="385"/>
        <v>0.91199999999999992</v>
      </c>
      <c r="CD172" s="25">
        <f t="shared" ref="CD172:CS172" si="386">IF($F172=CD$4,1,IF($F172&gt;=EDATE(CD$4,12),IF(CD$11="Prior Year",CD160*(1-CD$10),CD160-CD$10),IF(CD171&gt;0,CD171,0)))</f>
        <v>0.91199999999999992</v>
      </c>
      <c r="CE172" s="25">
        <f t="shared" si="386"/>
        <v>0.91199999999999992</v>
      </c>
      <c r="CF172" s="25">
        <f t="shared" si="386"/>
        <v>1</v>
      </c>
      <c r="CG172" s="25">
        <f t="shared" si="386"/>
        <v>1</v>
      </c>
      <c r="CH172" s="25">
        <f t="shared" si="386"/>
        <v>1</v>
      </c>
      <c r="CI172" s="25">
        <f t="shared" si="386"/>
        <v>0.91199999999999992</v>
      </c>
      <c r="CJ172" s="25">
        <f t="shared" si="386"/>
        <v>0.94499999999999995</v>
      </c>
      <c r="CK172" s="25">
        <f t="shared" si="386"/>
        <v>0.94499999999999995</v>
      </c>
      <c r="CL172" s="25">
        <f t="shared" si="386"/>
        <v>0.92799999999999994</v>
      </c>
      <c r="CM172" s="25">
        <v>0.93787380411161614</v>
      </c>
      <c r="CN172" s="25">
        <v>0.93787380411161614</v>
      </c>
      <c r="CO172" s="25">
        <v>0.93787380411161614</v>
      </c>
      <c r="CP172" s="25">
        <f t="shared" si="386"/>
        <v>0.94499999999999995</v>
      </c>
      <c r="CQ172" s="25">
        <f t="shared" si="386"/>
        <v>0.94499999999999995</v>
      </c>
      <c r="CR172" s="25">
        <f t="shared" si="386"/>
        <v>0.94499999999999995</v>
      </c>
      <c r="CS172" s="25">
        <f t="shared" si="386"/>
        <v>0.94499999999999995</v>
      </c>
    </row>
    <row r="173" spans="2:97" hidden="1" outlineLevel="1" x14ac:dyDescent="0.25">
      <c r="B173" s="2">
        <f t="shared" si="323"/>
        <v>30</v>
      </c>
      <c r="F173" s="24">
        <f t="shared" si="326"/>
        <v>46844</v>
      </c>
      <c r="G173" s="25">
        <f t="shared" si="347"/>
        <v>0.94489496386062577</v>
      </c>
      <c r="H173" s="25"/>
      <c r="I173" s="25"/>
      <c r="J173" s="25"/>
      <c r="K173" s="25"/>
      <c r="L173" s="25"/>
      <c r="M173" s="25"/>
      <c r="N173" s="25"/>
      <c r="O173" s="25"/>
      <c r="P173" s="23"/>
      <c r="Q173" s="25">
        <f t="shared" si="348"/>
        <v>1</v>
      </c>
      <c r="R173" s="25">
        <f t="shared" ref="R173:CC173" si="387">IF($F173=R$4,1,IF($F173&gt;=EDATE(R$4,12),IF(R$11="Prior Year",R161*(1-R$10),R161-R$10),IF(R172&gt;0,R172,0)))</f>
        <v>0.94</v>
      </c>
      <c r="S173" s="25">
        <f t="shared" si="387"/>
        <v>1</v>
      </c>
      <c r="T173" s="25">
        <f t="shared" si="387"/>
        <v>0.94</v>
      </c>
      <c r="U173" s="25">
        <f t="shared" si="387"/>
        <v>0.94</v>
      </c>
      <c r="V173" s="25">
        <f t="shared" si="387"/>
        <v>0.94499999999999995</v>
      </c>
      <c r="W173" s="25">
        <f t="shared" si="387"/>
        <v>0.94</v>
      </c>
      <c r="X173" s="25">
        <f t="shared" si="387"/>
        <v>0.94499999999999995</v>
      </c>
      <c r="Y173" s="25">
        <f t="shared" si="387"/>
        <v>0.94499999999999995</v>
      </c>
      <c r="Z173" s="25">
        <f t="shared" si="387"/>
        <v>0.94499999999999995</v>
      </c>
      <c r="AA173" s="25">
        <f t="shared" si="387"/>
        <v>0.94499999999999995</v>
      </c>
      <c r="AB173" s="25">
        <f t="shared" si="387"/>
        <v>0.95</v>
      </c>
      <c r="AC173" s="25">
        <f t="shared" si="387"/>
        <v>0.95</v>
      </c>
      <c r="AD173" s="25">
        <f t="shared" si="387"/>
        <v>0.94</v>
      </c>
      <c r="AE173" s="25">
        <f t="shared" si="387"/>
        <v>0.94499999999999995</v>
      </c>
      <c r="AF173" s="25">
        <f t="shared" si="387"/>
        <v>0.94499999999999995</v>
      </c>
      <c r="AG173" s="25">
        <f t="shared" si="387"/>
        <v>0.94499999999999995</v>
      </c>
      <c r="AH173" s="25">
        <f t="shared" si="387"/>
        <v>0.94499999999999995</v>
      </c>
      <c r="AI173" s="25">
        <f t="shared" si="387"/>
        <v>1</v>
      </c>
      <c r="AJ173" s="25">
        <f t="shared" si="387"/>
        <v>1</v>
      </c>
      <c r="AK173" s="25">
        <f t="shared" si="387"/>
        <v>0.94</v>
      </c>
      <c r="AL173" s="25">
        <f t="shared" si="387"/>
        <v>0.94499999999999995</v>
      </c>
      <c r="AM173" s="25">
        <f t="shared" si="387"/>
        <v>0.94499999999999995</v>
      </c>
      <c r="AN173" s="25">
        <f t="shared" si="387"/>
        <v>0.91199999999999992</v>
      </c>
      <c r="AO173" s="25">
        <f t="shared" si="387"/>
        <v>0.91199999999999992</v>
      </c>
      <c r="AP173" s="25">
        <f t="shared" si="387"/>
        <v>0.91199999999999992</v>
      </c>
      <c r="AQ173" s="25">
        <f t="shared" si="387"/>
        <v>0.91199999999999992</v>
      </c>
      <c r="AR173" s="25">
        <f t="shared" si="387"/>
        <v>1</v>
      </c>
      <c r="AS173" s="25">
        <f t="shared" si="387"/>
        <v>1</v>
      </c>
      <c r="AT173" s="25">
        <f t="shared" si="387"/>
        <v>0.91199999999999992</v>
      </c>
      <c r="AU173" s="25">
        <f t="shared" si="387"/>
        <v>1</v>
      </c>
      <c r="AV173" s="25">
        <f t="shared" si="387"/>
        <v>0.91199999999999992</v>
      </c>
      <c r="AW173" s="25">
        <f t="shared" si="387"/>
        <v>0.91199999999999992</v>
      </c>
      <c r="AX173" s="25">
        <f t="shared" si="387"/>
        <v>0.91199999999999992</v>
      </c>
      <c r="AY173" s="25">
        <f t="shared" si="387"/>
        <v>0.91199999999999992</v>
      </c>
      <c r="AZ173" s="25">
        <f t="shared" si="387"/>
        <v>0.91199999999999992</v>
      </c>
      <c r="BA173" s="25">
        <f t="shared" si="387"/>
        <v>0.91199999999999992</v>
      </c>
      <c r="BB173" s="25">
        <f t="shared" si="387"/>
        <v>0.91199999999999992</v>
      </c>
      <c r="BC173" s="25">
        <f t="shared" si="387"/>
        <v>0.91199999999999992</v>
      </c>
      <c r="BD173" s="25">
        <f t="shared" si="387"/>
        <v>0.91199999999999992</v>
      </c>
      <c r="BE173" s="25">
        <f t="shared" si="387"/>
        <v>0.91199999999999992</v>
      </c>
      <c r="BF173" s="25">
        <f t="shared" si="387"/>
        <v>0.90399999999999991</v>
      </c>
      <c r="BG173" s="25">
        <f t="shared" si="387"/>
        <v>0.90399999999999991</v>
      </c>
      <c r="BH173" s="25">
        <f t="shared" si="387"/>
        <v>1</v>
      </c>
      <c r="BI173" s="25">
        <f t="shared" si="387"/>
        <v>1</v>
      </c>
      <c r="BJ173" s="25">
        <f t="shared" si="387"/>
        <v>1</v>
      </c>
      <c r="BK173" s="25">
        <f t="shared" si="387"/>
        <v>0.91199999999999992</v>
      </c>
      <c r="BL173" s="25">
        <f t="shared" si="387"/>
        <v>0.91199999999999992</v>
      </c>
      <c r="BM173" s="25">
        <f t="shared" si="387"/>
        <v>0.91199999999999992</v>
      </c>
      <c r="BN173" s="25">
        <f t="shared" si="387"/>
        <v>0.91199999999999992</v>
      </c>
      <c r="BO173" s="25">
        <f t="shared" si="387"/>
        <v>0.91199999999999992</v>
      </c>
      <c r="BP173" s="25">
        <f t="shared" si="387"/>
        <v>0.91199999999999992</v>
      </c>
      <c r="BQ173" s="25">
        <f t="shared" si="387"/>
        <v>0.91199999999999992</v>
      </c>
      <c r="BR173" s="25">
        <f t="shared" si="387"/>
        <v>0.91199999999999992</v>
      </c>
      <c r="BS173" s="25">
        <f t="shared" si="387"/>
        <v>0.91199999999999992</v>
      </c>
      <c r="BT173" s="25">
        <f t="shared" si="387"/>
        <v>0.91199999999999992</v>
      </c>
      <c r="BU173" s="25">
        <f t="shared" si="387"/>
        <v>1</v>
      </c>
      <c r="BV173" s="25">
        <f t="shared" si="387"/>
        <v>0.91999999999999993</v>
      </c>
      <c r="BW173" s="25">
        <f t="shared" si="387"/>
        <v>0.91199999999999992</v>
      </c>
      <c r="BX173" s="25">
        <f t="shared" si="387"/>
        <v>0.91199999999999992</v>
      </c>
      <c r="BY173" s="25">
        <f t="shared" si="387"/>
        <v>0.91199999999999992</v>
      </c>
      <c r="BZ173" s="25">
        <f t="shared" si="387"/>
        <v>0.91199999999999992</v>
      </c>
      <c r="CA173" s="25">
        <f t="shared" si="387"/>
        <v>0.91199999999999992</v>
      </c>
      <c r="CB173" s="25">
        <f t="shared" si="387"/>
        <v>0.91199999999999992</v>
      </c>
      <c r="CC173" s="25">
        <f t="shared" si="387"/>
        <v>0.91199999999999992</v>
      </c>
      <c r="CD173" s="25">
        <f t="shared" ref="CD173:CS173" si="388">IF($F173=CD$4,1,IF($F173&gt;=EDATE(CD$4,12),IF(CD$11="Prior Year",CD161*(1-CD$10),CD161-CD$10),IF(CD172&gt;0,CD172,0)))</f>
        <v>0.91199999999999992</v>
      </c>
      <c r="CE173" s="25">
        <f t="shared" si="388"/>
        <v>0.91199999999999992</v>
      </c>
      <c r="CF173" s="25">
        <f t="shared" si="388"/>
        <v>1</v>
      </c>
      <c r="CG173" s="25">
        <f t="shared" si="388"/>
        <v>1</v>
      </c>
      <c r="CH173" s="25">
        <f t="shared" si="388"/>
        <v>1</v>
      </c>
      <c r="CI173" s="25">
        <f t="shared" si="388"/>
        <v>0.91199999999999992</v>
      </c>
      <c r="CJ173" s="25">
        <f t="shared" si="388"/>
        <v>0.94499999999999995</v>
      </c>
      <c r="CK173" s="25">
        <f t="shared" si="388"/>
        <v>0.94499999999999995</v>
      </c>
      <c r="CL173" s="25">
        <f t="shared" si="388"/>
        <v>0.92799999999999994</v>
      </c>
      <c r="CM173" s="25">
        <v>0.93787380411161614</v>
      </c>
      <c r="CN173" s="25">
        <v>0.93787380411161614</v>
      </c>
      <c r="CO173" s="25">
        <v>0.93787380411161614</v>
      </c>
      <c r="CP173" s="25">
        <f t="shared" si="388"/>
        <v>0.94499999999999995</v>
      </c>
      <c r="CQ173" s="25">
        <f t="shared" si="388"/>
        <v>0.94499999999999995</v>
      </c>
      <c r="CR173" s="25">
        <f t="shared" si="388"/>
        <v>0.94499999999999995</v>
      </c>
      <c r="CS173" s="25">
        <f t="shared" si="388"/>
        <v>0.94499999999999995</v>
      </c>
    </row>
    <row r="174" spans="2:97" hidden="1" outlineLevel="1" x14ac:dyDescent="0.25">
      <c r="B174" s="2">
        <f t="shared" si="323"/>
        <v>31</v>
      </c>
      <c r="F174" s="24">
        <f t="shared" si="326"/>
        <v>46874</v>
      </c>
      <c r="G174" s="25">
        <f t="shared" si="347"/>
        <v>0.94473974461343913</v>
      </c>
      <c r="H174" s="25"/>
      <c r="I174" s="25"/>
      <c r="J174" s="25"/>
      <c r="K174" s="25"/>
      <c r="L174" s="25"/>
      <c r="M174" s="25"/>
      <c r="N174" s="25"/>
      <c r="O174" s="25"/>
      <c r="P174" s="23"/>
      <c r="Q174" s="25">
        <f t="shared" si="348"/>
        <v>1</v>
      </c>
      <c r="R174" s="25">
        <f t="shared" ref="R174:CC174" si="389">IF($F174=R$4,1,IF($F174&gt;=EDATE(R$4,12),IF(R$11="Prior Year",R162*(1-R$10),R162-R$10),IF(R173&gt;0,R173,0)))</f>
        <v>0.94</v>
      </c>
      <c r="S174" s="25">
        <f t="shared" si="389"/>
        <v>1</v>
      </c>
      <c r="T174" s="25">
        <f t="shared" si="389"/>
        <v>0.94</v>
      </c>
      <c r="U174" s="25">
        <f t="shared" si="389"/>
        <v>0.94</v>
      </c>
      <c r="V174" s="25">
        <f t="shared" si="389"/>
        <v>0.94499999999999995</v>
      </c>
      <c r="W174" s="25">
        <f t="shared" si="389"/>
        <v>0.94</v>
      </c>
      <c r="X174" s="25">
        <f t="shared" si="389"/>
        <v>0.94499999999999995</v>
      </c>
      <c r="Y174" s="25">
        <f t="shared" si="389"/>
        <v>0.94499999999999995</v>
      </c>
      <c r="Z174" s="25">
        <f t="shared" si="389"/>
        <v>0.94499999999999995</v>
      </c>
      <c r="AA174" s="25">
        <f t="shared" si="389"/>
        <v>0.94499999999999995</v>
      </c>
      <c r="AB174" s="25">
        <f t="shared" si="389"/>
        <v>0.95</v>
      </c>
      <c r="AC174" s="25">
        <f t="shared" si="389"/>
        <v>0.95</v>
      </c>
      <c r="AD174" s="25">
        <f t="shared" si="389"/>
        <v>0.94</v>
      </c>
      <c r="AE174" s="25">
        <f t="shared" si="389"/>
        <v>0.94499999999999995</v>
      </c>
      <c r="AF174" s="25">
        <f t="shared" si="389"/>
        <v>0.94499999999999995</v>
      </c>
      <c r="AG174" s="25">
        <f t="shared" si="389"/>
        <v>0.94499999999999995</v>
      </c>
      <c r="AH174" s="25">
        <f t="shared" si="389"/>
        <v>0.94499999999999995</v>
      </c>
      <c r="AI174" s="25">
        <f t="shared" si="389"/>
        <v>1</v>
      </c>
      <c r="AJ174" s="25">
        <f t="shared" si="389"/>
        <v>1</v>
      </c>
      <c r="AK174" s="25">
        <f t="shared" si="389"/>
        <v>0.94</v>
      </c>
      <c r="AL174" s="25">
        <f t="shared" si="389"/>
        <v>0.94499999999999995</v>
      </c>
      <c r="AM174" s="25">
        <f t="shared" si="389"/>
        <v>0.94499999999999995</v>
      </c>
      <c r="AN174" s="25">
        <f t="shared" si="389"/>
        <v>0.91199999999999992</v>
      </c>
      <c r="AO174" s="25">
        <f t="shared" si="389"/>
        <v>0.91199999999999992</v>
      </c>
      <c r="AP174" s="25">
        <f t="shared" si="389"/>
        <v>0.91199999999999992</v>
      </c>
      <c r="AQ174" s="25">
        <f t="shared" si="389"/>
        <v>0.91199999999999992</v>
      </c>
      <c r="AR174" s="25">
        <f t="shared" si="389"/>
        <v>1</v>
      </c>
      <c r="AS174" s="25">
        <f t="shared" si="389"/>
        <v>1</v>
      </c>
      <c r="AT174" s="25">
        <f t="shared" si="389"/>
        <v>0.91199999999999992</v>
      </c>
      <c r="AU174" s="25">
        <f t="shared" si="389"/>
        <v>1</v>
      </c>
      <c r="AV174" s="25">
        <f t="shared" si="389"/>
        <v>0.91199999999999992</v>
      </c>
      <c r="AW174" s="25">
        <f t="shared" si="389"/>
        <v>0.91199999999999992</v>
      </c>
      <c r="AX174" s="25">
        <f t="shared" si="389"/>
        <v>0.91199999999999992</v>
      </c>
      <c r="AY174" s="25">
        <f t="shared" si="389"/>
        <v>0.91199999999999992</v>
      </c>
      <c r="AZ174" s="25">
        <f t="shared" si="389"/>
        <v>0.91199999999999992</v>
      </c>
      <c r="BA174" s="25">
        <f t="shared" si="389"/>
        <v>0.91199999999999992</v>
      </c>
      <c r="BB174" s="25">
        <f t="shared" si="389"/>
        <v>0.91199999999999992</v>
      </c>
      <c r="BC174" s="25">
        <f t="shared" si="389"/>
        <v>0.91199999999999992</v>
      </c>
      <c r="BD174" s="25">
        <f t="shared" si="389"/>
        <v>0.91199999999999992</v>
      </c>
      <c r="BE174" s="25">
        <f t="shared" si="389"/>
        <v>0.91199999999999992</v>
      </c>
      <c r="BF174" s="25">
        <f t="shared" si="389"/>
        <v>0.90399999999999991</v>
      </c>
      <c r="BG174" s="25">
        <f t="shared" si="389"/>
        <v>0.90399999999999991</v>
      </c>
      <c r="BH174" s="25">
        <f t="shared" si="389"/>
        <v>1</v>
      </c>
      <c r="BI174" s="25">
        <f t="shared" si="389"/>
        <v>1</v>
      </c>
      <c r="BJ174" s="25">
        <f t="shared" si="389"/>
        <v>1</v>
      </c>
      <c r="BK174" s="25">
        <f t="shared" si="389"/>
        <v>0.91199999999999992</v>
      </c>
      <c r="BL174" s="25">
        <f t="shared" si="389"/>
        <v>0.91199999999999992</v>
      </c>
      <c r="BM174" s="25">
        <f t="shared" si="389"/>
        <v>0.91199999999999992</v>
      </c>
      <c r="BN174" s="25">
        <f t="shared" si="389"/>
        <v>0.91199999999999992</v>
      </c>
      <c r="BO174" s="25">
        <f t="shared" si="389"/>
        <v>0.91199999999999992</v>
      </c>
      <c r="BP174" s="25">
        <f t="shared" si="389"/>
        <v>0.91199999999999992</v>
      </c>
      <c r="BQ174" s="25">
        <f t="shared" si="389"/>
        <v>0.91199999999999992</v>
      </c>
      <c r="BR174" s="25">
        <f t="shared" si="389"/>
        <v>0.91199999999999992</v>
      </c>
      <c r="BS174" s="25">
        <f t="shared" si="389"/>
        <v>0.91199999999999992</v>
      </c>
      <c r="BT174" s="25">
        <f t="shared" si="389"/>
        <v>0.91199999999999992</v>
      </c>
      <c r="BU174" s="25">
        <f t="shared" si="389"/>
        <v>1</v>
      </c>
      <c r="BV174" s="25">
        <f t="shared" si="389"/>
        <v>0.91999999999999993</v>
      </c>
      <c r="BW174" s="25">
        <f t="shared" si="389"/>
        <v>0.91199999999999992</v>
      </c>
      <c r="BX174" s="25">
        <f t="shared" si="389"/>
        <v>0.91199999999999992</v>
      </c>
      <c r="BY174" s="25">
        <f t="shared" si="389"/>
        <v>0.91199999999999992</v>
      </c>
      <c r="BZ174" s="25">
        <f t="shared" si="389"/>
        <v>0.91199999999999992</v>
      </c>
      <c r="CA174" s="25">
        <f t="shared" si="389"/>
        <v>0.91199999999999992</v>
      </c>
      <c r="CB174" s="25">
        <f t="shared" si="389"/>
        <v>0.91199999999999992</v>
      </c>
      <c r="CC174" s="25">
        <f t="shared" si="389"/>
        <v>0.91199999999999992</v>
      </c>
      <c r="CD174" s="25">
        <f t="shared" ref="CD174:CS174" si="390">IF($F174=CD$4,1,IF($F174&gt;=EDATE(CD$4,12),IF(CD$11="Prior Year",CD162*(1-CD$10),CD162-CD$10),IF(CD173&gt;0,CD173,0)))</f>
        <v>0.91199999999999992</v>
      </c>
      <c r="CE174" s="25">
        <f t="shared" si="390"/>
        <v>0.91199999999999992</v>
      </c>
      <c r="CF174" s="25">
        <f t="shared" si="390"/>
        <v>1</v>
      </c>
      <c r="CG174" s="25">
        <f t="shared" si="390"/>
        <v>1</v>
      </c>
      <c r="CH174" s="25">
        <f t="shared" si="390"/>
        <v>1</v>
      </c>
      <c r="CI174" s="25">
        <f t="shared" si="390"/>
        <v>0.90399999999999991</v>
      </c>
      <c r="CJ174" s="25">
        <f t="shared" si="390"/>
        <v>0.94499999999999995</v>
      </c>
      <c r="CK174" s="25">
        <f t="shared" si="390"/>
        <v>0.94499999999999995</v>
      </c>
      <c r="CL174" s="25">
        <f t="shared" si="390"/>
        <v>0.92799999999999994</v>
      </c>
      <c r="CM174" s="25">
        <v>0.93787380411161614</v>
      </c>
      <c r="CN174" s="25">
        <v>0.93787380411161614</v>
      </c>
      <c r="CO174" s="25">
        <v>0.93787380411161614</v>
      </c>
      <c r="CP174" s="25">
        <f t="shared" si="390"/>
        <v>0.94499999999999995</v>
      </c>
      <c r="CQ174" s="25">
        <f t="shared" si="390"/>
        <v>0.94499999999999995</v>
      </c>
      <c r="CR174" s="25">
        <f t="shared" si="390"/>
        <v>0.94499999999999995</v>
      </c>
      <c r="CS174" s="25">
        <f t="shared" si="390"/>
        <v>0.94499999999999995</v>
      </c>
    </row>
    <row r="175" spans="2:97" hidden="1" outlineLevel="1" x14ac:dyDescent="0.25">
      <c r="B175" s="2">
        <f t="shared" si="323"/>
        <v>30</v>
      </c>
      <c r="F175" s="24">
        <f t="shared" si="326"/>
        <v>46905</v>
      </c>
      <c r="G175" s="25">
        <f t="shared" si="347"/>
        <v>0.94380842913031915</v>
      </c>
      <c r="H175" s="25"/>
      <c r="I175" s="25"/>
      <c r="J175" s="25"/>
      <c r="K175" s="25"/>
      <c r="L175" s="25"/>
      <c r="M175" s="25"/>
      <c r="N175" s="25"/>
      <c r="O175" s="25"/>
      <c r="P175" s="23"/>
      <c r="Q175" s="25">
        <f t="shared" si="348"/>
        <v>1</v>
      </c>
      <c r="R175" s="25">
        <f t="shared" ref="R175:CC175" si="391">IF($F175=R$4,1,IF($F175&gt;=EDATE(R$4,12),IF(R$11="Prior Year",R163*(1-R$10),R163-R$10),IF(R174&gt;0,R174,0)))</f>
        <v>0.94</v>
      </c>
      <c r="S175" s="25">
        <f t="shared" si="391"/>
        <v>1</v>
      </c>
      <c r="T175" s="25">
        <f t="shared" si="391"/>
        <v>0.94</v>
      </c>
      <c r="U175" s="25">
        <f t="shared" si="391"/>
        <v>0.94</v>
      </c>
      <c r="V175" s="25">
        <f t="shared" si="391"/>
        <v>0.94499999999999995</v>
      </c>
      <c r="W175" s="25">
        <f t="shared" si="391"/>
        <v>0.94</v>
      </c>
      <c r="X175" s="25">
        <f t="shared" si="391"/>
        <v>0.94499999999999995</v>
      </c>
      <c r="Y175" s="25">
        <f t="shared" si="391"/>
        <v>0.94499999999999995</v>
      </c>
      <c r="Z175" s="25">
        <f t="shared" si="391"/>
        <v>0.94499999999999995</v>
      </c>
      <c r="AA175" s="25">
        <f t="shared" si="391"/>
        <v>0.94499999999999995</v>
      </c>
      <c r="AB175" s="25">
        <f t="shared" si="391"/>
        <v>0.95</v>
      </c>
      <c r="AC175" s="25">
        <f t="shared" si="391"/>
        <v>0.95</v>
      </c>
      <c r="AD175" s="25">
        <f t="shared" si="391"/>
        <v>0.94</v>
      </c>
      <c r="AE175" s="25">
        <f t="shared" si="391"/>
        <v>0.94499999999999995</v>
      </c>
      <c r="AF175" s="25">
        <f t="shared" si="391"/>
        <v>0.94499999999999995</v>
      </c>
      <c r="AG175" s="25">
        <f t="shared" si="391"/>
        <v>0.94499999999999995</v>
      </c>
      <c r="AH175" s="25">
        <f t="shared" si="391"/>
        <v>0.94499999999999995</v>
      </c>
      <c r="AI175" s="25">
        <f t="shared" si="391"/>
        <v>1</v>
      </c>
      <c r="AJ175" s="25">
        <f t="shared" si="391"/>
        <v>1</v>
      </c>
      <c r="AK175" s="25">
        <f t="shared" si="391"/>
        <v>0.94</v>
      </c>
      <c r="AL175" s="25">
        <f t="shared" si="391"/>
        <v>0.94499999999999995</v>
      </c>
      <c r="AM175" s="25">
        <f t="shared" si="391"/>
        <v>0.94499999999999995</v>
      </c>
      <c r="AN175" s="25">
        <f t="shared" si="391"/>
        <v>0.91199999999999992</v>
      </c>
      <c r="AO175" s="25">
        <f t="shared" si="391"/>
        <v>0.91199999999999992</v>
      </c>
      <c r="AP175" s="25">
        <f t="shared" si="391"/>
        <v>0.91199999999999992</v>
      </c>
      <c r="AQ175" s="25">
        <f t="shared" si="391"/>
        <v>0.91199999999999992</v>
      </c>
      <c r="AR175" s="25">
        <f t="shared" si="391"/>
        <v>1</v>
      </c>
      <c r="AS175" s="25">
        <f t="shared" si="391"/>
        <v>1</v>
      </c>
      <c r="AT175" s="25">
        <f t="shared" si="391"/>
        <v>0.91199999999999992</v>
      </c>
      <c r="AU175" s="25">
        <f t="shared" si="391"/>
        <v>1</v>
      </c>
      <c r="AV175" s="25">
        <f t="shared" si="391"/>
        <v>0.91199999999999992</v>
      </c>
      <c r="AW175" s="25">
        <f t="shared" si="391"/>
        <v>0.91199999999999992</v>
      </c>
      <c r="AX175" s="25">
        <f t="shared" si="391"/>
        <v>0.91199999999999992</v>
      </c>
      <c r="AY175" s="25">
        <f t="shared" si="391"/>
        <v>0.91199999999999992</v>
      </c>
      <c r="AZ175" s="25">
        <f t="shared" si="391"/>
        <v>0.90399999999999991</v>
      </c>
      <c r="BA175" s="25">
        <f t="shared" si="391"/>
        <v>0.90399999999999991</v>
      </c>
      <c r="BB175" s="25">
        <f t="shared" si="391"/>
        <v>0.90399999999999991</v>
      </c>
      <c r="BC175" s="25">
        <f t="shared" si="391"/>
        <v>0.90399999999999991</v>
      </c>
      <c r="BD175" s="25">
        <f t="shared" si="391"/>
        <v>0.90399999999999991</v>
      </c>
      <c r="BE175" s="25">
        <f t="shared" si="391"/>
        <v>0.90399999999999991</v>
      </c>
      <c r="BF175" s="25">
        <f t="shared" si="391"/>
        <v>0.90399999999999991</v>
      </c>
      <c r="BG175" s="25">
        <f t="shared" si="391"/>
        <v>0.90399999999999991</v>
      </c>
      <c r="BH175" s="25">
        <f t="shared" si="391"/>
        <v>1</v>
      </c>
      <c r="BI175" s="25">
        <f t="shared" si="391"/>
        <v>1</v>
      </c>
      <c r="BJ175" s="25">
        <f t="shared" si="391"/>
        <v>1</v>
      </c>
      <c r="BK175" s="25">
        <f t="shared" si="391"/>
        <v>0.91199999999999992</v>
      </c>
      <c r="BL175" s="25">
        <f t="shared" si="391"/>
        <v>0.91199999999999992</v>
      </c>
      <c r="BM175" s="25">
        <f t="shared" si="391"/>
        <v>0.91199999999999992</v>
      </c>
      <c r="BN175" s="25">
        <f t="shared" si="391"/>
        <v>0.91199999999999992</v>
      </c>
      <c r="BO175" s="25">
        <f t="shared" si="391"/>
        <v>0.91199999999999992</v>
      </c>
      <c r="BP175" s="25">
        <f t="shared" si="391"/>
        <v>0.91199999999999992</v>
      </c>
      <c r="BQ175" s="25">
        <f t="shared" si="391"/>
        <v>0.91199999999999992</v>
      </c>
      <c r="BR175" s="25">
        <f t="shared" si="391"/>
        <v>0.91199999999999992</v>
      </c>
      <c r="BS175" s="25">
        <f t="shared" si="391"/>
        <v>0.91199999999999992</v>
      </c>
      <c r="BT175" s="25">
        <f t="shared" si="391"/>
        <v>0.91199999999999992</v>
      </c>
      <c r="BU175" s="25">
        <f t="shared" si="391"/>
        <v>1</v>
      </c>
      <c r="BV175" s="25">
        <f t="shared" si="391"/>
        <v>0.91999999999999993</v>
      </c>
      <c r="BW175" s="25">
        <f t="shared" si="391"/>
        <v>0.91199999999999992</v>
      </c>
      <c r="BX175" s="25">
        <f t="shared" si="391"/>
        <v>0.91199999999999992</v>
      </c>
      <c r="BY175" s="25">
        <f t="shared" si="391"/>
        <v>0.91199999999999992</v>
      </c>
      <c r="BZ175" s="25">
        <f t="shared" si="391"/>
        <v>0.91199999999999992</v>
      </c>
      <c r="CA175" s="25">
        <f t="shared" si="391"/>
        <v>0.91199999999999992</v>
      </c>
      <c r="CB175" s="25">
        <f t="shared" si="391"/>
        <v>0.91199999999999992</v>
      </c>
      <c r="CC175" s="25">
        <f t="shared" si="391"/>
        <v>0.91199999999999992</v>
      </c>
      <c r="CD175" s="25">
        <f t="shared" ref="CD175:CS175" si="392">IF($F175=CD$4,1,IF($F175&gt;=EDATE(CD$4,12),IF(CD$11="Prior Year",CD163*(1-CD$10),CD163-CD$10),IF(CD174&gt;0,CD174,0)))</f>
        <v>0.91199999999999992</v>
      </c>
      <c r="CE175" s="25">
        <f t="shared" si="392"/>
        <v>0.91199999999999992</v>
      </c>
      <c r="CF175" s="25">
        <f t="shared" si="392"/>
        <v>1</v>
      </c>
      <c r="CG175" s="25">
        <f t="shared" si="392"/>
        <v>1</v>
      </c>
      <c r="CH175" s="25">
        <f t="shared" si="392"/>
        <v>1</v>
      </c>
      <c r="CI175" s="25">
        <f t="shared" si="392"/>
        <v>0.90399999999999991</v>
      </c>
      <c r="CJ175" s="25">
        <f t="shared" si="392"/>
        <v>0.94499999999999995</v>
      </c>
      <c r="CK175" s="25">
        <f t="shared" si="392"/>
        <v>0.94499999999999995</v>
      </c>
      <c r="CL175" s="25">
        <f t="shared" si="392"/>
        <v>0.92799999999999994</v>
      </c>
      <c r="CM175" s="25">
        <v>0.93787380411161614</v>
      </c>
      <c r="CN175" s="25">
        <v>0.93787380411161614</v>
      </c>
      <c r="CO175" s="25">
        <v>0.93787380411161614</v>
      </c>
      <c r="CP175" s="25">
        <f t="shared" si="392"/>
        <v>0.94499999999999995</v>
      </c>
      <c r="CQ175" s="25">
        <f t="shared" si="392"/>
        <v>0.94499999999999995</v>
      </c>
      <c r="CR175" s="25">
        <f t="shared" si="392"/>
        <v>0.94499999999999995</v>
      </c>
      <c r="CS175" s="25">
        <f t="shared" si="392"/>
        <v>0.94499999999999995</v>
      </c>
    </row>
    <row r="176" spans="2:97" hidden="1" outlineLevel="1" x14ac:dyDescent="0.25">
      <c r="B176" s="2">
        <f t="shared" si="323"/>
        <v>31</v>
      </c>
      <c r="F176" s="24">
        <f t="shared" si="326"/>
        <v>46935</v>
      </c>
      <c r="G176" s="25">
        <f t="shared" si="347"/>
        <v>0.94380842913031915</v>
      </c>
      <c r="H176" s="25"/>
      <c r="I176" s="25"/>
      <c r="J176" s="25"/>
      <c r="K176" s="25"/>
      <c r="L176" s="25"/>
      <c r="M176" s="25"/>
      <c r="N176" s="25"/>
      <c r="O176" s="25"/>
      <c r="P176" s="23"/>
      <c r="Q176" s="25">
        <f t="shared" si="348"/>
        <v>1</v>
      </c>
      <c r="R176" s="25">
        <f t="shared" ref="R176:CC176" si="393">IF($F176=R$4,1,IF($F176&gt;=EDATE(R$4,12),IF(R$11="Prior Year",R164*(1-R$10),R164-R$10),IF(R175&gt;0,R175,0)))</f>
        <v>0.94</v>
      </c>
      <c r="S176" s="25">
        <f t="shared" si="393"/>
        <v>1</v>
      </c>
      <c r="T176" s="25">
        <f t="shared" si="393"/>
        <v>0.94</v>
      </c>
      <c r="U176" s="25">
        <f t="shared" si="393"/>
        <v>0.94</v>
      </c>
      <c r="V176" s="25">
        <f t="shared" si="393"/>
        <v>0.94499999999999995</v>
      </c>
      <c r="W176" s="25">
        <f t="shared" si="393"/>
        <v>0.94</v>
      </c>
      <c r="X176" s="25">
        <f t="shared" si="393"/>
        <v>0.94499999999999995</v>
      </c>
      <c r="Y176" s="25">
        <f t="shared" si="393"/>
        <v>0.94499999999999995</v>
      </c>
      <c r="Z176" s="25">
        <f t="shared" si="393"/>
        <v>0.94499999999999995</v>
      </c>
      <c r="AA176" s="25">
        <f t="shared" si="393"/>
        <v>0.94499999999999995</v>
      </c>
      <c r="AB176" s="25">
        <f t="shared" si="393"/>
        <v>0.95</v>
      </c>
      <c r="AC176" s="25">
        <f t="shared" si="393"/>
        <v>0.95</v>
      </c>
      <c r="AD176" s="25">
        <f t="shared" si="393"/>
        <v>0.94</v>
      </c>
      <c r="AE176" s="25">
        <f t="shared" si="393"/>
        <v>0.94499999999999995</v>
      </c>
      <c r="AF176" s="25">
        <f t="shared" si="393"/>
        <v>0.94499999999999995</v>
      </c>
      <c r="AG176" s="25">
        <f t="shared" si="393"/>
        <v>0.94499999999999995</v>
      </c>
      <c r="AH176" s="25">
        <f t="shared" si="393"/>
        <v>0.94499999999999995</v>
      </c>
      <c r="AI176" s="25">
        <f t="shared" si="393"/>
        <v>1</v>
      </c>
      <c r="AJ176" s="25">
        <f t="shared" si="393"/>
        <v>1</v>
      </c>
      <c r="AK176" s="25">
        <f t="shared" si="393"/>
        <v>0.94</v>
      </c>
      <c r="AL176" s="25">
        <f t="shared" si="393"/>
        <v>0.94499999999999995</v>
      </c>
      <c r="AM176" s="25">
        <f t="shared" si="393"/>
        <v>0.94499999999999995</v>
      </c>
      <c r="AN176" s="25">
        <f t="shared" si="393"/>
        <v>0.91199999999999992</v>
      </c>
      <c r="AO176" s="25">
        <f t="shared" si="393"/>
        <v>0.91199999999999992</v>
      </c>
      <c r="AP176" s="25">
        <f t="shared" si="393"/>
        <v>0.91199999999999992</v>
      </c>
      <c r="AQ176" s="25">
        <f t="shared" si="393"/>
        <v>0.91199999999999992</v>
      </c>
      <c r="AR176" s="25">
        <f t="shared" si="393"/>
        <v>1</v>
      </c>
      <c r="AS176" s="25">
        <f t="shared" si="393"/>
        <v>1</v>
      </c>
      <c r="AT176" s="25">
        <f t="shared" si="393"/>
        <v>0.91199999999999992</v>
      </c>
      <c r="AU176" s="25">
        <f t="shared" si="393"/>
        <v>1</v>
      </c>
      <c r="AV176" s="25">
        <f t="shared" si="393"/>
        <v>0.91199999999999992</v>
      </c>
      <c r="AW176" s="25">
        <f t="shared" si="393"/>
        <v>0.91199999999999992</v>
      </c>
      <c r="AX176" s="25">
        <f t="shared" si="393"/>
        <v>0.91199999999999992</v>
      </c>
      <c r="AY176" s="25">
        <f t="shared" si="393"/>
        <v>0.91199999999999992</v>
      </c>
      <c r="AZ176" s="25">
        <f t="shared" si="393"/>
        <v>0.90399999999999991</v>
      </c>
      <c r="BA176" s="25">
        <f t="shared" si="393"/>
        <v>0.90399999999999991</v>
      </c>
      <c r="BB176" s="25">
        <f t="shared" si="393"/>
        <v>0.90399999999999991</v>
      </c>
      <c r="BC176" s="25">
        <f t="shared" si="393"/>
        <v>0.90399999999999991</v>
      </c>
      <c r="BD176" s="25">
        <f t="shared" si="393"/>
        <v>0.90399999999999991</v>
      </c>
      <c r="BE176" s="25">
        <f t="shared" si="393"/>
        <v>0.90399999999999991</v>
      </c>
      <c r="BF176" s="25">
        <f t="shared" si="393"/>
        <v>0.90399999999999991</v>
      </c>
      <c r="BG176" s="25">
        <f t="shared" si="393"/>
        <v>0.90399999999999991</v>
      </c>
      <c r="BH176" s="25">
        <f t="shared" si="393"/>
        <v>1</v>
      </c>
      <c r="BI176" s="25">
        <f t="shared" si="393"/>
        <v>1</v>
      </c>
      <c r="BJ176" s="25">
        <f t="shared" si="393"/>
        <v>1</v>
      </c>
      <c r="BK176" s="25">
        <f t="shared" si="393"/>
        <v>0.91199999999999992</v>
      </c>
      <c r="BL176" s="25">
        <f t="shared" si="393"/>
        <v>0.91199999999999992</v>
      </c>
      <c r="BM176" s="25">
        <f t="shared" si="393"/>
        <v>0.91199999999999992</v>
      </c>
      <c r="BN176" s="25">
        <f t="shared" si="393"/>
        <v>0.91199999999999992</v>
      </c>
      <c r="BO176" s="25">
        <f t="shared" si="393"/>
        <v>0.91199999999999992</v>
      </c>
      <c r="BP176" s="25">
        <f t="shared" si="393"/>
        <v>0.91199999999999992</v>
      </c>
      <c r="BQ176" s="25">
        <f t="shared" si="393"/>
        <v>0.91199999999999992</v>
      </c>
      <c r="BR176" s="25">
        <f t="shared" si="393"/>
        <v>0.91199999999999992</v>
      </c>
      <c r="BS176" s="25">
        <f t="shared" si="393"/>
        <v>0.91199999999999992</v>
      </c>
      <c r="BT176" s="25">
        <f t="shared" si="393"/>
        <v>0.91199999999999992</v>
      </c>
      <c r="BU176" s="25">
        <f t="shared" si="393"/>
        <v>1</v>
      </c>
      <c r="BV176" s="25">
        <f t="shared" si="393"/>
        <v>0.91999999999999993</v>
      </c>
      <c r="BW176" s="25">
        <f t="shared" si="393"/>
        <v>0.91199999999999992</v>
      </c>
      <c r="BX176" s="25">
        <f t="shared" si="393"/>
        <v>0.91199999999999992</v>
      </c>
      <c r="BY176" s="25">
        <f t="shared" si="393"/>
        <v>0.91199999999999992</v>
      </c>
      <c r="BZ176" s="25">
        <f t="shared" si="393"/>
        <v>0.91199999999999992</v>
      </c>
      <c r="CA176" s="25">
        <f t="shared" si="393"/>
        <v>0.91199999999999992</v>
      </c>
      <c r="CB176" s="25">
        <f t="shared" si="393"/>
        <v>0.91199999999999992</v>
      </c>
      <c r="CC176" s="25">
        <f t="shared" si="393"/>
        <v>0.91199999999999992</v>
      </c>
      <c r="CD176" s="25">
        <f t="shared" ref="CD176:CS176" si="394">IF($F176=CD$4,1,IF($F176&gt;=EDATE(CD$4,12),IF(CD$11="Prior Year",CD164*(1-CD$10),CD164-CD$10),IF(CD175&gt;0,CD175,0)))</f>
        <v>0.91199999999999992</v>
      </c>
      <c r="CE176" s="25">
        <f t="shared" si="394"/>
        <v>0.91199999999999992</v>
      </c>
      <c r="CF176" s="25">
        <f t="shared" si="394"/>
        <v>1</v>
      </c>
      <c r="CG176" s="25">
        <f t="shared" si="394"/>
        <v>1</v>
      </c>
      <c r="CH176" s="25">
        <f t="shared" si="394"/>
        <v>1</v>
      </c>
      <c r="CI176" s="25">
        <f t="shared" si="394"/>
        <v>0.90399999999999991</v>
      </c>
      <c r="CJ176" s="25">
        <f t="shared" si="394"/>
        <v>0.94499999999999995</v>
      </c>
      <c r="CK176" s="25">
        <f t="shared" si="394"/>
        <v>0.94499999999999995</v>
      </c>
      <c r="CL176" s="25">
        <f t="shared" si="394"/>
        <v>0.92799999999999994</v>
      </c>
      <c r="CM176" s="25">
        <v>0.93787380411161614</v>
      </c>
      <c r="CN176" s="25">
        <v>0.93787380411161614</v>
      </c>
      <c r="CO176" s="25">
        <v>0.93787380411161614</v>
      </c>
      <c r="CP176" s="25">
        <f t="shared" si="394"/>
        <v>0.94499999999999995</v>
      </c>
      <c r="CQ176" s="25">
        <f t="shared" si="394"/>
        <v>0.94499999999999995</v>
      </c>
      <c r="CR176" s="25">
        <f t="shared" si="394"/>
        <v>0.94499999999999995</v>
      </c>
      <c r="CS176" s="25">
        <f t="shared" si="394"/>
        <v>0.94499999999999995</v>
      </c>
    </row>
    <row r="177" spans="2:97" hidden="1" outlineLevel="1" x14ac:dyDescent="0.25">
      <c r="B177" s="2">
        <f t="shared" si="323"/>
        <v>31</v>
      </c>
      <c r="F177" s="24">
        <f t="shared" si="326"/>
        <v>46966</v>
      </c>
      <c r="G177" s="25">
        <f t="shared" si="347"/>
        <v>0.94309054011208127</v>
      </c>
      <c r="H177" s="25"/>
      <c r="I177" s="25"/>
      <c r="J177" s="25"/>
      <c r="K177" s="25"/>
      <c r="L177" s="25"/>
      <c r="M177" s="25"/>
      <c r="N177" s="25"/>
      <c r="O177" s="25"/>
      <c r="P177" s="23"/>
      <c r="Q177" s="25">
        <f t="shared" si="348"/>
        <v>1</v>
      </c>
      <c r="R177" s="25">
        <f t="shared" ref="R177:CC177" si="395">IF($F177=R$4,1,IF($F177&gt;=EDATE(R$4,12),IF(R$11="Prior Year",R165*(1-R$10),R165-R$10),IF(R176&gt;0,R176,0)))</f>
        <v>0.94</v>
      </c>
      <c r="S177" s="25">
        <f t="shared" si="395"/>
        <v>1</v>
      </c>
      <c r="T177" s="25">
        <f t="shared" si="395"/>
        <v>0.94</v>
      </c>
      <c r="U177" s="25">
        <f t="shared" si="395"/>
        <v>0.94</v>
      </c>
      <c r="V177" s="25">
        <f t="shared" si="395"/>
        <v>0.94499999999999995</v>
      </c>
      <c r="W177" s="25">
        <f t="shared" si="395"/>
        <v>0.94</v>
      </c>
      <c r="X177" s="25">
        <f t="shared" si="395"/>
        <v>0.94499999999999995</v>
      </c>
      <c r="Y177" s="25">
        <f t="shared" si="395"/>
        <v>0.94499999999999995</v>
      </c>
      <c r="Z177" s="25">
        <f t="shared" si="395"/>
        <v>0.94499999999999995</v>
      </c>
      <c r="AA177" s="25">
        <f t="shared" si="395"/>
        <v>0.94499999999999995</v>
      </c>
      <c r="AB177" s="25">
        <f t="shared" si="395"/>
        <v>0.95</v>
      </c>
      <c r="AC177" s="25">
        <f t="shared" si="395"/>
        <v>0.95</v>
      </c>
      <c r="AD177" s="25">
        <f t="shared" si="395"/>
        <v>0.94</v>
      </c>
      <c r="AE177" s="25">
        <f t="shared" si="395"/>
        <v>0.94499999999999995</v>
      </c>
      <c r="AF177" s="25">
        <f t="shared" si="395"/>
        <v>0.94499999999999995</v>
      </c>
      <c r="AG177" s="25">
        <f t="shared" si="395"/>
        <v>0.94499999999999995</v>
      </c>
      <c r="AH177" s="25">
        <f t="shared" si="395"/>
        <v>0.94499999999999995</v>
      </c>
      <c r="AI177" s="25">
        <f t="shared" si="395"/>
        <v>1</v>
      </c>
      <c r="AJ177" s="25">
        <f t="shared" si="395"/>
        <v>1</v>
      </c>
      <c r="AK177" s="25">
        <f t="shared" si="395"/>
        <v>0.94</v>
      </c>
      <c r="AL177" s="25">
        <f t="shared" si="395"/>
        <v>0.94499999999999995</v>
      </c>
      <c r="AM177" s="25">
        <f t="shared" si="395"/>
        <v>0.94499999999999995</v>
      </c>
      <c r="AN177" s="25">
        <f t="shared" si="395"/>
        <v>0.91199999999999992</v>
      </c>
      <c r="AO177" s="25">
        <f t="shared" si="395"/>
        <v>0.91199999999999992</v>
      </c>
      <c r="AP177" s="25">
        <f t="shared" si="395"/>
        <v>0.91199999999999992</v>
      </c>
      <c r="AQ177" s="25">
        <f t="shared" si="395"/>
        <v>0.91199999999999992</v>
      </c>
      <c r="AR177" s="25">
        <f t="shared" si="395"/>
        <v>1</v>
      </c>
      <c r="AS177" s="25">
        <f t="shared" si="395"/>
        <v>1</v>
      </c>
      <c r="AT177" s="25">
        <f t="shared" si="395"/>
        <v>0.91199999999999992</v>
      </c>
      <c r="AU177" s="25">
        <f t="shared" si="395"/>
        <v>1</v>
      </c>
      <c r="AV177" s="25">
        <f t="shared" si="395"/>
        <v>0.91199999999999992</v>
      </c>
      <c r="AW177" s="25">
        <f t="shared" si="395"/>
        <v>0.91199999999999992</v>
      </c>
      <c r="AX177" s="25">
        <f t="shared" si="395"/>
        <v>0.91199999999999992</v>
      </c>
      <c r="AY177" s="25">
        <f t="shared" si="395"/>
        <v>0.91199999999999992</v>
      </c>
      <c r="AZ177" s="25">
        <f t="shared" si="395"/>
        <v>0.90399999999999991</v>
      </c>
      <c r="BA177" s="25">
        <f t="shared" si="395"/>
        <v>0.90399999999999991</v>
      </c>
      <c r="BB177" s="25">
        <f t="shared" si="395"/>
        <v>0.90399999999999991</v>
      </c>
      <c r="BC177" s="25">
        <f t="shared" si="395"/>
        <v>0.90399999999999991</v>
      </c>
      <c r="BD177" s="25">
        <f t="shared" si="395"/>
        <v>0.90399999999999991</v>
      </c>
      <c r="BE177" s="25">
        <f t="shared" si="395"/>
        <v>0.90399999999999991</v>
      </c>
      <c r="BF177" s="25">
        <f t="shared" si="395"/>
        <v>0.90399999999999991</v>
      </c>
      <c r="BG177" s="25">
        <f t="shared" si="395"/>
        <v>0.90399999999999991</v>
      </c>
      <c r="BH177" s="25">
        <f t="shared" si="395"/>
        <v>1</v>
      </c>
      <c r="BI177" s="25">
        <f t="shared" si="395"/>
        <v>1</v>
      </c>
      <c r="BJ177" s="25">
        <f t="shared" si="395"/>
        <v>1</v>
      </c>
      <c r="BK177" s="25">
        <f t="shared" si="395"/>
        <v>0.91199999999999992</v>
      </c>
      <c r="BL177" s="25">
        <f t="shared" si="395"/>
        <v>0.91199999999999992</v>
      </c>
      <c r="BM177" s="25">
        <f t="shared" si="395"/>
        <v>0.91199999999999992</v>
      </c>
      <c r="BN177" s="25">
        <f t="shared" si="395"/>
        <v>0.91199999999999992</v>
      </c>
      <c r="BO177" s="25">
        <f t="shared" si="395"/>
        <v>0.91199999999999992</v>
      </c>
      <c r="BP177" s="25">
        <f t="shared" si="395"/>
        <v>0.91199999999999992</v>
      </c>
      <c r="BQ177" s="25">
        <f t="shared" si="395"/>
        <v>0.90399999999999991</v>
      </c>
      <c r="BR177" s="25">
        <f t="shared" si="395"/>
        <v>0.90399999999999991</v>
      </c>
      <c r="BS177" s="25">
        <f t="shared" si="395"/>
        <v>0.90399999999999991</v>
      </c>
      <c r="BT177" s="25">
        <f t="shared" si="395"/>
        <v>0.90399999999999991</v>
      </c>
      <c r="BU177" s="25">
        <f t="shared" si="395"/>
        <v>1</v>
      </c>
      <c r="BV177" s="25">
        <f t="shared" si="395"/>
        <v>0.91999999999999993</v>
      </c>
      <c r="BW177" s="25">
        <f t="shared" si="395"/>
        <v>0.90399999999999991</v>
      </c>
      <c r="BX177" s="25">
        <f t="shared" si="395"/>
        <v>0.90399999999999991</v>
      </c>
      <c r="BY177" s="25">
        <f t="shared" si="395"/>
        <v>0.90399999999999991</v>
      </c>
      <c r="BZ177" s="25">
        <f t="shared" si="395"/>
        <v>0.90399999999999991</v>
      </c>
      <c r="CA177" s="25">
        <f t="shared" si="395"/>
        <v>0.90399999999999991</v>
      </c>
      <c r="CB177" s="25">
        <f t="shared" si="395"/>
        <v>0.90399999999999991</v>
      </c>
      <c r="CC177" s="25">
        <f t="shared" si="395"/>
        <v>0.90399999999999991</v>
      </c>
      <c r="CD177" s="25">
        <f t="shared" ref="CD177:CS177" si="396">IF($F177=CD$4,1,IF($F177&gt;=EDATE(CD$4,12),IF(CD$11="Prior Year",CD165*(1-CD$10),CD165-CD$10),IF(CD176&gt;0,CD176,0)))</f>
        <v>0.90399999999999991</v>
      </c>
      <c r="CE177" s="25">
        <f t="shared" si="396"/>
        <v>0.90399999999999991</v>
      </c>
      <c r="CF177" s="25">
        <f t="shared" si="396"/>
        <v>1</v>
      </c>
      <c r="CG177" s="25">
        <f t="shared" si="396"/>
        <v>1</v>
      </c>
      <c r="CH177" s="25">
        <f t="shared" si="396"/>
        <v>1</v>
      </c>
      <c r="CI177" s="25">
        <f t="shared" si="396"/>
        <v>0.90399999999999991</v>
      </c>
      <c r="CJ177" s="25">
        <f t="shared" si="396"/>
        <v>0.94499999999999995</v>
      </c>
      <c r="CK177" s="25">
        <f t="shared" si="396"/>
        <v>0.94499999999999995</v>
      </c>
      <c r="CL177" s="25">
        <f t="shared" si="396"/>
        <v>0.92799999999999994</v>
      </c>
      <c r="CM177" s="25">
        <v>0.93787380411161614</v>
      </c>
      <c r="CN177" s="25">
        <v>0.93787380411161614</v>
      </c>
      <c r="CO177" s="25">
        <v>0.93787380411161614</v>
      </c>
      <c r="CP177" s="25">
        <f t="shared" si="396"/>
        <v>0.94499999999999995</v>
      </c>
      <c r="CQ177" s="25">
        <f t="shared" si="396"/>
        <v>0.94499999999999995</v>
      </c>
      <c r="CR177" s="25">
        <f t="shared" si="396"/>
        <v>0.94499999999999995</v>
      </c>
      <c r="CS177" s="25">
        <f t="shared" si="396"/>
        <v>0.94499999999999995</v>
      </c>
    </row>
    <row r="178" spans="2:97" hidden="1" outlineLevel="1" x14ac:dyDescent="0.25">
      <c r="B178" s="2">
        <f t="shared" si="323"/>
        <v>30</v>
      </c>
      <c r="F178" s="24">
        <f t="shared" si="326"/>
        <v>46997</v>
      </c>
      <c r="G178" s="25">
        <f t="shared" si="347"/>
        <v>0.94302990759364891</v>
      </c>
      <c r="H178" s="25"/>
      <c r="I178" s="25"/>
      <c r="J178" s="25"/>
      <c r="K178" s="25"/>
      <c r="L178" s="25"/>
      <c r="M178" s="25"/>
      <c r="N178" s="25"/>
      <c r="O178" s="25"/>
      <c r="P178" s="23"/>
      <c r="Q178" s="25">
        <f t="shared" si="348"/>
        <v>1</v>
      </c>
      <c r="R178" s="25">
        <f t="shared" ref="R178:CC178" si="397">IF($F178=R$4,1,IF($F178&gt;=EDATE(R$4,12),IF(R$11="Prior Year",R166*(1-R$10),R166-R$10),IF(R177&gt;0,R177,0)))</f>
        <v>0.93499999999999994</v>
      </c>
      <c r="S178" s="25">
        <f t="shared" si="397"/>
        <v>1</v>
      </c>
      <c r="T178" s="25">
        <f t="shared" si="397"/>
        <v>0.94</v>
      </c>
      <c r="U178" s="25">
        <f t="shared" si="397"/>
        <v>0.94</v>
      </c>
      <c r="V178" s="25">
        <f t="shared" si="397"/>
        <v>0.94499999999999995</v>
      </c>
      <c r="W178" s="25">
        <f t="shared" si="397"/>
        <v>0.94</v>
      </c>
      <c r="X178" s="25">
        <f t="shared" si="397"/>
        <v>0.94499999999999995</v>
      </c>
      <c r="Y178" s="25">
        <f t="shared" si="397"/>
        <v>0.94499999999999995</v>
      </c>
      <c r="Z178" s="25">
        <f t="shared" si="397"/>
        <v>0.94499999999999995</v>
      </c>
      <c r="AA178" s="25">
        <f t="shared" si="397"/>
        <v>0.94499999999999995</v>
      </c>
      <c r="AB178" s="25">
        <f t="shared" si="397"/>
        <v>0.95</v>
      </c>
      <c r="AC178" s="25">
        <f t="shared" si="397"/>
        <v>0.95</v>
      </c>
      <c r="AD178" s="25">
        <f t="shared" si="397"/>
        <v>0.94</v>
      </c>
      <c r="AE178" s="25">
        <f t="shared" si="397"/>
        <v>0.94499999999999995</v>
      </c>
      <c r="AF178" s="25">
        <f t="shared" si="397"/>
        <v>0.94499999999999995</v>
      </c>
      <c r="AG178" s="25">
        <f t="shared" si="397"/>
        <v>0.94499999999999995</v>
      </c>
      <c r="AH178" s="25">
        <f t="shared" si="397"/>
        <v>0.94499999999999995</v>
      </c>
      <c r="AI178" s="25">
        <f t="shared" si="397"/>
        <v>1</v>
      </c>
      <c r="AJ178" s="25">
        <f t="shared" si="397"/>
        <v>1</v>
      </c>
      <c r="AK178" s="25">
        <f t="shared" si="397"/>
        <v>0.94</v>
      </c>
      <c r="AL178" s="25">
        <f t="shared" si="397"/>
        <v>0.94499999999999995</v>
      </c>
      <c r="AM178" s="25">
        <f t="shared" si="397"/>
        <v>0.94499999999999995</v>
      </c>
      <c r="AN178" s="25">
        <f t="shared" si="397"/>
        <v>0.91199999999999992</v>
      </c>
      <c r="AO178" s="25">
        <f t="shared" si="397"/>
        <v>0.91199999999999992</v>
      </c>
      <c r="AP178" s="25">
        <f t="shared" si="397"/>
        <v>0.91199999999999992</v>
      </c>
      <c r="AQ178" s="25">
        <f t="shared" si="397"/>
        <v>0.91199999999999992</v>
      </c>
      <c r="AR178" s="25">
        <f t="shared" si="397"/>
        <v>1</v>
      </c>
      <c r="AS178" s="25">
        <f t="shared" si="397"/>
        <v>1</v>
      </c>
      <c r="AT178" s="25">
        <f t="shared" si="397"/>
        <v>0.91199999999999992</v>
      </c>
      <c r="AU178" s="25">
        <f t="shared" si="397"/>
        <v>1</v>
      </c>
      <c r="AV178" s="25">
        <f t="shared" si="397"/>
        <v>0.91199999999999992</v>
      </c>
      <c r="AW178" s="25">
        <f t="shared" si="397"/>
        <v>0.91199999999999992</v>
      </c>
      <c r="AX178" s="25">
        <f t="shared" si="397"/>
        <v>0.91199999999999992</v>
      </c>
      <c r="AY178" s="25">
        <f t="shared" si="397"/>
        <v>0.91199999999999992</v>
      </c>
      <c r="AZ178" s="25">
        <f t="shared" si="397"/>
        <v>0.90399999999999991</v>
      </c>
      <c r="BA178" s="25">
        <f t="shared" si="397"/>
        <v>0.90399999999999991</v>
      </c>
      <c r="BB178" s="25">
        <f t="shared" si="397"/>
        <v>0.90399999999999991</v>
      </c>
      <c r="BC178" s="25">
        <f t="shared" si="397"/>
        <v>0.90399999999999991</v>
      </c>
      <c r="BD178" s="25">
        <f t="shared" si="397"/>
        <v>0.90399999999999991</v>
      </c>
      <c r="BE178" s="25">
        <f t="shared" si="397"/>
        <v>0.90399999999999991</v>
      </c>
      <c r="BF178" s="25">
        <f t="shared" si="397"/>
        <v>0.90399999999999991</v>
      </c>
      <c r="BG178" s="25">
        <f t="shared" si="397"/>
        <v>0.90399999999999991</v>
      </c>
      <c r="BH178" s="25">
        <f t="shared" si="397"/>
        <v>1</v>
      </c>
      <c r="BI178" s="25">
        <f t="shared" si="397"/>
        <v>1</v>
      </c>
      <c r="BJ178" s="25">
        <f t="shared" si="397"/>
        <v>1</v>
      </c>
      <c r="BK178" s="25">
        <f t="shared" si="397"/>
        <v>0.91199999999999992</v>
      </c>
      <c r="BL178" s="25">
        <f t="shared" si="397"/>
        <v>0.91199999999999992</v>
      </c>
      <c r="BM178" s="25">
        <f t="shared" si="397"/>
        <v>0.91199999999999992</v>
      </c>
      <c r="BN178" s="25">
        <f t="shared" si="397"/>
        <v>0.91199999999999992</v>
      </c>
      <c r="BO178" s="25">
        <f t="shared" si="397"/>
        <v>0.91199999999999992</v>
      </c>
      <c r="BP178" s="25">
        <f t="shared" si="397"/>
        <v>0.91199999999999992</v>
      </c>
      <c r="BQ178" s="25">
        <f t="shared" si="397"/>
        <v>0.90399999999999991</v>
      </c>
      <c r="BR178" s="25">
        <f t="shared" si="397"/>
        <v>0.90399999999999991</v>
      </c>
      <c r="BS178" s="25">
        <f t="shared" si="397"/>
        <v>0.90399999999999991</v>
      </c>
      <c r="BT178" s="25">
        <f t="shared" si="397"/>
        <v>0.90399999999999991</v>
      </c>
      <c r="BU178" s="25">
        <f t="shared" si="397"/>
        <v>1</v>
      </c>
      <c r="BV178" s="25">
        <f t="shared" si="397"/>
        <v>0.91999999999999993</v>
      </c>
      <c r="BW178" s="25">
        <f t="shared" si="397"/>
        <v>0.90399999999999991</v>
      </c>
      <c r="BX178" s="25">
        <f t="shared" si="397"/>
        <v>0.90399999999999991</v>
      </c>
      <c r="BY178" s="25">
        <f t="shared" si="397"/>
        <v>0.90399999999999991</v>
      </c>
      <c r="BZ178" s="25">
        <f t="shared" si="397"/>
        <v>0.90399999999999991</v>
      </c>
      <c r="CA178" s="25">
        <f t="shared" si="397"/>
        <v>0.90399999999999991</v>
      </c>
      <c r="CB178" s="25">
        <f t="shared" si="397"/>
        <v>0.90399999999999991</v>
      </c>
      <c r="CC178" s="25">
        <f t="shared" si="397"/>
        <v>0.90399999999999991</v>
      </c>
      <c r="CD178" s="25">
        <f t="shared" ref="CD178:CS178" si="398">IF($F178=CD$4,1,IF($F178&gt;=EDATE(CD$4,12),IF(CD$11="Prior Year",CD166*(1-CD$10),CD166-CD$10),IF(CD177&gt;0,CD177,0)))</f>
        <v>0.90399999999999991</v>
      </c>
      <c r="CE178" s="25">
        <f t="shared" si="398"/>
        <v>0.90399999999999991</v>
      </c>
      <c r="CF178" s="25">
        <f t="shared" si="398"/>
        <v>1</v>
      </c>
      <c r="CG178" s="25">
        <f t="shared" si="398"/>
        <v>1</v>
      </c>
      <c r="CH178" s="25">
        <f t="shared" si="398"/>
        <v>1</v>
      </c>
      <c r="CI178" s="25">
        <f t="shared" si="398"/>
        <v>0.90399999999999991</v>
      </c>
      <c r="CJ178" s="25">
        <f t="shared" si="398"/>
        <v>0.94499999999999995</v>
      </c>
      <c r="CK178" s="25">
        <f t="shared" si="398"/>
        <v>0.94499999999999995</v>
      </c>
      <c r="CL178" s="25">
        <f t="shared" si="398"/>
        <v>0.92799999999999994</v>
      </c>
      <c r="CM178" s="25">
        <v>0.93787380411161614</v>
      </c>
      <c r="CN178" s="25">
        <v>0.93787380411161614</v>
      </c>
      <c r="CO178" s="25">
        <v>0.93787380411161614</v>
      </c>
      <c r="CP178" s="25">
        <f t="shared" si="398"/>
        <v>0.94499999999999995</v>
      </c>
      <c r="CQ178" s="25">
        <f t="shared" si="398"/>
        <v>0.94499999999999995</v>
      </c>
      <c r="CR178" s="25">
        <f t="shared" si="398"/>
        <v>0.94499999999999995</v>
      </c>
      <c r="CS178" s="25">
        <f t="shared" si="398"/>
        <v>0.94499999999999995</v>
      </c>
    </row>
    <row r="179" spans="2:97" hidden="1" outlineLevel="1" x14ac:dyDescent="0.25">
      <c r="B179" s="2">
        <f t="shared" si="323"/>
        <v>31</v>
      </c>
      <c r="F179" s="24">
        <f t="shared" si="326"/>
        <v>47027</v>
      </c>
      <c r="G179" s="25">
        <f t="shared" si="347"/>
        <v>0.94290864255678442</v>
      </c>
      <c r="H179" s="25"/>
      <c r="I179" s="25"/>
      <c r="J179" s="25"/>
      <c r="K179" s="25"/>
      <c r="L179" s="25"/>
      <c r="M179" s="25"/>
      <c r="N179" s="25"/>
      <c r="O179" s="25"/>
      <c r="P179" s="23"/>
      <c r="Q179" s="25">
        <f t="shared" si="348"/>
        <v>1</v>
      </c>
      <c r="R179" s="25">
        <f t="shared" ref="R179:CC179" si="399">IF($F179=R$4,1,IF($F179&gt;=EDATE(R$4,12),IF(R$11="Prior Year",R167*(1-R$10),R167-R$10),IF(R178&gt;0,R178,0)))</f>
        <v>0.93499999999999994</v>
      </c>
      <c r="S179" s="25">
        <f t="shared" si="399"/>
        <v>1</v>
      </c>
      <c r="T179" s="25">
        <f t="shared" si="399"/>
        <v>0.94</v>
      </c>
      <c r="U179" s="25">
        <f t="shared" si="399"/>
        <v>0.94</v>
      </c>
      <c r="V179" s="25">
        <f t="shared" si="399"/>
        <v>0.94499999999999995</v>
      </c>
      <c r="W179" s="25">
        <f t="shared" si="399"/>
        <v>0.94</v>
      </c>
      <c r="X179" s="25">
        <f t="shared" si="399"/>
        <v>0.94</v>
      </c>
      <c r="Y179" s="25">
        <f t="shared" si="399"/>
        <v>0.94</v>
      </c>
      <c r="Z179" s="25">
        <f t="shared" si="399"/>
        <v>0.94499999999999995</v>
      </c>
      <c r="AA179" s="25">
        <f t="shared" si="399"/>
        <v>0.94499999999999995</v>
      </c>
      <c r="AB179" s="25">
        <f t="shared" si="399"/>
        <v>0.95</v>
      </c>
      <c r="AC179" s="25">
        <f t="shared" si="399"/>
        <v>0.95</v>
      </c>
      <c r="AD179" s="25">
        <f t="shared" si="399"/>
        <v>0.94</v>
      </c>
      <c r="AE179" s="25">
        <f t="shared" si="399"/>
        <v>0.94499999999999995</v>
      </c>
      <c r="AF179" s="25">
        <f t="shared" si="399"/>
        <v>0.94499999999999995</v>
      </c>
      <c r="AG179" s="25">
        <f t="shared" si="399"/>
        <v>0.94499999999999995</v>
      </c>
      <c r="AH179" s="25">
        <f t="shared" si="399"/>
        <v>0.94499999999999995</v>
      </c>
      <c r="AI179" s="25">
        <f t="shared" si="399"/>
        <v>1</v>
      </c>
      <c r="AJ179" s="25">
        <f t="shared" si="399"/>
        <v>1</v>
      </c>
      <c r="AK179" s="25">
        <f t="shared" si="399"/>
        <v>0.94</v>
      </c>
      <c r="AL179" s="25">
        <f t="shared" si="399"/>
        <v>0.94499999999999995</v>
      </c>
      <c r="AM179" s="25">
        <f t="shared" si="399"/>
        <v>0.94499999999999995</v>
      </c>
      <c r="AN179" s="25">
        <f t="shared" si="399"/>
        <v>0.91199999999999992</v>
      </c>
      <c r="AO179" s="25">
        <f t="shared" si="399"/>
        <v>0.91199999999999992</v>
      </c>
      <c r="AP179" s="25">
        <f t="shared" si="399"/>
        <v>0.91199999999999992</v>
      </c>
      <c r="AQ179" s="25">
        <f t="shared" si="399"/>
        <v>0.91199999999999992</v>
      </c>
      <c r="AR179" s="25">
        <f t="shared" si="399"/>
        <v>1</v>
      </c>
      <c r="AS179" s="25">
        <f t="shared" si="399"/>
        <v>1</v>
      </c>
      <c r="AT179" s="25">
        <f t="shared" si="399"/>
        <v>0.91199999999999992</v>
      </c>
      <c r="AU179" s="25">
        <f t="shared" si="399"/>
        <v>1</v>
      </c>
      <c r="AV179" s="25">
        <f t="shared" si="399"/>
        <v>0.91199999999999992</v>
      </c>
      <c r="AW179" s="25">
        <f t="shared" si="399"/>
        <v>0.91199999999999992</v>
      </c>
      <c r="AX179" s="25">
        <f t="shared" si="399"/>
        <v>0.91199999999999992</v>
      </c>
      <c r="AY179" s="25">
        <f t="shared" si="399"/>
        <v>0.91199999999999992</v>
      </c>
      <c r="AZ179" s="25">
        <f t="shared" si="399"/>
        <v>0.90399999999999991</v>
      </c>
      <c r="BA179" s="25">
        <f t="shared" si="399"/>
        <v>0.90399999999999991</v>
      </c>
      <c r="BB179" s="25">
        <f t="shared" si="399"/>
        <v>0.90399999999999991</v>
      </c>
      <c r="BC179" s="25">
        <f t="shared" si="399"/>
        <v>0.90399999999999991</v>
      </c>
      <c r="BD179" s="25">
        <f t="shared" si="399"/>
        <v>0.90399999999999991</v>
      </c>
      <c r="BE179" s="25">
        <f t="shared" si="399"/>
        <v>0.90399999999999991</v>
      </c>
      <c r="BF179" s="25">
        <f t="shared" si="399"/>
        <v>0.90399999999999991</v>
      </c>
      <c r="BG179" s="25">
        <f t="shared" si="399"/>
        <v>0.90399999999999991</v>
      </c>
      <c r="BH179" s="25">
        <f t="shared" si="399"/>
        <v>1</v>
      </c>
      <c r="BI179" s="25">
        <f t="shared" si="399"/>
        <v>1</v>
      </c>
      <c r="BJ179" s="25">
        <f t="shared" si="399"/>
        <v>1</v>
      </c>
      <c r="BK179" s="25">
        <f t="shared" si="399"/>
        <v>0.91199999999999992</v>
      </c>
      <c r="BL179" s="25">
        <f t="shared" si="399"/>
        <v>0.91199999999999992</v>
      </c>
      <c r="BM179" s="25">
        <f t="shared" si="399"/>
        <v>0.91199999999999992</v>
      </c>
      <c r="BN179" s="25">
        <f t="shared" si="399"/>
        <v>0.91199999999999992</v>
      </c>
      <c r="BO179" s="25">
        <f t="shared" si="399"/>
        <v>0.91199999999999992</v>
      </c>
      <c r="BP179" s="25">
        <f t="shared" si="399"/>
        <v>0.91199999999999992</v>
      </c>
      <c r="BQ179" s="25">
        <f t="shared" si="399"/>
        <v>0.90399999999999991</v>
      </c>
      <c r="BR179" s="25">
        <f t="shared" si="399"/>
        <v>0.90399999999999991</v>
      </c>
      <c r="BS179" s="25">
        <f t="shared" si="399"/>
        <v>0.90399999999999991</v>
      </c>
      <c r="BT179" s="25">
        <f t="shared" si="399"/>
        <v>0.90399999999999991</v>
      </c>
      <c r="BU179" s="25">
        <f t="shared" si="399"/>
        <v>1</v>
      </c>
      <c r="BV179" s="25">
        <f t="shared" si="399"/>
        <v>0.91999999999999993</v>
      </c>
      <c r="BW179" s="25">
        <f t="shared" si="399"/>
        <v>0.90399999999999991</v>
      </c>
      <c r="BX179" s="25">
        <f t="shared" si="399"/>
        <v>0.90399999999999991</v>
      </c>
      <c r="BY179" s="25">
        <f t="shared" si="399"/>
        <v>0.90399999999999991</v>
      </c>
      <c r="BZ179" s="25">
        <f t="shared" si="399"/>
        <v>0.90399999999999991</v>
      </c>
      <c r="CA179" s="25">
        <f t="shared" si="399"/>
        <v>0.90399999999999991</v>
      </c>
      <c r="CB179" s="25">
        <f t="shared" si="399"/>
        <v>0.90399999999999991</v>
      </c>
      <c r="CC179" s="25">
        <f t="shared" si="399"/>
        <v>0.90399999999999991</v>
      </c>
      <c r="CD179" s="25">
        <f t="shared" ref="CD179:CS179" si="400">IF($F179=CD$4,1,IF($F179&gt;=EDATE(CD$4,12),IF(CD$11="Prior Year",CD167*(1-CD$10),CD167-CD$10),IF(CD178&gt;0,CD178,0)))</f>
        <v>0.90399999999999991</v>
      </c>
      <c r="CE179" s="25">
        <f t="shared" si="400"/>
        <v>0.90399999999999991</v>
      </c>
      <c r="CF179" s="25">
        <f t="shared" si="400"/>
        <v>1</v>
      </c>
      <c r="CG179" s="25">
        <f t="shared" si="400"/>
        <v>1</v>
      </c>
      <c r="CH179" s="25">
        <f t="shared" si="400"/>
        <v>1</v>
      </c>
      <c r="CI179" s="25">
        <f t="shared" si="400"/>
        <v>0.90399999999999991</v>
      </c>
      <c r="CJ179" s="25">
        <f t="shared" si="400"/>
        <v>0.94499999999999995</v>
      </c>
      <c r="CK179" s="25">
        <f t="shared" si="400"/>
        <v>0.94499999999999995</v>
      </c>
      <c r="CL179" s="25">
        <f t="shared" si="400"/>
        <v>0.92799999999999994</v>
      </c>
      <c r="CM179" s="25">
        <v>0.93787380411161614</v>
      </c>
      <c r="CN179" s="25">
        <v>0.93787380411161614</v>
      </c>
      <c r="CO179" s="25">
        <v>0.93787380411161614</v>
      </c>
      <c r="CP179" s="25">
        <f t="shared" si="400"/>
        <v>0.94499999999999995</v>
      </c>
      <c r="CQ179" s="25">
        <f t="shared" si="400"/>
        <v>0.94499999999999995</v>
      </c>
      <c r="CR179" s="25">
        <f t="shared" si="400"/>
        <v>0.94499999999999995</v>
      </c>
      <c r="CS179" s="25">
        <f t="shared" si="400"/>
        <v>0.94499999999999995</v>
      </c>
    </row>
    <row r="180" spans="2:97" hidden="1" outlineLevel="1" x14ac:dyDescent="0.25">
      <c r="B180" s="2">
        <f t="shared" si="323"/>
        <v>30</v>
      </c>
      <c r="F180" s="24">
        <f t="shared" si="326"/>
        <v>47058</v>
      </c>
      <c r="G180" s="25">
        <f t="shared" si="347"/>
        <v>0.94213254632085108</v>
      </c>
      <c r="H180" s="25"/>
      <c r="I180" s="25"/>
      <c r="J180" s="25"/>
      <c r="K180" s="25"/>
      <c r="L180" s="25"/>
      <c r="M180" s="25"/>
      <c r="N180" s="25"/>
      <c r="O180" s="25"/>
      <c r="P180" s="23"/>
      <c r="Q180" s="25">
        <f t="shared" si="348"/>
        <v>1</v>
      </c>
      <c r="R180" s="25">
        <f t="shared" ref="R180:CC180" si="401">IF($F180=R$4,1,IF($F180&gt;=EDATE(R$4,12),IF(R$11="Prior Year",R168*(1-R$10),R168-R$10),IF(R179&gt;0,R179,0)))</f>
        <v>0.93499999999999994</v>
      </c>
      <c r="S180" s="25">
        <f t="shared" si="401"/>
        <v>1</v>
      </c>
      <c r="T180" s="25">
        <f t="shared" si="401"/>
        <v>0.94</v>
      </c>
      <c r="U180" s="25">
        <f t="shared" si="401"/>
        <v>0.94</v>
      </c>
      <c r="V180" s="25">
        <f t="shared" si="401"/>
        <v>0.94499999999999995</v>
      </c>
      <c r="W180" s="25">
        <f t="shared" si="401"/>
        <v>0.94</v>
      </c>
      <c r="X180" s="25">
        <f t="shared" si="401"/>
        <v>0.94</v>
      </c>
      <c r="Y180" s="25">
        <f t="shared" si="401"/>
        <v>0.94</v>
      </c>
      <c r="Z180" s="25">
        <f t="shared" si="401"/>
        <v>0.94</v>
      </c>
      <c r="AA180" s="25">
        <f t="shared" si="401"/>
        <v>0.94</v>
      </c>
      <c r="AB180" s="25">
        <f t="shared" si="401"/>
        <v>0.95</v>
      </c>
      <c r="AC180" s="25">
        <f t="shared" si="401"/>
        <v>0.95</v>
      </c>
      <c r="AD180" s="25">
        <f t="shared" si="401"/>
        <v>0.94</v>
      </c>
      <c r="AE180" s="25">
        <f t="shared" si="401"/>
        <v>0.94</v>
      </c>
      <c r="AF180" s="25">
        <f t="shared" si="401"/>
        <v>0.94</v>
      </c>
      <c r="AG180" s="25">
        <f t="shared" si="401"/>
        <v>0.94499999999999995</v>
      </c>
      <c r="AH180" s="25">
        <f t="shared" si="401"/>
        <v>0.94499999999999995</v>
      </c>
      <c r="AI180" s="25">
        <f t="shared" si="401"/>
        <v>1</v>
      </c>
      <c r="AJ180" s="25">
        <f t="shared" si="401"/>
        <v>1</v>
      </c>
      <c r="AK180" s="25">
        <f t="shared" si="401"/>
        <v>0.94</v>
      </c>
      <c r="AL180" s="25">
        <f t="shared" si="401"/>
        <v>0.94499999999999995</v>
      </c>
      <c r="AM180" s="25">
        <f t="shared" si="401"/>
        <v>0.94499999999999995</v>
      </c>
      <c r="AN180" s="25">
        <f t="shared" si="401"/>
        <v>0.91199999999999992</v>
      </c>
      <c r="AO180" s="25">
        <f t="shared" si="401"/>
        <v>0.91199999999999992</v>
      </c>
      <c r="AP180" s="25">
        <f t="shared" si="401"/>
        <v>0.90399999999999991</v>
      </c>
      <c r="AQ180" s="25">
        <f t="shared" si="401"/>
        <v>0.90399999999999991</v>
      </c>
      <c r="AR180" s="25">
        <f t="shared" si="401"/>
        <v>1</v>
      </c>
      <c r="AS180" s="25">
        <f t="shared" si="401"/>
        <v>1</v>
      </c>
      <c r="AT180" s="25">
        <f t="shared" si="401"/>
        <v>0.91199999999999992</v>
      </c>
      <c r="AU180" s="25">
        <f t="shared" si="401"/>
        <v>1</v>
      </c>
      <c r="AV180" s="25">
        <f t="shared" si="401"/>
        <v>0.91199999999999992</v>
      </c>
      <c r="AW180" s="25">
        <f t="shared" si="401"/>
        <v>0.91199999999999992</v>
      </c>
      <c r="AX180" s="25">
        <f t="shared" si="401"/>
        <v>0.91199999999999992</v>
      </c>
      <c r="AY180" s="25">
        <f t="shared" si="401"/>
        <v>0.91199999999999992</v>
      </c>
      <c r="AZ180" s="25">
        <f t="shared" si="401"/>
        <v>0.90399999999999991</v>
      </c>
      <c r="BA180" s="25">
        <f t="shared" si="401"/>
        <v>0.90399999999999991</v>
      </c>
      <c r="BB180" s="25">
        <f t="shared" si="401"/>
        <v>0.90399999999999991</v>
      </c>
      <c r="BC180" s="25">
        <f t="shared" si="401"/>
        <v>0.90399999999999991</v>
      </c>
      <c r="BD180" s="25">
        <f t="shared" si="401"/>
        <v>0.90399999999999991</v>
      </c>
      <c r="BE180" s="25">
        <f t="shared" si="401"/>
        <v>0.90399999999999991</v>
      </c>
      <c r="BF180" s="25">
        <f t="shared" si="401"/>
        <v>0.90399999999999991</v>
      </c>
      <c r="BG180" s="25">
        <f t="shared" si="401"/>
        <v>0.90399999999999991</v>
      </c>
      <c r="BH180" s="25">
        <f t="shared" si="401"/>
        <v>1</v>
      </c>
      <c r="BI180" s="25">
        <f t="shared" si="401"/>
        <v>1</v>
      </c>
      <c r="BJ180" s="25">
        <f t="shared" si="401"/>
        <v>1</v>
      </c>
      <c r="BK180" s="25">
        <f t="shared" si="401"/>
        <v>0.91199999999999992</v>
      </c>
      <c r="BL180" s="25">
        <f t="shared" si="401"/>
        <v>0.91199999999999992</v>
      </c>
      <c r="BM180" s="25">
        <f t="shared" si="401"/>
        <v>0.91199999999999992</v>
      </c>
      <c r="BN180" s="25">
        <f t="shared" si="401"/>
        <v>0.91199999999999992</v>
      </c>
      <c r="BO180" s="25">
        <f t="shared" si="401"/>
        <v>0.90399999999999991</v>
      </c>
      <c r="BP180" s="25">
        <f t="shared" si="401"/>
        <v>0.91199999999999992</v>
      </c>
      <c r="BQ180" s="25">
        <f t="shared" si="401"/>
        <v>0.90399999999999991</v>
      </c>
      <c r="BR180" s="25">
        <f t="shared" si="401"/>
        <v>0.90399999999999991</v>
      </c>
      <c r="BS180" s="25">
        <f t="shared" si="401"/>
        <v>0.90399999999999991</v>
      </c>
      <c r="BT180" s="25">
        <f t="shared" si="401"/>
        <v>0.90399999999999991</v>
      </c>
      <c r="BU180" s="25">
        <f t="shared" si="401"/>
        <v>1</v>
      </c>
      <c r="BV180" s="25">
        <f t="shared" si="401"/>
        <v>0.91999999999999993</v>
      </c>
      <c r="BW180" s="25">
        <f t="shared" si="401"/>
        <v>0.90399999999999991</v>
      </c>
      <c r="BX180" s="25">
        <f t="shared" si="401"/>
        <v>0.90399999999999991</v>
      </c>
      <c r="BY180" s="25">
        <f t="shared" si="401"/>
        <v>0.90399999999999991</v>
      </c>
      <c r="BZ180" s="25">
        <f t="shared" si="401"/>
        <v>0.90399999999999991</v>
      </c>
      <c r="CA180" s="25">
        <f t="shared" si="401"/>
        <v>0.90399999999999991</v>
      </c>
      <c r="CB180" s="25">
        <f t="shared" si="401"/>
        <v>0.90399999999999991</v>
      </c>
      <c r="CC180" s="25">
        <f t="shared" si="401"/>
        <v>0.90399999999999991</v>
      </c>
      <c r="CD180" s="25">
        <f t="shared" ref="CD180:CS180" si="402">IF($F180=CD$4,1,IF($F180&gt;=EDATE(CD$4,12),IF(CD$11="Prior Year",CD168*(1-CD$10),CD168-CD$10),IF(CD179&gt;0,CD179,0)))</f>
        <v>0.90399999999999991</v>
      </c>
      <c r="CE180" s="25">
        <f t="shared" si="402"/>
        <v>0.90399999999999991</v>
      </c>
      <c r="CF180" s="25">
        <f t="shared" si="402"/>
        <v>1</v>
      </c>
      <c r="CG180" s="25">
        <f t="shared" si="402"/>
        <v>1</v>
      </c>
      <c r="CH180" s="25">
        <f t="shared" si="402"/>
        <v>1</v>
      </c>
      <c r="CI180" s="25">
        <f t="shared" si="402"/>
        <v>0.90399999999999991</v>
      </c>
      <c r="CJ180" s="25">
        <f t="shared" si="402"/>
        <v>0.94499999999999995</v>
      </c>
      <c r="CK180" s="25">
        <f t="shared" si="402"/>
        <v>0.94499999999999995</v>
      </c>
      <c r="CL180" s="25">
        <f t="shared" si="402"/>
        <v>0.91999999999999993</v>
      </c>
      <c r="CM180" s="25">
        <v>0.93787380411161614</v>
      </c>
      <c r="CN180" s="25">
        <v>0.93787380411161614</v>
      </c>
      <c r="CO180" s="25">
        <v>0.93787380411161614</v>
      </c>
      <c r="CP180" s="25">
        <f t="shared" si="402"/>
        <v>0.94499999999999995</v>
      </c>
      <c r="CQ180" s="25">
        <f t="shared" si="402"/>
        <v>0.94499999999999995</v>
      </c>
      <c r="CR180" s="25">
        <f t="shared" si="402"/>
        <v>0.94499999999999995</v>
      </c>
      <c r="CS180" s="25">
        <f t="shared" si="402"/>
        <v>0.94499999999999995</v>
      </c>
    </row>
    <row r="181" spans="2:97" hidden="1" outlineLevel="1" x14ac:dyDescent="0.25">
      <c r="B181" s="2">
        <f t="shared" si="323"/>
        <v>31</v>
      </c>
      <c r="F181" s="26">
        <f t="shared" si="326"/>
        <v>47088</v>
      </c>
      <c r="G181" s="27">
        <f t="shared" si="347"/>
        <v>0.94164285911525158</v>
      </c>
      <c r="H181" s="27"/>
      <c r="I181" s="27"/>
      <c r="J181" s="27"/>
      <c r="K181" s="27"/>
      <c r="L181" s="27"/>
      <c r="M181" s="27"/>
      <c r="N181" s="27"/>
      <c r="O181" s="27"/>
      <c r="P181" s="28"/>
      <c r="Q181" s="27">
        <f t="shared" si="348"/>
        <v>1</v>
      </c>
      <c r="R181" s="27">
        <f t="shared" ref="R181:CC181" si="403">IF($F181=R$4,1,IF($F181&gt;=EDATE(R$4,12),IF(R$11="Prior Year",R169*(1-R$10),R169-R$10),IF(R180&gt;0,R180,0)))</f>
        <v>0.93499999999999994</v>
      </c>
      <c r="S181" s="27">
        <f t="shared" si="403"/>
        <v>1</v>
      </c>
      <c r="T181" s="27">
        <f t="shared" si="403"/>
        <v>0.94</v>
      </c>
      <c r="U181" s="27">
        <f t="shared" si="403"/>
        <v>0.94</v>
      </c>
      <c r="V181" s="27">
        <f t="shared" si="403"/>
        <v>0.94499999999999995</v>
      </c>
      <c r="W181" s="27">
        <f t="shared" si="403"/>
        <v>0.94</v>
      </c>
      <c r="X181" s="27">
        <f t="shared" si="403"/>
        <v>0.94</v>
      </c>
      <c r="Y181" s="27">
        <f t="shared" si="403"/>
        <v>0.94</v>
      </c>
      <c r="Z181" s="27">
        <f t="shared" si="403"/>
        <v>0.94</v>
      </c>
      <c r="AA181" s="27">
        <f t="shared" si="403"/>
        <v>0.94</v>
      </c>
      <c r="AB181" s="27">
        <f t="shared" si="403"/>
        <v>0.95</v>
      </c>
      <c r="AC181" s="27">
        <f t="shared" si="403"/>
        <v>0.95</v>
      </c>
      <c r="AD181" s="27">
        <f t="shared" si="403"/>
        <v>0.94</v>
      </c>
      <c r="AE181" s="27">
        <f t="shared" si="403"/>
        <v>0.94</v>
      </c>
      <c r="AF181" s="27">
        <f t="shared" si="403"/>
        <v>0.94</v>
      </c>
      <c r="AG181" s="27">
        <f t="shared" si="403"/>
        <v>0.94499999999999995</v>
      </c>
      <c r="AH181" s="27">
        <f t="shared" si="403"/>
        <v>0.94499999999999995</v>
      </c>
      <c r="AI181" s="27">
        <f t="shared" si="403"/>
        <v>1</v>
      </c>
      <c r="AJ181" s="27">
        <f t="shared" si="403"/>
        <v>1</v>
      </c>
      <c r="AK181" s="27">
        <f t="shared" si="403"/>
        <v>0.94</v>
      </c>
      <c r="AL181" s="27">
        <f t="shared" si="403"/>
        <v>0.94499999999999995</v>
      </c>
      <c r="AM181" s="27">
        <f t="shared" si="403"/>
        <v>0.94499999999999995</v>
      </c>
      <c r="AN181" s="27">
        <f t="shared" si="403"/>
        <v>0.91199999999999992</v>
      </c>
      <c r="AO181" s="27">
        <f t="shared" si="403"/>
        <v>0.91199999999999992</v>
      </c>
      <c r="AP181" s="27">
        <f t="shared" si="403"/>
        <v>0.90399999999999991</v>
      </c>
      <c r="AQ181" s="27">
        <f t="shared" si="403"/>
        <v>0.90399999999999991</v>
      </c>
      <c r="AR181" s="27">
        <f t="shared" si="403"/>
        <v>1</v>
      </c>
      <c r="AS181" s="27">
        <f t="shared" si="403"/>
        <v>1</v>
      </c>
      <c r="AT181" s="27">
        <f t="shared" si="403"/>
        <v>0.91199999999999992</v>
      </c>
      <c r="AU181" s="27">
        <f t="shared" si="403"/>
        <v>1</v>
      </c>
      <c r="AV181" s="27">
        <f t="shared" si="403"/>
        <v>0.91199999999999992</v>
      </c>
      <c r="AW181" s="27">
        <f t="shared" si="403"/>
        <v>0.91199999999999992</v>
      </c>
      <c r="AX181" s="27">
        <f t="shared" si="403"/>
        <v>0.91199999999999992</v>
      </c>
      <c r="AY181" s="27">
        <f t="shared" si="403"/>
        <v>0.91199999999999992</v>
      </c>
      <c r="AZ181" s="27">
        <f t="shared" si="403"/>
        <v>0.90399999999999991</v>
      </c>
      <c r="BA181" s="27">
        <f t="shared" si="403"/>
        <v>0.90399999999999991</v>
      </c>
      <c r="BB181" s="27">
        <f t="shared" si="403"/>
        <v>0.90399999999999991</v>
      </c>
      <c r="BC181" s="27">
        <f t="shared" si="403"/>
        <v>0.90399999999999991</v>
      </c>
      <c r="BD181" s="27">
        <f t="shared" si="403"/>
        <v>0.90399999999999991</v>
      </c>
      <c r="BE181" s="27">
        <f t="shared" si="403"/>
        <v>0.90399999999999991</v>
      </c>
      <c r="BF181" s="27">
        <f t="shared" si="403"/>
        <v>0.90399999999999991</v>
      </c>
      <c r="BG181" s="27">
        <f t="shared" si="403"/>
        <v>0.90399999999999991</v>
      </c>
      <c r="BH181" s="27">
        <f t="shared" si="403"/>
        <v>1</v>
      </c>
      <c r="BI181" s="27">
        <f t="shared" si="403"/>
        <v>1</v>
      </c>
      <c r="BJ181" s="27">
        <f t="shared" si="403"/>
        <v>1</v>
      </c>
      <c r="BK181" s="27">
        <f t="shared" si="403"/>
        <v>0.91199999999999992</v>
      </c>
      <c r="BL181" s="27">
        <f t="shared" si="403"/>
        <v>0.91199999999999992</v>
      </c>
      <c r="BM181" s="27">
        <f t="shared" si="403"/>
        <v>0.91199999999999992</v>
      </c>
      <c r="BN181" s="27">
        <f t="shared" si="403"/>
        <v>0.91199999999999992</v>
      </c>
      <c r="BO181" s="27">
        <f t="shared" si="403"/>
        <v>0.90399999999999991</v>
      </c>
      <c r="BP181" s="27">
        <f t="shared" si="403"/>
        <v>0.91199999999999992</v>
      </c>
      <c r="BQ181" s="27">
        <f t="shared" si="403"/>
        <v>0.90399999999999991</v>
      </c>
      <c r="BR181" s="27">
        <f t="shared" si="403"/>
        <v>0.90399999999999991</v>
      </c>
      <c r="BS181" s="27">
        <f t="shared" si="403"/>
        <v>0.90399999999999991</v>
      </c>
      <c r="BT181" s="27">
        <f t="shared" si="403"/>
        <v>0.90399999999999991</v>
      </c>
      <c r="BU181" s="27">
        <f t="shared" si="403"/>
        <v>1</v>
      </c>
      <c r="BV181" s="27">
        <f t="shared" si="403"/>
        <v>0.91199999999999992</v>
      </c>
      <c r="BW181" s="27">
        <f t="shared" si="403"/>
        <v>0.90399999999999991</v>
      </c>
      <c r="BX181" s="27">
        <f t="shared" si="403"/>
        <v>0.90399999999999991</v>
      </c>
      <c r="BY181" s="27">
        <f t="shared" si="403"/>
        <v>0.90399999999999991</v>
      </c>
      <c r="BZ181" s="27">
        <f t="shared" si="403"/>
        <v>0.90399999999999991</v>
      </c>
      <c r="CA181" s="27">
        <f t="shared" si="403"/>
        <v>0.90399999999999991</v>
      </c>
      <c r="CB181" s="27">
        <f t="shared" si="403"/>
        <v>0.90399999999999991</v>
      </c>
      <c r="CC181" s="27">
        <f t="shared" si="403"/>
        <v>0.90399999999999991</v>
      </c>
      <c r="CD181" s="27">
        <f t="shared" ref="CD181:CS181" si="404">IF($F181=CD$4,1,IF($F181&gt;=EDATE(CD$4,12),IF(CD$11="Prior Year",CD169*(1-CD$10),CD169-CD$10),IF(CD180&gt;0,CD180,0)))</f>
        <v>0.90399999999999991</v>
      </c>
      <c r="CE181" s="27">
        <f t="shared" si="404"/>
        <v>0.90399999999999991</v>
      </c>
      <c r="CF181" s="27">
        <f t="shared" si="404"/>
        <v>1</v>
      </c>
      <c r="CG181" s="27">
        <f t="shared" si="404"/>
        <v>1</v>
      </c>
      <c r="CH181" s="27">
        <f t="shared" si="404"/>
        <v>1</v>
      </c>
      <c r="CI181" s="27">
        <f t="shared" si="404"/>
        <v>0.90399999999999991</v>
      </c>
      <c r="CJ181" s="27">
        <f t="shared" si="404"/>
        <v>0.94</v>
      </c>
      <c r="CK181" s="27">
        <f t="shared" si="404"/>
        <v>0.94</v>
      </c>
      <c r="CL181" s="27">
        <f t="shared" si="404"/>
        <v>0.91999999999999993</v>
      </c>
      <c r="CM181" s="27">
        <v>0.93511537147987267</v>
      </c>
      <c r="CN181" s="27">
        <v>0.93511537147987267</v>
      </c>
      <c r="CO181" s="27">
        <v>0.93511537147987267</v>
      </c>
      <c r="CP181" s="27">
        <f t="shared" si="404"/>
        <v>0.94</v>
      </c>
      <c r="CQ181" s="27">
        <f t="shared" si="404"/>
        <v>0.94</v>
      </c>
      <c r="CR181" s="27">
        <f t="shared" si="404"/>
        <v>0.94</v>
      </c>
      <c r="CS181" s="27">
        <f t="shared" si="404"/>
        <v>0.94</v>
      </c>
    </row>
    <row r="182" spans="2:97" hidden="1" outlineLevel="1" x14ac:dyDescent="0.25">
      <c r="B182" s="2">
        <f t="shared" si="323"/>
        <v>31</v>
      </c>
      <c r="F182" s="24">
        <f t="shared" si="326"/>
        <v>47119</v>
      </c>
      <c r="G182" s="25">
        <f t="shared" si="347"/>
        <v>0.93989443741075862</v>
      </c>
      <c r="H182" s="25"/>
      <c r="I182" s="25"/>
      <c r="J182" s="25"/>
      <c r="K182" s="25"/>
      <c r="L182" s="25"/>
      <c r="M182" s="25"/>
      <c r="N182" s="25"/>
      <c r="O182" s="25"/>
      <c r="P182" s="23"/>
      <c r="Q182" s="25">
        <f t="shared" si="348"/>
        <v>1</v>
      </c>
      <c r="R182" s="25">
        <f t="shared" ref="R182:CC182" si="405">IF($F182=R$4,1,IF($F182&gt;=EDATE(R$4,12),IF(R$11="Prior Year",R170*(1-R$10),R170-R$10),IF(R181&gt;0,R181,0)))</f>
        <v>0.93499999999999994</v>
      </c>
      <c r="S182" s="25">
        <f t="shared" si="405"/>
        <v>1</v>
      </c>
      <c r="T182" s="25">
        <f t="shared" si="405"/>
        <v>0.93499999999999994</v>
      </c>
      <c r="U182" s="25">
        <f t="shared" si="405"/>
        <v>0.93499999999999994</v>
      </c>
      <c r="V182" s="25">
        <f t="shared" si="405"/>
        <v>0.94</v>
      </c>
      <c r="W182" s="25">
        <f t="shared" si="405"/>
        <v>0.93499999999999994</v>
      </c>
      <c r="X182" s="25">
        <f t="shared" si="405"/>
        <v>0.94</v>
      </c>
      <c r="Y182" s="25">
        <f t="shared" si="405"/>
        <v>0.94</v>
      </c>
      <c r="Z182" s="25">
        <f t="shared" si="405"/>
        <v>0.94</v>
      </c>
      <c r="AA182" s="25">
        <f t="shared" si="405"/>
        <v>0.94</v>
      </c>
      <c r="AB182" s="25">
        <f t="shared" si="405"/>
        <v>0.94499999999999995</v>
      </c>
      <c r="AC182" s="25">
        <f t="shared" si="405"/>
        <v>0.94499999999999995</v>
      </c>
      <c r="AD182" s="25">
        <f t="shared" si="405"/>
        <v>0.93499999999999994</v>
      </c>
      <c r="AE182" s="25">
        <f t="shared" si="405"/>
        <v>0.94</v>
      </c>
      <c r="AF182" s="25">
        <f t="shared" si="405"/>
        <v>0.94</v>
      </c>
      <c r="AG182" s="25">
        <f t="shared" si="405"/>
        <v>0.94</v>
      </c>
      <c r="AH182" s="25">
        <f t="shared" si="405"/>
        <v>0.94</v>
      </c>
      <c r="AI182" s="25">
        <f t="shared" si="405"/>
        <v>1</v>
      </c>
      <c r="AJ182" s="25">
        <f t="shared" si="405"/>
        <v>1</v>
      </c>
      <c r="AK182" s="25">
        <f t="shared" si="405"/>
        <v>0.93499999999999994</v>
      </c>
      <c r="AL182" s="25">
        <f t="shared" si="405"/>
        <v>0.94</v>
      </c>
      <c r="AM182" s="25">
        <f t="shared" si="405"/>
        <v>0.94</v>
      </c>
      <c r="AN182" s="25">
        <f t="shared" si="405"/>
        <v>0.90399999999999991</v>
      </c>
      <c r="AO182" s="25">
        <f t="shared" si="405"/>
        <v>0.90399999999999991</v>
      </c>
      <c r="AP182" s="25">
        <f t="shared" si="405"/>
        <v>0.90399999999999991</v>
      </c>
      <c r="AQ182" s="25">
        <f t="shared" si="405"/>
        <v>0.90399999999999991</v>
      </c>
      <c r="AR182" s="25">
        <f t="shared" si="405"/>
        <v>1</v>
      </c>
      <c r="AS182" s="25">
        <f t="shared" si="405"/>
        <v>1</v>
      </c>
      <c r="AT182" s="25">
        <f t="shared" si="405"/>
        <v>0.90399999999999991</v>
      </c>
      <c r="AU182" s="25">
        <f t="shared" si="405"/>
        <v>1</v>
      </c>
      <c r="AV182" s="25">
        <f t="shared" si="405"/>
        <v>0.90399999999999991</v>
      </c>
      <c r="AW182" s="25">
        <f t="shared" si="405"/>
        <v>0.90399999999999991</v>
      </c>
      <c r="AX182" s="25">
        <f t="shared" si="405"/>
        <v>0.90399999999999991</v>
      </c>
      <c r="AY182" s="25">
        <f t="shared" si="405"/>
        <v>0.90399999999999991</v>
      </c>
      <c r="AZ182" s="25">
        <f t="shared" si="405"/>
        <v>0.90399999999999991</v>
      </c>
      <c r="BA182" s="25">
        <f t="shared" si="405"/>
        <v>0.90399999999999991</v>
      </c>
      <c r="BB182" s="25">
        <f t="shared" si="405"/>
        <v>0.90399999999999991</v>
      </c>
      <c r="BC182" s="25">
        <f t="shared" si="405"/>
        <v>0.90399999999999991</v>
      </c>
      <c r="BD182" s="25">
        <f t="shared" si="405"/>
        <v>0.90399999999999991</v>
      </c>
      <c r="BE182" s="25">
        <f t="shared" si="405"/>
        <v>0.90399999999999991</v>
      </c>
      <c r="BF182" s="25">
        <f t="shared" si="405"/>
        <v>0.89599999999999991</v>
      </c>
      <c r="BG182" s="25">
        <f t="shared" si="405"/>
        <v>0.89599999999999991</v>
      </c>
      <c r="BH182" s="25">
        <f t="shared" si="405"/>
        <v>1</v>
      </c>
      <c r="BI182" s="25">
        <f t="shared" si="405"/>
        <v>1</v>
      </c>
      <c r="BJ182" s="25">
        <f t="shared" si="405"/>
        <v>1</v>
      </c>
      <c r="BK182" s="25">
        <f t="shared" si="405"/>
        <v>0.90399999999999991</v>
      </c>
      <c r="BL182" s="25">
        <f t="shared" si="405"/>
        <v>0.90399999999999991</v>
      </c>
      <c r="BM182" s="25">
        <f t="shared" si="405"/>
        <v>0.90399999999999991</v>
      </c>
      <c r="BN182" s="25">
        <f t="shared" si="405"/>
        <v>0.90399999999999991</v>
      </c>
      <c r="BO182" s="25">
        <f t="shared" si="405"/>
        <v>0.90399999999999991</v>
      </c>
      <c r="BP182" s="25">
        <f t="shared" si="405"/>
        <v>0.90399999999999991</v>
      </c>
      <c r="BQ182" s="25">
        <f t="shared" si="405"/>
        <v>0.90399999999999991</v>
      </c>
      <c r="BR182" s="25">
        <f t="shared" si="405"/>
        <v>0.90399999999999991</v>
      </c>
      <c r="BS182" s="25">
        <f t="shared" si="405"/>
        <v>0.90399999999999991</v>
      </c>
      <c r="BT182" s="25">
        <f t="shared" si="405"/>
        <v>0.90399999999999991</v>
      </c>
      <c r="BU182" s="25">
        <f t="shared" si="405"/>
        <v>1</v>
      </c>
      <c r="BV182" s="25">
        <f t="shared" si="405"/>
        <v>0.91199999999999992</v>
      </c>
      <c r="BW182" s="25">
        <f t="shared" si="405"/>
        <v>0.90399999999999991</v>
      </c>
      <c r="BX182" s="25">
        <f t="shared" si="405"/>
        <v>0.90399999999999991</v>
      </c>
      <c r="BY182" s="25">
        <f t="shared" si="405"/>
        <v>0.90399999999999991</v>
      </c>
      <c r="BZ182" s="25">
        <f t="shared" si="405"/>
        <v>0.90399999999999991</v>
      </c>
      <c r="CA182" s="25">
        <f t="shared" si="405"/>
        <v>0.90399999999999991</v>
      </c>
      <c r="CB182" s="25">
        <f t="shared" si="405"/>
        <v>0.90399999999999991</v>
      </c>
      <c r="CC182" s="25">
        <f t="shared" si="405"/>
        <v>0.90399999999999991</v>
      </c>
      <c r="CD182" s="25">
        <f t="shared" ref="CD182:CS182" si="406">IF($F182=CD$4,1,IF($F182&gt;=EDATE(CD$4,12),IF(CD$11="Prior Year",CD170*(1-CD$10),CD170-CD$10),IF(CD181&gt;0,CD181,0)))</f>
        <v>0.90399999999999991</v>
      </c>
      <c r="CE182" s="25">
        <f t="shared" si="406"/>
        <v>0.90399999999999991</v>
      </c>
      <c r="CF182" s="25">
        <f t="shared" si="406"/>
        <v>1</v>
      </c>
      <c r="CG182" s="25">
        <f t="shared" si="406"/>
        <v>1</v>
      </c>
      <c r="CH182" s="25">
        <f t="shared" si="406"/>
        <v>1</v>
      </c>
      <c r="CI182" s="25">
        <f t="shared" si="406"/>
        <v>0.90399999999999991</v>
      </c>
      <c r="CJ182" s="25">
        <f t="shared" si="406"/>
        <v>0.94</v>
      </c>
      <c r="CK182" s="25">
        <f t="shared" si="406"/>
        <v>0.94</v>
      </c>
      <c r="CL182" s="25">
        <f t="shared" si="406"/>
        <v>0.91999999999999993</v>
      </c>
      <c r="CM182" s="25">
        <v>0.93242858245173366</v>
      </c>
      <c r="CN182" s="25">
        <v>0.93242858245173366</v>
      </c>
      <c r="CO182" s="25">
        <v>0.93242858245173366</v>
      </c>
      <c r="CP182" s="25">
        <f t="shared" si="406"/>
        <v>0.94</v>
      </c>
      <c r="CQ182" s="25">
        <f t="shared" si="406"/>
        <v>0.94</v>
      </c>
      <c r="CR182" s="25">
        <f t="shared" si="406"/>
        <v>0.94</v>
      </c>
      <c r="CS182" s="25">
        <f t="shared" si="406"/>
        <v>0.94</v>
      </c>
    </row>
    <row r="183" spans="2:97" hidden="1" outlineLevel="1" x14ac:dyDescent="0.25">
      <c r="B183" s="2">
        <f t="shared" si="323"/>
        <v>28</v>
      </c>
      <c r="F183" s="24">
        <f t="shared" si="326"/>
        <v>47150</v>
      </c>
      <c r="G183" s="25">
        <f t="shared" si="347"/>
        <v>0.93989443741075862</v>
      </c>
      <c r="H183" s="25"/>
      <c r="I183" s="25"/>
      <c r="J183" s="25"/>
      <c r="K183" s="25"/>
      <c r="L183" s="25"/>
      <c r="M183" s="25"/>
      <c r="N183" s="25"/>
      <c r="O183" s="25"/>
      <c r="P183" s="23"/>
      <c r="Q183" s="25">
        <f t="shared" si="348"/>
        <v>1</v>
      </c>
      <c r="R183" s="25">
        <f t="shared" ref="R183:CC183" si="407">IF($F183=R$4,1,IF($F183&gt;=EDATE(R$4,12),IF(R$11="Prior Year",R171*(1-R$10),R171-R$10),IF(R182&gt;0,R182,0)))</f>
        <v>0.93499999999999994</v>
      </c>
      <c r="S183" s="25">
        <f t="shared" si="407"/>
        <v>1</v>
      </c>
      <c r="T183" s="25">
        <f t="shared" si="407"/>
        <v>0.93499999999999994</v>
      </c>
      <c r="U183" s="25">
        <f t="shared" si="407"/>
        <v>0.93499999999999994</v>
      </c>
      <c r="V183" s="25">
        <f t="shared" si="407"/>
        <v>0.94</v>
      </c>
      <c r="W183" s="25">
        <f t="shared" si="407"/>
        <v>0.93499999999999994</v>
      </c>
      <c r="X183" s="25">
        <f t="shared" si="407"/>
        <v>0.94</v>
      </c>
      <c r="Y183" s="25">
        <f t="shared" si="407"/>
        <v>0.94</v>
      </c>
      <c r="Z183" s="25">
        <f t="shared" si="407"/>
        <v>0.94</v>
      </c>
      <c r="AA183" s="25">
        <f t="shared" si="407"/>
        <v>0.94</v>
      </c>
      <c r="AB183" s="25">
        <f t="shared" si="407"/>
        <v>0.94499999999999995</v>
      </c>
      <c r="AC183" s="25">
        <f t="shared" si="407"/>
        <v>0.94499999999999995</v>
      </c>
      <c r="AD183" s="25">
        <f t="shared" si="407"/>
        <v>0.93499999999999994</v>
      </c>
      <c r="AE183" s="25">
        <f t="shared" si="407"/>
        <v>0.94</v>
      </c>
      <c r="AF183" s="25">
        <f t="shared" si="407"/>
        <v>0.94</v>
      </c>
      <c r="AG183" s="25">
        <f t="shared" si="407"/>
        <v>0.94</v>
      </c>
      <c r="AH183" s="25">
        <f t="shared" si="407"/>
        <v>0.94</v>
      </c>
      <c r="AI183" s="25">
        <f t="shared" si="407"/>
        <v>1</v>
      </c>
      <c r="AJ183" s="25">
        <f t="shared" si="407"/>
        <v>1</v>
      </c>
      <c r="AK183" s="25">
        <f t="shared" si="407"/>
        <v>0.93499999999999994</v>
      </c>
      <c r="AL183" s="25">
        <f t="shared" si="407"/>
        <v>0.94</v>
      </c>
      <c r="AM183" s="25">
        <f t="shared" si="407"/>
        <v>0.94</v>
      </c>
      <c r="AN183" s="25">
        <f t="shared" si="407"/>
        <v>0.90399999999999991</v>
      </c>
      <c r="AO183" s="25">
        <f t="shared" si="407"/>
        <v>0.90399999999999991</v>
      </c>
      <c r="AP183" s="25">
        <f t="shared" si="407"/>
        <v>0.90399999999999991</v>
      </c>
      <c r="AQ183" s="25">
        <f t="shared" si="407"/>
        <v>0.90399999999999991</v>
      </c>
      <c r="AR183" s="25">
        <f t="shared" si="407"/>
        <v>1</v>
      </c>
      <c r="AS183" s="25">
        <f t="shared" si="407"/>
        <v>1</v>
      </c>
      <c r="AT183" s="25">
        <f t="shared" si="407"/>
        <v>0.90399999999999991</v>
      </c>
      <c r="AU183" s="25">
        <f t="shared" si="407"/>
        <v>1</v>
      </c>
      <c r="AV183" s="25">
        <f t="shared" si="407"/>
        <v>0.90399999999999991</v>
      </c>
      <c r="AW183" s="25">
        <f t="shared" si="407"/>
        <v>0.90399999999999991</v>
      </c>
      <c r="AX183" s="25">
        <f t="shared" si="407"/>
        <v>0.90399999999999991</v>
      </c>
      <c r="AY183" s="25">
        <f t="shared" si="407"/>
        <v>0.90399999999999991</v>
      </c>
      <c r="AZ183" s="25">
        <f t="shared" si="407"/>
        <v>0.90399999999999991</v>
      </c>
      <c r="BA183" s="25">
        <f t="shared" si="407"/>
        <v>0.90399999999999991</v>
      </c>
      <c r="BB183" s="25">
        <f t="shared" si="407"/>
        <v>0.90399999999999991</v>
      </c>
      <c r="BC183" s="25">
        <f t="shared" si="407"/>
        <v>0.90399999999999991</v>
      </c>
      <c r="BD183" s="25">
        <f t="shared" si="407"/>
        <v>0.90399999999999991</v>
      </c>
      <c r="BE183" s="25">
        <f t="shared" si="407"/>
        <v>0.90399999999999991</v>
      </c>
      <c r="BF183" s="25">
        <f t="shared" si="407"/>
        <v>0.89599999999999991</v>
      </c>
      <c r="BG183" s="25">
        <f t="shared" si="407"/>
        <v>0.89599999999999991</v>
      </c>
      <c r="BH183" s="25">
        <f t="shared" si="407"/>
        <v>1</v>
      </c>
      <c r="BI183" s="25">
        <f t="shared" si="407"/>
        <v>1</v>
      </c>
      <c r="BJ183" s="25">
        <f t="shared" si="407"/>
        <v>1</v>
      </c>
      <c r="BK183" s="25">
        <f t="shared" si="407"/>
        <v>0.90399999999999991</v>
      </c>
      <c r="BL183" s="25">
        <f t="shared" si="407"/>
        <v>0.90399999999999991</v>
      </c>
      <c r="BM183" s="25">
        <f t="shared" si="407"/>
        <v>0.90399999999999991</v>
      </c>
      <c r="BN183" s="25">
        <f t="shared" si="407"/>
        <v>0.90399999999999991</v>
      </c>
      <c r="BO183" s="25">
        <f t="shared" si="407"/>
        <v>0.90399999999999991</v>
      </c>
      <c r="BP183" s="25">
        <f t="shared" si="407"/>
        <v>0.90399999999999991</v>
      </c>
      <c r="BQ183" s="25">
        <f t="shared" si="407"/>
        <v>0.90399999999999991</v>
      </c>
      <c r="BR183" s="25">
        <f t="shared" si="407"/>
        <v>0.90399999999999991</v>
      </c>
      <c r="BS183" s="25">
        <f t="shared" si="407"/>
        <v>0.90399999999999991</v>
      </c>
      <c r="BT183" s="25">
        <f t="shared" si="407"/>
        <v>0.90399999999999991</v>
      </c>
      <c r="BU183" s="25">
        <f t="shared" si="407"/>
        <v>1</v>
      </c>
      <c r="BV183" s="25">
        <f t="shared" si="407"/>
        <v>0.91199999999999992</v>
      </c>
      <c r="BW183" s="25">
        <f t="shared" si="407"/>
        <v>0.90399999999999991</v>
      </c>
      <c r="BX183" s="25">
        <f t="shared" si="407"/>
        <v>0.90399999999999991</v>
      </c>
      <c r="BY183" s="25">
        <f t="shared" si="407"/>
        <v>0.90399999999999991</v>
      </c>
      <c r="BZ183" s="25">
        <f t="shared" si="407"/>
        <v>0.90399999999999991</v>
      </c>
      <c r="CA183" s="25">
        <f t="shared" si="407"/>
        <v>0.90399999999999991</v>
      </c>
      <c r="CB183" s="25">
        <f t="shared" si="407"/>
        <v>0.90399999999999991</v>
      </c>
      <c r="CC183" s="25">
        <f t="shared" si="407"/>
        <v>0.90399999999999991</v>
      </c>
      <c r="CD183" s="25">
        <f t="shared" ref="CD183:CS183" si="408">IF($F183=CD$4,1,IF($F183&gt;=EDATE(CD$4,12),IF(CD$11="Prior Year",CD171*(1-CD$10),CD171-CD$10),IF(CD182&gt;0,CD182,0)))</f>
        <v>0.90399999999999991</v>
      </c>
      <c r="CE183" s="25">
        <f t="shared" si="408"/>
        <v>0.90399999999999991</v>
      </c>
      <c r="CF183" s="25">
        <f t="shared" si="408"/>
        <v>1</v>
      </c>
      <c r="CG183" s="25">
        <f t="shared" si="408"/>
        <v>1</v>
      </c>
      <c r="CH183" s="25">
        <f t="shared" si="408"/>
        <v>1</v>
      </c>
      <c r="CI183" s="25">
        <f t="shared" si="408"/>
        <v>0.90399999999999991</v>
      </c>
      <c r="CJ183" s="25">
        <f t="shared" si="408"/>
        <v>0.94</v>
      </c>
      <c r="CK183" s="25">
        <f t="shared" si="408"/>
        <v>0.94</v>
      </c>
      <c r="CL183" s="25">
        <f t="shared" si="408"/>
        <v>0.91999999999999993</v>
      </c>
      <c r="CM183" s="25">
        <v>0.93242858245173366</v>
      </c>
      <c r="CN183" s="25">
        <v>0.93242858245173366</v>
      </c>
      <c r="CO183" s="25">
        <v>0.93242858245173366</v>
      </c>
      <c r="CP183" s="25">
        <f t="shared" si="408"/>
        <v>0.94</v>
      </c>
      <c r="CQ183" s="25">
        <f t="shared" si="408"/>
        <v>0.94</v>
      </c>
      <c r="CR183" s="25">
        <f t="shared" si="408"/>
        <v>0.94</v>
      </c>
      <c r="CS183" s="25">
        <f t="shared" si="408"/>
        <v>0.94</v>
      </c>
    </row>
    <row r="184" spans="2:97" hidden="1" outlineLevel="1" x14ac:dyDescent="0.25">
      <c r="B184" s="2">
        <f t="shared" si="323"/>
        <v>31</v>
      </c>
      <c r="F184" s="24">
        <f t="shared" si="326"/>
        <v>47178</v>
      </c>
      <c r="G184" s="25">
        <f t="shared" si="347"/>
        <v>0.93989443741075862</v>
      </c>
      <c r="H184" s="25"/>
      <c r="I184" s="25"/>
      <c r="J184" s="25"/>
      <c r="K184" s="25"/>
      <c r="L184" s="25"/>
      <c r="M184" s="25"/>
      <c r="N184" s="25"/>
      <c r="O184" s="25"/>
      <c r="P184" s="23"/>
      <c r="Q184" s="25">
        <f t="shared" si="348"/>
        <v>1</v>
      </c>
      <c r="R184" s="25">
        <f t="shared" ref="R184:CC184" si="409">IF($F184=R$4,1,IF($F184&gt;=EDATE(R$4,12),IF(R$11="Prior Year",R172*(1-R$10),R172-R$10),IF(R183&gt;0,R183,0)))</f>
        <v>0.93499999999999994</v>
      </c>
      <c r="S184" s="25">
        <f t="shared" si="409"/>
        <v>1</v>
      </c>
      <c r="T184" s="25">
        <f t="shared" si="409"/>
        <v>0.93499999999999994</v>
      </c>
      <c r="U184" s="25">
        <f t="shared" si="409"/>
        <v>0.93499999999999994</v>
      </c>
      <c r="V184" s="25">
        <f t="shared" si="409"/>
        <v>0.94</v>
      </c>
      <c r="W184" s="25">
        <f t="shared" si="409"/>
        <v>0.93499999999999994</v>
      </c>
      <c r="X184" s="25">
        <f t="shared" si="409"/>
        <v>0.94</v>
      </c>
      <c r="Y184" s="25">
        <f t="shared" si="409"/>
        <v>0.94</v>
      </c>
      <c r="Z184" s="25">
        <f t="shared" si="409"/>
        <v>0.94</v>
      </c>
      <c r="AA184" s="25">
        <f t="shared" si="409"/>
        <v>0.94</v>
      </c>
      <c r="AB184" s="25">
        <f t="shared" si="409"/>
        <v>0.94499999999999995</v>
      </c>
      <c r="AC184" s="25">
        <f t="shared" si="409"/>
        <v>0.94499999999999995</v>
      </c>
      <c r="AD184" s="25">
        <f t="shared" si="409"/>
        <v>0.93499999999999994</v>
      </c>
      <c r="AE184" s="25">
        <f t="shared" si="409"/>
        <v>0.94</v>
      </c>
      <c r="AF184" s="25">
        <f t="shared" si="409"/>
        <v>0.94</v>
      </c>
      <c r="AG184" s="25">
        <f t="shared" si="409"/>
        <v>0.94</v>
      </c>
      <c r="AH184" s="25">
        <f t="shared" si="409"/>
        <v>0.94</v>
      </c>
      <c r="AI184" s="25">
        <f t="shared" si="409"/>
        <v>1</v>
      </c>
      <c r="AJ184" s="25">
        <f t="shared" si="409"/>
        <v>1</v>
      </c>
      <c r="AK184" s="25">
        <f t="shared" si="409"/>
        <v>0.93499999999999994</v>
      </c>
      <c r="AL184" s="25">
        <f t="shared" si="409"/>
        <v>0.94</v>
      </c>
      <c r="AM184" s="25">
        <f t="shared" si="409"/>
        <v>0.94</v>
      </c>
      <c r="AN184" s="25">
        <f t="shared" si="409"/>
        <v>0.90399999999999991</v>
      </c>
      <c r="AO184" s="25">
        <f t="shared" si="409"/>
        <v>0.90399999999999991</v>
      </c>
      <c r="AP184" s="25">
        <f t="shared" si="409"/>
        <v>0.90399999999999991</v>
      </c>
      <c r="AQ184" s="25">
        <f t="shared" si="409"/>
        <v>0.90399999999999991</v>
      </c>
      <c r="AR184" s="25">
        <f t="shared" si="409"/>
        <v>1</v>
      </c>
      <c r="AS184" s="25">
        <f t="shared" si="409"/>
        <v>1</v>
      </c>
      <c r="AT184" s="25">
        <f t="shared" si="409"/>
        <v>0.90399999999999991</v>
      </c>
      <c r="AU184" s="25">
        <f t="shared" si="409"/>
        <v>1</v>
      </c>
      <c r="AV184" s="25">
        <f t="shared" si="409"/>
        <v>0.90399999999999991</v>
      </c>
      <c r="AW184" s="25">
        <f t="shared" si="409"/>
        <v>0.90399999999999991</v>
      </c>
      <c r="AX184" s="25">
        <f t="shared" si="409"/>
        <v>0.90399999999999991</v>
      </c>
      <c r="AY184" s="25">
        <f t="shared" si="409"/>
        <v>0.90399999999999991</v>
      </c>
      <c r="AZ184" s="25">
        <f t="shared" si="409"/>
        <v>0.90399999999999991</v>
      </c>
      <c r="BA184" s="25">
        <f t="shared" si="409"/>
        <v>0.90399999999999991</v>
      </c>
      <c r="BB184" s="25">
        <f t="shared" si="409"/>
        <v>0.90399999999999991</v>
      </c>
      <c r="BC184" s="25">
        <f t="shared" si="409"/>
        <v>0.90399999999999991</v>
      </c>
      <c r="BD184" s="25">
        <f t="shared" si="409"/>
        <v>0.90399999999999991</v>
      </c>
      <c r="BE184" s="25">
        <f t="shared" si="409"/>
        <v>0.90399999999999991</v>
      </c>
      <c r="BF184" s="25">
        <f t="shared" si="409"/>
        <v>0.89599999999999991</v>
      </c>
      <c r="BG184" s="25">
        <f t="shared" si="409"/>
        <v>0.89599999999999991</v>
      </c>
      <c r="BH184" s="25">
        <f t="shared" si="409"/>
        <v>1</v>
      </c>
      <c r="BI184" s="25">
        <f t="shared" si="409"/>
        <v>1</v>
      </c>
      <c r="BJ184" s="25">
        <f t="shared" si="409"/>
        <v>1</v>
      </c>
      <c r="BK184" s="25">
        <f t="shared" si="409"/>
        <v>0.90399999999999991</v>
      </c>
      <c r="BL184" s="25">
        <f t="shared" si="409"/>
        <v>0.90399999999999991</v>
      </c>
      <c r="BM184" s="25">
        <f t="shared" si="409"/>
        <v>0.90399999999999991</v>
      </c>
      <c r="BN184" s="25">
        <f t="shared" si="409"/>
        <v>0.90399999999999991</v>
      </c>
      <c r="BO184" s="25">
        <f t="shared" si="409"/>
        <v>0.90399999999999991</v>
      </c>
      <c r="BP184" s="25">
        <f t="shared" si="409"/>
        <v>0.90399999999999991</v>
      </c>
      <c r="BQ184" s="25">
        <f t="shared" si="409"/>
        <v>0.90399999999999991</v>
      </c>
      <c r="BR184" s="25">
        <f t="shared" si="409"/>
        <v>0.90399999999999991</v>
      </c>
      <c r="BS184" s="25">
        <f t="shared" si="409"/>
        <v>0.90399999999999991</v>
      </c>
      <c r="BT184" s="25">
        <f t="shared" si="409"/>
        <v>0.90399999999999991</v>
      </c>
      <c r="BU184" s="25">
        <f t="shared" si="409"/>
        <v>1</v>
      </c>
      <c r="BV184" s="25">
        <f t="shared" si="409"/>
        <v>0.91199999999999992</v>
      </c>
      <c r="BW184" s="25">
        <f t="shared" si="409"/>
        <v>0.90399999999999991</v>
      </c>
      <c r="BX184" s="25">
        <f t="shared" si="409"/>
        <v>0.90399999999999991</v>
      </c>
      <c r="BY184" s="25">
        <f t="shared" si="409"/>
        <v>0.90399999999999991</v>
      </c>
      <c r="BZ184" s="25">
        <f t="shared" si="409"/>
        <v>0.90399999999999991</v>
      </c>
      <c r="CA184" s="25">
        <f t="shared" si="409"/>
        <v>0.90399999999999991</v>
      </c>
      <c r="CB184" s="25">
        <f t="shared" si="409"/>
        <v>0.90399999999999991</v>
      </c>
      <c r="CC184" s="25">
        <f t="shared" si="409"/>
        <v>0.90399999999999991</v>
      </c>
      <c r="CD184" s="25">
        <f t="shared" ref="CD184:CS184" si="410">IF($F184=CD$4,1,IF($F184&gt;=EDATE(CD$4,12),IF(CD$11="Prior Year",CD172*(1-CD$10),CD172-CD$10),IF(CD183&gt;0,CD183,0)))</f>
        <v>0.90399999999999991</v>
      </c>
      <c r="CE184" s="25">
        <f t="shared" si="410"/>
        <v>0.90399999999999991</v>
      </c>
      <c r="CF184" s="25">
        <f t="shared" si="410"/>
        <v>1</v>
      </c>
      <c r="CG184" s="25">
        <f t="shared" si="410"/>
        <v>1</v>
      </c>
      <c r="CH184" s="25">
        <f t="shared" si="410"/>
        <v>1</v>
      </c>
      <c r="CI184" s="25">
        <f t="shared" si="410"/>
        <v>0.90399999999999991</v>
      </c>
      <c r="CJ184" s="25">
        <f t="shared" si="410"/>
        <v>0.94</v>
      </c>
      <c r="CK184" s="25">
        <f t="shared" si="410"/>
        <v>0.94</v>
      </c>
      <c r="CL184" s="25">
        <f t="shared" si="410"/>
        <v>0.91999999999999993</v>
      </c>
      <c r="CM184" s="25">
        <v>0.93242858245173366</v>
      </c>
      <c r="CN184" s="25">
        <v>0.93242858245173366</v>
      </c>
      <c r="CO184" s="25">
        <v>0.93242858245173366</v>
      </c>
      <c r="CP184" s="25">
        <f t="shared" si="410"/>
        <v>0.94</v>
      </c>
      <c r="CQ184" s="25">
        <f t="shared" si="410"/>
        <v>0.94</v>
      </c>
      <c r="CR184" s="25">
        <f t="shared" si="410"/>
        <v>0.94</v>
      </c>
      <c r="CS184" s="25">
        <f t="shared" si="410"/>
        <v>0.94</v>
      </c>
    </row>
    <row r="185" spans="2:97" hidden="1" outlineLevel="1" x14ac:dyDescent="0.25">
      <c r="B185" s="2">
        <f t="shared" si="323"/>
        <v>30</v>
      </c>
      <c r="F185" s="24">
        <f t="shared" si="326"/>
        <v>47209</v>
      </c>
      <c r="G185" s="25">
        <f t="shared" si="347"/>
        <v>0.93989443741075862</v>
      </c>
      <c r="H185" s="25"/>
      <c r="I185" s="25"/>
      <c r="J185" s="25"/>
      <c r="K185" s="25"/>
      <c r="L185" s="25"/>
      <c r="M185" s="25"/>
      <c r="N185" s="25"/>
      <c r="O185" s="25"/>
      <c r="P185" s="23"/>
      <c r="Q185" s="25">
        <f t="shared" si="348"/>
        <v>1</v>
      </c>
      <c r="R185" s="25">
        <f t="shared" ref="R185:CC185" si="411">IF($F185=R$4,1,IF($F185&gt;=EDATE(R$4,12),IF(R$11="Prior Year",R173*(1-R$10),R173-R$10),IF(R184&gt;0,R184,0)))</f>
        <v>0.93499999999999994</v>
      </c>
      <c r="S185" s="25">
        <f t="shared" si="411"/>
        <v>1</v>
      </c>
      <c r="T185" s="25">
        <f t="shared" si="411"/>
        <v>0.93499999999999994</v>
      </c>
      <c r="U185" s="25">
        <f t="shared" si="411"/>
        <v>0.93499999999999994</v>
      </c>
      <c r="V185" s="25">
        <f t="shared" si="411"/>
        <v>0.94</v>
      </c>
      <c r="W185" s="25">
        <f t="shared" si="411"/>
        <v>0.93499999999999994</v>
      </c>
      <c r="X185" s="25">
        <f t="shared" si="411"/>
        <v>0.94</v>
      </c>
      <c r="Y185" s="25">
        <f t="shared" si="411"/>
        <v>0.94</v>
      </c>
      <c r="Z185" s="25">
        <f t="shared" si="411"/>
        <v>0.94</v>
      </c>
      <c r="AA185" s="25">
        <f t="shared" si="411"/>
        <v>0.94</v>
      </c>
      <c r="AB185" s="25">
        <f t="shared" si="411"/>
        <v>0.94499999999999995</v>
      </c>
      <c r="AC185" s="25">
        <f t="shared" si="411"/>
        <v>0.94499999999999995</v>
      </c>
      <c r="AD185" s="25">
        <f t="shared" si="411"/>
        <v>0.93499999999999994</v>
      </c>
      <c r="AE185" s="25">
        <f t="shared" si="411"/>
        <v>0.94</v>
      </c>
      <c r="AF185" s="25">
        <f t="shared" si="411"/>
        <v>0.94</v>
      </c>
      <c r="AG185" s="25">
        <f t="shared" si="411"/>
        <v>0.94</v>
      </c>
      <c r="AH185" s="25">
        <f t="shared" si="411"/>
        <v>0.94</v>
      </c>
      <c r="AI185" s="25">
        <f t="shared" si="411"/>
        <v>1</v>
      </c>
      <c r="AJ185" s="25">
        <f t="shared" si="411"/>
        <v>1</v>
      </c>
      <c r="AK185" s="25">
        <f t="shared" si="411"/>
        <v>0.93499999999999994</v>
      </c>
      <c r="AL185" s="25">
        <f t="shared" si="411"/>
        <v>0.94</v>
      </c>
      <c r="AM185" s="25">
        <f t="shared" si="411"/>
        <v>0.94</v>
      </c>
      <c r="AN185" s="25">
        <f t="shared" si="411"/>
        <v>0.90399999999999991</v>
      </c>
      <c r="AO185" s="25">
        <f t="shared" si="411"/>
        <v>0.90399999999999991</v>
      </c>
      <c r="AP185" s="25">
        <f t="shared" si="411"/>
        <v>0.90399999999999991</v>
      </c>
      <c r="AQ185" s="25">
        <f t="shared" si="411"/>
        <v>0.90399999999999991</v>
      </c>
      <c r="AR185" s="25">
        <f t="shared" si="411"/>
        <v>1</v>
      </c>
      <c r="AS185" s="25">
        <f t="shared" si="411"/>
        <v>1</v>
      </c>
      <c r="AT185" s="25">
        <f t="shared" si="411"/>
        <v>0.90399999999999991</v>
      </c>
      <c r="AU185" s="25">
        <f t="shared" si="411"/>
        <v>1</v>
      </c>
      <c r="AV185" s="25">
        <f t="shared" si="411"/>
        <v>0.90399999999999991</v>
      </c>
      <c r="AW185" s="25">
        <f t="shared" si="411"/>
        <v>0.90399999999999991</v>
      </c>
      <c r="AX185" s="25">
        <f t="shared" si="411"/>
        <v>0.90399999999999991</v>
      </c>
      <c r="AY185" s="25">
        <f t="shared" si="411"/>
        <v>0.90399999999999991</v>
      </c>
      <c r="AZ185" s="25">
        <f t="shared" si="411"/>
        <v>0.90399999999999991</v>
      </c>
      <c r="BA185" s="25">
        <f t="shared" si="411"/>
        <v>0.90399999999999991</v>
      </c>
      <c r="BB185" s="25">
        <f t="shared" si="411"/>
        <v>0.90399999999999991</v>
      </c>
      <c r="BC185" s="25">
        <f t="shared" si="411"/>
        <v>0.90399999999999991</v>
      </c>
      <c r="BD185" s="25">
        <f t="shared" si="411"/>
        <v>0.90399999999999991</v>
      </c>
      <c r="BE185" s="25">
        <f t="shared" si="411"/>
        <v>0.90399999999999991</v>
      </c>
      <c r="BF185" s="25">
        <f t="shared" si="411"/>
        <v>0.89599999999999991</v>
      </c>
      <c r="BG185" s="25">
        <f t="shared" si="411"/>
        <v>0.89599999999999991</v>
      </c>
      <c r="BH185" s="25">
        <f t="shared" si="411"/>
        <v>1</v>
      </c>
      <c r="BI185" s="25">
        <f t="shared" si="411"/>
        <v>1</v>
      </c>
      <c r="BJ185" s="25">
        <f t="shared" si="411"/>
        <v>1</v>
      </c>
      <c r="BK185" s="25">
        <f t="shared" si="411"/>
        <v>0.90399999999999991</v>
      </c>
      <c r="BL185" s="25">
        <f t="shared" si="411"/>
        <v>0.90399999999999991</v>
      </c>
      <c r="BM185" s="25">
        <f t="shared" si="411"/>
        <v>0.90399999999999991</v>
      </c>
      <c r="BN185" s="25">
        <f t="shared" si="411"/>
        <v>0.90399999999999991</v>
      </c>
      <c r="BO185" s="25">
        <f t="shared" si="411"/>
        <v>0.90399999999999991</v>
      </c>
      <c r="BP185" s="25">
        <f t="shared" si="411"/>
        <v>0.90399999999999991</v>
      </c>
      <c r="BQ185" s="25">
        <f t="shared" si="411"/>
        <v>0.90399999999999991</v>
      </c>
      <c r="BR185" s="25">
        <f t="shared" si="411"/>
        <v>0.90399999999999991</v>
      </c>
      <c r="BS185" s="25">
        <f t="shared" si="411"/>
        <v>0.90399999999999991</v>
      </c>
      <c r="BT185" s="25">
        <f t="shared" si="411"/>
        <v>0.90399999999999991</v>
      </c>
      <c r="BU185" s="25">
        <f t="shared" si="411"/>
        <v>1</v>
      </c>
      <c r="BV185" s="25">
        <f t="shared" si="411"/>
        <v>0.91199999999999992</v>
      </c>
      <c r="BW185" s="25">
        <f t="shared" si="411"/>
        <v>0.90399999999999991</v>
      </c>
      <c r="BX185" s="25">
        <f t="shared" si="411"/>
        <v>0.90399999999999991</v>
      </c>
      <c r="BY185" s="25">
        <f t="shared" si="411"/>
        <v>0.90399999999999991</v>
      </c>
      <c r="BZ185" s="25">
        <f t="shared" si="411"/>
        <v>0.90399999999999991</v>
      </c>
      <c r="CA185" s="25">
        <f t="shared" si="411"/>
        <v>0.90399999999999991</v>
      </c>
      <c r="CB185" s="25">
        <f t="shared" si="411"/>
        <v>0.90399999999999991</v>
      </c>
      <c r="CC185" s="25">
        <f t="shared" si="411"/>
        <v>0.90399999999999991</v>
      </c>
      <c r="CD185" s="25">
        <f t="shared" ref="CD185:CS185" si="412">IF($F185=CD$4,1,IF($F185&gt;=EDATE(CD$4,12),IF(CD$11="Prior Year",CD173*(1-CD$10),CD173-CD$10),IF(CD184&gt;0,CD184,0)))</f>
        <v>0.90399999999999991</v>
      </c>
      <c r="CE185" s="25">
        <f t="shared" si="412"/>
        <v>0.90399999999999991</v>
      </c>
      <c r="CF185" s="25">
        <f t="shared" si="412"/>
        <v>1</v>
      </c>
      <c r="CG185" s="25">
        <f t="shared" si="412"/>
        <v>1</v>
      </c>
      <c r="CH185" s="25">
        <f t="shared" si="412"/>
        <v>1</v>
      </c>
      <c r="CI185" s="25">
        <f t="shared" si="412"/>
        <v>0.90399999999999991</v>
      </c>
      <c r="CJ185" s="25">
        <f t="shared" si="412"/>
        <v>0.94</v>
      </c>
      <c r="CK185" s="25">
        <f t="shared" si="412"/>
        <v>0.94</v>
      </c>
      <c r="CL185" s="25">
        <f t="shared" si="412"/>
        <v>0.91999999999999993</v>
      </c>
      <c r="CM185" s="25">
        <v>0.93242858245173366</v>
      </c>
      <c r="CN185" s="25">
        <v>0.93242858245173366</v>
      </c>
      <c r="CO185" s="25">
        <v>0.93242858245173366</v>
      </c>
      <c r="CP185" s="25">
        <f t="shared" si="412"/>
        <v>0.94</v>
      </c>
      <c r="CQ185" s="25">
        <f t="shared" si="412"/>
        <v>0.94</v>
      </c>
      <c r="CR185" s="25">
        <f t="shared" si="412"/>
        <v>0.94</v>
      </c>
      <c r="CS185" s="25">
        <f t="shared" si="412"/>
        <v>0.94</v>
      </c>
    </row>
    <row r="186" spans="2:97" hidden="1" outlineLevel="1" x14ac:dyDescent="0.25">
      <c r="B186" s="2">
        <f t="shared" si="323"/>
        <v>31</v>
      </c>
      <c r="F186" s="24">
        <f t="shared" si="326"/>
        <v>47239</v>
      </c>
      <c r="G186" s="25">
        <f t="shared" si="347"/>
        <v>0.93973921816357198</v>
      </c>
      <c r="H186" s="25"/>
      <c r="I186" s="25"/>
      <c r="J186" s="25"/>
      <c r="K186" s="25"/>
      <c r="L186" s="25"/>
      <c r="M186" s="25"/>
      <c r="N186" s="25"/>
      <c r="O186" s="25"/>
      <c r="P186" s="23"/>
      <c r="Q186" s="25">
        <f t="shared" si="348"/>
        <v>1</v>
      </c>
      <c r="R186" s="25">
        <f t="shared" ref="R186:CC186" si="413">IF($F186=R$4,1,IF($F186&gt;=EDATE(R$4,12),IF(R$11="Prior Year",R174*(1-R$10),R174-R$10),IF(R185&gt;0,R185,0)))</f>
        <v>0.93499999999999994</v>
      </c>
      <c r="S186" s="25">
        <f t="shared" si="413"/>
        <v>1</v>
      </c>
      <c r="T186" s="25">
        <f t="shared" si="413"/>
        <v>0.93499999999999994</v>
      </c>
      <c r="U186" s="25">
        <f t="shared" si="413"/>
        <v>0.93499999999999994</v>
      </c>
      <c r="V186" s="25">
        <f t="shared" si="413"/>
        <v>0.94</v>
      </c>
      <c r="W186" s="25">
        <f t="shared" si="413"/>
        <v>0.93499999999999994</v>
      </c>
      <c r="X186" s="25">
        <f t="shared" si="413"/>
        <v>0.94</v>
      </c>
      <c r="Y186" s="25">
        <f t="shared" si="413"/>
        <v>0.94</v>
      </c>
      <c r="Z186" s="25">
        <f t="shared" si="413"/>
        <v>0.94</v>
      </c>
      <c r="AA186" s="25">
        <f t="shared" si="413"/>
        <v>0.94</v>
      </c>
      <c r="AB186" s="25">
        <f t="shared" si="413"/>
        <v>0.94499999999999995</v>
      </c>
      <c r="AC186" s="25">
        <f t="shared" si="413"/>
        <v>0.94499999999999995</v>
      </c>
      <c r="AD186" s="25">
        <f t="shared" si="413"/>
        <v>0.93499999999999994</v>
      </c>
      <c r="AE186" s="25">
        <f t="shared" si="413"/>
        <v>0.94</v>
      </c>
      <c r="AF186" s="25">
        <f t="shared" si="413"/>
        <v>0.94</v>
      </c>
      <c r="AG186" s="25">
        <f t="shared" si="413"/>
        <v>0.94</v>
      </c>
      <c r="AH186" s="25">
        <f t="shared" si="413"/>
        <v>0.94</v>
      </c>
      <c r="AI186" s="25">
        <f t="shared" si="413"/>
        <v>1</v>
      </c>
      <c r="AJ186" s="25">
        <f t="shared" si="413"/>
        <v>1</v>
      </c>
      <c r="AK186" s="25">
        <f t="shared" si="413"/>
        <v>0.93499999999999994</v>
      </c>
      <c r="AL186" s="25">
        <f t="shared" si="413"/>
        <v>0.94</v>
      </c>
      <c r="AM186" s="25">
        <f t="shared" si="413"/>
        <v>0.94</v>
      </c>
      <c r="AN186" s="25">
        <f t="shared" si="413"/>
        <v>0.90399999999999991</v>
      </c>
      <c r="AO186" s="25">
        <f t="shared" si="413"/>
        <v>0.90399999999999991</v>
      </c>
      <c r="AP186" s="25">
        <f t="shared" si="413"/>
        <v>0.90399999999999991</v>
      </c>
      <c r="AQ186" s="25">
        <f t="shared" si="413"/>
        <v>0.90399999999999991</v>
      </c>
      <c r="AR186" s="25">
        <f t="shared" si="413"/>
        <v>1</v>
      </c>
      <c r="AS186" s="25">
        <f t="shared" si="413"/>
        <v>1</v>
      </c>
      <c r="AT186" s="25">
        <f t="shared" si="413"/>
        <v>0.90399999999999991</v>
      </c>
      <c r="AU186" s="25">
        <f t="shared" si="413"/>
        <v>1</v>
      </c>
      <c r="AV186" s="25">
        <f t="shared" si="413"/>
        <v>0.90399999999999991</v>
      </c>
      <c r="AW186" s="25">
        <f t="shared" si="413"/>
        <v>0.90399999999999991</v>
      </c>
      <c r="AX186" s="25">
        <f t="shared" si="413"/>
        <v>0.90399999999999991</v>
      </c>
      <c r="AY186" s="25">
        <f t="shared" si="413"/>
        <v>0.90399999999999991</v>
      </c>
      <c r="AZ186" s="25">
        <f t="shared" si="413"/>
        <v>0.90399999999999991</v>
      </c>
      <c r="BA186" s="25">
        <f t="shared" si="413"/>
        <v>0.90399999999999991</v>
      </c>
      <c r="BB186" s="25">
        <f t="shared" si="413"/>
        <v>0.90399999999999991</v>
      </c>
      <c r="BC186" s="25">
        <f t="shared" si="413"/>
        <v>0.90399999999999991</v>
      </c>
      <c r="BD186" s="25">
        <f t="shared" si="413"/>
        <v>0.90399999999999991</v>
      </c>
      <c r="BE186" s="25">
        <f t="shared" si="413"/>
        <v>0.90399999999999991</v>
      </c>
      <c r="BF186" s="25">
        <f t="shared" si="413"/>
        <v>0.89599999999999991</v>
      </c>
      <c r="BG186" s="25">
        <f t="shared" si="413"/>
        <v>0.89599999999999991</v>
      </c>
      <c r="BH186" s="25">
        <f t="shared" si="413"/>
        <v>1</v>
      </c>
      <c r="BI186" s="25">
        <f t="shared" si="413"/>
        <v>1</v>
      </c>
      <c r="BJ186" s="25">
        <f t="shared" si="413"/>
        <v>1</v>
      </c>
      <c r="BK186" s="25">
        <f t="shared" si="413"/>
        <v>0.90399999999999991</v>
      </c>
      <c r="BL186" s="25">
        <f t="shared" si="413"/>
        <v>0.90399999999999991</v>
      </c>
      <c r="BM186" s="25">
        <f t="shared" si="413"/>
        <v>0.90399999999999991</v>
      </c>
      <c r="BN186" s="25">
        <f t="shared" si="413"/>
        <v>0.90399999999999991</v>
      </c>
      <c r="BO186" s="25">
        <f t="shared" si="413"/>
        <v>0.90399999999999991</v>
      </c>
      <c r="BP186" s="25">
        <f t="shared" si="413"/>
        <v>0.90399999999999991</v>
      </c>
      <c r="BQ186" s="25">
        <f t="shared" si="413"/>
        <v>0.90399999999999991</v>
      </c>
      <c r="BR186" s="25">
        <f t="shared" si="413"/>
        <v>0.90399999999999991</v>
      </c>
      <c r="BS186" s="25">
        <f t="shared" si="413"/>
        <v>0.90399999999999991</v>
      </c>
      <c r="BT186" s="25">
        <f t="shared" si="413"/>
        <v>0.90399999999999991</v>
      </c>
      <c r="BU186" s="25">
        <f t="shared" si="413"/>
        <v>1</v>
      </c>
      <c r="BV186" s="25">
        <f t="shared" si="413"/>
        <v>0.91199999999999992</v>
      </c>
      <c r="BW186" s="25">
        <f t="shared" si="413"/>
        <v>0.90399999999999991</v>
      </c>
      <c r="BX186" s="25">
        <f t="shared" si="413"/>
        <v>0.90399999999999991</v>
      </c>
      <c r="BY186" s="25">
        <f t="shared" si="413"/>
        <v>0.90399999999999991</v>
      </c>
      <c r="BZ186" s="25">
        <f t="shared" si="413"/>
        <v>0.90399999999999991</v>
      </c>
      <c r="CA186" s="25">
        <f t="shared" si="413"/>
        <v>0.90399999999999991</v>
      </c>
      <c r="CB186" s="25">
        <f t="shared" si="413"/>
        <v>0.90399999999999991</v>
      </c>
      <c r="CC186" s="25">
        <f t="shared" si="413"/>
        <v>0.90399999999999991</v>
      </c>
      <c r="CD186" s="25">
        <f t="shared" ref="CD186:CS186" si="414">IF($F186=CD$4,1,IF($F186&gt;=EDATE(CD$4,12),IF(CD$11="Prior Year",CD174*(1-CD$10),CD174-CD$10),IF(CD185&gt;0,CD185,0)))</f>
        <v>0.90399999999999991</v>
      </c>
      <c r="CE186" s="25">
        <f t="shared" si="414"/>
        <v>0.90399999999999991</v>
      </c>
      <c r="CF186" s="25">
        <f t="shared" si="414"/>
        <v>1</v>
      </c>
      <c r="CG186" s="25">
        <f t="shared" si="414"/>
        <v>1</v>
      </c>
      <c r="CH186" s="25">
        <f t="shared" si="414"/>
        <v>1</v>
      </c>
      <c r="CI186" s="25">
        <f t="shared" si="414"/>
        <v>0.89599999999999991</v>
      </c>
      <c r="CJ186" s="25">
        <f t="shared" si="414"/>
        <v>0.94</v>
      </c>
      <c r="CK186" s="25">
        <f t="shared" si="414"/>
        <v>0.94</v>
      </c>
      <c r="CL186" s="25">
        <f t="shared" si="414"/>
        <v>0.91999999999999993</v>
      </c>
      <c r="CM186" s="25">
        <v>0.93242858245173366</v>
      </c>
      <c r="CN186" s="25">
        <v>0.93242858245173366</v>
      </c>
      <c r="CO186" s="25">
        <v>0.93242858245173366</v>
      </c>
      <c r="CP186" s="25">
        <f t="shared" si="414"/>
        <v>0.94</v>
      </c>
      <c r="CQ186" s="25">
        <f t="shared" si="414"/>
        <v>0.94</v>
      </c>
      <c r="CR186" s="25">
        <f t="shared" si="414"/>
        <v>0.94</v>
      </c>
      <c r="CS186" s="25">
        <f t="shared" si="414"/>
        <v>0.94</v>
      </c>
    </row>
    <row r="187" spans="2:97" hidden="1" outlineLevel="1" x14ac:dyDescent="0.25">
      <c r="B187" s="2">
        <f t="shared" si="323"/>
        <v>30</v>
      </c>
      <c r="F187" s="24">
        <f t="shared" si="326"/>
        <v>47270</v>
      </c>
      <c r="G187" s="25">
        <f t="shared" si="347"/>
        <v>0.93880790268045222</v>
      </c>
      <c r="H187" s="25"/>
      <c r="I187" s="25"/>
      <c r="J187" s="25"/>
      <c r="K187" s="25"/>
      <c r="L187" s="25"/>
      <c r="M187" s="25"/>
      <c r="N187" s="25"/>
      <c r="O187" s="25"/>
      <c r="P187" s="23"/>
      <c r="Q187" s="25">
        <f t="shared" si="348"/>
        <v>1</v>
      </c>
      <c r="R187" s="25">
        <f t="shared" ref="R187:CC187" si="415">IF($F187=R$4,1,IF($F187&gt;=EDATE(R$4,12),IF(R$11="Prior Year",R175*(1-R$10),R175-R$10),IF(R186&gt;0,R186,0)))</f>
        <v>0.93499999999999994</v>
      </c>
      <c r="S187" s="25">
        <f t="shared" si="415"/>
        <v>1</v>
      </c>
      <c r="T187" s="25">
        <f t="shared" si="415"/>
        <v>0.93499999999999994</v>
      </c>
      <c r="U187" s="25">
        <f t="shared" si="415"/>
        <v>0.93499999999999994</v>
      </c>
      <c r="V187" s="25">
        <f t="shared" si="415"/>
        <v>0.94</v>
      </c>
      <c r="W187" s="25">
        <f t="shared" si="415"/>
        <v>0.93499999999999994</v>
      </c>
      <c r="X187" s="25">
        <f t="shared" si="415"/>
        <v>0.94</v>
      </c>
      <c r="Y187" s="25">
        <f t="shared" si="415"/>
        <v>0.94</v>
      </c>
      <c r="Z187" s="25">
        <f t="shared" si="415"/>
        <v>0.94</v>
      </c>
      <c r="AA187" s="25">
        <f t="shared" si="415"/>
        <v>0.94</v>
      </c>
      <c r="AB187" s="25">
        <f t="shared" si="415"/>
        <v>0.94499999999999995</v>
      </c>
      <c r="AC187" s="25">
        <f t="shared" si="415"/>
        <v>0.94499999999999995</v>
      </c>
      <c r="AD187" s="25">
        <f t="shared" si="415"/>
        <v>0.93499999999999994</v>
      </c>
      <c r="AE187" s="25">
        <f t="shared" si="415"/>
        <v>0.94</v>
      </c>
      <c r="AF187" s="25">
        <f t="shared" si="415"/>
        <v>0.94</v>
      </c>
      <c r="AG187" s="25">
        <f t="shared" si="415"/>
        <v>0.94</v>
      </c>
      <c r="AH187" s="25">
        <f t="shared" si="415"/>
        <v>0.94</v>
      </c>
      <c r="AI187" s="25">
        <f t="shared" si="415"/>
        <v>1</v>
      </c>
      <c r="AJ187" s="25">
        <f t="shared" si="415"/>
        <v>1</v>
      </c>
      <c r="AK187" s="25">
        <f t="shared" si="415"/>
        <v>0.93499999999999994</v>
      </c>
      <c r="AL187" s="25">
        <f t="shared" si="415"/>
        <v>0.94</v>
      </c>
      <c r="AM187" s="25">
        <f t="shared" si="415"/>
        <v>0.94</v>
      </c>
      <c r="AN187" s="25">
        <f t="shared" si="415"/>
        <v>0.90399999999999991</v>
      </c>
      <c r="AO187" s="25">
        <f t="shared" si="415"/>
        <v>0.90399999999999991</v>
      </c>
      <c r="AP187" s="25">
        <f t="shared" si="415"/>
        <v>0.90399999999999991</v>
      </c>
      <c r="AQ187" s="25">
        <f t="shared" si="415"/>
        <v>0.90399999999999991</v>
      </c>
      <c r="AR187" s="25">
        <f t="shared" si="415"/>
        <v>1</v>
      </c>
      <c r="AS187" s="25">
        <f t="shared" si="415"/>
        <v>1</v>
      </c>
      <c r="AT187" s="25">
        <f t="shared" si="415"/>
        <v>0.90399999999999991</v>
      </c>
      <c r="AU187" s="25">
        <f t="shared" si="415"/>
        <v>1</v>
      </c>
      <c r="AV187" s="25">
        <f t="shared" si="415"/>
        <v>0.90399999999999991</v>
      </c>
      <c r="AW187" s="25">
        <f t="shared" si="415"/>
        <v>0.90399999999999991</v>
      </c>
      <c r="AX187" s="25">
        <f t="shared" si="415"/>
        <v>0.90399999999999991</v>
      </c>
      <c r="AY187" s="25">
        <f t="shared" si="415"/>
        <v>0.90399999999999991</v>
      </c>
      <c r="AZ187" s="25">
        <f t="shared" si="415"/>
        <v>0.89599999999999991</v>
      </c>
      <c r="BA187" s="25">
        <f t="shared" si="415"/>
        <v>0.89599999999999991</v>
      </c>
      <c r="BB187" s="25">
        <f t="shared" si="415"/>
        <v>0.89599999999999991</v>
      </c>
      <c r="BC187" s="25">
        <f t="shared" si="415"/>
        <v>0.89599999999999991</v>
      </c>
      <c r="BD187" s="25">
        <f t="shared" si="415"/>
        <v>0.89599999999999991</v>
      </c>
      <c r="BE187" s="25">
        <f t="shared" si="415"/>
        <v>0.89599999999999991</v>
      </c>
      <c r="BF187" s="25">
        <f t="shared" si="415"/>
        <v>0.89599999999999991</v>
      </c>
      <c r="BG187" s="25">
        <f t="shared" si="415"/>
        <v>0.89599999999999991</v>
      </c>
      <c r="BH187" s="25">
        <f t="shared" si="415"/>
        <v>1</v>
      </c>
      <c r="BI187" s="25">
        <f t="shared" si="415"/>
        <v>1</v>
      </c>
      <c r="BJ187" s="25">
        <f t="shared" si="415"/>
        <v>1</v>
      </c>
      <c r="BK187" s="25">
        <f t="shared" si="415"/>
        <v>0.90399999999999991</v>
      </c>
      <c r="BL187" s="25">
        <f t="shared" si="415"/>
        <v>0.90399999999999991</v>
      </c>
      <c r="BM187" s="25">
        <f t="shared" si="415"/>
        <v>0.90399999999999991</v>
      </c>
      <c r="BN187" s="25">
        <f t="shared" si="415"/>
        <v>0.90399999999999991</v>
      </c>
      <c r="BO187" s="25">
        <f t="shared" si="415"/>
        <v>0.90399999999999991</v>
      </c>
      <c r="BP187" s="25">
        <f t="shared" si="415"/>
        <v>0.90399999999999991</v>
      </c>
      <c r="BQ187" s="25">
        <f t="shared" si="415"/>
        <v>0.90399999999999991</v>
      </c>
      <c r="BR187" s="25">
        <f t="shared" si="415"/>
        <v>0.90399999999999991</v>
      </c>
      <c r="BS187" s="25">
        <f t="shared" si="415"/>
        <v>0.90399999999999991</v>
      </c>
      <c r="BT187" s="25">
        <f t="shared" si="415"/>
        <v>0.90399999999999991</v>
      </c>
      <c r="BU187" s="25">
        <f t="shared" si="415"/>
        <v>1</v>
      </c>
      <c r="BV187" s="25">
        <f t="shared" si="415"/>
        <v>0.91199999999999992</v>
      </c>
      <c r="BW187" s="25">
        <f t="shared" si="415"/>
        <v>0.90399999999999991</v>
      </c>
      <c r="BX187" s="25">
        <f t="shared" si="415"/>
        <v>0.90399999999999991</v>
      </c>
      <c r="BY187" s="25">
        <f t="shared" si="415"/>
        <v>0.90399999999999991</v>
      </c>
      <c r="BZ187" s="25">
        <f t="shared" si="415"/>
        <v>0.90399999999999991</v>
      </c>
      <c r="CA187" s="25">
        <f t="shared" si="415"/>
        <v>0.90399999999999991</v>
      </c>
      <c r="CB187" s="25">
        <f t="shared" si="415"/>
        <v>0.90399999999999991</v>
      </c>
      <c r="CC187" s="25">
        <f t="shared" si="415"/>
        <v>0.90399999999999991</v>
      </c>
      <c r="CD187" s="25">
        <f t="shared" ref="CD187:CS187" si="416">IF($F187=CD$4,1,IF($F187&gt;=EDATE(CD$4,12),IF(CD$11="Prior Year",CD175*(1-CD$10),CD175-CD$10),IF(CD186&gt;0,CD186,0)))</f>
        <v>0.90399999999999991</v>
      </c>
      <c r="CE187" s="25">
        <f t="shared" si="416"/>
        <v>0.90399999999999991</v>
      </c>
      <c r="CF187" s="25">
        <f t="shared" si="416"/>
        <v>1</v>
      </c>
      <c r="CG187" s="25">
        <f t="shared" si="416"/>
        <v>1</v>
      </c>
      <c r="CH187" s="25">
        <f t="shared" si="416"/>
        <v>1</v>
      </c>
      <c r="CI187" s="25">
        <f t="shared" si="416"/>
        <v>0.89599999999999991</v>
      </c>
      <c r="CJ187" s="25">
        <f t="shared" si="416"/>
        <v>0.94</v>
      </c>
      <c r="CK187" s="25">
        <f t="shared" si="416"/>
        <v>0.94</v>
      </c>
      <c r="CL187" s="25">
        <f t="shared" si="416"/>
        <v>0.91999999999999993</v>
      </c>
      <c r="CM187" s="25">
        <v>0.93242858245173366</v>
      </c>
      <c r="CN187" s="25">
        <v>0.93242858245173366</v>
      </c>
      <c r="CO187" s="25">
        <v>0.93242858245173366</v>
      </c>
      <c r="CP187" s="25">
        <f t="shared" si="416"/>
        <v>0.94</v>
      </c>
      <c r="CQ187" s="25">
        <f t="shared" si="416"/>
        <v>0.94</v>
      </c>
      <c r="CR187" s="25">
        <f t="shared" si="416"/>
        <v>0.94</v>
      </c>
      <c r="CS187" s="25">
        <f t="shared" si="416"/>
        <v>0.94</v>
      </c>
    </row>
    <row r="188" spans="2:97" hidden="1" outlineLevel="1" x14ac:dyDescent="0.25">
      <c r="B188" s="2">
        <f t="shared" si="323"/>
        <v>31</v>
      </c>
      <c r="F188" s="24">
        <f t="shared" si="326"/>
        <v>47300</v>
      </c>
      <c r="G188" s="25">
        <f t="shared" si="347"/>
        <v>0.93880790268045222</v>
      </c>
      <c r="H188" s="25"/>
      <c r="I188" s="25"/>
      <c r="J188" s="25"/>
      <c r="K188" s="25"/>
      <c r="L188" s="25"/>
      <c r="M188" s="25"/>
      <c r="N188" s="25"/>
      <c r="O188" s="25"/>
      <c r="P188" s="23"/>
      <c r="Q188" s="25">
        <f t="shared" si="348"/>
        <v>1</v>
      </c>
      <c r="R188" s="25">
        <f t="shared" ref="R188:CC188" si="417">IF($F188=R$4,1,IF($F188&gt;=EDATE(R$4,12),IF(R$11="Prior Year",R176*(1-R$10),R176-R$10),IF(R187&gt;0,R187,0)))</f>
        <v>0.93499999999999994</v>
      </c>
      <c r="S188" s="25">
        <f t="shared" si="417"/>
        <v>1</v>
      </c>
      <c r="T188" s="25">
        <f t="shared" si="417"/>
        <v>0.93499999999999994</v>
      </c>
      <c r="U188" s="25">
        <f t="shared" si="417"/>
        <v>0.93499999999999994</v>
      </c>
      <c r="V188" s="25">
        <f t="shared" si="417"/>
        <v>0.94</v>
      </c>
      <c r="W188" s="25">
        <f t="shared" si="417"/>
        <v>0.93499999999999994</v>
      </c>
      <c r="X188" s="25">
        <f t="shared" si="417"/>
        <v>0.94</v>
      </c>
      <c r="Y188" s="25">
        <f t="shared" si="417"/>
        <v>0.94</v>
      </c>
      <c r="Z188" s="25">
        <f t="shared" si="417"/>
        <v>0.94</v>
      </c>
      <c r="AA188" s="25">
        <f t="shared" si="417"/>
        <v>0.94</v>
      </c>
      <c r="AB188" s="25">
        <f t="shared" si="417"/>
        <v>0.94499999999999995</v>
      </c>
      <c r="AC188" s="25">
        <f t="shared" si="417"/>
        <v>0.94499999999999995</v>
      </c>
      <c r="AD188" s="25">
        <f t="shared" si="417"/>
        <v>0.93499999999999994</v>
      </c>
      <c r="AE188" s="25">
        <f t="shared" si="417"/>
        <v>0.94</v>
      </c>
      <c r="AF188" s="25">
        <f t="shared" si="417"/>
        <v>0.94</v>
      </c>
      <c r="AG188" s="25">
        <f t="shared" si="417"/>
        <v>0.94</v>
      </c>
      <c r="AH188" s="25">
        <f t="shared" si="417"/>
        <v>0.94</v>
      </c>
      <c r="AI188" s="25">
        <f t="shared" si="417"/>
        <v>1</v>
      </c>
      <c r="AJ188" s="25">
        <f t="shared" si="417"/>
        <v>1</v>
      </c>
      <c r="AK188" s="25">
        <f t="shared" si="417"/>
        <v>0.93499999999999994</v>
      </c>
      <c r="AL188" s="25">
        <f t="shared" si="417"/>
        <v>0.94</v>
      </c>
      <c r="AM188" s="25">
        <f t="shared" si="417"/>
        <v>0.94</v>
      </c>
      <c r="AN188" s="25">
        <f t="shared" si="417"/>
        <v>0.90399999999999991</v>
      </c>
      <c r="AO188" s="25">
        <f t="shared" si="417"/>
        <v>0.90399999999999991</v>
      </c>
      <c r="AP188" s="25">
        <f t="shared" si="417"/>
        <v>0.90399999999999991</v>
      </c>
      <c r="AQ188" s="25">
        <f t="shared" si="417"/>
        <v>0.90399999999999991</v>
      </c>
      <c r="AR188" s="25">
        <f t="shared" si="417"/>
        <v>1</v>
      </c>
      <c r="AS188" s="25">
        <f t="shared" si="417"/>
        <v>1</v>
      </c>
      <c r="AT188" s="25">
        <f t="shared" si="417"/>
        <v>0.90399999999999991</v>
      </c>
      <c r="AU188" s="25">
        <f t="shared" si="417"/>
        <v>1</v>
      </c>
      <c r="AV188" s="25">
        <f t="shared" si="417"/>
        <v>0.90399999999999991</v>
      </c>
      <c r="AW188" s="25">
        <f t="shared" si="417"/>
        <v>0.90399999999999991</v>
      </c>
      <c r="AX188" s="25">
        <f t="shared" si="417"/>
        <v>0.90399999999999991</v>
      </c>
      <c r="AY188" s="25">
        <f t="shared" si="417"/>
        <v>0.90399999999999991</v>
      </c>
      <c r="AZ188" s="25">
        <f t="shared" si="417"/>
        <v>0.89599999999999991</v>
      </c>
      <c r="BA188" s="25">
        <f t="shared" si="417"/>
        <v>0.89599999999999991</v>
      </c>
      <c r="BB188" s="25">
        <f t="shared" si="417"/>
        <v>0.89599999999999991</v>
      </c>
      <c r="BC188" s="25">
        <f t="shared" si="417"/>
        <v>0.89599999999999991</v>
      </c>
      <c r="BD188" s="25">
        <f t="shared" si="417"/>
        <v>0.89599999999999991</v>
      </c>
      <c r="BE188" s="25">
        <f t="shared" si="417"/>
        <v>0.89599999999999991</v>
      </c>
      <c r="BF188" s="25">
        <f t="shared" si="417"/>
        <v>0.89599999999999991</v>
      </c>
      <c r="BG188" s="25">
        <f t="shared" si="417"/>
        <v>0.89599999999999991</v>
      </c>
      <c r="BH188" s="25">
        <f t="shared" si="417"/>
        <v>1</v>
      </c>
      <c r="BI188" s="25">
        <f t="shared" si="417"/>
        <v>1</v>
      </c>
      <c r="BJ188" s="25">
        <f t="shared" si="417"/>
        <v>1</v>
      </c>
      <c r="BK188" s="25">
        <f t="shared" si="417"/>
        <v>0.90399999999999991</v>
      </c>
      <c r="BL188" s="25">
        <f t="shared" si="417"/>
        <v>0.90399999999999991</v>
      </c>
      <c r="BM188" s="25">
        <f t="shared" si="417"/>
        <v>0.90399999999999991</v>
      </c>
      <c r="BN188" s="25">
        <f t="shared" si="417"/>
        <v>0.90399999999999991</v>
      </c>
      <c r="BO188" s="25">
        <f t="shared" si="417"/>
        <v>0.90399999999999991</v>
      </c>
      <c r="BP188" s="25">
        <f t="shared" si="417"/>
        <v>0.90399999999999991</v>
      </c>
      <c r="BQ188" s="25">
        <f t="shared" si="417"/>
        <v>0.90399999999999991</v>
      </c>
      <c r="BR188" s="25">
        <f t="shared" si="417"/>
        <v>0.90399999999999991</v>
      </c>
      <c r="BS188" s="25">
        <f t="shared" si="417"/>
        <v>0.90399999999999991</v>
      </c>
      <c r="BT188" s="25">
        <f t="shared" si="417"/>
        <v>0.90399999999999991</v>
      </c>
      <c r="BU188" s="25">
        <f t="shared" si="417"/>
        <v>1</v>
      </c>
      <c r="BV188" s="25">
        <f t="shared" si="417"/>
        <v>0.91199999999999992</v>
      </c>
      <c r="BW188" s="25">
        <f t="shared" si="417"/>
        <v>0.90399999999999991</v>
      </c>
      <c r="BX188" s="25">
        <f t="shared" si="417"/>
        <v>0.90399999999999991</v>
      </c>
      <c r="BY188" s="25">
        <f t="shared" si="417"/>
        <v>0.90399999999999991</v>
      </c>
      <c r="BZ188" s="25">
        <f t="shared" si="417"/>
        <v>0.90399999999999991</v>
      </c>
      <c r="CA188" s="25">
        <f t="shared" si="417"/>
        <v>0.90399999999999991</v>
      </c>
      <c r="CB188" s="25">
        <f t="shared" si="417"/>
        <v>0.90399999999999991</v>
      </c>
      <c r="CC188" s="25">
        <f t="shared" si="417"/>
        <v>0.90399999999999991</v>
      </c>
      <c r="CD188" s="25">
        <f t="shared" ref="CD188:CS188" si="418">IF($F188=CD$4,1,IF($F188&gt;=EDATE(CD$4,12),IF(CD$11="Prior Year",CD176*(1-CD$10),CD176-CD$10),IF(CD187&gt;0,CD187,0)))</f>
        <v>0.90399999999999991</v>
      </c>
      <c r="CE188" s="25">
        <f t="shared" si="418"/>
        <v>0.90399999999999991</v>
      </c>
      <c r="CF188" s="25">
        <f t="shared" si="418"/>
        <v>1</v>
      </c>
      <c r="CG188" s="25">
        <f t="shared" si="418"/>
        <v>1</v>
      </c>
      <c r="CH188" s="25">
        <f t="shared" si="418"/>
        <v>1</v>
      </c>
      <c r="CI188" s="25">
        <f t="shared" si="418"/>
        <v>0.89599999999999991</v>
      </c>
      <c r="CJ188" s="25">
        <f t="shared" si="418"/>
        <v>0.94</v>
      </c>
      <c r="CK188" s="25">
        <f t="shared" si="418"/>
        <v>0.94</v>
      </c>
      <c r="CL188" s="25">
        <f t="shared" si="418"/>
        <v>0.91999999999999993</v>
      </c>
      <c r="CM188" s="25">
        <v>0.93242858245173366</v>
      </c>
      <c r="CN188" s="25">
        <v>0.93242858245173366</v>
      </c>
      <c r="CO188" s="25">
        <v>0.93242858245173366</v>
      </c>
      <c r="CP188" s="25">
        <f t="shared" si="418"/>
        <v>0.94</v>
      </c>
      <c r="CQ188" s="25">
        <f t="shared" si="418"/>
        <v>0.94</v>
      </c>
      <c r="CR188" s="25">
        <f t="shared" si="418"/>
        <v>0.94</v>
      </c>
      <c r="CS188" s="25">
        <f t="shared" si="418"/>
        <v>0.94</v>
      </c>
    </row>
    <row r="189" spans="2:97" hidden="1" outlineLevel="1" x14ac:dyDescent="0.25">
      <c r="B189" s="2">
        <f t="shared" si="323"/>
        <v>31</v>
      </c>
      <c r="F189" s="24">
        <f t="shared" si="326"/>
        <v>47331</v>
      </c>
      <c r="G189" s="25">
        <f t="shared" si="347"/>
        <v>0.93809001366221434</v>
      </c>
      <c r="H189" s="25"/>
      <c r="I189" s="25"/>
      <c r="J189" s="25"/>
      <c r="K189" s="25"/>
      <c r="L189" s="25"/>
      <c r="M189" s="25"/>
      <c r="N189" s="25"/>
      <c r="O189" s="25"/>
      <c r="P189" s="23"/>
      <c r="Q189" s="25">
        <f t="shared" si="348"/>
        <v>1</v>
      </c>
      <c r="R189" s="25">
        <f t="shared" ref="R189:CC189" si="419">IF($F189=R$4,1,IF($F189&gt;=EDATE(R$4,12),IF(R$11="Prior Year",R177*(1-R$10),R177-R$10),IF(R188&gt;0,R188,0)))</f>
        <v>0.93499999999999994</v>
      </c>
      <c r="S189" s="25">
        <f t="shared" si="419"/>
        <v>1</v>
      </c>
      <c r="T189" s="25">
        <f t="shared" si="419"/>
        <v>0.93499999999999994</v>
      </c>
      <c r="U189" s="25">
        <f t="shared" si="419"/>
        <v>0.93499999999999994</v>
      </c>
      <c r="V189" s="25">
        <f t="shared" si="419"/>
        <v>0.94</v>
      </c>
      <c r="W189" s="25">
        <f t="shared" si="419"/>
        <v>0.93499999999999994</v>
      </c>
      <c r="X189" s="25">
        <f t="shared" si="419"/>
        <v>0.94</v>
      </c>
      <c r="Y189" s="25">
        <f t="shared" si="419"/>
        <v>0.94</v>
      </c>
      <c r="Z189" s="25">
        <f t="shared" si="419"/>
        <v>0.94</v>
      </c>
      <c r="AA189" s="25">
        <f t="shared" si="419"/>
        <v>0.94</v>
      </c>
      <c r="AB189" s="25">
        <f t="shared" si="419"/>
        <v>0.94499999999999995</v>
      </c>
      <c r="AC189" s="25">
        <f t="shared" si="419"/>
        <v>0.94499999999999995</v>
      </c>
      <c r="AD189" s="25">
        <f t="shared" si="419"/>
        <v>0.93499999999999994</v>
      </c>
      <c r="AE189" s="25">
        <f t="shared" si="419"/>
        <v>0.94</v>
      </c>
      <c r="AF189" s="25">
        <f t="shared" si="419"/>
        <v>0.94</v>
      </c>
      <c r="AG189" s="25">
        <f t="shared" si="419"/>
        <v>0.94</v>
      </c>
      <c r="AH189" s="25">
        <f t="shared" si="419"/>
        <v>0.94</v>
      </c>
      <c r="AI189" s="25">
        <f t="shared" si="419"/>
        <v>1</v>
      </c>
      <c r="AJ189" s="25">
        <f t="shared" si="419"/>
        <v>1</v>
      </c>
      <c r="AK189" s="25">
        <f t="shared" si="419"/>
        <v>0.93499999999999994</v>
      </c>
      <c r="AL189" s="25">
        <f t="shared" si="419"/>
        <v>0.94</v>
      </c>
      <c r="AM189" s="25">
        <f t="shared" si="419"/>
        <v>0.94</v>
      </c>
      <c r="AN189" s="25">
        <f t="shared" si="419"/>
        <v>0.90399999999999991</v>
      </c>
      <c r="AO189" s="25">
        <f t="shared" si="419"/>
        <v>0.90399999999999991</v>
      </c>
      <c r="AP189" s="25">
        <f t="shared" si="419"/>
        <v>0.90399999999999991</v>
      </c>
      <c r="AQ189" s="25">
        <f t="shared" si="419"/>
        <v>0.90399999999999991</v>
      </c>
      <c r="AR189" s="25">
        <f t="shared" si="419"/>
        <v>1</v>
      </c>
      <c r="AS189" s="25">
        <f t="shared" si="419"/>
        <v>1</v>
      </c>
      <c r="AT189" s="25">
        <f t="shared" si="419"/>
        <v>0.90399999999999991</v>
      </c>
      <c r="AU189" s="25">
        <f t="shared" si="419"/>
        <v>1</v>
      </c>
      <c r="AV189" s="25">
        <f t="shared" si="419"/>
        <v>0.90399999999999991</v>
      </c>
      <c r="AW189" s="25">
        <f t="shared" si="419"/>
        <v>0.90399999999999991</v>
      </c>
      <c r="AX189" s="25">
        <f t="shared" si="419"/>
        <v>0.90399999999999991</v>
      </c>
      <c r="AY189" s="25">
        <f t="shared" si="419"/>
        <v>0.90399999999999991</v>
      </c>
      <c r="AZ189" s="25">
        <f t="shared" si="419"/>
        <v>0.89599999999999991</v>
      </c>
      <c r="BA189" s="25">
        <f t="shared" si="419"/>
        <v>0.89599999999999991</v>
      </c>
      <c r="BB189" s="25">
        <f t="shared" si="419"/>
        <v>0.89599999999999991</v>
      </c>
      <c r="BC189" s="25">
        <f t="shared" si="419"/>
        <v>0.89599999999999991</v>
      </c>
      <c r="BD189" s="25">
        <f t="shared" si="419"/>
        <v>0.89599999999999991</v>
      </c>
      <c r="BE189" s="25">
        <f t="shared" si="419"/>
        <v>0.89599999999999991</v>
      </c>
      <c r="BF189" s="25">
        <f t="shared" si="419"/>
        <v>0.89599999999999991</v>
      </c>
      <c r="BG189" s="25">
        <f t="shared" si="419"/>
        <v>0.89599999999999991</v>
      </c>
      <c r="BH189" s="25">
        <f t="shared" si="419"/>
        <v>1</v>
      </c>
      <c r="BI189" s="25">
        <f t="shared" si="419"/>
        <v>1</v>
      </c>
      <c r="BJ189" s="25">
        <f t="shared" si="419"/>
        <v>1</v>
      </c>
      <c r="BK189" s="25">
        <f t="shared" si="419"/>
        <v>0.90399999999999991</v>
      </c>
      <c r="BL189" s="25">
        <f t="shared" si="419"/>
        <v>0.90399999999999991</v>
      </c>
      <c r="BM189" s="25">
        <f t="shared" si="419"/>
        <v>0.90399999999999991</v>
      </c>
      <c r="BN189" s="25">
        <f t="shared" si="419"/>
        <v>0.90399999999999991</v>
      </c>
      <c r="BO189" s="25">
        <f t="shared" si="419"/>
        <v>0.90399999999999991</v>
      </c>
      <c r="BP189" s="25">
        <f t="shared" si="419"/>
        <v>0.90399999999999991</v>
      </c>
      <c r="BQ189" s="25">
        <f t="shared" si="419"/>
        <v>0.89599999999999991</v>
      </c>
      <c r="BR189" s="25">
        <f t="shared" si="419"/>
        <v>0.89599999999999991</v>
      </c>
      <c r="BS189" s="25">
        <f t="shared" si="419"/>
        <v>0.89599999999999991</v>
      </c>
      <c r="BT189" s="25">
        <f t="shared" si="419"/>
        <v>0.89599999999999991</v>
      </c>
      <c r="BU189" s="25">
        <f t="shared" si="419"/>
        <v>1</v>
      </c>
      <c r="BV189" s="25">
        <f t="shared" si="419"/>
        <v>0.91199999999999992</v>
      </c>
      <c r="BW189" s="25">
        <f t="shared" si="419"/>
        <v>0.89599999999999991</v>
      </c>
      <c r="BX189" s="25">
        <f t="shared" si="419"/>
        <v>0.89599999999999991</v>
      </c>
      <c r="BY189" s="25">
        <f t="shared" si="419"/>
        <v>0.89599999999999991</v>
      </c>
      <c r="BZ189" s="25">
        <f t="shared" si="419"/>
        <v>0.89599999999999991</v>
      </c>
      <c r="CA189" s="25">
        <f t="shared" si="419"/>
        <v>0.89599999999999991</v>
      </c>
      <c r="CB189" s="25">
        <f t="shared" si="419"/>
        <v>0.89599999999999991</v>
      </c>
      <c r="CC189" s="25">
        <f t="shared" si="419"/>
        <v>0.89599999999999991</v>
      </c>
      <c r="CD189" s="25">
        <f t="shared" ref="CD189:CS189" si="420">IF($F189=CD$4,1,IF($F189&gt;=EDATE(CD$4,12),IF(CD$11="Prior Year",CD177*(1-CD$10),CD177-CD$10),IF(CD188&gt;0,CD188,0)))</f>
        <v>0.89599999999999991</v>
      </c>
      <c r="CE189" s="25">
        <f t="shared" si="420"/>
        <v>0.89599999999999991</v>
      </c>
      <c r="CF189" s="25">
        <f t="shared" si="420"/>
        <v>1</v>
      </c>
      <c r="CG189" s="25">
        <f t="shared" si="420"/>
        <v>1</v>
      </c>
      <c r="CH189" s="25">
        <f t="shared" si="420"/>
        <v>1</v>
      </c>
      <c r="CI189" s="25">
        <f t="shared" si="420"/>
        <v>0.89599999999999991</v>
      </c>
      <c r="CJ189" s="25">
        <f t="shared" si="420"/>
        <v>0.94</v>
      </c>
      <c r="CK189" s="25">
        <f t="shared" si="420"/>
        <v>0.94</v>
      </c>
      <c r="CL189" s="25">
        <f t="shared" si="420"/>
        <v>0.91999999999999993</v>
      </c>
      <c r="CM189" s="25">
        <v>0.93242858245173366</v>
      </c>
      <c r="CN189" s="25">
        <v>0.93242858245173366</v>
      </c>
      <c r="CO189" s="25">
        <v>0.93242858245173366</v>
      </c>
      <c r="CP189" s="25">
        <f t="shared" si="420"/>
        <v>0.94</v>
      </c>
      <c r="CQ189" s="25">
        <f t="shared" si="420"/>
        <v>0.94</v>
      </c>
      <c r="CR189" s="25">
        <f t="shared" si="420"/>
        <v>0.94</v>
      </c>
      <c r="CS189" s="25">
        <f t="shared" si="420"/>
        <v>0.94</v>
      </c>
    </row>
    <row r="190" spans="2:97" hidden="1" outlineLevel="1" x14ac:dyDescent="0.25">
      <c r="B190" s="2">
        <f t="shared" si="323"/>
        <v>30</v>
      </c>
      <c r="F190" s="24">
        <f t="shared" si="326"/>
        <v>47362</v>
      </c>
      <c r="G190" s="25">
        <f t="shared" si="347"/>
        <v>0.93802938114378209</v>
      </c>
      <c r="H190" s="25"/>
      <c r="I190" s="25"/>
      <c r="J190" s="25"/>
      <c r="K190" s="25"/>
      <c r="L190" s="25"/>
      <c r="M190" s="25"/>
      <c r="N190" s="25"/>
      <c r="O190" s="25"/>
      <c r="P190" s="23"/>
      <c r="Q190" s="25">
        <f t="shared" si="348"/>
        <v>1</v>
      </c>
      <c r="R190" s="25">
        <f t="shared" ref="R190:CC190" si="421">IF($F190=R$4,1,IF($F190&gt;=EDATE(R$4,12),IF(R$11="Prior Year",R178*(1-R$10),R178-R$10),IF(R189&gt;0,R189,0)))</f>
        <v>0.92999999999999994</v>
      </c>
      <c r="S190" s="25">
        <f t="shared" si="421"/>
        <v>1</v>
      </c>
      <c r="T190" s="25">
        <f t="shared" si="421"/>
        <v>0.93499999999999994</v>
      </c>
      <c r="U190" s="25">
        <f t="shared" si="421"/>
        <v>0.93499999999999994</v>
      </c>
      <c r="V190" s="25">
        <f t="shared" si="421"/>
        <v>0.94</v>
      </c>
      <c r="W190" s="25">
        <f t="shared" si="421"/>
        <v>0.93499999999999994</v>
      </c>
      <c r="X190" s="25">
        <f t="shared" si="421"/>
        <v>0.94</v>
      </c>
      <c r="Y190" s="25">
        <f t="shared" si="421"/>
        <v>0.94</v>
      </c>
      <c r="Z190" s="25">
        <f t="shared" si="421"/>
        <v>0.94</v>
      </c>
      <c r="AA190" s="25">
        <f t="shared" si="421"/>
        <v>0.94</v>
      </c>
      <c r="AB190" s="25">
        <f t="shared" si="421"/>
        <v>0.94499999999999995</v>
      </c>
      <c r="AC190" s="25">
        <f t="shared" si="421"/>
        <v>0.94499999999999995</v>
      </c>
      <c r="AD190" s="25">
        <f t="shared" si="421"/>
        <v>0.93499999999999994</v>
      </c>
      <c r="AE190" s="25">
        <f t="shared" si="421"/>
        <v>0.94</v>
      </c>
      <c r="AF190" s="25">
        <f t="shared" si="421"/>
        <v>0.94</v>
      </c>
      <c r="AG190" s="25">
        <f t="shared" si="421"/>
        <v>0.94</v>
      </c>
      <c r="AH190" s="25">
        <f t="shared" si="421"/>
        <v>0.94</v>
      </c>
      <c r="AI190" s="25">
        <f t="shared" si="421"/>
        <v>1</v>
      </c>
      <c r="AJ190" s="25">
        <f t="shared" si="421"/>
        <v>1</v>
      </c>
      <c r="AK190" s="25">
        <f t="shared" si="421"/>
        <v>0.93499999999999994</v>
      </c>
      <c r="AL190" s="25">
        <f t="shared" si="421"/>
        <v>0.94</v>
      </c>
      <c r="AM190" s="25">
        <f t="shared" si="421"/>
        <v>0.94</v>
      </c>
      <c r="AN190" s="25">
        <f t="shared" si="421"/>
        <v>0.90399999999999991</v>
      </c>
      <c r="AO190" s="25">
        <f t="shared" si="421"/>
        <v>0.90399999999999991</v>
      </c>
      <c r="AP190" s="25">
        <f t="shared" si="421"/>
        <v>0.90399999999999991</v>
      </c>
      <c r="AQ190" s="25">
        <f t="shared" si="421"/>
        <v>0.90399999999999991</v>
      </c>
      <c r="AR190" s="25">
        <f t="shared" si="421"/>
        <v>1</v>
      </c>
      <c r="AS190" s="25">
        <f t="shared" si="421"/>
        <v>1</v>
      </c>
      <c r="AT190" s="25">
        <f t="shared" si="421"/>
        <v>0.90399999999999991</v>
      </c>
      <c r="AU190" s="25">
        <f t="shared" si="421"/>
        <v>1</v>
      </c>
      <c r="AV190" s="25">
        <f t="shared" si="421"/>
        <v>0.90399999999999991</v>
      </c>
      <c r="AW190" s="25">
        <f t="shared" si="421"/>
        <v>0.90399999999999991</v>
      </c>
      <c r="AX190" s="25">
        <f t="shared" si="421"/>
        <v>0.90399999999999991</v>
      </c>
      <c r="AY190" s="25">
        <f t="shared" si="421"/>
        <v>0.90399999999999991</v>
      </c>
      <c r="AZ190" s="25">
        <f t="shared" si="421"/>
        <v>0.89599999999999991</v>
      </c>
      <c r="BA190" s="25">
        <f t="shared" si="421"/>
        <v>0.89599999999999991</v>
      </c>
      <c r="BB190" s="25">
        <f t="shared" si="421"/>
        <v>0.89599999999999991</v>
      </c>
      <c r="BC190" s="25">
        <f t="shared" si="421"/>
        <v>0.89599999999999991</v>
      </c>
      <c r="BD190" s="25">
        <f t="shared" si="421"/>
        <v>0.89599999999999991</v>
      </c>
      <c r="BE190" s="25">
        <f t="shared" si="421"/>
        <v>0.89599999999999991</v>
      </c>
      <c r="BF190" s="25">
        <f t="shared" si="421"/>
        <v>0.89599999999999991</v>
      </c>
      <c r="BG190" s="25">
        <f t="shared" si="421"/>
        <v>0.89599999999999991</v>
      </c>
      <c r="BH190" s="25">
        <f t="shared" si="421"/>
        <v>1</v>
      </c>
      <c r="BI190" s="25">
        <f t="shared" si="421"/>
        <v>1</v>
      </c>
      <c r="BJ190" s="25">
        <f t="shared" si="421"/>
        <v>1</v>
      </c>
      <c r="BK190" s="25">
        <f t="shared" si="421"/>
        <v>0.90399999999999991</v>
      </c>
      <c r="BL190" s="25">
        <f t="shared" si="421"/>
        <v>0.90399999999999991</v>
      </c>
      <c r="BM190" s="25">
        <f t="shared" si="421"/>
        <v>0.90399999999999991</v>
      </c>
      <c r="BN190" s="25">
        <f t="shared" si="421"/>
        <v>0.90399999999999991</v>
      </c>
      <c r="BO190" s="25">
        <f t="shared" si="421"/>
        <v>0.90399999999999991</v>
      </c>
      <c r="BP190" s="25">
        <f t="shared" si="421"/>
        <v>0.90399999999999991</v>
      </c>
      <c r="BQ190" s="25">
        <f t="shared" si="421"/>
        <v>0.89599999999999991</v>
      </c>
      <c r="BR190" s="25">
        <f t="shared" si="421"/>
        <v>0.89599999999999991</v>
      </c>
      <c r="BS190" s="25">
        <f t="shared" si="421"/>
        <v>0.89599999999999991</v>
      </c>
      <c r="BT190" s="25">
        <f t="shared" si="421"/>
        <v>0.89599999999999991</v>
      </c>
      <c r="BU190" s="25">
        <f t="shared" si="421"/>
        <v>1</v>
      </c>
      <c r="BV190" s="25">
        <f t="shared" si="421"/>
        <v>0.91199999999999992</v>
      </c>
      <c r="BW190" s="25">
        <f t="shared" si="421"/>
        <v>0.89599999999999991</v>
      </c>
      <c r="BX190" s="25">
        <f t="shared" si="421"/>
        <v>0.89599999999999991</v>
      </c>
      <c r="BY190" s="25">
        <f t="shared" si="421"/>
        <v>0.89599999999999991</v>
      </c>
      <c r="BZ190" s="25">
        <f t="shared" si="421"/>
        <v>0.89599999999999991</v>
      </c>
      <c r="CA190" s="25">
        <f t="shared" si="421"/>
        <v>0.89599999999999991</v>
      </c>
      <c r="CB190" s="25">
        <f t="shared" si="421"/>
        <v>0.89599999999999991</v>
      </c>
      <c r="CC190" s="25">
        <f t="shared" si="421"/>
        <v>0.89599999999999991</v>
      </c>
      <c r="CD190" s="25">
        <f t="shared" ref="CD190:CS190" si="422">IF($F190=CD$4,1,IF($F190&gt;=EDATE(CD$4,12),IF(CD$11="Prior Year",CD178*(1-CD$10),CD178-CD$10),IF(CD189&gt;0,CD189,0)))</f>
        <v>0.89599999999999991</v>
      </c>
      <c r="CE190" s="25">
        <f t="shared" si="422"/>
        <v>0.89599999999999991</v>
      </c>
      <c r="CF190" s="25">
        <f t="shared" si="422"/>
        <v>1</v>
      </c>
      <c r="CG190" s="25">
        <f t="shared" si="422"/>
        <v>1</v>
      </c>
      <c r="CH190" s="25">
        <f t="shared" si="422"/>
        <v>1</v>
      </c>
      <c r="CI190" s="25">
        <f t="shared" si="422"/>
        <v>0.89599999999999991</v>
      </c>
      <c r="CJ190" s="25">
        <f t="shared" si="422"/>
        <v>0.94</v>
      </c>
      <c r="CK190" s="25">
        <f t="shared" si="422"/>
        <v>0.94</v>
      </c>
      <c r="CL190" s="25">
        <f t="shared" si="422"/>
        <v>0.91999999999999993</v>
      </c>
      <c r="CM190" s="25">
        <v>0.93242858245173366</v>
      </c>
      <c r="CN190" s="25">
        <v>0.93242858245173366</v>
      </c>
      <c r="CO190" s="25">
        <v>0.93242858245173366</v>
      </c>
      <c r="CP190" s="25">
        <f t="shared" si="422"/>
        <v>0.94</v>
      </c>
      <c r="CQ190" s="25">
        <f t="shared" si="422"/>
        <v>0.94</v>
      </c>
      <c r="CR190" s="25">
        <f t="shared" si="422"/>
        <v>0.94</v>
      </c>
      <c r="CS190" s="25">
        <f t="shared" si="422"/>
        <v>0.94</v>
      </c>
    </row>
    <row r="191" spans="2:97" hidden="1" outlineLevel="1" x14ac:dyDescent="0.25">
      <c r="B191" s="2">
        <f t="shared" si="323"/>
        <v>31</v>
      </c>
      <c r="F191" s="24">
        <f t="shared" si="326"/>
        <v>47392</v>
      </c>
      <c r="G191" s="25">
        <f t="shared" si="347"/>
        <v>0.93790811610691749</v>
      </c>
      <c r="H191" s="25"/>
      <c r="I191" s="25"/>
      <c r="J191" s="25"/>
      <c r="K191" s="25"/>
      <c r="L191" s="25"/>
      <c r="M191" s="25"/>
      <c r="N191" s="25"/>
      <c r="O191" s="25"/>
      <c r="P191" s="23"/>
      <c r="Q191" s="25">
        <f t="shared" si="348"/>
        <v>1</v>
      </c>
      <c r="R191" s="25">
        <f t="shared" ref="R191:CC191" si="423">IF($F191=R$4,1,IF($F191&gt;=EDATE(R$4,12),IF(R$11="Prior Year",R179*(1-R$10),R179-R$10),IF(R190&gt;0,R190,0)))</f>
        <v>0.92999999999999994</v>
      </c>
      <c r="S191" s="25">
        <f t="shared" si="423"/>
        <v>1</v>
      </c>
      <c r="T191" s="25">
        <f t="shared" si="423"/>
        <v>0.93499999999999994</v>
      </c>
      <c r="U191" s="25">
        <f t="shared" si="423"/>
        <v>0.93499999999999994</v>
      </c>
      <c r="V191" s="25">
        <f t="shared" si="423"/>
        <v>0.94</v>
      </c>
      <c r="W191" s="25">
        <f t="shared" si="423"/>
        <v>0.93499999999999994</v>
      </c>
      <c r="X191" s="25">
        <f t="shared" si="423"/>
        <v>0.93499999999999994</v>
      </c>
      <c r="Y191" s="25">
        <f t="shared" si="423"/>
        <v>0.93499999999999994</v>
      </c>
      <c r="Z191" s="25">
        <f t="shared" si="423"/>
        <v>0.94</v>
      </c>
      <c r="AA191" s="25">
        <f t="shared" si="423"/>
        <v>0.94</v>
      </c>
      <c r="AB191" s="25">
        <f t="shared" si="423"/>
        <v>0.94499999999999995</v>
      </c>
      <c r="AC191" s="25">
        <f t="shared" si="423"/>
        <v>0.94499999999999995</v>
      </c>
      <c r="AD191" s="25">
        <f t="shared" si="423"/>
        <v>0.93499999999999994</v>
      </c>
      <c r="AE191" s="25">
        <f t="shared" si="423"/>
        <v>0.94</v>
      </c>
      <c r="AF191" s="25">
        <f t="shared" si="423"/>
        <v>0.94</v>
      </c>
      <c r="AG191" s="25">
        <f t="shared" si="423"/>
        <v>0.94</v>
      </c>
      <c r="AH191" s="25">
        <f t="shared" si="423"/>
        <v>0.94</v>
      </c>
      <c r="AI191" s="25">
        <f t="shared" si="423"/>
        <v>1</v>
      </c>
      <c r="AJ191" s="25">
        <f t="shared" si="423"/>
        <v>1</v>
      </c>
      <c r="AK191" s="25">
        <f t="shared" si="423"/>
        <v>0.93499999999999994</v>
      </c>
      <c r="AL191" s="25">
        <f t="shared" si="423"/>
        <v>0.94</v>
      </c>
      <c r="AM191" s="25">
        <f t="shared" si="423"/>
        <v>0.94</v>
      </c>
      <c r="AN191" s="25">
        <f t="shared" si="423"/>
        <v>0.90399999999999991</v>
      </c>
      <c r="AO191" s="25">
        <f t="shared" si="423"/>
        <v>0.90399999999999991</v>
      </c>
      <c r="AP191" s="25">
        <f t="shared" si="423"/>
        <v>0.90399999999999991</v>
      </c>
      <c r="AQ191" s="25">
        <f t="shared" si="423"/>
        <v>0.90399999999999991</v>
      </c>
      <c r="AR191" s="25">
        <f t="shared" si="423"/>
        <v>1</v>
      </c>
      <c r="AS191" s="25">
        <f t="shared" si="423"/>
        <v>1</v>
      </c>
      <c r="AT191" s="25">
        <f t="shared" si="423"/>
        <v>0.90399999999999991</v>
      </c>
      <c r="AU191" s="25">
        <f t="shared" si="423"/>
        <v>1</v>
      </c>
      <c r="AV191" s="25">
        <f t="shared" si="423"/>
        <v>0.90399999999999991</v>
      </c>
      <c r="AW191" s="25">
        <f t="shared" si="423"/>
        <v>0.90399999999999991</v>
      </c>
      <c r="AX191" s="25">
        <f t="shared" si="423"/>
        <v>0.90399999999999991</v>
      </c>
      <c r="AY191" s="25">
        <f t="shared" si="423"/>
        <v>0.90399999999999991</v>
      </c>
      <c r="AZ191" s="25">
        <f t="shared" si="423"/>
        <v>0.89599999999999991</v>
      </c>
      <c r="BA191" s="25">
        <f t="shared" si="423"/>
        <v>0.89599999999999991</v>
      </c>
      <c r="BB191" s="25">
        <f t="shared" si="423"/>
        <v>0.89599999999999991</v>
      </c>
      <c r="BC191" s="25">
        <f t="shared" si="423"/>
        <v>0.89599999999999991</v>
      </c>
      <c r="BD191" s="25">
        <f t="shared" si="423"/>
        <v>0.89599999999999991</v>
      </c>
      <c r="BE191" s="25">
        <f t="shared" si="423"/>
        <v>0.89599999999999991</v>
      </c>
      <c r="BF191" s="25">
        <f t="shared" si="423"/>
        <v>0.89599999999999991</v>
      </c>
      <c r="BG191" s="25">
        <f t="shared" si="423"/>
        <v>0.89599999999999991</v>
      </c>
      <c r="BH191" s="25">
        <f t="shared" si="423"/>
        <v>1</v>
      </c>
      <c r="BI191" s="25">
        <f t="shared" si="423"/>
        <v>1</v>
      </c>
      <c r="BJ191" s="25">
        <f t="shared" si="423"/>
        <v>1</v>
      </c>
      <c r="BK191" s="25">
        <f t="shared" si="423"/>
        <v>0.90399999999999991</v>
      </c>
      <c r="BL191" s="25">
        <f t="shared" si="423"/>
        <v>0.90399999999999991</v>
      </c>
      <c r="BM191" s="25">
        <f t="shared" si="423"/>
        <v>0.90399999999999991</v>
      </c>
      <c r="BN191" s="25">
        <f t="shared" si="423"/>
        <v>0.90399999999999991</v>
      </c>
      <c r="BO191" s="25">
        <f t="shared" si="423"/>
        <v>0.90399999999999991</v>
      </c>
      <c r="BP191" s="25">
        <f t="shared" si="423"/>
        <v>0.90399999999999991</v>
      </c>
      <c r="BQ191" s="25">
        <f t="shared" si="423"/>
        <v>0.89599999999999991</v>
      </c>
      <c r="BR191" s="25">
        <f t="shared" si="423"/>
        <v>0.89599999999999991</v>
      </c>
      <c r="BS191" s="25">
        <f t="shared" si="423"/>
        <v>0.89599999999999991</v>
      </c>
      <c r="BT191" s="25">
        <f t="shared" si="423"/>
        <v>0.89599999999999991</v>
      </c>
      <c r="BU191" s="25">
        <f t="shared" si="423"/>
        <v>1</v>
      </c>
      <c r="BV191" s="25">
        <f t="shared" si="423"/>
        <v>0.91199999999999992</v>
      </c>
      <c r="BW191" s="25">
        <f t="shared" si="423"/>
        <v>0.89599999999999991</v>
      </c>
      <c r="BX191" s="25">
        <f t="shared" si="423"/>
        <v>0.89599999999999991</v>
      </c>
      <c r="BY191" s="25">
        <f t="shared" si="423"/>
        <v>0.89599999999999991</v>
      </c>
      <c r="BZ191" s="25">
        <f t="shared" si="423"/>
        <v>0.89599999999999991</v>
      </c>
      <c r="CA191" s="25">
        <f t="shared" si="423"/>
        <v>0.89599999999999991</v>
      </c>
      <c r="CB191" s="25">
        <f t="shared" si="423"/>
        <v>0.89599999999999991</v>
      </c>
      <c r="CC191" s="25">
        <f t="shared" si="423"/>
        <v>0.89599999999999991</v>
      </c>
      <c r="CD191" s="25">
        <f t="shared" ref="CD191:CS191" si="424">IF($F191=CD$4,1,IF($F191&gt;=EDATE(CD$4,12),IF(CD$11="Prior Year",CD179*(1-CD$10),CD179-CD$10),IF(CD190&gt;0,CD190,0)))</f>
        <v>0.89599999999999991</v>
      </c>
      <c r="CE191" s="25">
        <f t="shared" si="424"/>
        <v>0.89599999999999991</v>
      </c>
      <c r="CF191" s="25">
        <f t="shared" si="424"/>
        <v>1</v>
      </c>
      <c r="CG191" s="25">
        <f t="shared" si="424"/>
        <v>1</v>
      </c>
      <c r="CH191" s="25">
        <f t="shared" si="424"/>
        <v>1</v>
      </c>
      <c r="CI191" s="25">
        <f t="shared" si="424"/>
        <v>0.89599999999999991</v>
      </c>
      <c r="CJ191" s="25">
        <f t="shared" si="424"/>
        <v>0.94</v>
      </c>
      <c r="CK191" s="25">
        <f t="shared" si="424"/>
        <v>0.94</v>
      </c>
      <c r="CL191" s="25">
        <f t="shared" si="424"/>
        <v>0.91999999999999993</v>
      </c>
      <c r="CM191" s="25">
        <v>0.93242858245173366</v>
      </c>
      <c r="CN191" s="25">
        <v>0.93242858245173366</v>
      </c>
      <c r="CO191" s="25">
        <v>0.93242858245173366</v>
      </c>
      <c r="CP191" s="25">
        <f t="shared" si="424"/>
        <v>0.94</v>
      </c>
      <c r="CQ191" s="25">
        <f t="shared" si="424"/>
        <v>0.94</v>
      </c>
      <c r="CR191" s="25">
        <f t="shared" si="424"/>
        <v>0.94</v>
      </c>
      <c r="CS191" s="25">
        <f t="shared" si="424"/>
        <v>0.94</v>
      </c>
    </row>
    <row r="192" spans="2:97" hidden="1" outlineLevel="1" x14ac:dyDescent="0.25">
      <c r="B192" s="2">
        <f t="shared" si="323"/>
        <v>30</v>
      </c>
      <c r="F192" s="24">
        <f t="shared" si="326"/>
        <v>47423</v>
      </c>
      <c r="G192" s="25">
        <f t="shared" si="347"/>
        <v>0.93713201987098405</v>
      </c>
      <c r="H192" s="25"/>
      <c r="I192" s="25"/>
      <c r="J192" s="25"/>
      <c r="K192" s="25"/>
      <c r="L192" s="25"/>
      <c r="M192" s="25"/>
      <c r="N192" s="25"/>
      <c r="O192" s="25"/>
      <c r="P192" s="23"/>
      <c r="Q192" s="25">
        <f t="shared" si="348"/>
        <v>1</v>
      </c>
      <c r="R192" s="25">
        <f t="shared" ref="R192:CC192" si="425">IF($F192=R$4,1,IF($F192&gt;=EDATE(R$4,12),IF(R$11="Prior Year",R180*(1-R$10),R180-R$10),IF(R191&gt;0,R191,0)))</f>
        <v>0.92999999999999994</v>
      </c>
      <c r="S192" s="25">
        <f t="shared" si="425"/>
        <v>1</v>
      </c>
      <c r="T192" s="25">
        <f t="shared" si="425"/>
        <v>0.93499999999999994</v>
      </c>
      <c r="U192" s="25">
        <f t="shared" si="425"/>
        <v>0.93499999999999994</v>
      </c>
      <c r="V192" s="25">
        <f t="shared" si="425"/>
        <v>0.94</v>
      </c>
      <c r="W192" s="25">
        <f t="shared" si="425"/>
        <v>0.93499999999999994</v>
      </c>
      <c r="X192" s="25">
        <f t="shared" si="425"/>
        <v>0.93499999999999994</v>
      </c>
      <c r="Y192" s="25">
        <f t="shared" si="425"/>
        <v>0.93499999999999994</v>
      </c>
      <c r="Z192" s="25">
        <f t="shared" si="425"/>
        <v>0.93499999999999994</v>
      </c>
      <c r="AA192" s="25">
        <f t="shared" si="425"/>
        <v>0.93499999999999994</v>
      </c>
      <c r="AB192" s="25">
        <f t="shared" si="425"/>
        <v>0.94499999999999995</v>
      </c>
      <c r="AC192" s="25">
        <f t="shared" si="425"/>
        <v>0.94499999999999995</v>
      </c>
      <c r="AD192" s="25">
        <f t="shared" si="425"/>
        <v>0.93499999999999994</v>
      </c>
      <c r="AE192" s="25">
        <f t="shared" si="425"/>
        <v>0.93499999999999994</v>
      </c>
      <c r="AF192" s="25">
        <f t="shared" si="425"/>
        <v>0.93499999999999994</v>
      </c>
      <c r="AG192" s="25">
        <f t="shared" si="425"/>
        <v>0.94</v>
      </c>
      <c r="AH192" s="25">
        <f t="shared" si="425"/>
        <v>0.94</v>
      </c>
      <c r="AI192" s="25">
        <f t="shared" si="425"/>
        <v>1</v>
      </c>
      <c r="AJ192" s="25">
        <f t="shared" si="425"/>
        <v>1</v>
      </c>
      <c r="AK192" s="25">
        <f t="shared" si="425"/>
        <v>0.93499999999999994</v>
      </c>
      <c r="AL192" s="25">
        <f t="shared" si="425"/>
        <v>0.94</v>
      </c>
      <c r="AM192" s="25">
        <f t="shared" si="425"/>
        <v>0.94</v>
      </c>
      <c r="AN192" s="25">
        <f t="shared" si="425"/>
        <v>0.90399999999999991</v>
      </c>
      <c r="AO192" s="25">
        <f t="shared" si="425"/>
        <v>0.90399999999999991</v>
      </c>
      <c r="AP192" s="25">
        <f t="shared" si="425"/>
        <v>0.89599999999999991</v>
      </c>
      <c r="AQ192" s="25">
        <f t="shared" si="425"/>
        <v>0.89599999999999991</v>
      </c>
      <c r="AR192" s="25">
        <f t="shared" si="425"/>
        <v>1</v>
      </c>
      <c r="AS192" s="25">
        <f t="shared" si="425"/>
        <v>1</v>
      </c>
      <c r="AT192" s="25">
        <f t="shared" si="425"/>
        <v>0.90399999999999991</v>
      </c>
      <c r="AU192" s="25">
        <f t="shared" si="425"/>
        <v>1</v>
      </c>
      <c r="AV192" s="25">
        <f t="shared" si="425"/>
        <v>0.90399999999999991</v>
      </c>
      <c r="AW192" s="25">
        <f t="shared" si="425"/>
        <v>0.90399999999999991</v>
      </c>
      <c r="AX192" s="25">
        <f t="shared" si="425"/>
        <v>0.90399999999999991</v>
      </c>
      <c r="AY192" s="25">
        <f t="shared" si="425"/>
        <v>0.90399999999999991</v>
      </c>
      <c r="AZ192" s="25">
        <f t="shared" si="425"/>
        <v>0.89599999999999991</v>
      </c>
      <c r="BA192" s="25">
        <f t="shared" si="425"/>
        <v>0.89599999999999991</v>
      </c>
      <c r="BB192" s="25">
        <f t="shared" si="425"/>
        <v>0.89599999999999991</v>
      </c>
      <c r="BC192" s="25">
        <f t="shared" si="425"/>
        <v>0.89599999999999991</v>
      </c>
      <c r="BD192" s="25">
        <f t="shared" si="425"/>
        <v>0.89599999999999991</v>
      </c>
      <c r="BE192" s="25">
        <f t="shared" si="425"/>
        <v>0.89599999999999991</v>
      </c>
      <c r="BF192" s="25">
        <f t="shared" si="425"/>
        <v>0.89599999999999991</v>
      </c>
      <c r="BG192" s="25">
        <f t="shared" si="425"/>
        <v>0.89599999999999991</v>
      </c>
      <c r="BH192" s="25">
        <f t="shared" si="425"/>
        <v>1</v>
      </c>
      <c r="BI192" s="25">
        <f t="shared" si="425"/>
        <v>1</v>
      </c>
      <c r="BJ192" s="25">
        <f t="shared" si="425"/>
        <v>1</v>
      </c>
      <c r="BK192" s="25">
        <f t="shared" si="425"/>
        <v>0.90399999999999991</v>
      </c>
      <c r="BL192" s="25">
        <f t="shared" si="425"/>
        <v>0.90399999999999991</v>
      </c>
      <c r="BM192" s="25">
        <f t="shared" si="425"/>
        <v>0.90399999999999991</v>
      </c>
      <c r="BN192" s="25">
        <f t="shared" si="425"/>
        <v>0.90399999999999991</v>
      </c>
      <c r="BO192" s="25">
        <f t="shared" si="425"/>
        <v>0.89599999999999991</v>
      </c>
      <c r="BP192" s="25">
        <f t="shared" si="425"/>
        <v>0.90399999999999991</v>
      </c>
      <c r="BQ192" s="25">
        <f t="shared" si="425"/>
        <v>0.89599999999999991</v>
      </c>
      <c r="BR192" s="25">
        <f t="shared" si="425"/>
        <v>0.89599999999999991</v>
      </c>
      <c r="BS192" s="25">
        <f t="shared" si="425"/>
        <v>0.89599999999999991</v>
      </c>
      <c r="BT192" s="25">
        <f t="shared" si="425"/>
        <v>0.89599999999999991</v>
      </c>
      <c r="BU192" s="25">
        <f t="shared" si="425"/>
        <v>1</v>
      </c>
      <c r="BV192" s="25">
        <f t="shared" si="425"/>
        <v>0.91199999999999992</v>
      </c>
      <c r="BW192" s="25">
        <f t="shared" si="425"/>
        <v>0.89599999999999991</v>
      </c>
      <c r="BX192" s="25">
        <f t="shared" si="425"/>
        <v>0.89599999999999991</v>
      </c>
      <c r="BY192" s="25">
        <f t="shared" si="425"/>
        <v>0.89599999999999991</v>
      </c>
      <c r="BZ192" s="25">
        <f t="shared" si="425"/>
        <v>0.89599999999999991</v>
      </c>
      <c r="CA192" s="25">
        <f t="shared" si="425"/>
        <v>0.89599999999999991</v>
      </c>
      <c r="CB192" s="25">
        <f t="shared" si="425"/>
        <v>0.89599999999999991</v>
      </c>
      <c r="CC192" s="25">
        <f t="shared" si="425"/>
        <v>0.89599999999999991</v>
      </c>
      <c r="CD192" s="25">
        <f t="shared" ref="CD192:CS192" si="426">IF($F192=CD$4,1,IF($F192&gt;=EDATE(CD$4,12),IF(CD$11="Prior Year",CD180*(1-CD$10),CD180-CD$10),IF(CD191&gt;0,CD191,0)))</f>
        <v>0.89599999999999991</v>
      </c>
      <c r="CE192" s="25">
        <f t="shared" si="426"/>
        <v>0.89599999999999991</v>
      </c>
      <c r="CF192" s="25">
        <f t="shared" si="426"/>
        <v>1</v>
      </c>
      <c r="CG192" s="25">
        <f t="shared" si="426"/>
        <v>1</v>
      </c>
      <c r="CH192" s="25">
        <f t="shared" si="426"/>
        <v>1</v>
      </c>
      <c r="CI192" s="25">
        <f t="shared" si="426"/>
        <v>0.89599999999999991</v>
      </c>
      <c r="CJ192" s="25">
        <f t="shared" si="426"/>
        <v>0.94</v>
      </c>
      <c r="CK192" s="25">
        <f t="shared" si="426"/>
        <v>0.94</v>
      </c>
      <c r="CL192" s="25">
        <f t="shared" si="426"/>
        <v>0.91199999999999992</v>
      </c>
      <c r="CM192" s="25">
        <v>0.93242858245173366</v>
      </c>
      <c r="CN192" s="25">
        <v>0.93242858245173366</v>
      </c>
      <c r="CO192" s="25">
        <v>0.93242858245173366</v>
      </c>
      <c r="CP192" s="25">
        <f t="shared" si="426"/>
        <v>0.94</v>
      </c>
      <c r="CQ192" s="25">
        <f t="shared" si="426"/>
        <v>0.94</v>
      </c>
      <c r="CR192" s="25">
        <f t="shared" si="426"/>
        <v>0.94</v>
      </c>
      <c r="CS192" s="25">
        <f t="shared" si="426"/>
        <v>0.94</v>
      </c>
    </row>
    <row r="193" spans="2:97" hidden="1" outlineLevel="1" x14ac:dyDescent="0.25">
      <c r="B193" s="2">
        <f t="shared" si="323"/>
        <v>31</v>
      </c>
      <c r="F193" s="26">
        <f t="shared" si="326"/>
        <v>47453</v>
      </c>
      <c r="G193" s="27">
        <f t="shared" si="347"/>
        <v>0.93664278022830449</v>
      </c>
      <c r="H193" s="27"/>
      <c r="I193" s="27"/>
      <c r="J193" s="27"/>
      <c r="K193" s="27"/>
      <c r="L193" s="27"/>
      <c r="M193" s="27"/>
      <c r="N193" s="27"/>
      <c r="O193" s="27"/>
      <c r="P193" s="28"/>
      <c r="Q193" s="27">
        <f t="shared" si="348"/>
        <v>1</v>
      </c>
      <c r="R193" s="27">
        <f t="shared" ref="R193:CC193" si="427">IF($F193=R$4,1,IF($F193&gt;=EDATE(R$4,12),IF(R$11="Prior Year",R181*(1-R$10),R181-R$10),IF(R192&gt;0,R192,0)))</f>
        <v>0.92999999999999994</v>
      </c>
      <c r="S193" s="27">
        <f t="shared" si="427"/>
        <v>1</v>
      </c>
      <c r="T193" s="27">
        <f t="shared" si="427"/>
        <v>0.93499999999999994</v>
      </c>
      <c r="U193" s="27">
        <f t="shared" si="427"/>
        <v>0.93499999999999994</v>
      </c>
      <c r="V193" s="27">
        <f t="shared" si="427"/>
        <v>0.94</v>
      </c>
      <c r="W193" s="27">
        <f t="shared" si="427"/>
        <v>0.93499999999999994</v>
      </c>
      <c r="X193" s="27">
        <f t="shared" si="427"/>
        <v>0.93499999999999994</v>
      </c>
      <c r="Y193" s="27">
        <f t="shared" si="427"/>
        <v>0.93499999999999994</v>
      </c>
      <c r="Z193" s="27">
        <f t="shared" si="427"/>
        <v>0.93499999999999994</v>
      </c>
      <c r="AA193" s="27">
        <f t="shared" si="427"/>
        <v>0.93499999999999994</v>
      </c>
      <c r="AB193" s="27">
        <f t="shared" si="427"/>
        <v>0.94499999999999995</v>
      </c>
      <c r="AC193" s="27">
        <f t="shared" si="427"/>
        <v>0.94499999999999995</v>
      </c>
      <c r="AD193" s="27">
        <f t="shared" si="427"/>
        <v>0.93499999999999994</v>
      </c>
      <c r="AE193" s="27">
        <f t="shared" si="427"/>
        <v>0.93499999999999994</v>
      </c>
      <c r="AF193" s="27">
        <f t="shared" si="427"/>
        <v>0.93499999999999994</v>
      </c>
      <c r="AG193" s="27">
        <f t="shared" si="427"/>
        <v>0.94</v>
      </c>
      <c r="AH193" s="27">
        <f t="shared" si="427"/>
        <v>0.94</v>
      </c>
      <c r="AI193" s="27">
        <f t="shared" si="427"/>
        <v>1</v>
      </c>
      <c r="AJ193" s="27">
        <f t="shared" si="427"/>
        <v>1</v>
      </c>
      <c r="AK193" s="27">
        <f t="shared" si="427"/>
        <v>0.93499999999999994</v>
      </c>
      <c r="AL193" s="27">
        <f t="shared" si="427"/>
        <v>0.94</v>
      </c>
      <c r="AM193" s="27">
        <f t="shared" si="427"/>
        <v>0.94</v>
      </c>
      <c r="AN193" s="27">
        <f t="shared" si="427"/>
        <v>0.90399999999999991</v>
      </c>
      <c r="AO193" s="27">
        <f t="shared" si="427"/>
        <v>0.90399999999999991</v>
      </c>
      <c r="AP193" s="27">
        <f t="shared" si="427"/>
        <v>0.89599999999999991</v>
      </c>
      <c r="AQ193" s="27">
        <f t="shared" si="427"/>
        <v>0.89599999999999991</v>
      </c>
      <c r="AR193" s="27">
        <f t="shared" si="427"/>
        <v>1</v>
      </c>
      <c r="AS193" s="27">
        <f t="shared" si="427"/>
        <v>1</v>
      </c>
      <c r="AT193" s="27">
        <f t="shared" si="427"/>
        <v>0.90399999999999991</v>
      </c>
      <c r="AU193" s="27">
        <f t="shared" si="427"/>
        <v>1</v>
      </c>
      <c r="AV193" s="27">
        <f t="shared" si="427"/>
        <v>0.90399999999999991</v>
      </c>
      <c r="AW193" s="27">
        <f t="shared" si="427"/>
        <v>0.90399999999999991</v>
      </c>
      <c r="AX193" s="27">
        <f t="shared" si="427"/>
        <v>0.90399999999999991</v>
      </c>
      <c r="AY193" s="27">
        <f t="shared" si="427"/>
        <v>0.90399999999999991</v>
      </c>
      <c r="AZ193" s="27">
        <f t="shared" si="427"/>
        <v>0.89599999999999991</v>
      </c>
      <c r="BA193" s="27">
        <f t="shared" si="427"/>
        <v>0.89599999999999991</v>
      </c>
      <c r="BB193" s="27">
        <f t="shared" si="427"/>
        <v>0.89599999999999991</v>
      </c>
      <c r="BC193" s="27">
        <f t="shared" si="427"/>
        <v>0.89599999999999991</v>
      </c>
      <c r="BD193" s="27">
        <f t="shared" si="427"/>
        <v>0.89599999999999991</v>
      </c>
      <c r="BE193" s="27">
        <f t="shared" si="427"/>
        <v>0.89599999999999991</v>
      </c>
      <c r="BF193" s="27">
        <f t="shared" si="427"/>
        <v>0.89599999999999991</v>
      </c>
      <c r="BG193" s="27">
        <f t="shared" si="427"/>
        <v>0.89599999999999991</v>
      </c>
      <c r="BH193" s="27">
        <f t="shared" si="427"/>
        <v>1</v>
      </c>
      <c r="BI193" s="27">
        <f t="shared" si="427"/>
        <v>1</v>
      </c>
      <c r="BJ193" s="27">
        <f t="shared" si="427"/>
        <v>1</v>
      </c>
      <c r="BK193" s="27">
        <f t="shared" si="427"/>
        <v>0.90399999999999991</v>
      </c>
      <c r="BL193" s="27">
        <f t="shared" si="427"/>
        <v>0.90399999999999991</v>
      </c>
      <c r="BM193" s="27">
        <f t="shared" si="427"/>
        <v>0.90399999999999991</v>
      </c>
      <c r="BN193" s="27">
        <f t="shared" si="427"/>
        <v>0.90399999999999991</v>
      </c>
      <c r="BO193" s="27">
        <f t="shared" si="427"/>
        <v>0.89599999999999991</v>
      </c>
      <c r="BP193" s="27">
        <f t="shared" si="427"/>
        <v>0.90399999999999991</v>
      </c>
      <c r="BQ193" s="27">
        <f t="shared" si="427"/>
        <v>0.89599999999999991</v>
      </c>
      <c r="BR193" s="27">
        <f t="shared" si="427"/>
        <v>0.89599999999999991</v>
      </c>
      <c r="BS193" s="27">
        <f t="shared" si="427"/>
        <v>0.89599999999999991</v>
      </c>
      <c r="BT193" s="27">
        <f t="shared" si="427"/>
        <v>0.89599999999999991</v>
      </c>
      <c r="BU193" s="27">
        <f t="shared" si="427"/>
        <v>1</v>
      </c>
      <c r="BV193" s="27">
        <f t="shared" si="427"/>
        <v>0.90399999999999991</v>
      </c>
      <c r="BW193" s="27">
        <f t="shared" si="427"/>
        <v>0.89599999999999991</v>
      </c>
      <c r="BX193" s="27">
        <f t="shared" si="427"/>
        <v>0.89599999999999991</v>
      </c>
      <c r="BY193" s="27">
        <f t="shared" si="427"/>
        <v>0.89599999999999991</v>
      </c>
      <c r="BZ193" s="27">
        <f t="shared" si="427"/>
        <v>0.89599999999999991</v>
      </c>
      <c r="CA193" s="27">
        <f t="shared" si="427"/>
        <v>0.89599999999999991</v>
      </c>
      <c r="CB193" s="27">
        <f t="shared" si="427"/>
        <v>0.89599999999999991</v>
      </c>
      <c r="CC193" s="27">
        <f t="shared" si="427"/>
        <v>0.89599999999999991</v>
      </c>
      <c r="CD193" s="27">
        <f t="shared" ref="CD193:CS193" si="428">IF($F193=CD$4,1,IF($F193&gt;=EDATE(CD$4,12),IF(CD$11="Prior Year",CD181*(1-CD$10),CD181-CD$10),IF(CD192&gt;0,CD192,0)))</f>
        <v>0.89599999999999991</v>
      </c>
      <c r="CE193" s="27">
        <f t="shared" si="428"/>
        <v>0.89599999999999991</v>
      </c>
      <c r="CF193" s="27">
        <f t="shared" si="428"/>
        <v>1</v>
      </c>
      <c r="CG193" s="27">
        <f t="shared" si="428"/>
        <v>1</v>
      </c>
      <c r="CH193" s="27">
        <f t="shared" si="428"/>
        <v>1</v>
      </c>
      <c r="CI193" s="27">
        <f t="shared" si="428"/>
        <v>0.89599999999999991</v>
      </c>
      <c r="CJ193" s="27">
        <f t="shared" si="428"/>
        <v>0.93499999999999994</v>
      </c>
      <c r="CK193" s="27">
        <f t="shared" si="428"/>
        <v>0.93499999999999994</v>
      </c>
      <c r="CL193" s="27">
        <f t="shared" si="428"/>
        <v>0.91199999999999992</v>
      </c>
      <c r="CM193" s="27">
        <v>0.92968394198314941</v>
      </c>
      <c r="CN193" s="27">
        <v>0.92968394198314941</v>
      </c>
      <c r="CO193" s="27">
        <v>0.92968394198314941</v>
      </c>
      <c r="CP193" s="27">
        <f t="shared" si="428"/>
        <v>0.93499999999999994</v>
      </c>
      <c r="CQ193" s="27">
        <f t="shared" si="428"/>
        <v>0.93499999999999994</v>
      </c>
      <c r="CR193" s="27">
        <f t="shared" si="428"/>
        <v>0.93499999999999994</v>
      </c>
      <c r="CS193" s="27">
        <f t="shared" si="428"/>
        <v>0.93499999999999994</v>
      </c>
    </row>
    <row r="194" spans="2:97" hidden="1" outlineLevel="1" x14ac:dyDescent="0.25">
      <c r="B194" s="2">
        <f t="shared" si="323"/>
        <v>31</v>
      </c>
      <c r="F194" s="24">
        <f t="shared" si="326"/>
        <v>47484</v>
      </c>
      <c r="G194" s="25">
        <f t="shared" si="347"/>
        <v>0.93489497710352709</v>
      </c>
      <c r="H194" s="25"/>
      <c r="I194" s="25"/>
      <c r="J194" s="25"/>
      <c r="K194" s="25"/>
      <c r="L194" s="25"/>
      <c r="M194" s="25"/>
      <c r="N194" s="25"/>
      <c r="O194" s="25"/>
      <c r="P194" s="23"/>
      <c r="Q194" s="25">
        <f t="shared" si="348"/>
        <v>1</v>
      </c>
      <c r="R194" s="25">
        <f t="shared" ref="R194:CC194" si="429">IF($F194=R$4,1,IF($F194&gt;=EDATE(R$4,12),IF(R$11="Prior Year",R182*(1-R$10),R182-R$10),IF(R193&gt;0,R193,0)))</f>
        <v>0.92999999999999994</v>
      </c>
      <c r="S194" s="25">
        <f t="shared" si="429"/>
        <v>1</v>
      </c>
      <c r="T194" s="25">
        <f t="shared" si="429"/>
        <v>0.92999999999999994</v>
      </c>
      <c r="U194" s="25">
        <f t="shared" si="429"/>
        <v>0.92999999999999994</v>
      </c>
      <c r="V194" s="25">
        <f t="shared" si="429"/>
        <v>0.93499999999999994</v>
      </c>
      <c r="W194" s="25">
        <f t="shared" si="429"/>
        <v>0.92999999999999994</v>
      </c>
      <c r="X194" s="25">
        <f t="shared" si="429"/>
        <v>0.93499999999999994</v>
      </c>
      <c r="Y194" s="25">
        <f t="shared" si="429"/>
        <v>0.93499999999999994</v>
      </c>
      <c r="Z194" s="25">
        <f t="shared" si="429"/>
        <v>0.93499999999999994</v>
      </c>
      <c r="AA194" s="25">
        <f t="shared" si="429"/>
        <v>0.93499999999999994</v>
      </c>
      <c r="AB194" s="25">
        <f t="shared" si="429"/>
        <v>0.94</v>
      </c>
      <c r="AC194" s="25">
        <f t="shared" si="429"/>
        <v>0.94</v>
      </c>
      <c r="AD194" s="25">
        <f t="shared" si="429"/>
        <v>0.92999999999999994</v>
      </c>
      <c r="AE194" s="25">
        <f t="shared" si="429"/>
        <v>0.93499999999999994</v>
      </c>
      <c r="AF194" s="25">
        <f t="shared" si="429"/>
        <v>0.93499999999999994</v>
      </c>
      <c r="AG194" s="25">
        <f t="shared" si="429"/>
        <v>0.93499999999999994</v>
      </c>
      <c r="AH194" s="25">
        <f t="shared" si="429"/>
        <v>0.93499999999999994</v>
      </c>
      <c r="AI194" s="25">
        <f t="shared" si="429"/>
        <v>1</v>
      </c>
      <c r="AJ194" s="25">
        <f t="shared" si="429"/>
        <v>1</v>
      </c>
      <c r="AK194" s="25">
        <f t="shared" si="429"/>
        <v>0.92999999999999994</v>
      </c>
      <c r="AL194" s="25">
        <f t="shared" si="429"/>
        <v>0.93499999999999994</v>
      </c>
      <c r="AM194" s="25">
        <f t="shared" si="429"/>
        <v>0.93499999999999994</v>
      </c>
      <c r="AN194" s="25">
        <f t="shared" si="429"/>
        <v>0.89599999999999991</v>
      </c>
      <c r="AO194" s="25">
        <f t="shared" si="429"/>
        <v>0.89599999999999991</v>
      </c>
      <c r="AP194" s="25">
        <f t="shared" si="429"/>
        <v>0.89599999999999991</v>
      </c>
      <c r="AQ194" s="25">
        <f t="shared" si="429"/>
        <v>0.89599999999999991</v>
      </c>
      <c r="AR194" s="25">
        <f t="shared" si="429"/>
        <v>1</v>
      </c>
      <c r="AS194" s="25">
        <f t="shared" si="429"/>
        <v>1</v>
      </c>
      <c r="AT194" s="25">
        <f t="shared" si="429"/>
        <v>0.89599999999999991</v>
      </c>
      <c r="AU194" s="25">
        <f t="shared" si="429"/>
        <v>1</v>
      </c>
      <c r="AV194" s="25">
        <f t="shared" si="429"/>
        <v>0.89599999999999991</v>
      </c>
      <c r="AW194" s="25">
        <f t="shared" si="429"/>
        <v>0.89599999999999991</v>
      </c>
      <c r="AX194" s="25">
        <f t="shared" si="429"/>
        <v>0.89599999999999991</v>
      </c>
      <c r="AY194" s="25">
        <f t="shared" si="429"/>
        <v>0.89599999999999991</v>
      </c>
      <c r="AZ194" s="25">
        <f t="shared" si="429"/>
        <v>0.89599999999999991</v>
      </c>
      <c r="BA194" s="25">
        <f t="shared" si="429"/>
        <v>0.89599999999999991</v>
      </c>
      <c r="BB194" s="25">
        <f t="shared" si="429"/>
        <v>0.89599999999999991</v>
      </c>
      <c r="BC194" s="25">
        <f t="shared" si="429"/>
        <v>0.89599999999999991</v>
      </c>
      <c r="BD194" s="25">
        <f t="shared" si="429"/>
        <v>0.89599999999999991</v>
      </c>
      <c r="BE194" s="25">
        <f t="shared" si="429"/>
        <v>0.89599999999999991</v>
      </c>
      <c r="BF194" s="25">
        <f t="shared" si="429"/>
        <v>0.8879999999999999</v>
      </c>
      <c r="BG194" s="25">
        <f t="shared" si="429"/>
        <v>0.8879999999999999</v>
      </c>
      <c r="BH194" s="25">
        <f t="shared" si="429"/>
        <v>1</v>
      </c>
      <c r="BI194" s="25">
        <f t="shared" si="429"/>
        <v>1</v>
      </c>
      <c r="BJ194" s="25">
        <f t="shared" si="429"/>
        <v>1</v>
      </c>
      <c r="BK194" s="25">
        <f t="shared" si="429"/>
        <v>0.89599999999999991</v>
      </c>
      <c r="BL194" s="25">
        <f t="shared" si="429"/>
        <v>0.89599999999999991</v>
      </c>
      <c r="BM194" s="25">
        <f t="shared" si="429"/>
        <v>0.89599999999999991</v>
      </c>
      <c r="BN194" s="25">
        <f t="shared" si="429"/>
        <v>0.89599999999999991</v>
      </c>
      <c r="BO194" s="25">
        <f t="shared" si="429"/>
        <v>0.89599999999999991</v>
      </c>
      <c r="BP194" s="25">
        <f t="shared" si="429"/>
        <v>0.89599999999999991</v>
      </c>
      <c r="BQ194" s="25">
        <f t="shared" si="429"/>
        <v>0.89599999999999991</v>
      </c>
      <c r="BR194" s="25">
        <f t="shared" si="429"/>
        <v>0.89599999999999991</v>
      </c>
      <c r="BS194" s="25">
        <f t="shared" si="429"/>
        <v>0.89599999999999991</v>
      </c>
      <c r="BT194" s="25">
        <f t="shared" si="429"/>
        <v>0.89599999999999991</v>
      </c>
      <c r="BU194" s="25">
        <f t="shared" si="429"/>
        <v>1</v>
      </c>
      <c r="BV194" s="25">
        <f t="shared" si="429"/>
        <v>0.90399999999999991</v>
      </c>
      <c r="BW194" s="25">
        <f t="shared" si="429"/>
        <v>0.89599999999999991</v>
      </c>
      <c r="BX194" s="25">
        <f t="shared" si="429"/>
        <v>0.89599999999999991</v>
      </c>
      <c r="BY194" s="25">
        <f t="shared" si="429"/>
        <v>0.89599999999999991</v>
      </c>
      <c r="BZ194" s="25">
        <f t="shared" si="429"/>
        <v>0.89599999999999991</v>
      </c>
      <c r="CA194" s="25">
        <f t="shared" si="429"/>
        <v>0.89599999999999991</v>
      </c>
      <c r="CB194" s="25">
        <f t="shared" si="429"/>
        <v>0.89599999999999991</v>
      </c>
      <c r="CC194" s="25">
        <f t="shared" si="429"/>
        <v>0.89599999999999991</v>
      </c>
      <c r="CD194" s="25">
        <f t="shared" ref="CD194:CS194" si="430">IF($F194=CD$4,1,IF($F194&gt;=EDATE(CD$4,12),IF(CD$11="Prior Year",CD182*(1-CD$10),CD182-CD$10),IF(CD193&gt;0,CD193,0)))</f>
        <v>0.89599999999999991</v>
      </c>
      <c r="CE194" s="25">
        <f t="shared" si="430"/>
        <v>0.89599999999999991</v>
      </c>
      <c r="CF194" s="25">
        <f t="shared" si="430"/>
        <v>1</v>
      </c>
      <c r="CG194" s="25">
        <f t="shared" si="430"/>
        <v>1</v>
      </c>
      <c r="CH194" s="25">
        <f t="shared" si="430"/>
        <v>1</v>
      </c>
      <c r="CI194" s="25">
        <f t="shared" si="430"/>
        <v>0.89599999999999991</v>
      </c>
      <c r="CJ194" s="25">
        <f t="shared" si="430"/>
        <v>0.93499999999999994</v>
      </c>
      <c r="CK194" s="25">
        <f t="shared" si="430"/>
        <v>0.93499999999999994</v>
      </c>
      <c r="CL194" s="25">
        <f t="shared" si="430"/>
        <v>0.91199999999999992</v>
      </c>
      <c r="CM194" s="25">
        <v>0.92701621519627864</v>
      </c>
      <c r="CN194" s="25">
        <v>0.92701621519627864</v>
      </c>
      <c r="CO194" s="25">
        <v>0.92701621519627864</v>
      </c>
      <c r="CP194" s="25">
        <f t="shared" si="430"/>
        <v>0.93499999999999994</v>
      </c>
      <c r="CQ194" s="25">
        <f t="shared" si="430"/>
        <v>0.93499999999999994</v>
      </c>
      <c r="CR194" s="25">
        <f t="shared" si="430"/>
        <v>0.93499999999999994</v>
      </c>
      <c r="CS194" s="25">
        <f t="shared" si="430"/>
        <v>0.93499999999999994</v>
      </c>
    </row>
    <row r="195" spans="2:97" hidden="1" outlineLevel="1" x14ac:dyDescent="0.25">
      <c r="B195" s="2">
        <f t="shared" si="323"/>
        <v>28</v>
      </c>
      <c r="F195" s="24">
        <f t="shared" si="326"/>
        <v>47515</v>
      </c>
      <c r="G195" s="25">
        <f t="shared" si="347"/>
        <v>0.93489497710352709</v>
      </c>
      <c r="H195" s="25"/>
      <c r="I195" s="25"/>
      <c r="J195" s="25"/>
      <c r="K195" s="25"/>
      <c r="L195" s="25"/>
      <c r="M195" s="25"/>
      <c r="N195" s="25"/>
      <c r="O195" s="25"/>
      <c r="P195" s="23"/>
      <c r="Q195" s="25">
        <f t="shared" si="348"/>
        <v>1</v>
      </c>
      <c r="R195" s="25">
        <f t="shared" ref="R195:CC195" si="431">IF($F195=R$4,1,IF($F195&gt;=EDATE(R$4,12),IF(R$11="Prior Year",R183*(1-R$10),R183-R$10),IF(R194&gt;0,R194,0)))</f>
        <v>0.92999999999999994</v>
      </c>
      <c r="S195" s="25">
        <f t="shared" si="431"/>
        <v>1</v>
      </c>
      <c r="T195" s="25">
        <f t="shared" si="431"/>
        <v>0.92999999999999994</v>
      </c>
      <c r="U195" s="25">
        <f t="shared" si="431"/>
        <v>0.92999999999999994</v>
      </c>
      <c r="V195" s="25">
        <f t="shared" si="431"/>
        <v>0.93499999999999994</v>
      </c>
      <c r="W195" s="25">
        <f t="shared" si="431"/>
        <v>0.92999999999999994</v>
      </c>
      <c r="X195" s="25">
        <f t="shared" si="431"/>
        <v>0.93499999999999994</v>
      </c>
      <c r="Y195" s="25">
        <f t="shared" si="431"/>
        <v>0.93499999999999994</v>
      </c>
      <c r="Z195" s="25">
        <f t="shared" si="431"/>
        <v>0.93499999999999994</v>
      </c>
      <c r="AA195" s="25">
        <f t="shared" si="431"/>
        <v>0.93499999999999994</v>
      </c>
      <c r="AB195" s="25">
        <f t="shared" si="431"/>
        <v>0.94</v>
      </c>
      <c r="AC195" s="25">
        <f t="shared" si="431"/>
        <v>0.94</v>
      </c>
      <c r="AD195" s="25">
        <f t="shared" si="431"/>
        <v>0.92999999999999994</v>
      </c>
      <c r="AE195" s="25">
        <f t="shared" si="431"/>
        <v>0.93499999999999994</v>
      </c>
      <c r="AF195" s="25">
        <f t="shared" si="431"/>
        <v>0.93499999999999994</v>
      </c>
      <c r="AG195" s="25">
        <f t="shared" si="431"/>
        <v>0.93499999999999994</v>
      </c>
      <c r="AH195" s="25">
        <f t="shared" si="431"/>
        <v>0.93499999999999994</v>
      </c>
      <c r="AI195" s="25">
        <f t="shared" si="431"/>
        <v>1</v>
      </c>
      <c r="AJ195" s="25">
        <f t="shared" si="431"/>
        <v>1</v>
      </c>
      <c r="AK195" s="25">
        <f t="shared" si="431"/>
        <v>0.92999999999999994</v>
      </c>
      <c r="AL195" s="25">
        <f t="shared" si="431"/>
        <v>0.93499999999999994</v>
      </c>
      <c r="AM195" s="25">
        <f t="shared" si="431"/>
        <v>0.93499999999999994</v>
      </c>
      <c r="AN195" s="25">
        <f t="shared" si="431"/>
        <v>0.89599999999999991</v>
      </c>
      <c r="AO195" s="25">
        <f t="shared" si="431"/>
        <v>0.89599999999999991</v>
      </c>
      <c r="AP195" s="25">
        <f t="shared" si="431"/>
        <v>0.89599999999999991</v>
      </c>
      <c r="AQ195" s="25">
        <f t="shared" si="431"/>
        <v>0.89599999999999991</v>
      </c>
      <c r="AR195" s="25">
        <f t="shared" si="431"/>
        <v>1</v>
      </c>
      <c r="AS195" s="25">
        <f t="shared" si="431"/>
        <v>1</v>
      </c>
      <c r="AT195" s="25">
        <f t="shared" si="431"/>
        <v>0.89599999999999991</v>
      </c>
      <c r="AU195" s="25">
        <f t="shared" si="431"/>
        <v>1</v>
      </c>
      <c r="AV195" s="25">
        <f t="shared" si="431"/>
        <v>0.89599999999999991</v>
      </c>
      <c r="AW195" s="25">
        <f t="shared" si="431"/>
        <v>0.89599999999999991</v>
      </c>
      <c r="AX195" s="25">
        <f t="shared" si="431"/>
        <v>0.89599999999999991</v>
      </c>
      <c r="AY195" s="25">
        <f t="shared" si="431"/>
        <v>0.89599999999999991</v>
      </c>
      <c r="AZ195" s="25">
        <f t="shared" si="431"/>
        <v>0.89599999999999991</v>
      </c>
      <c r="BA195" s="25">
        <f t="shared" si="431"/>
        <v>0.89599999999999991</v>
      </c>
      <c r="BB195" s="25">
        <f t="shared" si="431"/>
        <v>0.89599999999999991</v>
      </c>
      <c r="BC195" s="25">
        <f t="shared" si="431"/>
        <v>0.89599999999999991</v>
      </c>
      <c r="BD195" s="25">
        <f t="shared" si="431"/>
        <v>0.89599999999999991</v>
      </c>
      <c r="BE195" s="25">
        <f t="shared" si="431"/>
        <v>0.89599999999999991</v>
      </c>
      <c r="BF195" s="25">
        <f t="shared" si="431"/>
        <v>0.8879999999999999</v>
      </c>
      <c r="BG195" s="25">
        <f t="shared" si="431"/>
        <v>0.8879999999999999</v>
      </c>
      <c r="BH195" s="25">
        <f t="shared" si="431"/>
        <v>1</v>
      </c>
      <c r="BI195" s="25">
        <f t="shared" si="431"/>
        <v>1</v>
      </c>
      <c r="BJ195" s="25">
        <f t="shared" si="431"/>
        <v>1</v>
      </c>
      <c r="BK195" s="25">
        <f t="shared" si="431"/>
        <v>0.89599999999999991</v>
      </c>
      <c r="BL195" s="25">
        <f t="shared" si="431"/>
        <v>0.89599999999999991</v>
      </c>
      <c r="BM195" s="25">
        <f t="shared" si="431"/>
        <v>0.89599999999999991</v>
      </c>
      <c r="BN195" s="25">
        <f t="shared" si="431"/>
        <v>0.89599999999999991</v>
      </c>
      <c r="BO195" s="25">
        <f t="shared" si="431"/>
        <v>0.89599999999999991</v>
      </c>
      <c r="BP195" s="25">
        <f t="shared" si="431"/>
        <v>0.89599999999999991</v>
      </c>
      <c r="BQ195" s="25">
        <f t="shared" si="431"/>
        <v>0.89599999999999991</v>
      </c>
      <c r="BR195" s="25">
        <f t="shared" si="431"/>
        <v>0.89599999999999991</v>
      </c>
      <c r="BS195" s="25">
        <f t="shared" si="431"/>
        <v>0.89599999999999991</v>
      </c>
      <c r="BT195" s="25">
        <f t="shared" si="431"/>
        <v>0.89599999999999991</v>
      </c>
      <c r="BU195" s="25">
        <f t="shared" si="431"/>
        <v>1</v>
      </c>
      <c r="BV195" s="25">
        <f t="shared" si="431"/>
        <v>0.90399999999999991</v>
      </c>
      <c r="BW195" s="25">
        <f t="shared" si="431"/>
        <v>0.89599999999999991</v>
      </c>
      <c r="BX195" s="25">
        <f t="shared" si="431"/>
        <v>0.89599999999999991</v>
      </c>
      <c r="BY195" s="25">
        <f t="shared" si="431"/>
        <v>0.89599999999999991</v>
      </c>
      <c r="BZ195" s="25">
        <f t="shared" si="431"/>
        <v>0.89599999999999991</v>
      </c>
      <c r="CA195" s="25">
        <f t="shared" si="431"/>
        <v>0.89599999999999991</v>
      </c>
      <c r="CB195" s="25">
        <f t="shared" si="431"/>
        <v>0.89599999999999991</v>
      </c>
      <c r="CC195" s="25">
        <f t="shared" si="431"/>
        <v>0.89599999999999991</v>
      </c>
      <c r="CD195" s="25">
        <f t="shared" ref="CD195:CS195" si="432">IF($F195=CD$4,1,IF($F195&gt;=EDATE(CD$4,12),IF(CD$11="Prior Year",CD183*(1-CD$10),CD183-CD$10),IF(CD194&gt;0,CD194,0)))</f>
        <v>0.89599999999999991</v>
      </c>
      <c r="CE195" s="25">
        <f t="shared" si="432"/>
        <v>0.89599999999999991</v>
      </c>
      <c r="CF195" s="25">
        <f t="shared" si="432"/>
        <v>1</v>
      </c>
      <c r="CG195" s="25">
        <f t="shared" si="432"/>
        <v>1</v>
      </c>
      <c r="CH195" s="25">
        <f t="shared" si="432"/>
        <v>1</v>
      </c>
      <c r="CI195" s="25">
        <f t="shared" si="432"/>
        <v>0.89599999999999991</v>
      </c>
      <c r="CJ195" s="25">
        <f t="shared" si="432"/>
        <v>0.93499999999999994</v>
      </c>
      <c r="CK195" s="25">
        <f t="shared" si="432"/>
        <v>0.93499999999999994</v>
      </c>
      <c r="CL195" s="25">
        <f t="shared" si="432"/>
        <v>0.91199999999999992</v>
      </c>
      <c r="CM195" s="25">
        <v>0.92701621519627864</v>
      </c>
      <c r="CN195" s="25">
        <v>0.92701621519627864</v>
      </c>
      <c r="CO195" s="25">
        <v>0.92701621519627864</v>
      </c>
      <c r="CP195" s="25">
        <f t="shared" si="432"/>
        <v>0.93499999999999994</v>
      </c>
      <c r="CQ195" s="25">
        <f t="shared" si="432"/>
        <v>0.93499999999999994</v>
      </c>
      <c r="CR195" s="25">
        <f t="shared" si="432"/>
        <v>0.93499999999999994</v>
      </c>
      <c r="CS195" s="25">
        <f t="shared" si="432"/>
        <v>0.93499999999999994</v>
      </c>
    </row>
    <row r="196" spans="2:97" hidden="1" outlineLevel="1" x14ac:dyDescent="0.25">
      <c r="B196" s="2">
        <f t="shared" si="323"/>
        <v>31</v>
      </c>
      <c r="F196" s="24">
        <f t="shared" si="326"/>
        <v>47543</v>
      </c>
      <c r="G196" s="25">
        <f t="shared" si="347"/>
        <v>0.93489497710352709</v>
      </c>
      <c r="H196" s="25"/>
      <c r="I196" s="25"/>
      <c r="J196" s="25"/>
      <c r="K196" s="25"/>
      <c r="L196" s="25"/>
      <c r="M196" s="25"/>
      <c r="N196" s="25"/>
      <c r="O196" s="25"/>
      <c r="P196" s="23"/>
      <c r="Q196" s="25">
        <f t="shared" si="348"/>
        <v>1</v>
      </c>
      <c r="R196" s="25">
        <f t="shared" ref="R196:CC196" si="433">IF($F196=R$4,1,IF($F196&gt;=EDATE(R$4,12),IF(R$11="Prior Year",R184*(1-R$10),R184-R$10),IF(R195&gt;0,R195,0)))</f>
        <v>0.92999999999999994</v>
      </c>
      <c r="S196" s="25">
        <f t="shared" si="433"/>
        <v>1</v>
      </c>
      <c r="T196" s="25">
        <f t="shared" si="433"/>
        <v>0.92999999999999994</v>
      </c>
      <c r="U196" s="25">
        <f t="shared" si="433"/>
        <v>0.92999999999999994</v>
      </c>
      <c r="V196" s="25">
        <f t="shared" si="433"/>
        <v>0.93499999999999994</v>
      </c>
      <c r="W196" s="25">
        <f t="shared" si="433"/>
        <v>0.92999999999999994</v>
      </c>
      <c r="X196" s="25">
        <f t="shared" si="433"/>
        <v>0.93499999999999994</v>
      </c>
      <c r="Y196" s="25">
        <f t="shared" si="433"/>
        <v>0.93499999999999994</v>
      </c>
      <c r="Z196" s="25">
        <f t="shared" si="433"/>
        <v>0.93499999999999994</v>
      </c>
      <c r="AA196" s="25">
        <f t="shared" si="433"/>
        <v>0.93499999999999994</v>
      </c>
      <c r="AB196" s="25">
        <f t="shared" si="433"/>
        <v>0.94</v>
      </c>
      <c r="AC196" s="25">
        <f t="shared" si="433"/>
        <v>0.94</v>
      </c>
      <c r="AD196" s="25">
        <f t="shared" si="433"/>
        <v>0.92999999999999994</v>
      </c>
      <c r="AE196" s="25">
        <f t="shared" si="433"/>
        <v>0.93499999999999994</v>
      </c>
      <c r="AF196" s="25">
        <f t="shared" si="433"/>
        <v>0.93499999999999994</v>
      </c>
      <c r="AG196" s="25">
        <f t="shared" si="433"/>
        <v>0.93499999999999994</v>
      </c>
      <c r="AH196" s="25">
        <f t="shared" si="433"/>
        <v>0.93499999999999994</v>
      </c>
      <c r="AI196" s="25">
        <f t="shared" si="433"/>
        <v>1</v>
      </c>
      <c r="AJ196" s="25">
        <f t="shared" si="433"/>
        <v>1</v>
      </c>
      <c r="AK196" s="25">
        <f t="shared" si="433"/>
        <v>0.92999999999999994</v>
      </c>
      <c r="AL196" s="25">
        <f t="shared" si="433"/>
        <v>0.93499999999999994</v>
      </c>
      <c r="AM196" s="25">
        <f t="shared" si="433"/>
        <v>0.93499999999999994</v>
      </c>
      <c r="AN196" s="25">
        <f t="shared" si="433"/>
        <v>0.89599999999999991</v>
      </c>
      <c r="AO196" s="25">
        <f t="shared" si="433"/>
        <v>0.89599999999999991</v>
      </c>
      <c r="AP196" s="25">
        <f t="shared" si="433"/>
        <v>0.89599999999999991</v>
      </c>
      <c r="AQ196" s="25">
        <f t="shared" si="433"/>
        <v>0.89599999999999991</v>
      </c>
      <c r="AR196" s="25">
        <f t="shared" si="433"/>
        <v>1</v>
      </c>
      <c r="AS196" s="25">
        <f t="shared" si="433"/>
        <v>1</v>
      </c>
      <c r="AT196" s="25">
        <f t="shared" si="433"/>
        <v>0.89599999999999991</v>
      </c>
      <c r="AU196" s="25">
        <f t="shared" si="433"/>
        <v>1</v>
      </c>
      <c r="AV196" s="25">
        <f t="shared" si="433"/>
        <v>0.89599999999999991</v>
      </c>
      <c r="AW196" s="25">
        <f t="shared" si="433"/>
        <v>0.89599999999999991</v>
      </c>
      <c r="AX196" s="25">
        <f t="shared" si="433"/>
        <v>0.89599999999999991</v>
      </c>
      <c r="AY196" s="25">
        <f t="shared" si="433"/>
        <v>0.89599999999999991</v>
      </c>
      <c r="AZ196" s="25">
        <f t="shared" si="433"/>
        <v>0.89599999999999991</v>
      </c>
      <c r="BA196" s="25">
        <f t="shared" si="433"/>
        <v>0.89599999999999991</v>
      </c>
      <c r="BB196" s="25">
        <f t="shared" si="433"/>
        <v>0.89599999999999991</v>
      </c>
      <c r="BC196" s="25">
        <f t="shared" si="433"/>
        <v>0.89599999999999991</v>
      </c>
      <c r="BD196" s="25">
        <f t="shared" si="433"/>
        <v>0.89599999999999991</v>
      </c>
      <c r="BE196" s="25">
        <f t="shared" si="433"/>
        <v>0.89599999999999991</v>
      </c>
      <c r="BF196" s="25">
        <f t="shared" si="433"/>
        <v>0.8879999999999999</v>
      </c>
      <c r="BG196" s="25">
        <f t="shared" si="433"/>
        <v>0.8879999999999999</v>
      </c>
      <c r="BH196" s="25">
        <f t="shared" si="433"/>
        <v>1</v>
      </c>
      <c r="BI196" s="25">
        <f t="shared" si="433"/>
        <v>1</v>
      </c>
      <c r="BJ196" s="25">
        <f t="shared" si="433"/>
        <v>1</v>
      </c>
      <c r="BK196" s="25">
        <f t="shared" si="433"/>
        <v>0.89599999999999991</v>
      </c>
      <c r="BL196" s="25">
        <f t="shared" si="433"/>
        <v>0.89599999999999991</v>
      </c>
      <c r="BM196" s="25">
        <f t="shared" si="433"/>
        <v>0.89599999999999991</v>
      </c>
      <c r="BN196" s="25">
        <f t="shared" si="433"/>
        <v>0.89599999999999991</v>
      </c>
      <c r="BO196" s="25">
        <f t="shared" si="433"/>
        <v>0.89599999999999991</v>
      </c>
      <c r="BP196" s="25">
        <f t="shared" si="433"/>
        <v>0.89599999999999991</v>
      </c>
      <c r="BQ196" s="25">
        <f t="shared" si="433"/>
        <v>0.89599999999999991</v>
      </c>
      <c r="BR196" s="25">
        <f t="shared" si="433"/>
        <v>0.89599999999999991</v>
      </c>
      <c r="BS196" s="25">
        <f t="shared" si="433"/>
        <v>0.89599999999999991</v>
      </c>
      <c r="BT196" s="25">
        <f t="shared" si="433"/>
        <v>0.89599999999999991</v>
      </c>
      <c r="BU196" s="25">
        <f t="shared" si="433"/>
        <v>1</v>
      </c>
      <c r="BV196" s="25">
        <f t="shared" si="433"/>
        <v>0.90399999999999991</v>
      </c>
      <c r="BW196" s="25">
        <f t="shared" si="433"/>
        <v>0.89599999999999991</v>
      </c>
      <c r="BX196" s="25">
        <f t="shared" si="433"/>
        <v>0.89599999999999991</v>
      </c>
      <c r="BY196" s="25">
        <f t="shared" si="433"/>
        <v>0.89599999999999991</v>
      </c>
      <c r="BZ196" s="25">
        <f t="shared" si="433"/>
        <v>0.89599999999999991</v>
      </c>
      <c r="CA196" s="25">
        <f t="shared" si="433"/>
        <v>0.89599999999999991</v>
      </c>
      <c r="CB196" s="25">
        <f t="shared" si="433"/>
        <v>0.89599999999999991</v>
      </c>
      <c r="CC196" s="25">
        <f t="shared" si="433"/>
        <v>0.89599999999999991</v>
      </c>
      <c r="CD196" s="25">
        <f t="shared" ref="CD196:CS196" si="434">IF($F196=CD$4,1,IF($F196&gt;=EDATE(CD$4,12),IF(CD$11="Prior Year",CD184*(1-CD$10),CD184-CD$10),IF(CD195&gt;0,CD195,0)))</f>
        <v>0.89599999999999991</v>
      </c>
      <c r="CE196" s="25">
        <f t="shared" si="434"/>
        <v>0.89599999999999991</v>
      </c>
      <c r="CF196" s="25">
        <f t="shared" si="434"/>
        <v>1</v>
      </c>
      <c r="CG196" s="25">
        <f t="shared" si="434"/>
        <v>1</v>
      </c>
      <c r="CH196" s="25">
        <f t="shared" si="434"/>
        <v>1</v>
      </c>
      <c r="CI196" s="25">
        <f t="shared" si="434"/>
        <v>0.89599999999999991</v>
      </c>
      <c r="CJ196" s="25">
        <f t="shared" si="434"/>
        <v>0.93499999999999994</v>
      </c>
      <c r="CK196" s="25">
        <f t="shared" si="434"/>
        <v>0.93499999999999994</v>
      </c>
      <c r="CL196" s="25">
        <f t="shared" si="434"/>
        <v>0.91199999999999992</v>
      </c>
      <c r="CM196" s="25">
        <v>0.92701621519627864</v>
      </c>
      <c r="CN196" s="25">
        <v>0.92701621519627864</v>
      </c>
      <c r="CO196" s="25">
        <v>0.92701621519627864</v>
      </c>
      <c r="CP196" s="25">
        <f t="shared" si="434"/>
        <v>0.93499999999999994</v>
      </c>
      <c r="CQ196" s="25">
        <f t="shared" si="434"/>
        <v>0.93499999999999994</v>
      </c>
      <c r="CR196" s="25">
        <f t="shared" si="434"/>
        <v>0.93499999999999994</v>
      </c>
      <c r="CS196" s="25">
        <f t="shared" si="434"/>
        <v>0.93499999999999994</v>
      </c>
    </row>
    <row r="197" spans="2:97" hidden="1" outlineLevel="1" x14ac:dyDescent="0.25">
      <c r="B197" s="2">
        <f t="shared" si="323"/>
        <v>30</v>
      </c>
      <c r="F197" s="24">
        <f t="shared" si="326"/>
        <v>47574</v>
      </c>
      <c r="G197" s="25">
        <f t="shared" si="347"/>
        <v>0.93489497710352709</v>
      </c>
      <c r="H197" s="25"/>
      <c r="I197" s="25"/>
      <c r="J197" s="25"/>
      <c r="K197" s="25"/>
      <c r="L197" s="25"/>
      <c r="M197" s="25"/>
      <c r="N197" s="25"/>
      <c r="O197" s="25"/>
      <c r="P197" s="23"/>
      <c r="Q197" s="25">
        <f t="shared" si="348"/>
        <v>1</v>
      </c>
      <c r="R197" s="25">
        <f t="shared" ref="R197:CC197" si="435">IF($F197=R$4,1,IF($F197&gt;=EDATE(R$4,12),IF(R$11="Prior Year",R185*(1-R$10),R185-R$10),IF(R196&gt;0,R196,0)))</f>
        <v>0.92999999999999994</v>
      </c>
      <c r="S197" s="25">
        <f t="shared" si="435"/>
        <v>1</v>
      </c>
      <c r="T197" s="25">
        <f t="shared" si="435"/>
        <v>0.92999999999999994</v>
      </c>
      <c r="U197" s="25">
        <f t="shared" si="435"/>
        <v>0.92999999999999994</v>
      </c>
      <c r="V197" s="25">
        <f t="shared" si="435"/>
        <v>0.93499999999999994</v>
      </c>
      <c r="W197" s="25">
        <f t="shared" si="435"/>
        <v>0.92999999999999994</v>
      </c>
      <c r="X197" s="25">
        <f t="shared" si="435"/>
        <v>0.93499999999999994</v>
      </c>
      <c r="Y197" s="25">
        <f t="shared" si="435"/>
        <v>0.93499999999999994</v>
      </c>
      <c r="Z197" s="25">
        <f t="shared" si="435"/>
        <v>0.93499999999999994</v>
      </c>
      <c r="AA197" s="25">
        <f t="shared" si="435"/>
        <v>0.93499999999999994</v>
      </c>
      <c r="AB197" s="25">
        <f t="shared" si="435"/>
        <v>0.94</v>
      </c>
      <c r="AC197" s="25">
        <f t="shared" si="435"/>
        <v>0.94</v>
      </c>
      <c r="AD197" s="25">
        <f t="shared" si="435"/>
        <v>0.92999999999999994</v>
      </c>
      <c r="AE197" s="25">
        <f t="shared" si="435"/>
        <v>0.93499999999999994</v>
      </c>
      <c r="AF197" s="25">
        <f t="shared" si="435"/>
        <v>0.93499999999999994</v>
      </c>
      <c r="AG197" s="25">
        <f t="shared" si="435"/>
        <v>0.93499999999999994</v>
      </c>
      <c r="AH197" s="25">
        <f t="shared" si="435"/>
        <v>0.93499999999999994</v>
      </c>
      <c r="AI197" s="25">
        <f t="shared" si="435"/>
        <v>1</v>
      </c>
      <c r="AJ197" s="25">
        <f t="shared" si="435"/>
        <v>1</v>
      </c>
      <c r="AK197" s="25">
        <f t="shared" si="435"/>
        <v>0.92999999999999994</v>
      </c>
      <c r="AL197" s="25">
        <f t="shared" si="435"/>
        <v>0.93499999999999994</v>
      </c>
      <c r="AM197" s="25">
        <f t="shared" si="435"/>
        <v>0.93499999999999994</v>
      </c>
      <c r="AN197" s="25">
        <f t="shared" si="435"/>
        <v>0.89599999999999991</v>
      </c>
      <c r="AO197" s="25">
        <f t="shared" si="435"/>
        <v>0.89599999999999991</v>
      </c>
      <c r="AP197" s="25">
        <f t="shared" si="435"/>
        <v>0.89599999999999991</v>
      </c>
      <c r="AQ197" s="25">
        <f t="shared" si="435"/>
        <v>0.89599999999999991</v>
      </c>
      <c r="AR197" s="25">
        <f t="shared" si="435"/>
        <v>1</v>
      </c>
      <c r="AS197" s="25">
        <f t="shared" si="435"/>
        <v>1</v>
      </c>
      <c r="AT197" s="25">
        <f t="shared" si="435"/>
        <v>0.89599999999999991</v>
      </c>
      <c r="AU197" s="25">
        <f t="shared" si="435"/>
        <v>1</v>
      </c>
      <c r="AV197" s="25">
        <f t="shared" si="435"/>
        <v>0.89599999999999991</v>
      </c>
      <c r="AW197" s="25">
        <f t="shared" si="435"/>
        <v>0.89599999999999991</v>
      </c>
      <c r="AX197" s="25">
        <f t="shared" si="435"/>
        <v>0.89599999999999991</v>
      </c>
      <c r="AY197" s="25">
        <f t="shared" si="435"/>
        <v>0.89599999999999991</v>
      </c>
      <c r="AZ197" s="25">
        <f t="shared" si="435"/>
        <v>0.89599999999999991</v>
      </c>
      <c r="BA197" s="25">
        <f t="shared" si="435"/>
        <v>0.89599999999999991</v>
      </c>
      <c r="BB197" s="25">
        <f t="shared" si="435"/>
        <v>0.89599999999999991</v>
      </c>
      <c r="BC197" s="25">
        <f t="shared" si="435"/>
        <v>0.89599999999999991</v>
      </c>
      <c r="BD197" s="25">
        <f t="shared" si="435"/>
        <v>0.89599999999999991</v>
      </c>
      <c r="BE197" s="25">
        <f t="shared" si="435"/>
        <v>0.89599999999999991</v>
      </c>
      <c r="BF197" s="25">
        <f t="shared" si="435"/>
        <v>0.8879999999999999</v>
      </c>
      <c r="BG197" s="25">
        <f t="shared" si="435"/>
        <v>0.8879999999999999</v>
      </c>
      <c r="BH197" s="25">
        <f t="shared" si="435"/>
        <v>1</v>
      </c>
      <c r="BI197" s="25">
        <f t="shared" si="435"/>
        <v>1</v>
      </c>
      <c r="BJ197" s="25">
        <f t="shared" si="435"/>
        <v>1</v>
      </c>
      <c r="BK197" s="25">
        <f t="shared" si="435"/>
        <v>0.89599999999999991</v>
      </c>
      <c r="BL197" s="25">
        <f t="shared" si="435"/>
        <v>0.89599999999999991</v>
      </c>
      <c r="BM197" s="25">
        <f t="shared" si="435"/>
        <v>0.89599999999999991</v>
      </c>
      <c r="BN197" s="25">
        <f t="shared" si="435"/>
        <v>0.89599999999999991</v>
      </c>
      <c r="BO197" s="25">
        <f t="shared" si="435"/>
        <v>0.89599999999999991</v>
      </c>
      <c r="BP197" s="25">
        <f t="shared" si="435"/>
        <v>0.89599999999999991</v>
      </c>
      <c r="BQ197" s="25">
        <f t="shared" si="435"/>
        <v>0.89599999999999991</v>
      </c>
      <c r="BR197" s="25">
        <f t="shared" si="435"/>
        <v>0.89599999999999991</v>
      </c>
      <c r="BS197" s="25">
        <f t="shared" si="435"/>
        <v>0.89599999999999991</v>
      </c>
      <c r="BT197" s="25">
        <f t="shared" si="435"/>
        <v>0.89599999999999991</v>
      </c>
      <c r="BU197" s="25">
        <f t="shared" si="435"/>
        <v>1</v>
      </c>
      <c r="BV197" s="25">
        <f t="shared" si="435"/>
        <v>0.90399999999999991</v>
      </c>
      <c r="BW197" s="25">
        <f t="shared" si="435"/>
        <v>0.89599999999999991</v>
      </c>
      <c r="BX197" s="25">
        <f t="shared" si="435"/>
        <v>0.89599999999999991</v>
      </c>
      <c r="BY197" s="25">
        <f t="shared" si="435"/>
        <v>0.89599999999999991</v>
      </c>
      <c r="BZ197" s="25">
        <f t="shared" si="435"/>
        <v>0.89599999999999991</v>
      </c>
      <c r="CA197" s="25">
        <f t="shared" si="435"/>
        <v>0.89599999999999991</v>
      </c>
      <c r="CB197" s="25">
        <f t="shared" si="435"/>
        <v>0.89599999999999991</v>
      </c>
      <c r="CC197" s="25">
        <f t="shared" si="435"/>
        <v>0.89599999999999991</v>
      </c>
      <c r="CD197" s="25">
        <f t="shared" ref="CD197:CS197" si="436">IF($F197=CD$4,1,IF($F197&gt;=EDATE(CD$4,12),IF(CD$11="Prior Year",CD185*(1-CD$10),CD185-CD$10),IF(CD196&gt;0,CD196,0)))</f>
        <v>0.89599999999999991</v>
      </c>
      <c r="CE197" s="25">
        <f t="shared" si="436"/>
        <v>0.89599999999999991</v>
      </c>
      <c r="CF197" s="25">
        <f t="shared" si="436"/>
        <v>1</v>
      </c>
      <c r="CG197" s="25">
        <f t="shared" si="436"/>
        <v>1</v>
      </c>
      <c r="CH197" s="25">
        <f t="shared" si="436"/>
        <v>1</v>
      </c>
      <c r="CI197" s="25">
        <f t="shared" si="436"/>
        <v>0.89599999999999991</v>
      </c>
      <c r="CJ197" s="25">
        <f t="shared" si="436"/>
        <v>0.93499999999999994</v>
      </c>
      <c r="CK197" s="25">
        <f t="shared" si="436"/>
        <v>0.93499999999999994</v>
      </c>
      <c r="CL197" s="25">
        <f t="shared" si="436"/>
        <v>0.91199999999999992</v>
      </c>
      <c r="CM197" s="25">
        <v>0.92701621519627864</v>
      </c>
      <c r="CN197" s="25">
        <v>0.92701621519627864</v>
      </c>
      <c r="CO197" s="25">
        <v>0.92701621519627864</v>
      </c>
      <c r="CP197" s="25">
        <f t="shared" si="436"/>
        <v>0.93499999999999994</v>
      </c>
      <c r="CQ197" s="25">
        <f t="shared" si="436"/>
        <v>0.93499999999999994</v>
      </c>
      <c r="CR197" s="25">
        <f t="shared" si="436"/>
        <v>0.93499999999999994</v>
      </c>
      <c r="CS197" s="25">
        <f t="shared" si="436"/>
        <v>0.93499999999999994</v>
      </c>
    </row>
    <row r="198" spans="2:97" hidden="1" outlineLevel="1" x14ac:dyDescent="0.25">
      <c r="B198" s="2">
        <f t="shared" si="323"/>
        <v>31</v>
      </c>
      <c r="F198" s="24">
        <f t="shared" si="326"/>
        <v>47604</v>
      </c>
      <c r="G198" s="25">
        <f t="shared" si="347"/>
        <v>0.93473975785634056</v>
      </c>
      <c r="H198" s="25"/>
      <c r="I198" s="25"/>
      <c r="J198" s="25"/>
      <c r="K198" s="25"/>
      <c r="L198" s="25"/>
      <c r="M198" s="25"/>
      <c r="N198" s="25"/>
      <c r="O198" s="25"/>
      <c r="P198" s="23"/>
      <c r="Q198" s="25">
        <f t="shared" si="348"/>
        <v>1</v>
      </c>
      <c r="R198" s="25">
        <f t="shared" ref="R198:CC198" si="437">IF($F198=R$4,1,IF($F198&gt;=EDATE(R$4,12),IF(R$11="Prior Year",R186*(1-R$10),R186-R$10),IF(R197&gt;0,R197,0)))</f>
        <v>0.92999999999999994</v>
      </c>
      <c r="S198" s="25">
        <f t="shared" si="437"/>
        <v>1</v>
      </c>
      <c r="T198" s="25">
        <f t="shared" si="437"/>
        <v>0.92999999999999994</v>
      </c>
      <c r="U198" s="25">
        <f t="shared" si="437"/>
        <v>0.92999999999999994</v>
      </c>
      <c r="V198" s="25">
        <f t="shared" si="437"/>
        <v>0.93499999999999994</v>
      </c>
      <c r="W198" s="25">
        <f t="shared" si="437"/>
        <v>0.92999999999999994</v>
      </c>
      <c r="X198" s="25">
        <f t="shared" si="437"/>
        <v>0.93499999999999994</v>
      </c>
      <c r="Y198" s="25">
        <f t="shared" si="437"/>
        <v>0.93499999999999994</v>
      </c>
      <c r="Z198" s="25">
        <f t="shared" si="437"/>
        <v>0.93499999999999994</v>
      </c>
      <c r="AA198" s="25">
        <f t="shared" si="437"/>
        <v>0.93499999999999994</v>
      </c>
      <c r="AB198" s="25">
        <f t="shared" si="437"/>
        <v>0.94</v>
      </c>
      <c r="AC198" s="25">
        <f t="shared" si="437"/>
        <v>0.94</v>
      </c>
      <c r="AD198" s="25">
        <f t="shared" si="437"/>
        <v>0.92999999999999994</v>
      </c>
      <c r="AE198" s="25">
        <f t="shared" si="437"/>
        <v>0.93499999999999994</v>
      </c>
      <c r="AF198" s="25">
        <f t="shared" si="437"/>
        <v>0.93499999999999994</v>
      </c>
      <c r="AG198" s="25">
        <f t="shared" si="437"/>
        <v>0.93499999999999994</v>
      </c>
      <c r="AH198" s="25">
        <f t="shared" si="437"/>
        <v>0.93499999999999994</v>
      </c>
      <c r="AI198" s="25">
        <f t="shared" si="437"/>
        <v>1</v>
      </c>
      <c r="AJ198" s="25">
        <f t="shared" si="437"/>
        <v>1</v>
      </c>
      <c r="AK198" s="25">
        <f t="shared" si="437"/>
        <v>0.92999999999999994</v>
      </c>
      <c r="AL198" s="25">
        <f t="shared" si="437"/>
        <v>0.93499999999999994</v>
      </c>
      <c r="AM198" s="25">
        <f t="shared" si="437"/>
        <v>0.93499999999999994</v>
      </c>
      <c r="AN198" s="25">
        <f t="shared" si="437"/>
        <v>0.89599999999999991</v>
      </c>
      <c r="AO198" s="25">
        <f t="shared" si="437"/>
        <v>0.89599999999999991</v>
      </c>
      <c r="AP198" s="25">
        <f t="shared" si="437"/>
        <v>0.89599999999999991</v>
      </c>
      <c r="AQ198" s="25">
        <f t="shared" si="437"/>
        <v>0.89599999999999991</v>
      </c>
      <c r="AR198" s="25">
        <f t="shared" si="437"/>
        <v>1</v>
      </c>
      <c r="AS198" s="25">
        <f t="shared" si="437"/>
        <v>1</v>
      </c>
      <c r="AT198" s="25">
        <f t="shared" si="437"/>
        <v>0.89599999999999991</v>
      </c>
      <c r="AU198" s="25">
        <f t="shared" si="437"/>
        <v>1</v>
      </c>
      <c r="AV198" s="25">
        <f t="shared" si="437"/>
        <v>0.89599999999999991</v>
      </c>
      <c r="AW198" s="25">
        <f t="shared" si="437"/>
        <v>0.89599999999999991</v>
      </c>
      <c r="AX198" s="25">
        <f t="shared" si="437"/>
        <v>0.89599999999999991</v>
      </c>
      <c r="AY198" s="25">
        <f t="shared" si="437"/>
        <v>0.89599999999999991</v>
      </c>
      <c r="AZ198" s="25">
        <f t="shared" si="437"/>
        <v>0.89599999999999991</v>
      </c>
      <c r="BA198" s="25">
        <f t="shared" si="437"/>
        <v>0.89599999999999991</v>
      </c>
      <c r="BB198" s="25">
        <f t="shared" si="437"/>
        <v>0.89599999999999991</v>
      </c>
      <c r="BC198" s="25">
        <f t="shared" si="437"/>
        <v>0.89599999999999991</v>
      </c>
      <c r="BD198" s="25">
        <f t="shared" si="437"/>
        <v>0.89599999999999991</v>
      </c>
      <c r="BE198" s="25">
        <f t="shared" si="437"/>
        <v>0.89599999999999991</v>
      </c>
      <c r="BF198" s="25">
        <f t="shared" si="437"/>
        <v>0.8879999999999999</v>
      </c>
      <c r="BG198" s="25">
        <f t="shared" si="437"/>
        <v>0.8879999999999999</v>
      </c>
      <c r="BH198" s="25">
        <f t="shared" si="437"/>
        <v>1</v>
      </c>
      <c r="BI198" s="25">
        <f t="shared" si="437"/>
        <v>1</v>
      </c>
      <c r="BJ198" s="25">
        <f t="shared" si="437"/>
        <v>1</v>
      </c>
      <c r="BK198" s="25">
        <f t="shared" si="437"/>
        <v>0.89599999999999991</v>
      </c>
      <c r="BL198" s="25">
        <f t="shared" si="437"/>
        <v>0.89599999999999991</v>
      </c>
      <c r="BM198" s="25">
        <f t="shared" si="437"/>
        <v>0.89599999999999991</v>
      </c>
      <c r="BN198" s="25">
        <f t="shared" si="437"/>
        <v>0.89599999999999991</v>
      </c>
      <c r="BO198" s="25">
        <f t="shared" si="437"/>
        <v>0.89599999999999991</v>
      </c>
      <c r="BP198" s="25">
        <f t="shared" si="437"/>
        <v>0.89599999999999991</v>
      </c>
      <c r="BQ198" s="25">
        <f t="shared" si="437"/>
        <v>0.89599999999999991</v>
      </c>
      <c r="BR198" s="25">
        <f t="shared" si="437"/>
        <v>0.89599999999999991</v>
      </c>
      <c r="BS198" s="25">
        <f t="shared" si="437"/>
        <v>0.89599999999999991</v>
      </c>
      <c r="BT198" s="25">
        <f t="shared" si="437"/>
        <v>0.89599999999999991</v>
      </c>
      <c r="BU198" s="25">
        <f t="shared" si="437"/>
        <v>1</v>
      </c>
      <c r="BV198" s="25">
        <f t="shared" si="437"/>
        <v>0.90399999999999991</v>
      </c>
      <c r="BW198" s="25">
        <f t="shared" si="437"/>
        <v>0.89599999999999991</v>
      </c>
      <c r="BX198" s="25">
        <f t="shared" si="437"/>
        <v>0.89599999999999991</v>
      </c>
      <c r="BY198" s="25">
        <f t="shared" si="437"/>
        <v>0.89599999999999991</v>
      </c>
      <c r="BZ198" s="25">
        <f t="shared" si="437"/>
        <v>0.89599999999999991</v>
      </c>
      <c r="CA198" s="25">
        <f t="shared" si="437"/>
        <v>0.89599999999999991</v>
      </c>
      <c r="CB198" s="25">
        <f t="shared" si="437"/>
        <v>0.89599999999999991</v>
      </c>
      <c r="CC198" s="25">
        <f t="shared" si="437"/>
        <v>0.89599999999999991</v>
      </c>
      <c r="CD198" s="25">
        <f t="shared" ref="CD198:CS198" si="438">IF($F198=CD$4,1,IF($F198&gt;=EDATE(CD$4,12),IF(CD$11="Prior Year",CD186*(1-CD$10),CD186-CD$10),IF(CD197&gt;0,CD197,0)))</f>
        <v>0.89599999999999991</v>
      </c>
      <c r="CE198" s="25">
        <f t="shared" si="438"/>
        <v>0.89599999999999991</v>
      </c>
      <c r="CF198" s="25">
        <f t="shared" si="438"/>
        <v>1</v>
      </c>
      <c r="CG198" s="25">
        <f t="shared" si="438"/>
        <v>1</v>
      </c>
      <c r="CH198" s="25">
        <f t="shared" si="438"/>
        <v>1</v>
      </c>
      <c r="CI198" s="25">
        <f t="shared" si="438"/>
        <v>0.8879999999999999</v>
      </c>
      <c r="CJ198" s="25">
        <f t="shared" si="438"/>
        <v>0.93499999999999994</v>
      </c>
      <c r="CK198" s="25">
        <f t="shared" si="438"/>
        <v>0.93499999999999994</v>
      </c>
      <c r="CL198" s="25">
        <f t="shared" si="438"/>
        <v>0.91199999999999992</v>
      </c>
      <c r="CM198" s="25">
        <v>0.92701621519627864</v>
      </c>
      <c r="CN198" s="25">
        <v>0.92701621519627864</v>
      </c>
      <c r="CO198" s="25">
        <v>0.92701621519627864</v>
      </c>
      <c r="CP198" s="25">
        <f t="shared" si="438"/>
        <v>0.93499999999999994</v>
      </c>
      <c r="CQ198" s="25">
        <f t="shared" si="438"/>
        <v>0.93499999999999994</v>
      </c>
      <c r="CR198" s="25">
        <f t="shared" si="438"/>
        <v>0.93499999999999994</v>
      </c>
      <c r="CS198" s="25">
        <f t="shared" si="438"/>
        <v>0.93499999999999994</v>
      </c>
    </row>
    <row r="199" spans="2:97" hidden="1" outlineLevel="1" x14ac:dyDescent="0.25">
      <c r="B199" s="2">
        <f t="shared" si="323"/>
        <v>30</v>
      </c>
      <c r="F199" s="24">
        <f t="shared" si="326"/>
        <v>47635</v>
      </c>
      <c r="G199" s="25">
        <f t="shared" si="347"/>
        <v>0.93380844237322058</v>
      </c>
      <c r="H199" s="25"/>
      <c r="I199" s="25"/>
      <c r="J199" s="25"/>
      <c r="K199" s="25"/>
      <c r="L199" s="25"/>
      <c r="M199" s="25"/>
      <c r="N199" s="25"/>
      <c r="O199" s="25"/>
      <c r="P199" s="23"/>
      <c r="Q199" s="25">
        <f t="shared" si="348"/>
        <v>1</v>
      </c>
      <c r="R199" s="25">
        <f t="shared" ref="R199:CC199" si="439">IF($F199=R$4,1,IF($F199&gt;=EDATE(R$4,12),IF(R$11="Prior Year",R187*(1-R$10),R187-R$10),IF(R198&gt;0,R198,0)))</f>
        <v>0.92999999999999994</v>
      </c>
      <c r="S199" s="25">
        <f t="shared" si="439"/>
        <v>1</v>
      </c>
      <c r="T199" s="25">
        <f t="shared" si="439"/>
        <v>0.92999999999999994</v>
      </c>
      <c r="U199" s="25">
        <f t="shared" si="439"/>
        <v>0.92999999999999994</v>
      </c>
      <c r="V199" s="25">
        <f t="shared" si="439"/>
        <v>0.93499999999999994</v>
      </c>
      <c r="W199" s="25">
        <f t="shared" si="439"/>
        <v>0.92999999999999994</v>
      </c>
      <c r="X199" s="25">
        <f t="shared" si="439"/>
        <v>0.93499999999999994</v>
      </c>
      <c r="Y199" s="25">
        <f t="shared" si="439"/>
        <v>0.93499999999999994</v>
      </c>
      <c r="Z199" s="25">
        <f t="shared" si="439"/>
        <v>0.93499999999999994</v>
      </c>
      <c r="AA199" s="25">
        <f t="shared" si="439"/>
        <v>0.93499999999999994</v>
      </c>
      <c r="AB199" s="25">
        <f t="shared" si="439"/>
        <v>0.94</v>
      </c>
      <c r="AC199" s="25">
        <f t="shared" si="439"/>
        <v>0.94</v>
      </c>
      <c r="AD199" s="25">
        <f t="shared" si="439"/>
        <v>0.92999999999999994</v>
      </c>
      <c r="AE199" s="25">
        <f t="shared" si="439"/>
        <v>0.93499999999999994</v>
      </c>
      <c r="AF199" s="25">
        <f t="shared" si="439"/>
        <v>0.93499999999999994</v>
      </c>
      <c r="AG199" s="25">
        <f t="shared" si="439"/>
        <v>0.93499999999999994</v>
      </c>
      <c r="AH199" s="25">
        <f t="shared" si="439"/>
        <v>0.93499999999999994</v>
      </c>
      <c r="AI199" s="25">
        <f t="shared" si="439"/>
        <v>1</v>
      </c>
      <c r="AJ199" s="25">
        <f t="shared" si="439"/>
        <v>1</v>
      </c>
      <c r="AK199" s="25">
        <f t="shared" si="439"/>
        <v>0.92999999999999994</v>
      </c>
      <c r="AL199" s="25">
        <f t="shared" si="439"/>
        <v>0.93499999999999994</v>
      </c>
      <c r="AM199" s="25">
        <f t="shared" si="439"/>
        <v>0.93499999999999994</v>
      </c>
      <c r="AN199" s="25">
        <f t="shared" si="439"/>
        <v>0.89599999999999991</v>
      </c>
      <c r="AO199" s="25">
        <f t="shared" si="439"/>
        <v>0.89599999999999991</v>
      </c>
      <c r="AP199" s="25">
        <f t="shared" si="439"/>
        <v>0.89599999999999991</v>
      </c>
      <c r="AQ199" s="25">
        <f t="shared" si="439"/>
        <v>0.89599999999999991</v>
      </c>
      <c r="AR199" s="25">
        <f t="shared" si="439"/>
        <v>1</v>
      </c>
      <c r="AS199" s="25">
        <f t="shared" si="439"/>
        <v>1</v>
      </c>
      <c r="AT199" s="25">
        <f t="shared" si="439"/>
        <v>0.89599999999999991</v>
      </c>
      <c r="AU199" s="25">
        <f t="shared" si="439"/>
        <v>1</v>
      </c>
      <c r="AV199" s="25">
        <f t="shared" si="439"/>
        <v>0.89599999999999991</v>
      </c>
      <c r="AW199" s="25">
        <f t="shared" si="439"/>
        <v>0.89599999999999991</v>
      </c>
      <c r="AX199" s="25">
        <f t="shared" si="439"/>
        <v>0.89599999999999991</v>
      </c>
      <c r="AY199" s="25">
        <f t="shared" si="439"/>
        <v>0.89599999999999991</v>
      </c>
      <c r="AZ199" s="25">
        <f t="shared" si="439"/>
        <v>0.8879999999999999</v>
      </c>
      <c r="BA199" s="25">
        <f t="shared" si="439"/>
        <v>0.8879999999999999</v>
      </c>
      <c r="BB199" s="25">
        <f t="shared" si="439"/>
        <v>0.8879999999999999</v>
      </c>
      <c r="BC199" s="25">
        <f t="shared" si="439"/>
        <v>0.8879999999999999</v>
      </c>
      <c r="BD199" s="25">
        <f t="shared" si="439"/>
        <v>0.8879999999999999</v>
      </c>
      <c r="BE199" s="25">
        <f t="shared" si="439"/>
        <v>0.8879999999999999</v>
      </c>
      <c r="BF199" s="25">
        <f t="shared" si="439"/>
        <v>0.8879999999999999</v>
      </c>
      <c r="BG199" s="25">
        <f t="shared" si="439"/>
        <v>0.8879999999999999</v>
      </c>
      <c r="BH199" s="25">
        <f t="shared" si="439"/>
        <v>1</v>
      </c>
      <c r="BI199" s="25">
        <f t="shared" si="439"/>
        <v>1</v>
      </c>
      <c r="BJ199" s="25">
        <f t="shared" si="439"/>
        <v>1</v>
      </c>
      <c r="BK199" s="25">
        <f t="shared" si="439"/>
        <v>0.89599999999999991</v>
      </c>
      <c r="BL199" s="25">
        <f t="shared" si="439"/>
        <v>0.89599999999999991</v>
      </c>
      <c r="BM199" s="25">
        <f t="shared" si="439"/>
        <v>0.89599999999999991</v>
      </c>
      <c r="BN199" s="25">
        <f t="shared" si="439"/>
        <v>0.89599999999999991</v>
      </c>
      <c r="BO199" s="25">
        <f t="shared" si="439"/>
        <v>0.89599999999999991</v>
      </c>
      <c r="BP199" s="25">
        <f t="shared" si="439"/>
        <v>0.89599999999999991</v>
      </c>
      <c r="BQ199" s="25">
        <f t="shared" si="439"/>
        <v>0.89599999999999991</v>
      </c>
      <c r="BR199" s="25">
        <f t="shared" si="439"/>
        <v>0.89599999999999991</v>
      </c>
      <c r="BS199" s="25">
        <f t="shared" si="439"/>
        <v>0.89599999999999991</v>
      </c>
      <c r="BT199" s="25">
        <f t="shared" si="439"/>
        <v>0.89599999999999991</v>
      </c>
      <c r="BU199" s="25">
        <f t="shared" si="439"/>
        <v>1</v>
      </c>
      <c r="BV199" s="25">
        <f t="shared" si="439"/>
        <v>0.90399999999999991</v>
      </c>
      <c r="BW199" s="25">
        <f t="shared" si="439"/>
        <v>0.89599999999999991</v>
      </c>
      <c r="BX199" s="25">
        <f t="shared" si="439"/>
        <v>0.89599999999999991</v>
      </c>
      <c r="BY199" s="25">
        <f t="shared" si="439"/>
        <v>0.89599999999999991</v>
      </c>
      <c r="BZ199" s="25">
        <f t="shared" si="439"/>
        <v>0.89599999999999991</v>
      </c>
      <c r="CA199" s="25">
        <f t="shared" si="439"/>
        <v>0.89599999999999991</v>
      </c>
      <c r="CB199" s="25">
        <f t="shared" si="439"/>
        <v>0.89599999999999991</v>
      </c>
      <c r="CC199" s="25">
        <f t="shared" si="439"/>
        <v>0.89599999999999991</v>
      </c>
      <c r="CD199" s="25">
        <f t="shared" ref="CD199:CS199" si="440">IF($F199=CD$4,1,IF($F199&gt;=EDATE(CD$4,12),IF(CD$11="Prior Year",CD187*(1-CD$10),CD187-CD$10),IF(CD198&gt;0,CD198,0)))</f>
        <v>0.89599999999999991</v>
      </c>
      <c r="CE199" s="25">
        <f t="shared" si="440"/>
        <v>0.89599999999999991</v>
      </c>
      <c r="CF199" s="25">
        <f t="shared" si="440"/>
        <v>1</v>
      </c>
      <c r="CG199" s="25">
        <f t="shared" si="440"/>
        <v>1</v>
      </c>
      <c r="CH199" s="25">
        <f t="shared" si="440"/>
        <v>1</v>
      </c>
      <c r="CI199" s="25">
        <f t="shared" si="440"/>
        <v>0.8879999999999999</v>
      </c>
      <c r="CJ199" s="25">
        <f t="shared" si="440"/>
        <v>0.93499999999999994</v>
      </c>
      <c r="CK199" s="25">
        <f t="shared" si="440"/>
        <v>0.93499999999999994</v>
      </c>
      <c r="CL199" s="25">
        <f t="shared" si="440"/>
        <v>0.91199999999999992</v>
      </c>
      <c r="CM199" s="25">
        <v>0.92701621519627864</v>
      </c>
      <c r="CN199" s="25">
        <v>0.92701621519627864</v>
      </c>
      <c r="CO199" s="25">
        <v>0.92701621519627864</v>
      </c>
      <c r="CP199" s="25">
        <f t="shared" si="440"/>
        <v>0.93499999999999994</v>
      </c>
      <c r="CQ199" s="25">
        <f t="shared" si="440"/>
        <v>0.93499999999999994</v>
      </c>
      <c r="CR199" s="25">
        <f t="shared" si="440"/>
        <v>0.93499999999999994</v>
      </c>
      <c r="CS199" s="25">
        <f t="shared" si="440"/>
        <v>0.93499999999999994</v>
      </c>
    </row>
    <row r="200" spans="2:97" hidden="1" outlineLevel="1" x14ac:dyDescent="0.25">
      <c r="B200" s="2">
        <f t="shared" si="323"/>
        <v>31</v>
      </c>
      <c r="F200" s="24">
        <f t="shared" si="326"/>
        <v>47665</v>
      </c>
      <c r="G200" s="25">
        <f t="shared" si="347"/>
        <v>0.93380844237322058</v>
      </c>
      <c r="H200" s="25"/>
      <c r="I200" s="25"/>
      <c r="J200" s="25"/>
      <c r="K200" s="25"/>
      <c r="L200" s="25"/>
      <c r="M200" s="25"/>
      <c r="N200" s="25"/>
      <c r="O200" s="25"/>
      <c r="P200" s="23"/>
      <c r="Q200" s="25">
        <f t="shared" si="348"/>
        <v>1</v>
      </c>
      <c r="R200" s="25">
        <f t="shared" ref="R200:CC200" si="441">IF($F200=R$4,1,IF($F200&gt;=EDATE(R$4,12),IF(R$11="Prior Year",R188*(1-R$10),R188-R$10),IF(R199&gt;0,R199,0)))</f>
        <v>0.92999999999999994</v>
      </c>
      <c r="S200" s="25">
        <f t="shared" si="441"/>
        <v>1</v>
      </c>
      <c r="T200" s="25">
        <f t="shared" si="441"/>
        <v>0.92999999999999994</v>
      </c>
      <c r="U200" s="25">
        <f t="shared" si="441"/>
        <v>0.92999999999999994</v>
      </c>
      <c r="V200" s="25">
        <f t="shared" si="441"/>
        <v>0.93499999999999994</v>
      </c>
      <c r="W200" s="25">
        <f t="shared" si="441"/>
        <v>0.92999999999999994</v>
      </c>
      <c r="X200" s="25">
        <f t="shared" si="441"/>
        <v>0.93499999999999994</v>
      </c>
      <c r="Y200" s="25">
        <f t="shared" si="441"/>
        <v>0.93499999999999994</v>
      </c>
      <c r="Z200" s="25">
        <f t="shared" si="441"/>
        <v>0.93499999999999994</v>
      </c>
      <c r="AA200" s="25">
        <f t="shared" si="441"/>
        <v>0.93499999999999994</v>
      </c>
      <c r="AB200" s="25">
        <f t="shared" si="441"/>
        <v>0.94</v>
      </c>
      <c r="AC200" s="25">
        <f t="shared" si="441"/>
        <v>0.94</v>
      </c>
      <c r="AD200" s="25">
        <f t="shared" si="441"/>
        <v>0.92999999999999994</v>
      </c>
      <c r="AE200" s="25">
        <f t="shared" si="441"/>
        <v>0.93499999999999994</v>
      </c>
      <c r="AF200" s="25">
        <f t="shared" si="441"/>
        <v>0.93499999999999994</v>
      </c>
      <c r="AG200" s="25">
        <f t="shared" si="441"/>
        <v>0.93499999999999994</v>
      </c>
      <c r="AH200" s="25">
        <f t="shared" si="441"/>
        <v>0.93499999999999994</v>
      </c>
      <c r="AI200" s="25">
        <f t="shared" si="441"/>
        <v>1</v>
      </c>
      <c r="AJ200" s="25">
        <f t="shared" si="441"/>
        <v>1</v>
      </c>
      <c r="AK200" s="25">
        <f t="shared" si="441"/>
        <v>0.92999999999999994</v>
      </c>
      <c r="AL200" s="25">
        <f t="shared" si="441"/>
        <v>0.93499999999999994</v>
      </c>
      <c r="AM200" s="25">
        <f t="shared" si="441"/>
        <v>0.93499999999999994</v>
      </c>
      <c r="AN200" s="25">
        <f t="shared" si="441"/>
        <v>0.89599999999999991</v>
      </c>
      <c r="AO200" s="25">
        <f t="shared" si="441"/>
        <v>0.89599999999999991</v>
      </c>
      <c r="AP200" s="25">
        <f t="shared" si="441"/>
        <v>0.89599999999999991</v>
      </c>
      <c r="AQ200" s="25">
        <f t="shared" si="441"/>
        <v>0.89599999999999991</v>
      </c>
      <c r="AR200" s="25">
        <f t="shared" si="441"/>
        <v>1</v>
      </c>
      <c r="AS200" s="25">
        <f t="shared" si="441"/>
        <v>1</v>
      </c>
      <c r="AT200" s="25">
        <f t="shared" si="441"/>
        <v>0.89599999999999991</v>
      </c>
      <c r="AU200" s="25">
        <f t="shared" si="441"/>
        <v>1</v>
      </c>
      <c r="AV200" s="25">
        <f t="shared" si="441"/>
        <v>0.89599999999999991</v>
      </c>
      <c r="AW200" s="25">
        <f t="shared" si="441"/>
        <v>0.89599999999999991</v>
      </c>
      <c r="AX200" s="25">
        <f t="shared" si="441"/>
        <v>0.89599999999999991</v>
      </c>
      <c r="AY200" s="25">
        <f t="shared" si="441"/>
        <v>0.89599999999999991</v>
      </c>
      <c r="AZ200" s="25">
        <f t="shared" si="441"/>
        <v>0.8879999999999999</v>
      </c>
      <c r="BA200" s="25">
        <f t="shared" si="441"/>
        <v>0.8879999999999999</v>
      </c>
      <c r="BB200" s="25">
        <f t="shared" si="441"/>
        <v>0.8879999999999999</v>
      </c>
      <c r="BC200" s="25">
        <f t="shared" si="441"/>
        <v>0.8879999999999999</v>
      </c>
      <c r="BD200" s="25">
        <f t="shared" si="441"/>
        <v>0.8879999999999999</v>
      </c>
      <c r="BE200" s="25">
        <f t="shared" si="441"/>
        <v>0.8879999999999999</v>
      </c>
      <c r="BF200" s="25">
        <f t="shared" si="441"/>
        <v>0.8879999999999999</v>
      </c>
      <c r="BG200" s="25">
        <f t="shared" si="441"/>
        <v>0.8879999999999999</v>
      </c>
      <c r="BH200" s="25">
        <f t="shared" si="441"/>
        <v>1</v>
      </c>
      <c r="BI200" s="25">
        <f t="shared" si="441"/>
        <v>1</v>
      </c>
      <c r="BJ200" s="25">
        <f t="shared" si="441"/>
        <v>1</v>
      </c>
      <c r="BK200" s="25">
        <f t="shared" si="441"/>
        <v>0.89599999999999991</v>
      </c>
      <c r="BL200" s="25">
        <f t="shared" si="441"/>
        <v>0.89599999999999991</v>
      </c>
      <c r="BM200" s="25">
        <f t="shared" si="441"/>
        <v>0.89599999999999991</v>
      </c>
      <c r="BN200" s="25">
        <f t="shared" si="441"/>
        <v>0.89599999999999991</v>
      </c>
      <c r="BO200" s="25">
        <f t="shared" si="441"/>
        <v>0.89599999999999991</v>
      </c>
      <c r="BP200" s="25">
        <f t="shared" si="441"/>
        <v>0.89599999999999991</v>
      </c>
      <c r="BQ200" s="25">
        <f t="shared" si="441"/>
        <v>0.89599999999999991</v>
      </c>
      <c r="BR200" s="25">
        <f t="shared" si="441"/>
        <v>0.89599999999999991</v>
      </c>
      <c r="BS200" s="25">
        <f t="shared" si="441"/>
        <v>0.89599999999999991</v>
      </c>
      <c r="BT200" s="25">
        <f t="shared" si="441"/>
        <v>0.89599999999999991</v>
      </c>
      <c r="BU200" s="25">
        <f t="shared" si="441"/>
        <v>1</v>
      </c>
      <c r="BV200" s="25">
        <f t="shared" si="441"/>
        <v>0.90399999999999991</v>
      </c>
      <c r="BW200" s="25">
        <f t="shared" si="441"/>
        <v>0.89599999999999991</v>
      </c>
      <c r="BX200" s="25">
        <f t="shared" si="441"/>
        <v>0.89599999999999991</v>
      </c>
      <c r="BY200" s="25">
        <f t="shared" si="441"/>
        <v>0.89599999999999991</v>
      </c>
      <c r="BZ200" s="25">
        <f t="shared" si="441"/>
        <v>0.89599999999999991</v>
      </c>
      <c r="CA200" s="25">
        <f t="shared" si="441"/>
        <v>0.89599999999999991</v>
      </c>
      <c r="CB200" s="25">
        <f t="shared" si="441"/>
        <v>0.89599999999999991</v>
      </c>
      <c r="CC200" s="25">
        <f t="shared" si="441"/>
        <v>0.89599999999999991</v>
      </c>
      <c r="CD200" s="25">
        <f t="shared" ref="CD200:CS200" si="442">IF($F200=CD$4,1,IF($F200&gt;=EDATE(CD$4,12),IF(CD$11="Prior Year",CD188*(1-CD$10),CD188-CD$10),IF(CD199&gt;0,CD199,0)))</f>
        <v>0.89599999999999991</v>
      </c>
      <c r="CE200" s="25">
        <f t="shared" si="442"/>
        <v>0.89599999999999991</v>
      </c>
      <c r="CF200" s="25">
        <f t="shared" si="442"/>
        <v>1</v>
      </c>
      <c r="CG200" s="25">
        <f t="shared" si="442"/>
        <v>1</v>
      </c>
      <c r="CH200" s="25">
        <f t="shared" si="442"/>
        <v>1</v>
      </c>
      <c r="CI200" s="25">
        <f t="shared" si="442"/>
        <v>0.8879999999999999</v>
      </c>
      <c r="CJ200" s="25">
        <f t="shared" si="442"/>
        <v>0.93499999999999994</v>
      </c>
      <c r="CK200" s="25">
        <f t="shared" si="442"/>
        <v>0.93499999999999994</v>
      </c>
      <c r="CL200" s="25">
        <f t="shared" si="442"/>
        <v>0.91199999999999992</v>
      </c>
      <c r="CM200" s="25">
        <v>0.92701621519627864</v>
      </c>
      <c r="CN200" s="25">
        <v>0.92701621519627864</v>
      </c>
      <c r="CO200" s="25">
        <v>0.92701621519627864</v>
      </c>
      <c r="CP200" s="25">
        <f t="shared" si="442"/>
        <v>0.93499999999999994</v>
      </c>
      <c r="CQ200" s="25">
        <f t="shared" si="442"/>
        <v>0.93499999999999994</v>
      </c>
      <c r="CR200" s="25">
        <f t="shared" si="442"/>
        <v>0.93499999999999994</v>
      </c>
      <c r="CS200" s="25">
        <f t="shared" si="442"/>
        <v>0.93499999999999994</v>
      </c>
    </row>
    <row r="201" spans="2:97" hidden="1" outlineLevel="1" x14ac:dyDescent="0.25">
      <c r="B201" s="2">
        <f t="shared" si="323"/>
        <v>31</v>
      </c>
      <c r="F201" s="24">
        <f t="shared" si="326"/>
        <v>47696</v>
      </c>
      <c r="G201" s="25">
        <f t="shared" si="347"/>
        <v>0.93309055335498259</v>
      </c>
      <c r="H201" s="25"/>
      <c r="I201" s="25"/>
      <c r="J201" s="25"/>
      <c r="K201" s="25"/>
      <c r="L201" s="25"/>
      <c r="M201" s="25"/>
      <c r="N201" s="25"/>
      <c r="O201" s="25"/>
      <c r="P201" s="23"/>
      <c r="Q201" s="25">
        <f t="shared" si="348"/>
        <v>1</v>
      </c>
      <c r="R201" s="25">
        <f t="shared" ref="R201:CC201" si="443">IF($F201=R$4,1,IF($F201&gt;=EDATE(R$4,12),IF(R$11="Prior Year",R189*(1-R$10),R189-R$10),IF(R200&gt;0,R200,0)))</f>
        <v>0.92999999999999994</v>
      </c>
      <c r="S201" s="25">
        <f t="shared" si="443"/>
        <v>1</v>
      </c>
      <c r="T201" s="25">
        <f t="shared" si="443"/>
        <v>0.92999999999999994</v>
      </c>
      <c r="U201" s="25">
        <f t="shared" si="443"/>
        <v>0.92999999999999994</v>
      </c>
      <c r="V201" s="25">
        <f t="shared" si="443"/>
        <v>0.93499999999999994</v>
      </c>
      <c r="W201" s="25">
        <f t="shared" si="443"/>
        <v>0.92999999999999994</v>
      </c>
      <c r="X201" s="25">
        <f t="shared" si="443"/>
        <v>0.93499999999999994</v>
      </c>
      <c r="Y201" s="25">
        <f t="shared" si="443"/>
        <v>0.93499999999999994</v>
      </c>
      <c r="Z201" s="25">
        <f t="shared" si="443"/>
        <v>0.93499999999999994</v>
      </c>
      <c r="AA201" s="25">
        <f t="shared" si="443"/>
        <v>0.93499999999999994</v>
      </c>
      <c r="AB201" s="25">
        <f t="shared" si="443"/>
        <v>0.94</v>
      </c>
      <c r="AC201" s="25">
        <f t="shared" si="443"/>
        <v>0.94</v>
      </c>
      <c r="AD201" s="25">
        <f t="shared" si="443"/>
        <v>0.92999999999999994</v>
      </c>
      <c r="AE201" s="25">
        <f t="shared" si="443"/>
        <v>0.93499999999999994</v>
      </c>
      <c r="AF201" s="25">
        <f t="shared" si="443"/>
        <v>0.93499999999999994</v>
      </c>
      <c r="AG201" s="25">
        <f t="shared" si="443"/>
        <v>0.93499999999999994</v>
      </c>
      <c r="AH201" s="25">
        <f t="shared" si="443"/>
        <v>0.93499999999999994</v>
      </c>
      <c r="AI201" s="25">
        <f t="shared" si="443"/>
        <v>1</v>
      </c>
      <c r="AJ201" s="25">
        <f t="shared" si="443"/>
        <v>1</v>
      </c>
      <c r="AK201" s="25">
        <f t="shared" si="443"/>
        <v>0.92999999999999994</v>
      </c>
      <c r="AL201" s="25">
        <f t="shared" si="443"/>
        <v>0.93499999999999994</v>
      </c>
      <c r="AM201" s="25">
        <f t="shared" si="443"/>
        <v>0.93499999999999994</v>
      </c>
      <c r="AN201" s="25">
        <f t="shared" si="443"/>
        <v>0.89599999999999991</v>
      </c>
      <c r="AO201" s="25">
        <f t="shared" si="443"/>
        <v>0.89599999999999991</v>
      </c>
      <c r="AP201" s="25">
        <f t="shared" si="443"/>
        <v>0.89599999999999991</v>
      </c>
      <c r="AQ201" s="25">
        <f t="shared" si="443"/>
        <v>0.89599999999999991</v>
      </c>
      <c r="AR201" s="25">
        <f t="shared" si="443"/>
        <v>1</v>
      </c>
      <c r="AS201" s="25">
        <f t="shared" si="443"/>
        <v>1</v>
      </c>
      <c r="AT201" s="25">
        <f t="shared" si="443"/>
        <v>0.89599999999999991</v>
      </c>
      <c r="AU201" s="25">
        <f t="shared" si="443"/>
        <v>1</v>
      </c>
      <c r="AV201" s="25">
        <f t="shared" si="443"/>
        <v>0.89599999999999991</v>
      </c>
      <c r="AW201" s="25">
        <f t="shared" si="443"/>
        <v>0.89599999999999991</v>
      </c>
      <c r="AX201" s="25">
        <f t="shared" si="443"/>
        <v>0.89599999999999991</v>
      </c>
      <c r="AY201" s="25">
        <f t="shared" si="443"/>
        <v>0.89599999999999991</v>
      </c>
      <c r="AZ201" s="25">
        <f t="shared" si="443"/>
        <v>0.8879999999999999</v>
      </c>
      <c r="BA201" s="25">
        <f t="shared" si="443"/>
        <v>0.8879999999999999</v>
      </c>
      <c r="BB201" s="25">
        <f t="shared" si="443"/>
        <v>0.8879999999999999</v>
      </c>
      <c r="BC201" s="25">
        <f t="shared" si="443"/>
        <v>0.8879999999999999</v>
      </c>
      <c r="BD201" s="25">
        <f t="shared" si="443"/>
        <v>0.8879999999999999</v>
      </c>
      <c r="BE201" s="25">
        <f t="shared" si="443"/>
        <v>0.8879999999999999</v>
      </c>
      <c r="BF201" s="25">
        <f t="shared" si="443"/>
        <v>0.8879999999999999</v>
      </c>
      <c r="BG201" s="25">
        <f t="shared" si="443"/>
        <v>0.8879999999999999</v>
      </c>
      <c r="BH201" s="25">
        <f t="shared" si="443"/>
        <v>1</v>
      </c>
      <c r="BI201" s="25">
        <f t="shared" si="443"/>
        <v>1</v>
      </c>
      <c r="BJ201" s="25">
        <f t="shared" si="443"/>
        <v>1</v>
      </c>
      <c r="BK201" s="25">
        <f t="shared" si="443"/>
        <v>0.89599999999999991</v>
      </c>
      <c r="BL201" s="25">
        <f t="shared" si="443"/>
        <v>0.89599999999999991</v>
      </c>
      <c r="BM201" s="25">
        <f t="shared" si="443"/>
        <v>0.89599999999999991</v>
      </c>
      <c r="BN201" s="25">
        <f t="shared" si="443"/>
        <v>0.89599999999999991</v>
      </c>
      <c r="BO201" s="25">
        <f t="shared" si="443"/>
        <v>0.89599999999999991</v>
      </c>
      <c r="BP201" s="25">
        <f t="shared" si="443"/>
        <v>0.89599999999999991</v>
      </c>
      <c r="BQ201" s="25">
        <f t="shared" si="443"/>
        <v>0.8879999999999999</v>
      </c>
      <c r="BR201" s="25">
        <f t="shared" si="443"/>
        <v>0.8879999999999999</v>
      </c>
      <c r="BS201" s="25">
        <f t="shared" si="443"/>
        <v>0.8879999999999999</v>
      </c>
      <c r="BT201" s="25">
        <f t="shared" si="443"/>
        <v>0.8879999999999999</v>
      </c>
      <c r="BU201" s="25">
        <f t="shared" si="443"/>
        <v>1</v>
      </c>
      <c r="BV201" s="25">
        <f t="shared" si="443"/>
        <v>0.90399999999999991</v>
      </c>
      <c r="BW201" s="25">
        <f t="shared" si="443"/>
        <v>0.8879999999999999</v>
      </c>
      <c r="BX201" s="25">
        <f t="shared" si="443"/>
        <v>0.8879999999999999</v>
      </c>
      <c r="BY201" s="25">
        <f t="shared" si="443"/>
        <v>0.8879999999999999</v>
      </c>
      <c r="BZ201" s="25">
        <f t="shared" si="443"/>
        <v>0.8879999999999999</v>
      </c>
      <c r="CA201" s="25">
        <f t="shared" si="443"/>
        <v>0.8879999999999999</v>
      </c>
      <c r="CB201" s="25">
        <f t="shared" si="443"/>
        <v>0.8879999999999999</v>
      </c>
      <c r="CC201" s="25">
        <f t="shared" si="443"/>
        <v>0.8879999999999999</v>
      </c>
      <c r="CD201" s="25">
        <f t="shared" ref="CD201:CS201" si="444">IF($F201=CD$4,1,IF($F201&gt;=EDATE(CD$4,12),IF(CD$11="Prior Year",CD189*(1-CD$10),CD189-CD$10),IF(CD200&gt;0,CD200,0)))</f>
        <v>0.8879999999999999</v>
      </c>
      <c r="CE201" s="25">
        <f t="shared" si="444"/>
        <v>0.8879999999999999</v>
      </c>
      <c r="CF201" s="25">
        <f t="shared" si="444"/>
        <v>1</v>
      </c>
      <c r="CG201" s="25">
        <f t="shared" si="444"/>
        <v>1</v>
      </c>
      <c r="CH201" s="25">
        <f t="shared" si="444"/>
        <v>1</v>
      </c>
      <c r="CI201" s="25">
        <f t="shared" si="444"/>
        <v>0.8879999999999999</v>
      </c>
      <c r="CJ201" s="25">
        <f t="shared" si="444"/>
        <v>0.93499999999999994</v>
      </c>
      <c r="CK201" s="25">
        <f t="shared" si="444"/>
        <v>0.93499999999999994</v>
      </c>
      <c r="CL201" s="25">
        <f t="shared" si="444"/>
        <v>0.91199999999999992</v>
      </c>
      <c r="CM201" s="25">
        <v>0.92701621519627864</v>
      </c>
      <c r="CN201" s="25">
        <v>0.92701621519627864</v>
      </c>
      <c r="CO201" s="25">
        <v>0.92701621519627864</v>
      </c>
      <c r="CP201" s="25">
        <f t="shared" si="444"/>
        <v>0.93499999999999994</v>
      </c>
      <c r="CQ201" s="25">
        <f t="shared" si="444"/>
        <v>0.93499999999999994</v>
      </c>
      <c r="CR201" s="25">
        <f t="shared" si="444"/>
        <v>0.93499999999999994</v>
      </c>
      <c r="CS201" s="25">
        <f t="shared" si="444"/>
        <v>0.93499999999999994</v>
      </c>
    </row>
    <row r="202" spans="2:97" hidden="1" outlineLevel="1" x14ac:dyDescent="0.25">
      <c r="B202" s="2">
        <f t="shared" si="323"/>
        <v>30</v>
      </c>
      <c r="F202" s="24">
        <f t="shared" si="326"/>
        <v>47727</v>
      </c>
      <c r="G202" s="25">
        <f t="shared" si="347"/>
        <v>0.93302992083655034</v>
      </c>
      <c r="H202" s="25"/>
      <c r="I202" s="25"/>
      <c r="J202" s="25"/>
      <c r="K202" s="25"/>
      <c r="L202" s="25"/>
      <c r="M202" s="25"/>
      <c r="N202" s="25"/>
      <c r="O202" s="25"/>
      <c r="P202" s="23"/>
      <c r="Q202" s="25">
        <f t="shared" si="348"/>
        <v>1</v>
      </c>
      <c r="R202" s="25">
        <f t="shared" ref="R202:CC202" si="445">IF($F202=R$4,1,IF($F202&gt;=EDATE(R$4,12),IF(R$11="Prior Year",R190*(1-R$10),R190-R$10),IF(R201&gt;0,R201,0)))</f>
        <v>0.92499999999999993</v>
      </c>
      <c r="S202" s="25">
        <f t="shared" si="445"/>
        <v>1</v>
      </c>
      <c r="T202" s="25">
        <f t="shared" si="445"/>
        <v>0.92999999999999994</v>
      </c>
      <c r="U202" s="25">
        <f t="shared" si="445"/>
        <v>0.92999999999999994</v>
      </c>
      <c r="V202" s="25">
        <f t="shared" si="445"/>
        <v>0.93499999999999994</v>
      </c>
      <c r="W202" s="25">
        <f t="shared" si="445"/>
        <v>0.92999999999999994</v>
      </c>
      <c r="X202" s="25">
        <f t="shared" si="445"/>
        <v>0.93499999999999994</v>
      </c>
      <c r="Y202" s="25">
        <f t="shared" si="445"/>
        <v>0.93499999999999994</v>
      </c>
      <c r="Z202" s="25">
        <f t="shared" si="445"/>
        <v>0.93499999999999994</v>
      </c>
      <c r="AA202" s="25">
        <f t="shared" si="445"/>
        <v>0.93499999999999994</v>
      </c>
      <c r="AB202" s="25">
        <f t="shared" si="445"/>
        <v>0.94</v>
      </c>
      <c r="AC202" s="25">
        <f t="shared" si="445"/>
        <v>0.94</v>
      </c>
      <c r="AD202" s="25">
        <f t="shared" si="445"/>
        <v>0.92999999999999994</v>
      </c>
      <c r="AE202" s="25">
        <f t="shared" si="445"/>
        <v>0.93499999999999994</v>
      </c>
      <c r="AF202" s="25">
        <f t="shared" si="445"/>
        <v>0.93499999999999994</v>
      </c>
      <c r="AG202" s="25">
        <f t="shared" si="445"/>
        <v>0.93499999999999994</v>
      </c>
      <c r="AH202" s="25">
        <f t="shared" si="445"/>
        <v>0.93499999999999994</v>
      </c>
      <c r="AI202" s="25">
        <f t="shared" si="445"/>
        <v>1</v>
      </c>
      <c r="AJ202" s="25">
        <f t="shared" si="445"/>
        <v>1</v>
      </c>
      <c r="AK202" s="25">
        <f t="shared" si="445"/>
        <v>0.92999999999999994</v>
      </c>
      <c r="AL202" s="25">
        <f t="shared" si="445"/>
        <v>0.93499999999999994</v>
      </c>
      <c r="AM202" s="25">
        <f t="shared" si="445"/>
        <v>0.93499999999999994</v>
      </c>
      <c r="AN202" s="25">
        <f t="shared" si="445"/>
        <v>0.89599999999999991</v>
      </c>
      <c r="AO202" s="25">
        <f t="shared" si="445"/>
        <v>0.89599999999999991</v>
      </c>
      <c r="AP202" s="25">
        <f t="shared" si="445"/>
        <v>0.89599999999999991</v>
      </c>
      <c r="AQ202" s="25">
        <f t="shared" si="445"/>
        <v>0.89599999999999991</v>
      </c>
      <c r="AR202" s="25">
        <f t="shared" si="445"/>
        <v>1</v>
      </c>
      <c r="AS202" s="25">
        <f t="shared" si="445"/>
        <v>1</v>
      </c>
      <c r="AT202" s="25">
        <f t="shared" si="445"/>
        <v>0.89599999999999991</v>
      </c>
      <c r="AU202" s="25">
        <f t="shared" si="445"/>
        <v>1</v>
      </c>
      <c r="AV202" s="25">
        <f t="shared" si="445"/>
        <v>0.89599999999999991</v>
      </c>
      <c r="AW202" s="25">
        <f t="shared" si="445"/>
        <v>0.89599999999999991</v>
      </c>
      <c r="AX202" s="25">
        <f t="shared" si="445"/>
        <v>0.89599999999999991</v>
      </c>
      <c r="AY202" s="25">
        <f t="shared" si="445"/>
        <v>0.89599999999999991</v>
      </c>
      <c r="AZ202" s="25">
        <f t="shared" si="445"/>
        <v>0.8879999999999999</v>
      </c>
      <c r="BA202" s="25">
        <f t="shared" si="445"/>
        <v>0.8879999999999999</v>
      </c>
      <c r="BB202" s="25">
        <f t="shared" si="445"/>
        <v>0.8879999999999999</v>
      </c>
      <c r="BC202" s="25">
        <f t="shared" si="445"/>
        <v>0.8879999999999999</v>
      </c>
      <c r="BD202" s="25">
        <f t="shared" si="445"/>
        <v>0.8879999999999999</v>
      </c>
      <c r="BE202" s="25">
        <f t="shared" si="445"/>
        <v>0.8879999999999999</v>
      </c>
      <c r="BF202" s="25">
        <f t="shared" si="445"/>
        <v>0.8879999999999999</v>
      </c>
      <c r="BG202" s="25">
        <f t="shared" si="445"/>
        <v>0.8879999999999999</v>
      </c>
      <c r="BH202" s="25">
        <f t="shared" si="445"/>
        <v>1</v>
      </c>
      <c r="BI202" s="25">
        <f t="shared" si="445"/>
        <v>1</v>
      </c>
      <c r="BJ202" s="25">
        <f t="shared" si="445"/>
        <v>1</v>
      </c>
      <c r="BK202" s="25">
        <f t="shared" si="445"/>
        <v>0.89599999999999991</v>
      </c>
      <c r="BL202" s="25">
        <f t="shared" si="445"/>
        <v>0.89599999999999991</v>
      </c>
      <c r="BM202" s="25">
        <f t="shared" si="445"/>
        <v>0.89599999999999991</v>
      </c>
      <c r="BN202" s="25">
        <f t="shared" si="445"/>
        <v>0.89599999999999991</v>
      </c>
      <c r="BO202" s="25">
        <f t="shared" si="445"/>
        <v>0.89599999999999991</v>
      </c>
      <c r="BP202" s="25">
        <f t="shared" si="445"/>
        <v>0.89599999999999991</v>
      </c>
      <c r="BQ202" s="25">
        <f t="shared" si="445"/>
        <v>0.8879999999999999</v>
      </c>
      <c r="BR202" s="25">
        <f t="shared" si="445"/>
        <v>0.8879999999999999</v>
      </c>
      <c r="BS202" s="25">
        <f t="shared" si="445"/>
        <v>0.8879999999999999</v>
      </c>
      <c r="BT202" s="25">
        <f t="shared" si="445"/>
        <v>0.8879999999999999</v>
      </c>
      <c r="BU202" s="25">
        <f t="shared" si="445"/>
        <v>1</v>
      </c>
      <c r="BV202" s="25">
        <f t="shared" si="445"/>
        <v>0.90399999999999991</v>
      </c>
      <c r="BW202" s="25">
        <f t="shared" si="445"/>
        <v>0.8879999999999999</v>
      </c>
      <c r="BX202" s="25">
        <f t="shared" si="445"/>
        <v>0.8879999999999999</v>
      </c>
      <c r="BY202" s="25">
        <f t="shared" si="445"/>
        <v>0.8879999999999999</v>
      </c>
      <c r="BZ202" s="25">
        <f t="shared" si="445"/>
        <v>0.8879999999999999</v>
      </c>
      <c r="CA202" s="25">
        <f t="shared" si="445"/>
        <v>0.8879999999999999</v>
      </c>
      <c r="CB202" s="25">
        <f t="shared" si="445"/>
        <v>0.8879999999999999</v>
      </c>
      <c r="CC202" s="25">
        <f t="shared" si="445"/>
        <v>0.8879999999999999</v>
      </c>
      <c r="CD202" s="25">
        <f t="shared" ref="CD202:CS202" si="446">IF($F202=CD$4,1,IF($F202&gt;=EDATE(CD$4,12),IF(CD$11="Prior Year",CD190*(1-CD$10),CD190-CD$10),IF(CD201&gt;0,CD201,0)))</f>
        <v>0.8879999999999999</v>
      </c>
      <c r="CE202" s="25">
        <f t="shared" si="446"/>
        <v>0.8879999999999999</v>
      </c>
      <c r="CF202" s="25">
        <f t="shared" si="446"/>
        <v>1</v>
      </c>
      <c r="CG202" s="25">
        <f t="shared" si="446"/>
        <v>1</v>
      </c>
      <c r="CH202" s="25">
        <f t="shared" si="446"/>
        <v>1</v>
      </c>
      <c r="CI202" s="25">
        <f t="shared" si="446"/>
        <v>0.8879999999999999</v>
      </c>
      <c r="CJ202" s="25">
        <f t="shared" si="446"/>
        <v>0.93499999999999994</v>
      </c>
      <c r="CK202" s="25">
        <f t="shared" si="446"/>
        <v>0.93499999999999994</v>
      </c>
      <c r="CL202" s="25">
        <f t="shared" si="446"/>
        <v>0.91199999999999992</v>
      </c>
      <c r="CM202" s="25">
        <v>0.92701621519627864</v>
      </c>
      <c r="CN202" s="25">
        <v>0.92701621519627864</v>
      </c>
      <c r="CO202" s="25">
        <v>0.92701621519627864</v>
      </c>
      <c r="CP202" s="25">
        <f t="shared" si="446"/>
        <v>0.93499999999999994</v>
      </c>
      <c r="CQ202" s="25">
        <f t="shared" si="446"/>
        <v>0.93499999999999994</v>
      </c>
      <c r="CR202" s="25">
        <f t="shared" si="446"/>
        <v>0.93499999999999994</v>
      </c>
      <c r="CS202" s="25">
        <f t="shared" si="446"/>
        <v>0.93499999999999994</v>
      </c>
    </row>
    <row r="203" spans="2:97" hidden="1" outlineLevel="1" x14ac:dyDescent="0.25">
      <c r="B203" s="2">
        <f t="shared" si="323"/>
        <v>31</v>
      </c>
      <c r="F203" s="24">
        <f t="shared" si="326"/>
        <v>47757</v>
      </c>
      <c r="G203" s="25">
        <f t="shared" si="347"/>
        <v>0.93290865579968574</v>
      </c>
      <c r="H203" s="25"/>
      <c r="I203" s="25"/>
      <c r="J203" s="25"/>
      <c r="K203" s="25"/>
      <c r="L203" s="25"/>
      <c r="M203" s="25"/>
      <c r="N203" s="25"/>
      <c r="O203" s="25"/>
      <c r="P203" s="23"/>
      <c r="Q203" s="25">
        <f t="shared" si="348"/>
        <v>1</v>
      </c>
      <c r="R203" s="25">
        <f t="shared" ref="R203:CC203" si="447">IF($F203=R$4,1,IF($F203&gt;=EDATE(R$4,12),IF(R$11="Prior Year",R191*(1-R$10),R191-R$10),IF(R202&gt;0,R202,0)))</f>
        <v>0.92499999999999993</v>
      </c>
      <c r="S203" s="25">
        <f t="shared" si="447"/>
        <v>1</v>
      </c>
      <c r="T203" s="25">
        <f t="shared" si="447"/>
        <v>0.92999999999999994</v>
      </c>
      <c r="U203" s="25">
        <f t="shared" si="447"/>
        <v>0.92999999999999994</v>
      </c>
      <c r="V203" s="25">
        <f t="shared" si="447"/>
        <v>0.93499999999999994</v>
      </c>
      <c r="W203" s="25">
        <f t="shared" si="447"/>
        <v>0.92999999999999994</v>
      </c>
      <c r="X203" s="25">
        <f t="shared" si="447"/>
        <v>0.92999999999999994</v>
      </c>
      <c r="Y203" s="25">
        <f t="shared" si="447"/>
        <v>0.92999999999999994</v>
      </c>
      <c r="Z203" s="25">
        <f t="shared" si="447"/>
        <v>0.93499999999999994</v>
      </c>
      <c r="AA203" s="25">
        <f t="shared" si="447"/>
        <v>0.93499999999999994</v>
      </c>
      <c r="AB203" s="25">
        <f t="shared" si="447"/>
        <v>0.94</v>
      </c>
      <c r="AC203" s="25">
        <f t="shared" si="447"/>
        <v>0.94</v>
      </c>
      <c r="AD203" s="25">
        <f t="shared" si="447"/>
        <v>0.92999999999999994</v>
      </c>
      <c r="AE203" s="25">
        <f t="shared" si="447"/>
        <v>0.93499999999999994</v>
      </c>
      <c r="AF203" s="25">
        <f t="shared" si="447"/>
        <v>0.93499999999999994</v>
      </c>
      <c r="AG203" s="25">
        <f t="shared" si="447"/>
        <v>0.93499999999999994</v>
      </c>
      <c r="AH203" s="25">
        <f t="shared" si="447"/>
        <v>0.93499999999999994</v>
      </c>
      <c r="AI203" s="25">
        <f t="shared" si="447"/>
        <v>1</v>
      </c>
      <c r="AJ203" s="25">
        <f t="shared" si="447"/>
        <v>1</v>
      </c>
      <c r="AK203" s="25">
        <f t="shared" si="447"/>
        <v>0.92999999999999994</v>
      </c>
      <c r="AL203" s="25">
        <f t="shared" si="447"/>
        <v>0.93499999999999994</v>
      </c>
      <c r="AM203" s="25">
        <f t="shared" si="447"/>
        <v>0.93499999999999994</v>
      </c>
      <c r="AN203" s="25">
        <f t="shared" si="447"/>
        <v>0.89599999999999991</v>
      </c>
      <c r="AO203" s="25">
        <f t="shared" si="447"/>
        <v>0.89599999999999991</v>
      </c>
      <c r="AP203" s="25">
        <f t="shared" si="447"/>
        <v>0.89599999999999991</v>
      </c>
      <c r="AQ203" s="25">
        <f t="shared" si="447"/>
        <v>0.89599999999999991</v>
      </c>
      <c r="AR203" s="25">
        <f t="shared" si="447"/>
        <v>1</v>
      </c>
      <c r="AS203" s="25">
        <f t="shared" si="447"/>
        <v>1</v>
      </c>
      <c r="AT203" s="25">
        <f t="shared" si="447"/>
        <v>0.89599999999999991</v>
      </c>
      <c r="AU203" s="25">
        <f t="shared" si="447"/>
        <v>1</v>
      </c>
      <c r="AV203" s="25">
        <f t="shared" si="447"/>
        <v>0.89599999999999991</v>
      </c>
      <c r="AW203" s="25">
        <f t="shared" si="447"/>
        <v>0.89599999999999991</v>
      </c>
      <c r="AX203" s="25">
        <f t="shared" si="447"/>
        <v>0.89599999999999991</v>
      </c>
      <c r="AY203" s="25">
        <f t="shared" si="447"/>
        <v>0.89599999999999991</v>
      </c>
      <c r="AZ203" s="25">
        <f t="shared" si="447"/>
        <v>0.8879999999999999</v>
      </c>
      <c r="BA203" s="25">
        <f t="shared" si="447"/>
        <v>0.8879999999999999</v>
      </c>
      <c r="BB203" s="25">
        <f t="shared" si="447"/>
        <v>0.8879999999999999</v>
      </c>
      <c r="BC203" s="25">
        <f t="shared" si="447"/>
        <v>0.8879999999999999</v>
      </c>
      <c r="BD203" s="25">
        <f t="shared" si="447"/>
        <v>0.8879999999999999</v>
      </c>
      <c r="BE203" s="25">
        <f t="shared" si="447"/>
        <v>0.8879999999999999</v>
      </c>
      <c r="BF203" s="25">
        <f t="shared" si="447"/>
        <v>0.8879999999999999</v>
      </c>
      <c r="BG203" s="25">
        <f t="shared" si="447"/>
        <v>0.8879999999999999</v>
      </c>
      <c r="BH203" s="25">
        <f t="shared" si="447"/>
        <v>1</v>
      </c>
      <c r="BI203" s="25">
        <f t="shared" si="447"/>
        <v>1</v>
      </c>
      <c r="BJ203" s="25">
        <f t="shared" si="447"/>
        <v>1</v>
      </c>
      <c r="BK203" s="25">
        <f t="shared" si="447"/>
        <v>0.89599999999999991</v>
      </c>
      <c r="BL203" s="25">
        <f t="shared" si="447"/>
        <v>0.89599999999999991</v>
      </c>
      <c r="BM203" s="25">
        <f t="shared" si="447"/>
        <v>0.89599999999999991</v>
      </c>
      <c r="BN203" s="25">
        <f t="shared" si="447"/>
        <v>0.89599999999999991</v>
      </c>
      <c r="BO203" s="25">
        <f t="shared" si="447"/>
        <v>0.89599999999999991</v>
      </c>
      <c r="BP203" s="25">
        <f t="shared" si="447"/>
        <v>0.89599999999999991</v>
      </c>
      <c r="BQ203" s="25">
        <f t="shared" si="447"/>
        <v>0.8879999999999999</v>
      </c>
      <c r="BR203" s="25">
        <f t="shared" si="447"/>
        <v>0.8879999999999999</v>
      </c>
      <c r="BS203" s="25">
        <f t="shared" si="447"/>
        <v>0.8879999999999999</v>
      </c>
      <c r="BT203" s="25">
        <f t="shared" si="447"/>
        <v>0.8879999999999999</v>
      </c>
      <c r="BU203" s="25">
        <f t="shared" si="447"/>
        <v>1</v>
      </c>
      <c r="BV203" s="25">
        <f t="shared" si="447"/>
        <v>0.90399999999999991</v>
      </c>
      <c r="BW203" s="25">
        <f t="shared" si="447"/>
        <v>0.8879999999999999</v>
      </c>
      <c r="BX203" s="25">
        <f t="shared" si="447"/>
        <v>0.8879999999999999</v>
      </c>
      <c r="BY203" s="25">
        <f t="shared" si="447"/>
        <v>0.8879999999999999</v>
      </c>
      <c r="BZ203" s="25">
        <f t="shared" si="447"/>
        <v>0.8879999999999999</v>
      </c>
      <c r="CA203" s="25">
        <f t="shared" si="447"/>
        <v>0.8879999999999999</v>
      </c>
      <c r="CB203" s="25">
        <f t="shared" si="447"/>
        <v>0.8879999999999999</v>
      </c>
      <c r="CC203" s="25">
        <f t="shared" si="447"/>
        <v>0.8879999999999999</v>
      </c>
      <c r="CD203" s="25">
        <f t="shared" ref="CD203:CS203" si="448">IF($F203=CD$4,1,IF($F203&gt;=EDATE(CD$4,12),IF(CD$11="Prior Year",CD191*(1-CD$10),CD191-CD$10),IF(CD202&gt;0,CD202,0)))</f>
        <v>0.8879999999999999</v>
      </c>
      <c r="CE203" s="25">
        <f t="shared" si="448"/>
        <v>0.8879999999999999</v>
      </c>
      <c r="CF203" s="25">
        <f t="shared" si="448"/>
        <v>1</v>
      </c>
      <c r="CG203" s="25">
        <f t="shared" si="448"/>
        <v>1</v>
      </c>
      <c r="CH203" s="25">
        <f t="shared" si="448"/>
        <v>1</v>
      </c>
      <c r="CI203" s="25">
        <f t="shared" si="448"/>
        <v>0.8879999999999999</v>
      </c>
      <c r="CJ203" s="25">
        <f t="shared" si="448"/>
        <v>0.93499999999999994</v>
      </c>
      <c r="CK203" s="25">
        <f t="shared" si="448"/>
        <v>0.93499999999999994</v>
      </c>
      <c r="CL203" s="25">
        <f t="shared" si="448"/>
        <v>0.91199999999999992</v>
      </c>
      <c r="CM203" s="25">
        <v>0.92701621519627864</v>
      </c>
      <c r="CN203" s="25">
        <v>0.92701621519627864</v>
      </c>
      <c r="CO203" s="25">
        <v>0.92701621519627864</v>
      </c>
      <c r="CP203" s="25">
        <f t="shared" si="448"/>
        <v>0.93499999999999994</v>
      </c>
      <c r="CQ203" s="25">
        <f t="shared" si="448"/>
        <v>0.93499999999999994</v>
      </c>
      <c r="CR203" s="25">
        <f t="shared" si="448"/>
        <v>0.93499999999999994</v>
      </c>
      <c r="CS203" s="25">
        <f t="shared" si="448"/>
        <v>0.93499999999999994</v>
      </c>
    </row>
    <row r="204" spans="2:97" hidden="1" outlineLevel="1" x14ac:dyDescent="0.25">
      <c r="B204" s="2">
        <f t="shared" si="323"/>
        <v>30</v>
      </c>
      <c r="F204" s="24">
        <f t="shared" si="326"/>
        <v>47788</v>
      </c>
      <c r="G204" s="25">
        <f t="shared" si="347"/>
        <v>0.93213255956375252</v>
      </c>
      <c r="H204" s="25"/>
      <c r="I204" s="25"/>
      <c r="J204" s="25"/>
      <c r="K204" s="25"/>
      <c r="L204" s="25"/>
      <c r="M204" s="25"/>
      <c r="N204" s="25"/>
      <c r="O204" s="25"/>
      <c r="P204" s="23"/>
      <c r="Q204" s="25">
        <f t="shared" si="348"/>
        <v>1</v>
      </c>
      <c r="R204" s="25">
        <f t="shared" ref="R204:CC204" si="449">IF($F204=R$4,1,IF($F204&gt;=EDATE(R$4,12),IF(R$11="Prior Year",R192*(1-R$10),R192-R$10),IF(R203&gt;0,R203,0)))</f>
        <v>0.92499999999999993</v>
      </c>
      <c r="S204" s="25">
        <f t="shared" si="449"/>
        <v>1</v>
      </c>
      <c r="T204" s="25">
        <f t="shared" si="449"/>
        <v>0.92999999999999994</v>
      </c>
      <c r="U204" s="25">
        <f t="shared" si="449"/>
        <v>0.92999999999999994</v>
      </c>
      <c r="V204" s="25">
        <f t="shared" si="449"/>
        <v>0.93499999999999994</v>
      </c>
      <c r="W204" s="25">
        <f t="shared" si="449"/>
        <v>0.92999999999999994</v>
      </c>
      <c r="X204" s="25">
        <f t="shared" si="449"/>
        <v>0.92999999999999994</v>
      </c>
      <c r="Y204" s="25">
        <f t="shared" si="449"/>
        <v>0.92999999999999994</v>
      </c>
      <c r="Z204" s="25">
        <f t="shared" si="449"/>
        <v>0.92999999999999994</v>
      </c>
      <c r="AA204" s="25">
        <f t="shared" si="449"/>
        <v>0.92999999999999994</v>
      </c>
      <c r="AB204" s="25">
        <f t="shared" si="449"/>
        <v>0.94</v>
      </c>
      <c r="AC204" s="25">
        <f t="shared" si="449"/>
        <v>0.94</v>
      </c>
      <c r="AD204" s="25">
        <f t="shared" si="449"/>
        <v>0.92999999999999994</v>
      </c>
      <c r="AE204" s="25">
        <f t="shared" si="449"/>
        <v>0.92999999999999994</v>
      </c>
      <c r="AF204" s="25">
        <f t="shared" si="449"/>
        <v>0.92999999999999994</v>
      </c>
      <c r="AG204" s="25">
        <f t="shared" si="449"/>
        <v>0.93499999999999994</v>
      </c>
      <c r="AH204" s="25">
        <f t="shared" si="449"/>
        <v>0.93499999999999994</v>
      </c>
      <c r="AI204" s="25">
        <f t="shared" si="449"/>
        <v>1</v>
      </c>
      <c r="AJ204" s="25">
        <f t="shared" si="449"/>
        <v>1</v>
      </c>
      <c r="AK204" s="25">
        <f t="shared" si="449"/>
        <v>0.92999999999999994</v>
      </c>
      <c r="AL204" s="25">
        <f t="shared" si="449"/>
        <v>0.93499999999999994</v>
      </c>
      <c r="AM204" s="25">
        <f t="shared" si="449"/>
        <v>0.93499999999999994</v>
      </c>
      <c r="AN204" s="25">
        <f t="shared" si="449"/>
        <v>0.89599999999999991</v>
      </c>
      <c r="AO204" s="25">
        <f t="shared" si="449"/>
        <v>0.89599999999999991</v>
      </c>
      <c r="AP204" s="25">
        <f t="shared" si="449"/>
        <v>0.8879999999999999</v>
      </c>
      <c r="AQ204" s="25">
        <f t="shared" si="449"/>
        <v>0.8879999999999999</v>
      </c>
      <c r="AR204" s="25">
        <f t="shared" si="449"/>
        <v>1</v>
      </c>
      <c r="AS204" s="25">
        <f t="shared" si="449"/>
        <v>1</v>
      </c>
      <c r="AT204" s="25">
        <f t="shared" si="449"/>
        <v>0.89599999999999991</v>
      </c>
      <c r="AU204" s="25">
        <f t="shared" si="449"/>
        <v>1</v>
      </c>
      <c r="AV204" s="25">
        <f t="shared" si="449"/>
        <v>0.89599999999999991</v>
      </c>
      <c r="AW204" s="25">
        <f t="shared" si="449"/>
        <v>0.89599999999999991</v>
      </c>
      <c r="AX204" s="25">
        <f t="shared" si="449"/>
        <v>0.89599999999999991</v>
      </c>
      <c r="AY204" s="25">
        <f t="shared" si="449"/>
        <v>0.89599999999999991</v>
      </c>
      <c r="AZ204" s="25">
        <f t="shared" si="449"/>
        <v>0.8879999999999999</v>
      </c>
      <c r="BA204" s="25">
        <f t="shared" si="449"/>
        <v>0.8879999999999999</v>
      </c>
      <c r="BB204" s="25">
        <f t="shared" si="449"/>
        <v>0.8879999999999999</v>
      </c>
      <c r="BC204" s="25">
        <f t="shared" si="449"/>
        <v>0.8879999999999999</v>
      </c>
      <c r="BD204" s="25">
        <f t="shared" si="449"/>
        <v>0.8879999999999999</v>
      </c>
      <c r="BE204" s="25">
        <f t="shared" si="449"/>
        <v>0.8879999999999999</v>
      </c>
      <c r="BF204" s="25">
        <f t="shared" si="449"/>
        <v>0.8879999999999999</v>
      </c>
      <c r="BG204" s="25">
        <f t="shared" si="449"/>
        <v>0.8879999999999999</v>
      </c>
      <c r="BH204" s="25">
        <f t="shared" si="449"/>
        <v>1</v>
      </c>
      <c r="BI204" s="25">
        <f t="shared" si="449"/>
        <v>1</v>
      </c>
      <c r="BJ204" s="25">
        <f t="shared" si="449"/>
        <v>1</v>
      </c>
      <c r="BK204" s="25">
        <f t="shared" si="449"/>
        <v>0.89599999999999991</v>
      </c>
      <c r="BL204" s="25">
        <f t="shared" si="449"/>
        <v>0.89599999999999991</v>
      </c>
      <c r="BM204" s="25">
        <f t="shared" si="449"/>
        <v>0.89599999999999991</v>
      </c>
      <c r="BN204" s="25">
        <f t="shared" si="449"/>
        <v>0.89599999999999991</v>
      </c>
      <c r="BO204" s="25">
        <f t="shared" si="449"/>
        <v>0.8879999999999999</v>
      </c>
      <c r="BP204" s="25">
        <f t="shared" si="449"/>
        <v>0.89599999999999991</v>
      </c>
      <c r="BQ204" s="25">
        <f t="shared" si="449"/>
        <v>0.8879999999999999</v>
      </c>
      <c r="BR204" s="25">
        <f t="shared" si="449"/>
        <v>0.8879999999999999</v>
      </c>
      <c r="BS204" s="25">
        <f t="shared" si="449"/>
        <v>0.8879999999999999</v>
      </c>
      <c r="BT204" s="25">
        <f t="shared" si="449"/>
        <v>0.8879999999999999</v>
      </c>
      <c r="BU204" s="25">
        <f t="shared" si="449"/>
        <v>1</v>
      </c>
      <c r="BV204" s="25">
        <f t="shared" si="449"/>
        <v>0.90399999999999991</v>
      </c>
      <c r="BW204" s="25">
        <f t="shared" si="449"/>
        <v>0.8879999999999999</v>
      </c>
      <c r="BX204" s="25">
        <f t="shared" si="449"/>
        <v>0.8879999999999999</v>
      </c>
      <c r="BY204" s="25">
        <f t="shared" si="449"/>
        <v>0.8879999999999999</v>
      </c>
      <c r="BZ204" s="25">
        <f t="shared" si="449"/>
        <v>0.8879999999999999</v>
      </c>
      <c r="CA204" s="25">
        <f t="shared" si="449"/>
        <v>0.8879999999999999</v>
      </c>
      <c r="CB204" s="25">
        <f t="shared" si="449"/>
        <v>0.8879999999999999</v>
      </c>
      <c r="CC204" s="25">
        <f t="shared" si="449"/>
        <v>0.8879999999999999</v>
      </c>
      <c r="CD204" s="25">
        <f t="shared" ref="CD204:CS204" si="450">IF($F204=CD$4,1,IF($F204&gt;=EDATE(CD$4,12),IF(CD$11="Prior Year",CD192*(1-CD$10),CD192-CD$10),IF(CD203&gt;0,CD203,0)))</f>
        <v>0.8879999999999999</v>
      </c>
      <c r="CE204" s="25">
        <f t="shared" si="450"/>
        <v>0.8879999999999999</v>
      </c>
      <c r="CF204" s="25">
        <f t="shared" si="450"/>
        <v>1</v>
      </c>
      <c r="CG204" s="25">
        <f t="shared" si="450"/>
        <v>1</v>
      </c>
      <c r="CH204" s="25">
        <f t="shared" si="450"/>
        <v>1</v>
      </c>
      <c r="CI204" s="25">
        <f t="shared" si="450"/>
        <v>0.8879999999999999</v>
      </c>
      <c r="CJ204" s="25">
        <f t="shared" si="450"/>
        <v>0.93499999999999994</v>
      </c>
      <c r="CK204" s="25">
        <f t="shared" si="450"/>
        <v>0.93499999999999994</v>
      </c>
      <c r="CL204" s="25">
        <f t="shared" si="450"/>
        <v>0.90399999999999991</v>
      </c>
      <c r="CM204" s="25">
        <v>0.92701621519627864</v>
      </c>
      <c r="CN204" s="25">
        <v>0.92701621519627864</v>
      </c>
      <c r="CO204" s="25">
        <v>0.92701621519627864</v>
      </c>
      <c r="CP204" s="25">
        <f t="shared" si="450"/>
        <v>0.93499999999999994</v>
      </c>
      <c r="CQ204" s="25">
        <f t="shared" si="450"/>
        <v>0.93499999999999994</v>
      </c>
      <c r="CR204" s="25">
        <f t="shared" si="450"/>
        <v>0.93499999999999994</v>
      </c>
      <c r="CS204" s="25">
        <f t="shared" si="450"/>
        <v>0.93499999999999994</v>
      </c>
    </row>
    <row r="205" spans="2:97" hidden="1" outlineLevel="1" x14ac:dyDescent="0.25">
      <c r="B205" s="2">
        <f t="shared" si="323"/>
        <v>31</v>
      </c>
      <c r="F205" s="26">
        <f t="shared" si="326"/>
        <v>47818</v>
      </c>
      <c r="G205" s="27">
        <f t="shared" si="347"/>
        <v>0.9316437652461782</v>
      </c>
      <c r="H205" s="27"/>
      <c r="I205" s="27"/>
      <c r="J205" s="27"/>
      <c r="K205" s="27"/>
      <c r="L205" s="27"/>
      <c r="M205" s="27"/>
      <c r="N205" s="27"/>
      <c r="O205" s="27"/>
      <c r="P205" s="28"/>
      <c r="Q205" s="27">
        <f t="shared" si="348"/>
        <v>1</v>
      </c>
      <c r="R205" s="27">
        <f t="shared" ref="R205:CC205" si="451">IF($F205=R$4,1,IF($F205&gt;=EDATE(R$4,12),IF(R$11="Prior Year",R193*(1-R$10),R193-R$10),IF(R204&gt;0,R204,0)))</f>
        <v>0.92499999999999993</v>
      </c>
      <c r="S205" s="27">
        <f t="shared" si="451"/>
        <v>1</v>
      </c>
      <c r="T205" s="27">
        <f t="shared" si="451"/>
        <v>0.92999999999999994</v>
      </c>
      <c r="U205" s="27">
        <f t="shared" si="451"/>
        <v>0.92999999999999994</v>
      </c>
      <c r="V205" s="27">
        <f t="shared" si="451"/>
        <v>0.93499999999999994</v>
      </c>
      <c r="W205" s="27">
        <f t="shared" si="451"/>
        <v>0.92999999999999994</v>
      </c>
      <c r="X205" s="27">
        <f t="shared" si="451"/>
        <v>0.92999999999999994</v>
      </c>
      <c r="Y205" s="27">
        <f t="shared" si="451"/>
        <v>0.92999999999999994</v>
      </c>
      <c r="Z205" s="27">
        <f t="shared" si="451"/>
        <v>0.92999999999999994</v>
      </c>
      <c r="AA205" s="27">
        <f t="shared" si="451"/>
        <v>0.92999999999999994</v>
      </c>
      <c r="AB205" s="27">
        <f t="shared" si="451"/>
        <v>0.94</v>
      </c>
      <c r="AC205" s="27">
        <f t="shared" si="451"/>
        <v>0.94</v>
      </c>
      <c r="AD205" s="27">
        <f t="shared" si="451"/>
        <v>0.92999999999999994</v>
      </c>
      <c r="AE205" s="27">
        <f t="shared" si="451"/>
        <v>0.92999999999999994</v>
      </c>
      <c r="AF205" s="27">
        <f t="shared" si="451"/>
        <v>0.92999999999999994</v>
      </c>
      <c r="AG205" s="27">
        <f t="shared" si="451"/>
        <v>0.93499999999999994</v>
      </c>
      <c r="AH205" s="27">
        <f t="shared" si="451"/>
        <v>0.93499999999999994</v>
      </c>
      <c r="AI205" s="27">
        <f t="shared" si="451"/>
        <v>1</v>
      </c>
      <c r="AJ205" s="27">
        <f t="shared" si="451"/>
        <v>1</v>
      </c>
      <c r="AK205" s="27">
        <f t="shared" si="451"/>
        <v>0.92999999999999994</v>
      </c>
      <c r="AL205" s="27">
        <f t="shared" si="451"/>
        <v>0.93499999999999994</v>
      </c>
      <c r="AM205" s="27">
        <f t="shared" si="451"/>
        <v>0.93499999999999994</v>
      </c>
      <c r="AN205" s="27">
        <f t="shared" si="451"/>
        <v>0.89599999999999991</v>
      </c>
      <c r="AO205" s="27">
        <f t="shared" si="451"/>
        <v>0.89599999999999991</v>
      </c>
      <c r="AP205" s="27">
        <f t="shared" si="451"/>
        <v>0.8879999999999999</v>
      </c>
      <c r="AQ205" s="27">
        <f t="shared" si="451"/>
        <v>0.8879999999999999</v>
      </c>
      <c r="AR205" s="27">
        <f t="shared" si="451"/>
        <v>1</v>
      </c>
      <c r="AS205" s="27">
        <f t="shared" si="451"/>
        <v>1</v>
      </c>
      <c r="AT205" s="27">
        <f t="shared" si="451"/>
        <v>0.89599999999999991</v>
      </c>
      <c r="AU205" s="27">
        <f t="shared" si="451"/>
        <v>1</v>
      </c>
      <c r="AV205" s="27">
        <f t="shared" si="451"/>
        <v>0.89599999999999991</v>
      </c>
      <c r="AW205" s="27">
        <f t="shared" si="451"/>
        <v>0.89599999999999991</v>
      </c>
      <c r="AX205" s="27">
        <f t="shared" si="451"/>
        <v>0.89599999999999991</v>
      </c>
      <c r="AY205" s="27">
        <f t="shared" si="451"/>
        <v>0.89599999999999991</v>
      </c>
      <c r="AZ205" s="27">
        <f t="shared" si="451"/>
        <v>0.8879999999999999</v>
      </c>
      <c r="BA205" s="27">
        <f t="shared" si="451"/>
        <v>0.8879999999999999</v>
      </c>
      <c r="BB205" s="27">
        <f t="shared" si="451"/>
        <v>0.8879999999999999</v>
      </c>
      <c r="BC205" s="27">
        <f t="shared" si="451"/>
        <v>0.8879999999999999</v>
      </c>
      <c r="BD205" s="27">
        <f t="shared" si="451"/>
        <v>0.8879999999999999</v>
      </c>
      <c r="BE205" s="27">
        <f t="shared" si="451"/>
        <v>0.8879999999999999</v>
      </c>
      <c r="BF205" s="27">
        <f t="shared" si="451"/>
        <v>0.8879999999999999</v>
      </c>
      <c r="BG205" s="27">
        <f t="shared" si="451"/>
        <v>0.8879999999999999</v>
      </c>
      <c r="BH205" s="27">
        <f t="shared" si="451"/>
        <v>1</v>
      </c>
      <c r="BI205" s="27">
        <f t="shared" si="451"/>
        <v>1</v>
      </c>
      <c r="BJ205" s="27">
        <f t="shared" si="451"/>
        <v>1</v>
      </c>
      <c r="BK205" s="27">
        <f t="shared" si="451"/>
        <v>0.89599999999999991</v>
      </c>
      <c r="BL205" s="27">
        <f t="shared" si="451"/>
        <v>0.89599999999999991</v>
      </c>
      <c r="BM205" s="27">
        <f t="shared" si="451"/>
        <v>0.89599999999999991</v>
      </c>
      <c r="BN205" s="27">
        <f t="shared" si="451"/>
        <v>0.89599999999999991</v>
      </c>
      <c r="BO205" s="27">
        <f t="shared" si="451"/>
        <v>0.8879999999999999</v>
      </c>
      <c r="BP205" s="27">
        <f t="shared" si="451"/>
        <v>0.89599999999999991</v>
      </c>
      <c r="BQ205" s="27">
        <f t="shared" si="451"/>
        <v>0.8879999999999999</v>
      </c>
      <c r="BR205" s="27">
        <f t="shared" si="451"/>
        <v>0.8879999999999999</v>
      </c>
      <c r="BS205" s="27">
        <f t="shared" si="451"/>
        <v>0.8879999999999999</v>
      </c>
      <c r="BT205" s="27">
        <f t="shared" si="451"/>
        <v>0.8879999999999999</v>
      </c>
      <c r="BU205" s="27">
        <f t="shared" si="451"/>
        <v>1</v>
      </c>
      <c r="BV205" s="27">
        <f t="shared" si="451"/>
        <v>0.89599999999999991</v>
      </c>
      <c r="BW205" s="27">
        <f t="shared" si="451"/>
        <v>0.8879999999999999</v>
      </c>
      <c r="BX205" s="27">
        <f t="shared" si="451"/>
        <v>0.8879999999999999</v>
      </c>
      <c r="BY205" s="27">
        <f t="shared" si="451"/>
        <v>0.8879999999999999</v>
      </c>
      <c r="BZ205" s="27">
        <f t="shared" si="451"/>
        <v>0.8879999999999999</v>
      </c>
      <c r="CA205" s="27">
        <f t="shared" si="451"/>
        <v>0.8879999999999999</v>
      </c>
      <c r="CB205" s="27">
        <f t="shared" si="451"/>
        <v>0.8879999999999999</v>
      </c>
      <c r="CC205" s="27">
        <f t="shared" si="451"/>
        <v>0.8879999999999999</v>
      </c>
      <c r="CD205" s="27">
        <f t="shared" ref="CD205:CS205" si="452">IF($F205=CD$4,1,IF($F205&gt;=EDATE(CD$4,12),IF(CD$11="Prior Year",CD193*(1-CD$10),CD193-CD$10),IF(CD204&gt;0,CD204,0)))</f>
        <v>0.8879999999999999</v>
      </c>
      <c r="CE205" s="27">
        <f t="shared" si="452"/>
        <v>0.8879999999999999</v>
      </c>
      <c r="CF205" s="27">
        <f t="shared" si="452"/>
        <v>1</v>
      </c>
      <c r="CG205" s="27">
        <f t="shared" si="452"/>
        <v>1</v>
      </c>
      <c r="CH205" s="27">
        <f t="shared" si="452"/>
        <v>1</v>
      </c>
      <c r="CI205" s="27">
        <f t="shared" si="452"/>
        <v>0.8879999999999999</v>
      </c>
      <c r="CJ205" s="27">
        <f t="shared" si="452"/>
        <v>0.92999999999999994</v>
      </c>
      <c r="CK205" s="27">
        <f t="shared" si="452"/>
        <v>0.92999999999999994</v>
      </c>
      <c r="CL205" s="27">
        <f t="shared" si="452"/>
        <v>0.90399999999999991</v>
      </c>
      <c r="CM205" s="27">
        <v>0.92428529793003689</v>
      </c>
      <c r="CN205" s="27">
        <v>0.92428529793003689</v>
      </c>
      <c r="CO205" s="27">
        <v>0.92428529793003689</v>
      </c>
      <c r="CP205" s="27">
        <f t="shared" si="452"/>
        <v>0.92999999999999994</v>
      </c>
      <c r="CQ205" s="27">
        <f t="shared" si="452"/>
        <v>0.92999999999999994</v>
      </c>
      <c r="CR205" s="27">
        <f t="shared" si="452"/>
        <v>0.92999999999999994</v>
      </c>
      <c r="CS205" s="27">
        <f t="shared" si="452"/>
        <v>0.92999999999999994</v>
      </c>
    </row>
    <row r="206" spans="2:97" hidden="1" outlineLevel="1" x14ac:dyDescent="0.25">
      <c r="B206" s="2">
        <f t="shared" si="323"/>
        <v>31</v>
      </c>
      <c r="F206" s="24">
        <f t="shared" si="326"/>
        <v>47849</v>
      </c>
      <c r="G206" s="25">
        <f t="shared" si="347"/>
        <v>0.92989657624544131</v>
      </c>
      <c r="H206" s="25"/>
      <c r="I206" s="25"/>
      <c r="J206" s="25"/>
      <c r="K206" s="25"/>
      <c r="L206" s="25"/>
      <c r="M206" s="25"/>
      <c r="N206" s="25"/>
      <c r="O206" s="25"/>
      <c r="P206" s="23"/>
      <c r="Q206" s="25">
        <f t="shared" si="348"/>
        <v>1</v>
      </c>
      <c r="R206" s="25">
        <f t="shared" ref="R206:CC206" si="453">IF($F206=R$4,1,IF($F206&gt;=EDATE(R$4,12),IF(R$11="Prior Year",R194*(1-R$10),R194-R$10),IF(R205&gt;0,R205,0)))</f>
        <v>0.92499999999999993</v>
      </c>
      <c r="S206" s="25">
        <f t="shared" si="453"/>
        <v>1</v>
      </c>
      <c r="T206" s="25">
        <f t="shared" si="453"/>
        <v>0.92499999999999993</v>
      </c>
      <c r="U206" s="25">
        <f t="shared" si="453"/>
        <v>0.92499999999999993</v>
      </c>
      <c r="V206" s="25">
        <f t="shared" si="453"/>
        <v>0.92999999999999994</v>
      </c>
      <c r="W206" s="25">
        <f t="shared" si="453"/>
        <v>0.92499999999999993</v>
      </c>
      <c r="X206" s="25">
        <f t="shared" si="453"/>
        <v>0.92999999999999994</v>
      </c>
      <c r="Y206" s="25">
        <f t="shared" si="453"/>
        <v>0.92999999999999994</v>
      </c>
      <c r="Z206" s="25">
        <f t="shared" si="453"/>
        <v>0.92999999999999994</v>
      </c>
      <c r="AA206" s="25">
        <f t="shared" si="453"/>
        <v>0.92999999999999994</v>
      </c>
      <c r="AB206" s="25">
        <f t="shared" si="453"/>
        <v>0.93499999999999994</v>
      </c>
      <c r="AC206" s="25">
        <f t="shared" si="453"/>
        <v>0.93499999999999994</v>
      </c>
      <c r="AD206" s="25">
        <f t="shared" si="453"/>
        <v>0.92499999999999993</v>
      </c>
      <c r="AE206" s="25">
        <f t="shared" si="453"/>
        <v>0.92999999999999994</v>
      </c>
      <c r="AF206" s="25">
        <f t="shared" si="453"/>
        <v>0.92999999999999994</v>
      </c>
      <c r="AG206" s="25">
        <f t="shared" si="453"/>
        <v>0.92999999999999994</v>
      </c>
      <c r="AH206" s="25">
        <f t="shared" si="453"/>
        <v>0.92999999999999994</v>
      </c>
      <c r="AI206" s="25">
        <f t="shared" si="453"/>
        <v>1</v>
      </c>
      <c r="AJ206" s="25">
        <f t="shared" si="453"/>
        <v>1</v>
      </c>
      <c r="AK206" s="25">
        <f t="shared" si="453"/>
        <v>0.92499999999999993</v>
      </c>
      <c r="AL206" s="25">
        <f t="shared" si="453"/>
        <v>0.92999999999999994</v>
      </c>
      <c r="AM206" s="25">
        <f t="shared" si="453"/>
        <v>0.92999999999999994</v>
      </c>
      <c r="AN206" s="25">
        <f t="shared" si="453"/>
        <v>0.8879999999999999</v>
      </c>
      <c r="AO206" s="25">
        <f t="shared" si="453"/>
        <v>0.8879999999999999</v>
      </c>
      <c r="AP206" s="25">
        <f t="shared" si="453"/>
        <v>0.8879999999999999</v>
      </c>
      <c r="AQ206" s="25">
        <f t="shared" si="453"/>
        <v>0.8879999999999999</v>
      </c>
      <c r="AR206" s="25">
        <f t="shared" si="453"/>
        <v>1</v>
      </c>
      <c r="AS206" s="25">
        <f t="shared" si="453"/>
        <v>1</v>
      </c>
      <c r="AT206" s="25">
        <f t="shared" si="453"/>
        <v>0.8879999999999999</v>
      </c>
      <c r="AU206" s="25">
        <f t="shared" si="453"/>
        <v>1</v>
      </c>
      <c r="AV206" s="25">
        <f t="shared" si="453"/>
        <v>0.8879999999999999</v>
      </c>
      <c r="AW206" s="25">
        <f t="shared" si="453"/>
        <v>0.8879999999999999</v>
      </c>
      <c r="AX206" s="25">
        <f t="shared" si="453"/>
        <v>0.8879999999999999</v>
      </c>
      <c r="AY206" s="25">
        <f t="shared" si="453"/>
        <v>0.8879999999999999</v>
      </c>
      <c r="AZ206" s="25">
        <f t="shared" si="453"/>
        <v>0.8879999999999999</v>
      </c>
      <c r="BA206" s="25">
        <f t="shared" si="453"/>
        <v>0.8879999999999999</v>
      </c>
      <c r="BB206" s="25">
        <f t="shared" si="453"/>
        <v>0.8879999999999999</v>
      </c>
      <c r="BC206" s="25">
        <f t="shared" si="453"/>
        <v>0.8879999999999999</v>
      </c>
      <c r="BD206" s="25">
        <f t="shared" si="453"/>
        <v>0.8879999999999999</v>
      </c>
      <c r="BE206" s="25">
        <f t="shared" si="453"/>
        <v>0.8879999999999999</v>
      </c>
      <c r="BF206" s="25">
        <f t="shared" si="453"/>
        <v>0.87999999999999989</v>
      </c>
      <c r="BG206" s="25">
        <f t="shared" si="453"/>
        <v>0.87999999999999989</v>
      </c>
      <c r="BH206" s="25">
        <f t="shared" si="453"/>
        <v>1</v>
      </c>
      <c r="BI206" s="25">
        <f t="shared" si="453"/>
        <v>1</v>
      </c>
      <c r="BJ206" s="25">
        <f t="shared" si="453"/>
        <v>1</v>
      </c>
      <c r="BK206" s="25">
        <f t="shared" si="453"/>
        <v>0.8879999999999999</v>
      </c>
      <c r="BL206" s="25">
        <f t="shared" si="453"/>
        <v>0.8879999999999999</v>
      </c>
      <c r="BM206" s="25">
        <f t="shared" si="453"/>
        <v>0.8879999999999999</v>
      </c>
      <c r="BN206" s="25">
        <f t="shared" si="453"/>
        <v>0.8879999999999999</v>
      </c>
      <c r="BO206" s="25">
        <f t="shared" si="453"/>
        <v>0.8879999999999999</v>
      </c>
      <c r="BP206" s="25">
        <f t="shared" si="453"/>
        <v>0.8879999999999999</v>
      </c>
      <c r="BQ206" s="25">
        <f t="shared" si="453"/>
        <v>0.8879999999999999</v>
      </c>
      <c r="BR206" s="25">
        <f t="shared" si="453"/>
        <v>0.8879999999999999</v>
      </c>
      <c r="BS206" s="25">
        <f t="shared" si="453"/>
        <v>0.8879999999999999</v>
      </c>
      <c r="BT206" s="25">
        <f t="shared" si="453"/>
        <v>0.8879999999999999</v>
      </c>
      <c r="BU206" s="25">
        <f t="shared" si="453"/>
        <v>1</v>
      </c>
      <c r="BV206" s="25">
        <f t="shared" si="453"/>
        <v>0.89599999999999991</v>
      </c>
      <c r="BW206" s="25">
        <f t="shared" si="453"/>
        <v>0.8879999999999999</v>
      </c>
      <c r="BX206" s="25">
        <f t="shared" si="453"/>
        <v>0.8879999999999999</v>
      </c>
      <c r="BY206" s="25">
        <f t="shared" si="453"/>
        <v>0.8879999999999999</v>
      </c>
      <c r="BZ206" s="25">
        <f t="shared" si="453"/>
        <v>0.8879999999999999</v>
      </c>
      <c r="CA206" s="25">
        <f t="shared" si="453"/>
        <v>0.8879999999999999</v>
      </c>
      <c r="CB206" s="25">
        <f t="shared" si="453"/>
        <v>0.8879999999999999</v>
      </c>
      <c r="CC206" s="25">
        <f t="shared" si="453"/>
        <v>0.8879999999999999</v>
      </c>
      <c r="CD206" s="25">
        <f t="shared" ref="CD206:CS206" si="454">IF($F206=CD$4,1,IF($F206&gt;=EDATE(CD$4,12),IF(CD$11="Prior Year",CD194*(1-CD$10),CD194-CD$10),IF(CD205&gt;0,CD205,0)))</f>
        <v>0.8879999999999999</v>
      </c>
      <c r="CE206" s="25">
        <f t="shared" si="454"/>
        <v>0.8879999999999999</v>
      </c>
      <c r="CF206" s="25">
        <f t="shared" si="454"/>
        <v>1</v>
      </c>
      <c r="CG206" s="25">
        <f t="shared" si="454"/>
        <v>1</v>
      </c>
      <c r="CH206" s="25">
        <f t="shared" si="454"/>
        <v>1</v>
      </c>
      <c r="CI206" s="25">
        <f t="shared" si="454"/>
        <v>0.8879999999999999</v>
      </c>
      <c r="CJ206" s="25">
        <f t="shared" si="454"/>
        <v>0.92999999999999994</v>
      </c>
      <c r="CK206" s="25">
        <f t="shared" si="454"/>
        <v>0.92999999999999994</v>
      </c>
      <c r="CL206" s="25">
        <f t="shared" si="454"/>
        <v>0.90399999999999991</v>
      </c>
      <c r="CM206" s="25">
        <v>0.92163649607773201</v>
      </c>
      <c r="CN206" s="25">
        <v>0.92163649607773201</v>
      </c>
      <c r="CO206" s="25">
        <v>0.92163649607773201</v>
      </c>
      <c r="CP206" s="25">
        <f t="shared" si="454"/>
        <v>0.92999999999999994</v>
      </c>
      <c r="CQ206" s="25">
        <f t="shared" si="454"/>
        <v>0.92999999999999994</v>
      </c>
      <c r="CR206" s="25">
        <f t="shared" si="454"/>
        <v>0.92999999999999994</v>
      </c>
      <c r="CS206" s="25">
        <f t="shared" si="454"/>
        <v>0.92999999999999994</v>
      </c>
    </row>
    <row r="207" spans="2:97" hidden="1" outlineLevel="1" x14ac:dyDescent="0.25">
      <c r="B207" s="2">
        <f t="shared" ref="B207:B270" si="455">F208-F207</f>
        <v>28</v>
      </c>
      <c r="F207" s="24">
        <f t="shared" si="326"/>
        <v>47880</v>
      </c>
      <c r="G207" s="25">
        <f t="shared" si="347"/>
        <v>0.92989657624544131</v>
      </c>
      <c r="H207" s="25"/>
      <c r="I207" s="25"/>
      <c r="J207" s="25"/>
      <c r="K207" s="25"/>
      <c r="L207" s="25"/>
      <c r="M207" s="25"/>
      <c r="N207" s="25"/>
      <c r="O207" s="25"/>
      <c r="P207" s="23"/>
      <c r="Q207" s="25">
        <f t="shared" si="348"/>
        <v>1</v>
      </c>
      <c r="R207" s="25">
        <f t="shared" ref="R207:CC207" si="456">IF($F207=R$4,1,IF($F207&gt;=EDATE(R$4,12),IF(R$11="Prior Year",R195*(1-R$10),R195-R$10),IF(R206&gt;0,R206,0)))</f>
        <v>0.92499999999999993</v>
      </c>
      <c r="S207" s="25">
        <f t="shared" si="456"/>
        <v>1</v>
      </c>
      <c r="T207" s="25">
        <f t="shared" si="456"/>
        <v>0.92499999999999993</v>
      </c>
      <c r="U207" s="25">
        <f t="shared" si="456"/>
        <v>0.92499999999999993</v>
      </c>
      <c r="V207" s="25">
        <f t="shared" si="456"/>
        <v>0.92999999999999994</v>
      </c>
      <c r="W207" s="25">
        <f t="shared" si="456"/>
        <v>0.92499999999999993</v>
      </c>
      <c r="X207" s="25">
        <f t="shared" si="456"/>
        <v>0.92999999999999994</v>
      </c>
      <c r="Y207" s="25">
        <f t="shared" si="456"/>
        <v>0.92999999999999994</v>
      </c>
      <c r="Z207" s="25">
        <f t="shared" si="456"/>
        <v>0.92999999999999994</v>
      </c>
      <c r="AA207" s="25">
        <f t="shared" si="456"/>
        <v>0.92999999999999994</v>
      </c>
      <c r="AB207" s="25">
        <f t="shared" si="456"/>
        <v>0.93499999999999994</v>
      </c>
      <c r="AC207" s="25">
        <f t="shared" si="456"/>
        <v>0.93499999999999994</v>
      </c>
      <c r="AD207" s="25">
        <f t="shared" si="456"/>
        <v>0.92499999999999993</v>
      </c>
      <c r="AE207" s="25">
        <f t="shared" si="456"/>
        <v>0.92999999999999994</v>
      </c>
      <c r="AF207" s="25">
        <f t="shared" si="456"/>
        <v>0.92999999999999994</v>
      </c>
      <c r="AG207" s="25">
        <f t="shared" si="456"/>
        <v>0.92999999999999994</v>
      </c>
      <c r="AH207" s="25">
        <f t="shared" si="456"/>
        <v>0.92999999999999994</v>
      </c>
      <c r="AI207" s="25">
        <f t="shared" si="456"/>
        <v>1</v>
      </c>
      <c r="AJ207" s="25">
        <f t="shared" si="456"/>
        <v>1</v>
      </c>
      <c r="AK207" s="25">
        <f t="shared" si="456"/>
        <v>0.92499999999999993</v>
      </c>
      <c r="AL207" s="25">
        <f t="shared" si="456"/>
        <v>0.92999999999999994</v>
      </c>
      <c r="AM207" s="25">
        <f t="shared" si="456"/>
        <v>0.92999999999999994</v>
      </c>
      <c r="AN207" s="25">
        <f t="shared" si="456"/>
        <v>0.8879999999999999</v>
      </c>
      <c r="AO207" s="25">
        <f t="shared" si="456"/>
        <v>0.8879999999999999</v>
      </c>
      <c r="AP207" s="25">
        <f t="shared" si="456"/>
        <v>0.8879999999999999</v>
      </c>
      <c r="AQ207" s="25">
        <f t="shared" si="456"/>
        <v>0.8879999999999999</v>
      </c>
      <c r="AR207" s="25">
        <f t="shared" si="456"/>
        <v>1</v>
      </c>
      <c r="AS207" s="25">
        <f t="shared" si="456"/>
        <v>1</v>
      </c>
      <c r="AT207" s="25">
        <f t="shared" si="456"/>
        <v>0.8879999999999999</v>
      </c>
      <c r="AU207" s="25">
        <f t="shared" si="456"/>
        <v>1</v>
      </c>
      <c r="AV207" s="25">
        <f t="shared" si="456"/>
        <v>0.8879999999999999</v>
      </c>
      <c r="AW207" s="25">
        <f t="shared" si="456"/>
        <v>0.8879999999999999</v>
      </c>
      <c r="AX207" s="25">
        <f t="shared" si="456"/>
        <v>0.8879999999999999</v>
      </c>
      <c r="AY207" s="25">
        <f t="shared" si="456"/>
        <v>0.8879999999999999</v>
      </c>
      <c r="AZ207" s="25">
        <f t="shared" si="456"/>
        <v>0.8879999999999999</v>
      </c>
      <c r="BA207" s="25">
        <f t="shared" si="456"/>
        <v>0.8879999999999999</v>
      </c>
      <c r="BB207" s="25">
        <f t="shared" si="456"/>
        <v>0.8879999999999999</v>
      </c>
      <c r="BC207" s="25">
        <f t="shared" si="456"/>
        <v>0.8879999999999999</v>
      </c>
      <c r="BD207" s="25">
        <f t="shared" si="456"/>
        <v>0.8879999999999999</v>
      </c>
      <c r="BE207" s="25">
        <f t="shared" si="456"/>
        <v>0.8879999999999999</v>
      </c>
      <c r="BF207" s="25">
        <f t="shared" si="456"/>
        <v>0.87999999999999989</v>
      </c>
      <c r="BG207" s="25">
        <f t="shared" si="456"/>
        <v>0.87999999999999989</v>
      </c>
      <c r="BH207" s="25">
        <f t="shared" si="456"/>
        <v>1</v>
      </c>
      <c r="BI207" s="25">
        <f t="shared" si="456"/>
        <v>1</v>
      </c>
      <c r="BJ207" s="25">
        <f t="shared" si="456"/>
        <v>1</v>
      </c>
      <c r="BK207" s="25">
        <f t="shared" si="456"/>
        <v>0.8879999999999999</v>
      </c>
      <c r="BL207" s="25">
        <f t="shared" si="456"/>
        <v>0.8879999999999999</v>
      </c>
      <c r="BM207" s="25">
        <f t="shared" si="456"/>
        <v>0.8879999999999999</v>
      </c>
      <c r="BN207" s="25">
        <f t="shared" si="456"/>
        <v>0.8879999999999999</v>
      </c>
      <c r="BO207" s="25">
        <f t="shared" si="456"/>
        <v>0.8879999999999999</v>
      </c>
      <c r="BP207" s="25">
        <f t="shared" si="456"/>
        <v>0.8879999999999999</v>
      </c>
      <c r="BQ207" s="25">
        <f t="shared" si="456"/>
        <v>0.8879999999999999</v>
      </c>
      <c r="BR207" s="25">
        <f t="shared" si="456"/>
        <v>0.8879999999999999</v>
      </c>
      <c r="BS207" s="25">
        <f t="shared" si="456"/>
        <v>0.8879999999999999</v>
      </c>
      <c r="BT207" s="25">
        <f t="shared" si="456"/>
        <v>0.8879999999999999</v>
      </c>
      <c r="BU207" s="25">
        <f t="shared" si="456"/>
        <v>1</v>
      </c>
      <c r="BV207" s="25">
        <f t="shared" si="456"/>
        <v>0.89599999999999991</v>
      </c>
      <c r="BW207" s="25">
        <f t="shared" si="456"/>
        <v>0.8879999999999999</v>
      </c>
      <c r="BX207" s="25">
        <f t="shared" si="456"/>
        <v>0.8879999999999999</v>
      </c>
      <c r="BY207" s="25">
        <f t="shared" si="456"/>
        <v>0.8879999999999999</v>
      </c>
      <c r="BZ207" s="25">
        <f t="shared" si="456"/>
        <v>0.8879999999999999</v>
      </c>
      <c r="CA207" s="25">
        <f t="shared" si="456"/>
        <v>0.8879999999999999</v>
      </c>
      <c r="CB207" s="25">
        <f t="shared" si="456"/>
        <v>0.8879999999999999</v>
      </c>
      <c r="CC207" s="25">
        <f t="shared" si="456"/>
        <v>0.8879999999999999</v>
      </c>
      <c r="CD207" s="25">
        <f t="shared" ref="CD207:CS207" si="457">IF($F207=CD$4,1,IF($F207&gt;=EDATE(CD$4,12),IF(CD$11="Prior Year",CD195*(1-CD$10),CD195-CD$10),IF(CD206&gt;0,CD206,0)))</f>
        <v>0.8879999999999999</v>
      </c>
      <c r="CE207" s="25">
        <f t="shared" si="457"/>
        <v>0.8879999999999999</v>
      </c>
      <c r="CF207" s="25">
        <f t="shared" si="457"/>
        <v>1</v>
      </c>
      <c r="CG207" s="25">
        <f t="shared" si="457"/>
        <v>1</v>
      </c>
      <c r="CH207" s="25">
        <f t="shared" si="457"/>
        <v>1</v>
      </c>
      <c r="CI207" s="25">
        <f t="shared" si="457"/>
        <v>0.8879999999999999</v>
      </c>
      <c r="CJ207" s="25">
        <f t="shared" si="457"/>
        <v>0.92999999999999994</v>
      </c>
      <c r="CK207" s="25">
        <f t="shared" si="457"/>
        <v>0.92999999999999994</v>
      </c>
      <c r="CL207" s="25">
        <f t="shared" si="457"/>
        <v>0.90399999999999991</v>
      </c>
      <c r="CM207" s="25">
        <v>0.92163649607773201</v>
      </c>
      <c r="CN207" s="25">
        <v>0.92163649607773201</v>
      </c>
      <c r="CO207" s="25">
        <v>0.92163649607773201</v>
      </c>
      <c r="CP207" s="25">
        <f t="shared" si="457"/>
        <v>0.92999999999999994</v>
      </c>
      <c r="CQ207" s="25">
        <f t="shared" si="457"/>
        <v>0.92999999999999994</v>
      </c>
      <c r="CR207" s="25">
        <f t="shared" si="457"/>
        <v>0.92999999999999994</v>
      </c>
      <c r="CS207" s="25">
        <f t="shared" si="457"/>
        <v>0.92999999999999994</v>
      </c>
    </row>
    <row r="208" spans="2:97" hidden="1" outlineLevel="1" x14ac:dyDescent="0.25">
      <c r="B208" s="2">
        <f t="shared" si="455"/>
        <v>31</v>
      </c>
      <c r="F208" s="24">
        <f t="shared" ref="F208:F271" si="458">EDATE(F207,1)</f>
        <v>47908</v>
      </c>
      <c r="G208" s="25">
        <f t="shared" si="347"/>
        <v>0.92989657624544131</v>
      </c>
      <c r="H208" s="25"/>
      <c r="I208" s="25"/>
      <c r="J208" s="25"/>
      <c r="K208" s="25"/>
      <c r="L208" s="25"/>
      <c r="M208" s="25"/>
      <c r="N208" s="25"/>
      <c r="O208" s="25"/>
      <c r="P208" s="23"/>
      <c r="Q208" s="25">
        <f t="shared" si="348"/>
        <v>1</v>
      </c>
      <c r="R208" s="25">
        <f t="shared" ref="R208:CC208" si="459">IF($F208=R$4,1,IF($F208&gt;=EDATE(R$4,12),IF(R$11="Prior Year",R196*(1-R$10),R196-R$10),IF(R207&gt;0,R207,0)))</f>
        <v>0.92499999999999993</v>
      </c>
      <c r="S208" s="25">
        <f t="shared" si="459"/>
        <v>1</v>
      </c>
      <c r="T208" s="25">
        <f t="shared" si="459"/>
        <v>0.92499999999999993</v>
      </c>
      <c r="U208" s="25">
        <f t="shared" si="459"/>
        <v>0.92499999999999993</v>
      </c>
      <c r="V208" s="25">
        <f t="shared" si="459"/>
        <v>0.92999999999999994</v>
      </c>
      <c r="W208" s="25">
        <f t="shared" si="459"/>
        <v>0.92499999999999993</v>
      </c>
      <c r="X208" s="25">
        <f t="shared" si="459"/>
        <v>0.92999999999999994</v>
      </c>
      <c r="Y208" s="25">
        <f t="shared" si="459"/>
        <v>0.92999999999999994</v>
      </c>
      <c r="Z208" s="25">
        <f t="shared" si="459"/>
        <v>0.92999999999999994</v>
      </c>
      <c r="AA208" s="25">
        <f t="shared" si="459"/>
        <v>0.92999999999999994</v>
      </c>
      <c r="AB208" s="25">
        <f t="shared" si="459"/>
        <v>0.93499999999999994</v>
      </c>
      <c r="AC208" s="25">
        <f t="shared" si="459"/>
        <v>0.93499999999999994</v>
      </c>
      <c r="AD208" s="25">
        <f t="shared" si="459"/>
        <v>0.92499999999999993</v>
      </c>
      <c r="AE208" s="25">
        <f t="shared" si="459"/>
        <v>0.92999999999999994</v>
      </c>
      <c r="AF208" s="25">
        <f t="shared" si="459"/>
        <v>0.92999999999999994</v>
      </c>
      <c r="AG208" s="25">
        <f t="shared" si="459"/>
        <v>0.92999999999999994</v>
      </c>
      <c r="AH208" s="25">
        <f t="shared" si="459"/>
        <v>0.92999999999999994</v>
      </c>
      <c r="AI208" s="25">
        <f t="shared" si="459"/>
        <v>1</v>
      </c>
      <c r="AJ208" s="25">
        <f t="shared" si="459"/>
        <v>1</v>
      </c>
      <c r="AK208" s="25">
        <f t="shared" si="459"/>
        <v>0.92499999999999993</v>
      </c>
      <c r="AL208" s="25">
        <f t="shared" si="459"/>
        <v>0.92999999999999994</v>
      </c>
      <c r="AM208" s="25">
        <f t="shared" si="459"/>
        <v>0.92999999999999994</v>
      </c>
      <c r="AN208" s="25">
        <f t="shared" si="459"/>
        <v>0.8879999999999999</v>
      </c>
      <c r="AO208" s="25">
        <f t="shared" si="459"/>
        <v>0.8879999999999999</v>
      </c>
      <c r="AP208" s="25">
        <f t="shared" si="459"/>
        <v>0.8879999999999999</v>
      </c>
      <c r="AQ208" s="25">
        <f t="shared" si="459"/>
        <v>0.8879999999999999</v>
      </c>
      <c r="AR208" s="25">
        <f t="shared" si="459"/>
        <v>1</v>
      </c>
      <c r="AS208" s="25">
        <f t="shared" si="459"/>
        <v>1</v>
      </c>
      <c r="AT208" s="25">
        <f t="shared" si="459"/>
        <v>0.8879999999999999</v>
      </c>
      <c r="AU208" s="25">
        <f t="shared" si="459"/>
        <v>1</v>
      </c>
      <c r="AV208" s="25">
        <f t="shared" si="459"/>
        <v>0.8879999999999999</v>
      </c>
      <c r="AW208" s="25">
        <f t="shared" si="459"/>
        <v>0.8879999999999999</v>
      </c>
      <c r="AX208" s="25">
        <f t="shared" si="459"/>
        <v>0.8879999999999999</v>
      </c>
      <c r="AY208" s="25">
        <f t="shared" si="459"/>
        <v>0.8879999999999999</v>
      </c>
      <c r="AZ208" s="25">
        <f t="shared" si="459"/>
        <v>0.8879999999999999</v>
      </c>
      <c r="BA208" s="25">
        <f t="shared" si="459"/>
        <v>0.8879999999999999</v>
      </c>
      <c r="BB208" s="25">
        <f t="shared" si="459"/>
        <v>0.8879999999999999</v>
      </c>
      <c r="BC208" s="25">
        <f t="shared" si="459"/>
        <v>0.8879999999999999</v>
      </c>
      <c r="BD208" s="25">
        <f t="shared" si="459"/>
        <v>0.8879999999999999</v>
      </c>
      <c r="BE208" s="25">
        <f t="shared" si="459"/>
        <v>0.8879999999999999</v>
      </c>
      <c r="BF208" s="25">
        <f t="shared" si="459"/>
        <v>0.87999999999999989</v>
      </c>
      <c r="BG208" s="25">
        <f t="shared" si="459"/>
        <v>0.87999999999999989</v>
      </c>
      <c r="BH208" s="25">
        <f t="shared" si="459"/>
        <v>1</v>
      </c>
      <c r="BI208" s="25">
        <f t="shared" si="459"/>
        <v>1</v>
      </c>
      <c r="BJ208" s="25">
        <f t="shared" si="459"/>
        <v>1</v>
      </c>
      <c r="BK208" s="25">
        <f t="shared" si="459"/>
        <v>0.8879999999999999</v>
      </c>
      <c r="BL208" s="25">
        <f t="shared" si="459"/>
        <v>0.8879999999999999</v>
      </c>
      <c r="BM208" s="25">
        <f t="shared" si="459"/>
        <v>0.8879999999999999</v>
      </c>
      <c r="BN208" s="25">
        <f t="shared" si="459"/>
        <v>0.8879999999999999</v>
      </c>
      <c r="BO208" s="25">
        <f t="shared" si="459"/>
        <v>0.8879999999999999</v>
      </c>
      <c r="BP208" s="25">
        <f t="shared" si="459"/>
        <v>0.8879999999999999</v>
      </c>
      <c r="BQ208" s="25">
        <f t="shared" si="459"/>
        <v>0.8879999999999999</v>
      </c>
      <c r="BR208" s="25">
        <f t="shared" si="459"/>
        <v>0.8879999999999999</v>
      </c>
      <c r="BS208" s="25">
        <f t="shared" si="459"/>
        <v>0.8879999999999999</v>
      </c>
      <c r="BT208" s="25">
        <f t="shared" si="459"/>
        <v>0.8879999999999999</v>
      </c>
      <c r="BU208" s="25">
        <f t="shared" si="459"/>
        <v>1</v>
      </c>
      <c r="BV208" s="25">
        <f t="shared" si="459"/>
        <v>0.89599999999999991</v>
      </c>
      <c r="BW208" s="25">
        <f t="shared" si="459"/>
        <v>0.8879999999999999</v>
      </c>
      <c r="BX208" s="25">
        <f t="shared" si="459"/>
        <v>0.8879999999999999</v>
      </c>
      <c r="BY208" s="25">
        <f t="shared" si="459"/>
        <v>0.8879999999999999</v>
      </c>
      <c r="BZ208" s="25">
        <f t="shared" si="459"/>
        <v>0.8879999999999999</v>
      </c>
      <c r="CA208" s="25">
        <f t="shared" si="459"/>
        <v>0.8879999999999999</v>
      </c>
      <c r="CB208" s="25">
        <f t="shared" si="459"/>
        <v>0.8879999999999999</v>
      </c>
      <c r="CC208" s="25">
        <f t="shared" si="459"/>
        <v>0.8879999999999999</v>
      </c>
      <c r="CD208" s="25">
        <f t="shared" ref="CD208:CS208" si="460">IF($F208=CD$4,1,IF($F208&gt;=EDATE(CD$4,12),IF(CD$11="Prior Year",CD196*(1-CD$10),CD196-CD$10),IF(CD207&gt;0,CD207,0)))</f>
        <v>0.8879999999999999</v>
      </c>
      <c r="CE208" s="25">
        <f t="shared" si="460"/>
        <v>0.8879999999999999</v>
      </c>
      <c r="CF208" s="25">
        <f t="shared" si="460"/>
        <v>1</v>
      </c>
      <c r="CG208" s="25">
        <f t="shared" si="460"/>
        <v>1</v>
      </c>
      <c r="CH208" s="25">
        <f t="shared" si="460"/>
        <v>1</v>
      </c>
      <c r="CI208" s="25">
        <f t="shared" si="460"/>
        <v>0.8879999999999999</v>
      </c>
      <c r="CJ208" s="25">
        <f t="shared" si="460"/>
        <v>0.92999999999999994</v>
      </c>
      <c r="CK208" s="25">
        <f t="shared" si="460"/>
        <v>0.92999999999999994</v>
      </c>
      <c r="CL208" s="25">
        <f t="shared" si="460"/>
        <v>0.90399999999999991</v>
      </c>
      <c r="CM208" s="25">
        <v>0.92163649607773201</v>
      </c>
      <c r="CN208" s="25">
        <v>0.92163649607773201</v>
      </c>
      <c r="CO208" s="25">
        <v>0.92163649607773201</v>
      </c>
      <c r="CP208" s="25">
        <f t="shared" si="460"/>
        <v>0.92999999999999994</v>
      </c>
      <c r="CQ208" s="25">
        <f t="shared" si="460"/>
        <v>0.92999999999999994</v>
      </c>
      <c r="CR208" s="25">
        <f t="shared" si="460"/>
        <v>0.92999999999999994</v>
      </c>
      <c r="CS208" s="25">
        <f t="shared" si="460"/>
        <v>0.92999999999999994</v>
      </c>
    </row>
    <row r="209" spans="2:97" hidden="1" outlineLevel="1" x14ac:dyDescent="0.25">
      <c r="B209" s="2">
        <f t="shared" si="455"/>
        <v>30</v>
      </c>
      <c r="F209" s="24">
        <f t="shared" si="458"/>
        <v>47939</v>
      </c>
      <c r="G209" s="25">
        <f t="shared" si="347"/>
        <v>0.92989657624544131</v>
      </c>
      <c r="H209" s="25"/>
      <c r="I209" s="25"/>
      <c r="J209" s="25"/>
      <c r="K209" s="25"/>
      <c r="L209" s="25"/>
      <c r="M209" s="25"/>
      <c r="N209" s="25"/>
      <c r="O209" s="25"/>
      <c r="P209" s="23"/>
      <c r="Q209" s="25">
        <f t="shared" si="348"/>
        <v>1</v>
      </c>
      <c r="R209" s="25">
        <f t="shared" ref="R209:CC209" si="461">IF($F209=R$4,1,IF($F209&gt;=EDATE(R$4,12),IF(R$11="Prior Year",R197*(1-R$10),R197-R$10),IF(R208&gt;0,R208,0)))</f>
        <v>0.92499999999999993</v>
      </c>
      <c r="S209" s="25">
        <f t="shared" si="461"/>
        <v>1</v>
      </c>
      <c r="T209" s="25">
        <f t="shared" si="461"/>
        <v>0.92499999999999993</v>
      </c>
      <c r="U209" s="25">
        <f t="shared" si="461"/>
        <v>0.92499999999999993</v>
      </c>
      <c r="V209" s="25">
        <f t="shared" si="461"/>
        <v>0.92999999999999994</v>
      </c>
      <c r="W209" s="25">
        <f t="shared" si="461"/>
        <v>0.92499999999999993</v>
      </c>
      <c r="X209" s="25">
        <f t="shared" si="461"/>
        <v>0.92999999999999994</v>
      </c>
      <c r="Y209" s="25">
        <f t="shared" si="461"/>
        <v>0.92999999999999994</v>
      </c>
      <c r="Z209" s="25">
        <f t="shared" si="461"/>
        <v>0.92999999999999994</v>
      </c>
      <c r="AA209" s="25">
        <f t="shared" si="461"/>
        <v>0.92999999999999994</v>
      </c>
      <c r="AB209" s="25">
        <f t="shared" si="461"/>
        <v>0.93499999999999994</v>
      </c>
      <c r="AC209" s="25">
        <f t="shared" si="461"/>
        <v>0.93499999999999994</v>
      </c>
      <c r="AD209" s="25">
        <f t="shared" si="461"/>
        <v>0.92499999999999993</v>
      </c>
      <c r="AE209" s="25">
        <f t="shared" si="461"/>
        <v>0.92999999999999994</v>
      </c>
      <c r="AF209" s="25">
        <f t="shared" si="461"/>
        <v>0.92999999999999994</v>
      </c>
      <c r="AG209" s="25">
        <f t="shared" si="461"/>
        <v>0.92999999999999994</v>
      </c>
      <c r="AH209" s="25">
        <f t="shared" si="461"/>
        <v>0.92999999999999994</v>
      </c>
      <c r="AI209" s="25">
        <f t="shared" si="461"/>
        <v>1</v>
      </c>
      <c r="AJ209" s="25">
        <f t="shared" si="461"/>
        <v>1</v>
      </c>
      <c r="AK209" s="25">
        <f t="shared" si="461"/>
        <v>0.92499999999999993</v>
      </c>
      <c r="AL209" s="25">
        <f t="shared" si="461"/>
        <v>0.92999999999999994</v>
      </c>
      <c r="AM209" s="25">
        <f t="shared" si="461"/>
        <v>0.92999999999999994</v>
      </c>
      <c r="AN209" s="25">
        <f t="shared" si="461"/>
        <v>0.8879999999999999</v>
      </c>
      <c r="AO209" s="25">
        <f t="shared" si="461"/>
        <v>0.8879999999999999</v>
      </c>
      <c r="AP209" s="25">
        <f t="shared" si="461"/>
        <v>0.8879999999999999</v>
      </c>
      <c r="AQ209" s="25">
        <f t="shared" si="461"/>
        <v>0.8879999999999999</v>
      </c>
      <c r="AR209" s="25">
        <f t="shared" si="461"/>
        <v>1</v>
      </c>
      <c r="AS209" s="25">
        <f t="shared" si="461"/>
        <v>1</v>
      </c>
      <c r="AT209" s="25">
        <f t="shared" si="461"/>
        <v>0.8879999999999999</v>
      </c>
      <c r="AU209" s="25">
        <f t="shared" si="461"/>
        <v>1</v>
      </c>
      <c r="AV209" s="25">
        <f t="shared" si="461"/>
        <v>0.8879999999999999</v>
      </c>
      <c r="AW209" s="25">
        <f t="shared" si="461"/>
        <v>0.8879999999999999</v>
      </c>
      <c r="AX209" s="25">
        <f t="shared" si="461"/>
        <v>0.8879999999999999</v>
      </c>
      <c r="AY209" s="25">
        <f t="shared" si="461"/>
        <v>0.8879999999999999</v>
      </c>
      <c r="AZ209" s="25">
        <f t="shared" si="461"/>
        <v>0.8879999999999999</v>
      </c>
      <c r="BA209" s="25">
        <f t="shared" si="461"/>
        <v>0.8879999999999999</v>
      </c>
      <c r="BB209" s="25">
        <f t="shared" si="461"/>
        <v>0.8879999999999999</v>
      </c>
      <c r="BC209" s="25">
        <f t="shared" si="461"/>
        <v>0.8879999999999999</v>
      </c>
      <c r="BD209" s="25">
        <f t="shared" si="461"/>
        <v>0.8879999999999999</v>
      </c>
      <c r="BE209" s="25">
        <f t="shared" si="461"/>
        <v>0.8879999999999999</v>
      </c>
      <c r="BF209" s="25">
        <f t="shared" si="461"/>
        <v>0.87999999999999989</v>
      </c>
      <c r="BG209" s="25">
        <f t="shared" si="461"/>
        <v>0.87999999999999989</v>
      </c>
      <c r="BH209" s="25">
        <f t="shared" si="461"/>
        <v>1</v>
      </c>
      <c r="BI209" s="25">
        <f t="shared" si="461"/>
        <v>1</v>
      </c>
      <c r="BJ209" s="25">
        <f t="shared" si="461"/>
        <v>1</v>
      </c>
      <c r="BK209" s="25">
        <f t="shared" si="461"/>
        <v>0.8879999999999999</v>
      </c>
      <c r="BL209" s="25">
        <f t="shared" si="461"/>
        <v>0.8879999999999999</v>
      </c>
      <c r="BM209" s="25">
        <f t="shared" si="461"/>
        <v>0.8879999999999999</v>
      </c>
      <c r="BN209" s="25">
        <f t="shared" si="461"/>
        <v>0.8879999999999999</v>
      </c>
      <c r="BO209" s="25">
        <f t="shared" si="461"/>
        <v>0.8879999999999999</v>
      </c>
      <c r="BP209" s="25">
        <f t="shared" si="461"/>
        <v>0.8879999999999999</v>
      </c>
      <c r="BQ209" s="25">
        <f t="shared" si="461"/>
        <v>0.8879999999999999</v>
      </c>
      <c r="BR209" s="25">
        <f t="shared" si="461"/>
        <v>0.8879999999999999</v>
      </c>
      <c r="BS209" s="25">
        <f t="shared" si="461"/>
        <v>0.8879999999999999</v>
      </c>
      <c r="BT209" s="25">
        <f t="shared" si="461"/>
        <v>0.8879999999999999</v>
      </c>
      <c r="BU209" s="25">
        <f t="shared" si="461"/>
        <v>1</v>
      </c>
      <c r="BV209" s="25">
        <f t="shared" si="461"/>
        <v>0.89599999999999991</v>
      </c>
      <c r="BW209" s="25">
        <f t="shared" si="461"/>
        <v>0.8879999999999999</v>
      </c>
      <c r="BX209" s="25">
        <f t="shared" si="461"/>
        <v>0.8879999999999999</v>
      </c>
      <c r="BY209" s="25">
        <f t="shared" si="461"/>
        <v>0.8879999999999999</v>
      </c>
      <c r="BZ209" s="25">
        <f t="shared" si="461"/>
        <v>0.8879999999999999</v>
      </c>
      <c r="CA209" s="25">
        <f t="shared" si="461"/>
        <v>0.8879999999999999</v>
      </c>
      <c r="CB209" s="25">
        <f t="shared" si="461"/>
        <v>0.8879999999999999</v>
      </c>
      <c r="CC209" s="25">
        <f t="shared" si="461"/>
        <v>0.8879999999999999</v>
      </c>
      <c r="CD209" s="25">
        <f t="shared" ref="CD209:CS209" si="462">IF($F209=CD$4,1,IF($F209&gt;=EDATE(CD$4,12),IF(CD$11="Prior Year",CD197*(1-CD$10),CD197-CD$10),IF(CD208&gt;0,CD208,0)))</f>
        <v>0.8879999999999999</v>
      </c>
      <c r="CE209" s="25">
        <f t="shared" si="462"/>
        <v>0.8879999999999999</v>
      </c>
      <c r="CF209" s="25">
        <f t="shared" si="462"/>
        <v>1</v>
      </c>
      <c r="CG209" s="25">
        <f t="shared" si="462"/>
        <v>1</v>
      </c>
      <c r="CH209" s="25">
        <f t="shared" si="462"/>
        <v>1</v>
      </c>
      <c r="CI209" s="25">
        <f t="shared" si="462"/>
        <v>0.8879999999999999</v>
      </c>
      <c r="CJ209" s="25">
        <f t="shared" si="462"/>
        <v>0.92999999999999994</v>
      </c>
      <c r="CK209" s="25">
        <f t="shared" si="462"/>
        <v>0.92999999999999994</v>
      </c>
      <c r="CL209" s="25">
        <f t="shared" si="462"/>
        <v>0.90399999999999991</v>
      </c>
      <c r="CM209" s="25">
        <v>0.92163649607773201</v>
      </c>
      <c r="CN209" s="25">
        <v>0.92163649607773201</v>
      </c>
      <c r="CO209" s="25">
        <v>0.92163649607773201</v>
      </c>
      <c r="CP209" s="25">
        <f t="shared" si="462"/>
        <v>0.92999999999999994</v>
      </c>
      <c r="CQ209" s="25">
        <f t="shared" si="462"/>
        <v>0.92999999999999994</v>
      </c>
      <c r="CR209" s="25">
        <f t="shared" si="462"/>
        <v>0.92999999999999994</v>
      </c>
      <c r="CS209" s="25">
        <f t="shared" si="462"/>
        <v>0.92999999999999994</v>
      </c>
    </row>
    <row r="210" spans="2:97" hidden="1" outlineLevel="1" x14ac:dyDescent="0.25">
      <c r="B210" s="2">
        <f t="shared" si="455"/>
        <v>31</v>
      </c>
      <c r="F210" s="24">
        <f t="shared" si="458"/>
        <v>47969</v>
      </c>
      <c r="G210" s="25">
        <f t="shared" si="347"/>
        <v>0.92974135699825478</v>
      </c>
      <c r="H210" s="25"/>
      <c r="I210" s="25"/>
      <c r="J210" s="25"/>
      <c r="K210" s="25"/>
      <c r="L210" s="25"/>
      <c r="M210" s="25"/>
      <c r="N210" s="25"/>
      <c r="O210" s="25"/>
      <c r="P210" s="23"/>
      <c r="Q210" s="25">
        <f t="shared" si="348"/>
        <v>1</v>
      </c>
      <c r="R210" s="25">
        <f t="shared" ref="R210:CC210" si="463">IF($F210=R$4,1,IF($F210&gt;=EDATE(R$4,12),IF(R$11="Prior Year",R198*(1-R$10),R198-R$10),IF(R209&gt;0,R209,0)))</f>
        <v>0.92499999999999993</v>
      </c>
      <c r="S210" s="25">
        <f t="shared" si="463"/>
        <v>1</v>
      </c>
      <c r="T210" s="25">
        <f t="shared" si="463"/>
        <v>0.92499999999999993</v>
      </c>
      <c r="U210" s="25">
        <f t="shared" si="463"/>
        <v>0.92499999999999993</v>
      </c>
      <c r="V210" s="25">
        <f t="shared" si="463"/>
        <v>0.92999999999999994</v>
      </c>
      <c r="W210" s="25">
        <f t="shared" si="463"/>
        <v>0.92499999999999993</v>
      </c>
      <c r="X210" s="25">
        <f t="shared" si="463"/>
        <v>0.92999999999999994</v>
      </c>
      <c r="Y210" s="25">
        <f t="shared" si="463"/>
        <v>0.92999999999999994</v>
      </c>
      <c r="Z210" s="25">
        <f t="shared" si="463"/>
        <v>0.92999999999999994</v>
      </c>
      <c r="AA210" s="25">
        <f t="shared" si="463"/>
        <v>0.92999999999999994</v>
      </c>
      <c r="AB210" s="25">
        <f t="shared" si="463"/>
        <v>0.93499999999999994</v>
      </c>
      <c r="AC210" s="25">
        <f t="shared" si="463"/>
        <v>0.93499999999999994</v>
      </c>
      <c r="AD210" s="25">
        <f t="shared" si="463"/>
        <v>0.92499999999999993</v>
      </c>
      <c r="AE210" s="25">
        <f t="shared" si="463"/>
        <v>0.92999999999999994</v>
      </c>
      <c r="AF210" s="25">
        <f t="shared" si="463"/>
        <v>0.92999999999999994</v>
      </c>
      <c r="AG210" s="25">
        <f t="shared" si="463"/>
        <v>0.92999999999999994</v>
      </c>
      <c r="AH210" s="25">
        <f t="shared" si="463"/>
        <v>0.92999999999999994</v>
      </c>
      <c r="AI210" s="25">
        <f t="shared" si="463"/>
        <v>1</v>
      </c>
      <c r="AJ210" s="25">
        <f t="shared" si="463"/>
        <v>1</v>
      </c>
      <c r="AK210" s="25">
        <f t="shared" si="463"/>
        <v>0.92499999999999993</v>
      </c>
      <c r="AL210" s="25">
        <f t="shared" si="463"/>
        <v>0.92999999999999994</v>
      </c>
      <c r="AM210" s="25">
        <f t="shared" si="463"/>
        <v>0.92999999999999994</v>
      </c>
      <c r="AN210" s="25">
        <f t="shared" si="463"/>
        <v>0.8879999999999999</v>
      </c>
      <c r="AO210" s="25">
        <f t="shared" si="463"/>
        <v>0.8879999999999999</v>
      </c>
      <c r="AP210" s="25">
        <f t="shared" si="463"/>
        <v>0.8879999999999999</v>
      </c>
      <c r="AQ210" s="25">
        <f t="shared" si="463"/>
        <v>0.8879999999999999</v>
      </c>
      <c r="AR210" s="25">
        <f t="shared" si="463"/>
        <v>1</v>
      </c>
      <c r="AS210" s="25">
        <f t="shared" si="463"/>
        <v>1</v>
      </c>
      <c r="AT210" s="25">
        <f t="shared" si="463"/>
        <v>0.8879999999999999</v>
      </c>
      <c r="AU210" s="25">
        <f t="shared" si="463"/>
        <v>1</v>
      </c>
      <c r="AV210" s="25">
        <f t="shared" si="463"/>
        <v>0.8879999999999999</v>
      </c>
      <c r="AW210" s="25">
        <f t="shared" si="463"/>
        <v>0.8879999999999999</v>
      </c>
      <c r="AX210" s="25">
        <f t="shared" si="463"/>
        <v>0.8879999999999999</v>
      </c>
      <c r="AY210" s="25">
        <f t="shared" si="463"/>
        <v>0.8879999999999999</v>
      </c>
      <c r="AZ210" s="25">
        <f t="shared" si="463"/>
        <v>0.8879999999999999</v>
      </c>
      <c r="BA210" s="25">
        <f t="shared" si="463"/>
        <v>0.8879999999999999</v>
      </c>
      <c r="BB210" s="25">
        <f t="shared" si="463"/>
        <v>0.8879999999999999</v>
      </c>
      <c r="BC210" s="25">
        <f t="shared" si="463"/>
        <v>0.8879999999999999</v>
      </c>
      <c r="BD210" s="25">
        <f t="shared" si="463"/>
        <v>0.8879999999999999</v>
      </c>
      <c r="BE210" s="25">
        <f t="shared" si="463"/>
        <v>0.8879999999999999</v>
      </c>
      <c r="BF210" s="25">
        <f t="shared" si="463"/>
        <v>0.87999999999999989</v>
      </c>
      <c r="BG210" s="25">
        <f t="shared" si="463"/>
        <v>0.87999999999999989</v>
      </c>
      <c r="BH210" s="25">
        <f t="shared" si="463"/>
        <v>1</v>
      </c>
      <c r="BI210" s="25">
        <f t="shared" si="463"/>
        <v>1</v>
      </c>
      <c r="BJ210" s="25">
        <f t="shared" si="463"/>
        <v>1</v>
      </c>
      <c r="BK210" s="25">
        <f t="shared" si="463"/>
        <v>0.8879999999999999</v>
      </c>
      <c r="BL210" s="25">
        <f t="shared" si="463"/>
        <v>0.8879999999999999</v>
      </c>
      <c r="BM210" s="25">
        <f t="shared" si="463"/>
        <v>0.8879999999999999</v>
      </c>
      <c r="BN210" s="25">
        <f t="shared" si="463"/>
        <v>0.8879999999999999</v>
      </c>
      <c r="BO210" s="25">
        <f t="shared" si="463"/>
        <v>0.8879999999999999</v>
      </c>
      <c r="BP210" s="25">
        <f t="shared" si="463"/>
        <v>0.8879999999999999</v>
      </c>
      <c r="BQ210" s="25">
        <f t="shared" si="463"/>
        <v>0.8879999999999999</v>
      </c>
      <c r="BR210" s="25">
        <f t="shared" si="463"/>
        <v>0.8879999999999999</v>
      </c>
      <c r="BS210" s="25">
        <f t="shared" si="463"/>
        <v>0.8879999999999999</v>
      </c>
      <c r="BT210" s="25">
        <f t="shared" si="463"/>
        <v>0.8879999999999999</v>
      </c>
      <c r="BU210" s="25">
        <f t="shared" si="463"/>
        <v>1</v>
      </c>
      <c r="BV210" s="25">
        <f t="shared" si="463"/>
        <v>0.89599999999999991</v>
      </c>
      <c r="BW210" s="25">
        <f t="shared" si="463"/>
        <v>0.8879999999999999</v>
      </c>
      <c r="BX210" s="25">
        <f t="shared" si="463"/>
        <v>0.8879999999999999</v>
      </c>
      <c r="BY210" s="25">
        <f t="shared" si="463"/>
        <v>0.8879999999999999</v>
      </c>
      <c r="BZ210" s="25">
        <f t="shared" si="463"/>
        <v>0.8879999999999999</v>
      </c>
      <c r="CA210" s="25">
        <f t="shared" si="463"/>
        <v>0.8879999999999999</v>
      </c>
      <c r="CB210" s="25">
        <f t="shared" si="463"/>
        <v>0.8879999999999999</v>
      </c>
      <c r="CC210" s="25">
        <f t="shared" si="463"/>
        <v>0.8879999999999999</v>
      </c>
      <c r="CD210" s="25">
        <f t="shared" ref="CD210:CS210" si="464">IF($F210=CD$4,1,IF($F210&gt;=EDATE(CD$4,12),IF(CD$11="Prior Year",CD198*(1-CD$10),CD198-CD$10),IF(CD209&gt;0,CD209,0)))</f>
        <v>0.8879999999999999</v>
      </c>
      <c r="CE210" s="25">
        <f t="shared" si="464"/>
        <v>0.8879999999999999</v>
      </c>
      <c r="CF210" s="25">
        <f t="shared" si="464"/>
        <v>1</v>
      </c>
      <c r="CG210" s="25">
        <f t="shared" si="464"/>
        <v>1</v>
      </c>
      <c r="CH210" s="25">
        <f t="shared" si="464"/>
        <v>1</v>
      </c>
      <c r="CI210" s="25">
        <f t="shared" si="464"/>
        <v>0.87999999999999989</v>
      </c>
      <c r="CJ210" s="25">
        <f t="shared" si="464"/>
        <v>0.92999999999999994</v>
      </c>
      <c r="CK210" s="25">
        <f t="shared" si="464"/>
        <v>0.92999999999999994</v>
      </c>
      <c r="CL210" s="25">
        <f t="shared" si="464"/>
        <v>0.90399999999999991</v>
      </c>
      <c r="CM210" s="25">
        <v>0.92163649607773201</v>
      </c>
      <c r="CN210" s="25">
        <v>0.92163649607773201</v>
      </c>
      <c r="CO210" s="25">
        <v>0.92163649607773201</v>
      </c>
      <c r="CP210" s="25">
        <f t="shared" si="464"/>
        <v>0.92999999999999994</v>
      </c>
      <c r="CQ210" s="25">
        <f t="shared" si="464"/>
        <v>0.92999999999999994</v>
      </c>
      <c r="CR210" s="25">
        <f t="shared" si="464"/>
        <v>0.92999999999999994</v>
      </c>
      <c r="CS210" s="25">
        <f t="shared" si="464"/>
        <v>0.92999999999999994</v>
      </c>
    </row>
    <row r="211" spans="2:97" hidden="1" outlineLevel="1" x14ac:dyDescent="0.25">
      <c r="B211" s="2">
        <f t="shared" si="455"/>
        <v>30</v>
      </c>
      <c r="F211" s="24">
        <f t="shared" si="458"/>
        <v>48000</v>
      </c>
      <c r="G211" s="25">
        <f t="shared" si="347"/>
        <v>0.92881004151513502</v>
      </c>
      <c r="H211" s="25"/>
      <c r="I211" s="25"/>
      <c r="J211" s="25"/>
      <c r="K211" s="25"/>
      <c r="L211" s="25"/>
      <c r="M211" s="25"/>
      <c r="N211" s="25"/>
      <c r="O211" s="25"/>
      <c r="P211" s="23"/>
      <c r="Q211" s="25">
        <f t="shared" si="348"/>
        <v>1</v>
      </c>
      <c r="R211" s="25">
        <f t="shared" ref="R211:CC211" si="465">IF($F211=R$4,1,IF($F211&gt;=EDATE(R$4,12),IF(R$11="Prior Year",R199*(1-R$10),R199-R$10),IF(R210&gt;0,R210,0)))</f>
        <v>0.92499999999999993</v>
      </c>
      <c r="S211" s="25">
        <f t="shared" si="465"/>
        <v>1</v>
      </c>
      <c r="T211" s="25">
        <f t="shared" si="465"/>
        <v>0.92499999999999993</v>
      </c>
      <c r="U211" s="25">
        <f t="shared" si="465"/>
        <v>0.92499999999999993</v>
      </c>
      <c r="V211" s="25">
        <f t="shared" si="465"/>
        <v>0.92999999999999994</v>
      </c>
      <c r="W211" s="25">
        <f t="shared" si="465"/>
        <v>0.92499999999999993</v>
      </c>
      <c r="X211" s="25">
        <f t="shared" si="465"/>
        <v>0.92999999999999994</v>
      </c>
      <c r="Y211" s="25">
        <f t="shared" si="465"/>
        <v>0.92999999999999994</v>
      </c>
      <c r="Z211" s="25">
        <f t="shared" si="465"/>
        <v>0.92999999999999994</v>
      </c>
      <c r="AA211" s="25">
        <f t="shared" si="465"/>
        <v>0.92999999999999994</v>
      </c>
      <c r="AB211" s="25">
        <f t="shared" si="465"/>
        <v>0.93499999999999994</v>
      </c>
      <c r="AC211" s="25">
        <f t="shared" si="465"/>
        <v>0.93499999999999994</v>
      </c>
      <c r="AD211" s="25">
        <f t="shared" si="465"/>
        <v>0.92499999999999993</v>
      </c>
      <c r="AE211" s="25">
        <f t="shared" si="465"/>
        <v>0.92999999999999994</v>
      </c>
      <c r="AF211" s="25">
        <f t="shared" si="465"/>
        <v>0.92999999999999994</v>
      </c>
      <c r="AG211" s="25">
        <f t="shared" si="465"/>
        <v>0.92999999999999994</v>
      </c>
      <c r="AH211" s="25">
        <f t="shared" si="465"/>
        <v>0.92999999999999994</v>
      </c>
      <c r="AI211" s="25">
        <f t="shared" si="465"/>
        <v>1</v>
      </c>
      <c r="AJ211" s="25">
        <f t="shared" si="465"/>
        <v>1</v>
      </c>
      <c r="AK211" s="25">
        <f t="shared" si="465"/>
        <v>0.92499999999999993</v>
      </c>
      <c r="AL211" s="25">
        <f t="shared" si="465"/>
        <v>0.92999999999999994</v>
      </c>
      <c r="AM211" s="25">
        <f t="shared" si="465"/>
        <v>0.92999999999999994</v>
      </c>
      <c r="AN211" s="25">
        <f t="shared" si="465"/>
        <v>0.8879999999999999</v>
      </c>
      <c r="AO211" s="25">
        <f t="shared" si="465"/>
        <v>0.8879999999999999</v>
      </c>
      <c r="AP211" s="25">
        <f t="shared" si="465"/>
        <v>0.8879999999999999</v>
      </c>
      <c r="AQ211" s="25">
        <f t="shared" si="465"/>
        <v>0.8879999999999999</v>
      </c>
      <c r="AR211" s="25">
        <f t="shared" si="465"/>
        <v>1</v>
      </c>
      <c r="AS211" s="25">
        <f t="shared" si="465"/>
        <v>1</v>
      </c>
      <c r="AT211" s="25">
        <f t="shared" si="465"/>
        <v>0.8879999999999999</v>
      </c>
      <c r="AU211" s="25">
        <f t="shared" si="465"/>
        <v>1</v>
      </c>
      <c r="AV211" s="25">
        <f t="shared" si="465"/>
        <v>0.8879999999999999</v>
      </c>
      <c r="AW211" s="25">
        <f t="shared" si="465"/>
        <v>0.8879999999999999</v>
      </c>
      <c r="AX211" s="25">
        <f t="shared" si="465"/>
        <v>0.8879999999999999</v>
      </c>
      <c r="AY211" s="25">
        <f t="shared" si="465"/>
        <v>0.8879999999999999</v>
      </c>
      <c r="AZ211" s="25">
        <f t="shared" si="465"/>
        <v>0.87999999999999989</v>
      </c>
      <c r="BA211" s="25">
        <f t="shared" si="465"/>
        <v>0.87999999999999989</v>
      </c>
      <c r="BB211" s="25">
        <f t="shared" si="465"/>
        <v>0.87999999999999989</v>
      </c>
      <c r="BC211" s="25">
        <f t="shared" si="465"/>
        <v>0.87999999999999989</v>
      </c>
      <c r="BD211" s="25">
        <f t="shared" si="465"/>
        <v>0.87999999999999989</v>
      </c>
      <c r="BE211" s="25">
        <f t="shared" si="465"/>
        <v>0.87999999999999989</v>
      </c>
      <c r="BF211" s="25">
        <f t="shared" si="465"/>
        <v>0.87999999999999989</v>
      </c>
      <c r="BG211" s="25">
        <f t="shared" si="465"/>
        <v>0.87999999999999989</v>
      </c>
      <c r="BH211" s="25">
        <f t="shared" si="465"/>
        <v>1</v>
      </c>
      <c r="BI211" s="25">
        <f t="shared" si="465"/>
        <v>1</v>
      </c>
      <c r="BJ211" s="25">
        <f t="shared" si="465"/>
        <v>1</v>
      </c>
      <c r="BK211" s="25">
        <f t="shared" si="465"/>
        <v>0.8879999999999999</v>
      </c>
      <c r="BL211" s="25">
        <f t="shared" si="465"/>
        <v>0.8879999999999999</v>
      </c>
      <c r="BM211" s="25">
        <f t="shared" si="465"/>
        <v>0.8879999999999999</v>
      </c>
      <c r="BN211" s="25">
        <f t="shared" si="465"/>
        <v>0.8879999999999999</v>
      </c>
      <c r="BO211" s="25">
        <f t="shared" si="465"/>
        <v>0.8879999999999999</v>
      </c>
      <c r="BP211" s="25">
        <f t="shared" si="465"/>
        <v>0.8879999999999999</v>
      </c>
      <c r="BQ211" s="25">
        <f t="shared" si="465"/>
        <v>0.8879999999999999</v>
      </c>
      <c r="BR211" s="25">
        <f t="shared" si="465"/>
        <v>0.8879999999999999</v>
      </c>
      <c r="BS211" s="25">
        <f t="shared" si="465"/>
        <v>0.8879999999999999</v>
      </c>
      <c r="BT211" s="25">
        <f t="shared" si="465"/>
        <v>0.8879999999999999</v>
      </c>
      <c r="BU211" s="25">
        <f t="shared" si="465"/>
        <v>1</v>
      </c>
      <c r="BV211" s="25">
        <f t="shared" si="465"/>
        <v>0.89599999999999991</v>
      </c>
      <c r="BW211" s="25">
        <f t="shared" si="465"/>
        <v>0.8879999999999999</v>
      </c>
      <c r="BX211" s="25">
        <f t="shared" si="465"/>
        <v>0.8879999999999999</v>
      </c>
      <c r="BY211" s="25">
        <f t="shared" si="465"/>
        <v>0.8879999999999999</v>
      </c>
      <c r="BZ211" s="25">
        <f t="shared" si="465"/>
        <v>0.8879999999999999</v>
      </c>
      <c r="CA211" s="25">
        <f t="shared" si="465"/>
        <v>0.8879999999999999</v>
      </c>
      <c r="CB211" s="25">
        <f t="shared" si="465"/>
        <v>0.8879999999999999</v>
      </c>
      <c r="CC211" s="25">
        <f t="shared" si="465"/>
        <v>0.8879999999999999</v>
      </c>
      <c r="CD211" s="25">
        <f t="shared" ref="CD211:CS211" si="466">IF($F211=CD$4,1,IF($F211&gt;=EDATE(CD$4,12),IF(CD$11="Prior Year",CD199*(1-CD$10),CD199-CD$10),IF(CD210&gt;0,CD210,0)))</f>
        <v>0.8879999999999999</v>
      </c>
      <c r="CE211" s="25">
        <f t="shared" si="466"/>
        <v>0.8879999999999999</v>
      </c>
      <c r="CF211" s="25">
        <f t="shared" si="466"/>
        <v>1</v>
      </c>
      <c r="CG211" s="25">
        <f t="shared" si="466"/>
        <v>1</v>
      </c>
      <c r="CH211" s="25">
        <f t="shared" si="466"/>
        <v>1</v>
      </c>
      <c r="CI211" s="25">
        <f t="shared" si="466"/>
        <v>0.87999999999999989</v>
      </c>
      <c r="CJ211" s="25">
        <f t="shared" si="466"/>
        <v>0.92999999999999994</v>
      </c>
      <c r="CK211" s="25">
        <f t="shared" si="466"/>
        <v>0.92999999999999994</v>
      </c>
      <c r="CL211" s="25">
        <f t="shared" si="466"/>
        <v>0.90399999999999991</v>
      </c>
      <c r="CM211" s="25">
        <v>0.92163649607773201</v>
      </c>
      <c r="CN211" s="25">
        <v>0.92163649607773201</v>
      </c>
      <c r="CO211" s="25">
        <v>0.92163649607773201</v>
      </c>
      <c r="CP211" s="25">
        <f t="shared" si="466"/>
        <v>0.92999999999999994</v>
      </c>
      <c r="CQ211" s="25">
        <f t="shared" si="466"/>
        <v>0.92999999999999994</v>
      </c>
      <c r="CR211" s="25">
        <f t="shared" si="466"/>
        <v>0.92999999999999994</v>
      </c>
      <c r="CS211" s="25">
        <f t="shared" si="466"/>
        <v>0.92999999999999994</v>
      </c>
    </row>
    <row r="212" spans="2:97" hidden="1" outlineLevel="1" x14ac:dyDescent="0.25">
      <c r="B212" s="2">
        <f t="shared" si="455"/>
        <v>31</v>
      </c>
      <c r="F212" s="24">
        <f t="shared" si="458"/>
        <v>48030</v>
      </c>
      <c r="G212" s="25">
        <f t="shared" si="347"/>
        <v>0.92881004151513502</v>
      </c>
      <c r="H212" s="25"/>
      <c r="I212" s="25"/>
      <c r="J212" s="25"/>
      <c r="K212" s="25"/>
      <c r="L212" s="25"/>
      <c r="M212" s="25"/>
      <c r="N212" s="25"/>
      <c r="O212" s="25"/>
      <c r="P212" s="23"/>
      <c r="Q212" s="25">
        <f t="shared" si="348"/>
        <v>1</v>
      </c>
      <c r="R212" s="25">
        <f t="shared" ref="R212:CC212" si="467">IF($F212=R$4,1,IF($F212&gt;=EDATE(R$4,12),IF(R$11="Prior Year",R200*(1-R$10),R200-R$10),IF(R211&gt;0,R211,0)))</f>
        <v>0.92499999999999993</v>
      </c>
      <c r="S212" s="25">
        <f t="shared" si="467"/>
        <v>1</v>
      </c>
      <c r="T212" s="25">
        <f t="shared" si="467"/>
        <v>0.92499999999999993</v>
      </c>
      <c r="U212" s="25">
        <f t="shared" si="467"/>
        <v>0.92499999999999993</v>
      </c>
      <c r="V212" s="25">
        <f t="shared" si="467"/>
        <v>0.92999999999999994</v>
      </c>
      <c r="W212" s="25">
        <f t="shared" si="467"/>
        <v>0.92499999999999993</v>
      </c>
      <c r="X212" s="25">
        <f t="shared" si="467"/>
        <v>0.92999999999999994</v>
      </c>
      <c r="Y212" s="25">
        <f t="shared" si="467"/>
        <v>0.92999999999999994</v>
      </c>
      <c r="Z212" s="25">
        <f t="shared" si="467"/>
        <v>0.92999999999999994</v>
      </c>
      <c r="AA212" s="25">
        <f t="shared" si="467"/>
        <v>0.92999999999999994</v>
      </c>
      <c r="AB212" s="25">
        <f t="shared" si="467"/>
        <v>0.93499999999999994</v>
      </c>
      <c r="AC212" s="25">
        <f t="shared" si="467"/>
        <v>0.93499999999999994</v>
      </c>
      <c r="AD212" s="25">
        <f t="shared" si="467"/>
        <v>0.92499999999999993</v>
      </c>
      <c r="AE212" s="25">
        <f t="shared" si="467"/>
        <v>0.92999999999999994</v>
      </c>
      <c r="AF212" s="25">
        <f t="shared" si="467"/>
        <v>0.92999999999999994</v>
      </c>
      <c r="AG212" s="25">
        <f t="shared" si="467"/>
        <v>0.92999999999999994</v>
      </c>
      <c r="AH212" s="25">
        <f t="shared" si="467"/>
        <v>0.92999999999999994</v>
      </c>
      <c r="AI212" s="25">
        <f t="shared" si="467"/>
        <v>1</v>
      </c>
      <c r="AJ212" s="25">
        <f t="shared" si="467"/>
        <v>1</v>
      </c>
      <c r="AK212" s="25">
        <f t="shared" si="467"/>
        <v>0.92499999999999993</v>
      </c>
      <c r="AL212" s="25">
        <f t="shared" si="467"/>
        <v>0.92999999999999994</v>
      </c>
      <c r="AM212" s="25">
        <f t="shared" si="467"/>
        <v>0.92999999999999994</v>
      </c>
      <c r="AN212" s="25">
        <f t="shared" si="467"/>
        <v>0.8879999999999999</v>
      </c>
      <c r="AO212" s="25">
        <f t="shared" si="467"/>
        <v>0.8879999999999999</v>
      </c>
      <c r="AP212" s="25">
        <f t="shared" si="467"/>
        <v>0.8879999999999999</v>
      </c>
      <c r="AQ212" s="25">
        <f t="shared" si="467"/>
        <v>0.8879999999999999</v>
      </c>
      <c r="AR212" s="25">
        <f t="shared" si="467"/>
        <v>1</v>
      </c>
      <c r="AS212" s="25">
        <f t="shared" si="467"/>
        <v>1</v>
      </c>
      <c r="AT212" s="25">
        <f t="shared" si="467"/>
        <v>0.8879999999999999</v>
      </c>
      <c r="AU212" s="25">
        <f t="shared" si="467"/>
        <v>1</v>
      </c>
      <c r="AV212" s="25">
        <f t="shared" si="467"/>
        <v>0.8879999999999999</v>
      </c>
      <c r="AW212" s="25">
        <f t="shared" si="467"/>
        <v>0.8879999999999999</v>
      </c>
      <c r="AX212" s="25">
        <f t="shared" si="467"/>
        <v>0.8879999999999999</v>
      </c>
      <c r="AY212" s="25">
        <f t="shared" si="467"/>
        <v>0.8879999999999999</v>
      </c>
      <c r="AZ212" s="25">
        <f t="shared" si="467"/>
        <v>0.87999999999999989</v>
      </c>
      <c r="BA212" s="25">
        <f t="shared" si="467"/>
        <v>0.87999999999999989</v>
      </c>
      <c r="BB212" s="25">
        <f t="shared" si="467"/>
        <v>0.87999999999999989</v>
      </c>
      <c r="BC212" s="25">
        <f t="shared" si="467"/>
        <v>0.87999999999999989</v>
      </c>
      <c r="BD212" s="25">
        <f t="shared" si="467"/>
        <v>0.87999999999999989</v>
      </c>
      <c r="BE212" s="25">
        <f t="shared" si="467"/>
        <v>0.87999999999999989</v>
      </c>
      <c r="BF212" s="25">
        <f t="shared" si="467"/>
        <v>0.87999999999999989</v>
      </c>
      <c r="BG212" s="25">
        <f t="shared" si="467"/>
        <v>0.87999999999999989</v>
      </c>
      <c r="BH212" s="25">
        <f t="shared" si="467"/>
        <v>1</v>
      </c>
      <c r="BI212" s="25">
        <f t="shared" si="467"/>
        <v>1</v>
      </c>
      <c r="BJ212" s="25">
        <f t="shared" si="467"/>
        <v>1</v>
      </c>
      <c r="BK212" s="25">
        <f t="shared" si="467"/>
        <v>0.8879999999999999</v>
      </c>
      <c r="BL212" s="25">
        <f t="shared" si="467"/>
        <v>0.8879999999999999</v>
      </c>
      <c r="BM212" s="25">
        <f t="shared" si="467"/>
        <v>0.8879999999999999</v>
      </c>
      <c r="BN212" s="25">
        <f t="shared" si="467"/>
        <v>0.8879999999999999</v>
      </c>
      <c r="BO212" s="25">
        <f t="shared" si="467"/>
        <v>0.8879999999999999</v>
      </c>
      <c r="BP212" s="25">
        <f t="shared" si="467"/>
        <v>0.8879999999999999</v>
      </c>
      <c r="BQ212" s="25">
        <f t="shared" si="467"/>
        <v>0.8879999999999999</v>
      </c>
      <c r="BR212" s="25">
        <f t="shared" si="467"/>
        <v>0.8879999999999999</v>
      </c>
      <c r="BS212" s="25">
        <f t="shared" si="467"/>
        <v>0.8879999999999999</v>
      </c>
      <c r="BT212" s="25">
        <f t="shared" si="467"/>
        <v>0.8879999999999999</v>
      </c>
      <c r="BU212" s="25">
        <f t="shared" si="467"/>
        <v>1</v>
      </c>
      <c r="BV212" s="25">
        <f t="shared" si="467"/>
        <v>0.89599999999999991</v>
      </c>
      <c r="BW212" s="25">
        <f t="shared" si="467"/>
        <v>0.8879999999999999</v>
      </c>
      <c r="BX212" s="25">
        <f t="shared" si="467"/>
        <v>0.8879999999999999</v>
      </c>
      <c r="BY212" s="25">
        <f t="shared" si="467"/>
        <v>0.8879999999999999</v>
      </c>
      <c r="BZ212" s="25">
        <f t="shared" si="467"/>
        <v>0.8879999999999999</v>
      </c>
      <c r="CA212" s="25">
        <f t="shared" si="467"/>
        <v>0.8879999999999999</v>
      </c>
      <c r="CB212" s="25">
        <f t="shared" si="467"/>
        <v>0.8879999999999999</v>
      </c>
      <c r="CC212" s="25">
        <f t="shared" si="467"/>
        <v>0.8879999999999999</v>
      </c>
      <c r="CD212" s="25">
        <f t="shared" ref="CD212:CS212" si="468">IF($F212=CD$4,1,IF($F212&gt;=EDATE(CD$4,12),IF(CD$11="Prior Year",CD200*(1-CD$10),CD200-CD$10),IF(CD211&gt;0,CD211,0)))</f>
        <v>0.8879999999999999</v>
      </c>
      <c r="CE212" s="25">
        <f t="shared" si="468"/>
        <v>0.8879999999999999</v>
      </c>
      <c r="CF212" s="25">
        <f t="shared" si="468"/>
        <v>1</v>
      </c>
      <c r="CG212" s="25">
        <f t="shared" si="468"/>
        <v>1</v>
      </c>
      <c r="CH212" s="25">
        <f t="shared" si="468"/>
        <v>1</v>
      </c>
      <c r="CI212" s="25">
        <f t="shared" si="468"/>
        <v>0.87999999999999989</v>
      </c>
      <c r="CJ212" s="25">
        <f t="shared" si="468"/>
        <v>0.92999999999999994</v>
      </c>
      <c r="CK212" s="25">
        <f t="shared" si="468"/>
        <v>0.92999999999999994</v>
      </c>
      <c r="CL212" s="25">
        <f t="shared" si="468"/>
        <v>0.90399999999999991</v>
      </c>
      <c r="CM212" s="25">
        <v>0.92163649607773201</v>
      </c>
      <c r="CN212" s="25">
        <v>0.92163649607773201</v>
      </c>
      <c r="CO212" s="25">
        <v>0.92163649607773201</v>
      </c>
      <c r="CP212" s="25">
        <f t="shared" si="468"/>
        <v>0.92999999999999994</v>
      </c>
      <c r="CQ212" s="25">
        <f t="shared" si="468"/>
        <v>0.92999999999999994</v>
      </c>
      <c r="CR212" s="25">
        <f t="shared" si="468"/>
        <v>0.92999999999999994</v>
      </c>
      <c r="CS212" s="25">
        <f t="shared" si="468"/>
        <v>0.92999999999999994</v>
      </c>
    </row>
    <row r="213" spans="2:97" hidden="1" outlineLevel="1" x14ac:dyDescent="0.25">
      <c r="B213" s="2">
        <f t="shared" si="455"/>
        <v>31</v>
      </c>
      <c r="F213" s="24">
        <f t="shared" si="458"/>
        <v>48061</v>
      </c>
      <c r="G213" s="25">
        <f t="shared" si="347"/>
        <v>0.92809215249689603</v>
      </c>
      <c r="H213" s="25"/>
      <c r="I213" s="25"/>
      <c r="J213" s="25"/>
      <c r="K213" s="25"/>
      <c r="L213" s="25"/>
      <c r="M213" s="25"/>
      <c r="N213" s="25"/>
      <c r="O213" s="25"/>
      <c r="P213" s="23"/>
      <c r="Q213" s="25">
        <f t="shared" si="348"/>
        <v>1</v>
      </c>
      <c r="R213" s="25">
        <f t="shared" ref="R213:CC213" si="469">IF($F213=R$4,1,IF($F213&gt;=EDATE(R$4,12),IF(R$11="Prior Year",R201*(1-R$10),R201-R$10),IF(R212&gt;0,R212,0)))</f>
        <v>0.92499999999999993</v>
      </c>
      <c r="S213" s="25">
        <f t="shared" si="469"/>
        <v>1</v>
      </c>
      <c r="T213" s="25">
        <f t="shared" si="469"/>
        <v>0.92499999999999993</v>
      </c>
      <c r="U213" s="25">
        <f t="shared" si="469"/>
        <v>0.92499999999999993</v>
      </c>
      <c r="V213" s="25">
        <f t="shared" si="469"/>
        <v>0.92999999999999994</v>
      </c>
      <c r="W213" s="25">
        <f t="shared" si="469"/>
        <v>0.92499999999999993</v>
      </c>
      <c r="X213" s="25">
        <f t="shared" si="469"/>
        <v>0.92999999999999994</v>
      </c>
      <c r="Y213" s="25">
        <f t="shared" si="469"/>
        <v>0.92999999999999994</v>
      </c>
      <c r="Z213" s="25">
        <f t="shared" si="469"/>
        <v>0.92999999999999994</v>
      </c>
      <c r="AA213" s="25">
        <f t="shared" si="469"/>
        <v>0.92999999999999994</v>
      </c>
      <c r="AB213" s="25">
        <f t="shared" si="469"/>
        <v>0.93499999999999994</v>
      </c>
      <c r="AC213" s="25">
        <f t="shared" si="469"/>
        <v>0.93499999999999994</v>
      </c>
      <c r="AD213" s="25">
        <f t="shared" si="469"/>
        <v>0.92499999999999993</v>
      </c>
      <c r="AE213" s="25">
        <f t="shared" si="469"/>
        <v>0.92999999999999994</v>
      </c>
      <c r="AF213" s="25">
        <f t="shared" si="469"/>
        <v>0.92999999999999994</v>
      </c>
      <c r="AG213" s="25">
        <f t="shared" si="469"/>
        <v>0.92999999999999994</v>
      </c>
      <c r="AH213" s="25">
        <f t="shared" si="469"/>
        <v>0.92999999999999994</v>
      </c>
      <c r="AI213" s="25">
        <f t="shared" si="469"/>
        <v>1</v>
      </c>
      <c r="AJ213" s="25">
        <f t="shared" si="469"/>
        <v>1</v>
      </c>
      <c r="AK213" s="25">
        <f t="shared" si="469"/>
        <v>0.92499999999999993</v>
      </c>
      <c r="AL213" s="25">
        <f t="shared" si="469"/>
        <v>0.92999999999999994</v>
      </c>
      <c r="AM213" s="25">
        <f t="shared" si="469"/>
        <v>0.92999999999999994</v>
      </c>
      <c r="AN213" s="25">
        <f t="shared" si="469"/>
        <v>0.8879999999999999</v>
      </c>
      <c r="AO213" s="25">
        <f t="shared" si="469"/>
        <v>0.8879999999999999</v>
      </c>
      <c r="AP213" s="25">
        <f t="shared" si="469"/>
        <v>0.8879999999999999</v>
      </c>
      <c r="AQ213" s="25">
        <f t="shared" si="469"/>
        <v>0.8879999999999999</v>
      </c>
      <c r="AR213" s="25">
        <f t="shared" si="469"/>
        <v>1</v>
      </c>
      <c r="AS213" s="25">
        <f t="shared" si="469"/>
        <v>1</v>
      </c>
      <c r="AT213" s="25">
        <f t="shared" si="469"/>
        <v>0.8879999999999999</v>
      </c>
      <c r="AU213" s="25">
        <f t="shared" si="469"/>
        <v>1</v>
      </c>
      <c r="AV213" s="25">
        <f t="shared" si="469"/>
        <v>0.8879999999999999</v>
      </c>
      <c r="AW213" s="25">
        <f t="shared" si="469"/>
        <v>0.8879999999999999</v>
      </c>
      <c r="AX213" s="25">
        <f t="shared" si="469"/>
        <v>0.8879999999999999</v>
      </c>
      <c r="AY213" s="25">
        <f t="shared" si="469"/>
        <v>0.8879999999999999</v>
      </c>
      <c r="AZ213" s="25">
        <f t="shared" si="469"/>
        <v>0.87999999999999989</v>
      </c>
      <c r="BA213" s="25">
        <f t="shared" si="469"/>
        <v>0.87999999999999989</v>
      </c>
      <c r="BB213" s="25">
        <f t="shared" si="469"/>
        <v>0.87999999999999989</v>
      </c>
      <c r="BC213" s="25">
        <f t="shared" si="469"/>
        <v>0.87999999999999989</v>
      </c>
      <c r="BD213" s="25">
        <f t="shared" si="469"/>
        <v>0.87999999999999989</v>
      </c>
      <c r="BE213" s="25">
        <f t="shared" si="469"/>
        <v>0.87999999999999989</v>
      </c>
      <c r="BF213" s="25">
        <f t="shared" si="469"/>
        <v>0.87999999999999989</v>
      </c>
      <c r="BG213" s="25">
        <f t="shared" si="469"/>
        <v>0.87999999999999989</v>
      </c>
      <c r="BH213" s="25">
        <f t="shared" si="469"/>
        <v>1</v>
      </c>
      <c r="BI213" s="25">
        <f t="shared" si="469"/>
        <v>1</v>
      </c>
      <c r="BJ213" s="25">
        <f t="shared" si="469"/>
        <v>1</v>
      </c>
      <c r="BK213" s="25">
        <f t="shared" si="469"/>
        <v>0.8879999999999999</v>
      </c>
      <c r="BL213" s="25">
        <f t="shared" si="469"/>
        <v>0.8879999999999999</v>
      </c>
      <c r="BM213" s="25">
        <f t="shared" si="469"/>
        <v>0.8879999999999999</v>
      </c>
      <c r="BN213" s="25">
        <f t="shared" si="469"/>
        <v>0.8879999999999999</v>
      </c>
      <c r="BO213" s="25">
        <f t="shared" si="469"/>
        <v>0.8879999999999999</v>
      </c>
      <c r="BP213" s="25">
        <f t="shared" si="469"/>
        <v>0.8879999999999999</v>
      </c>
      <c r="BQ213" s="25">
        <f t="shared" si="469"/>
        <v>0.87999999999999989</v>
      </c>
      <c r="BR213" s="25">
        <f t="shared" si="469"/>
        <v>0.87999999999999989</v>
      </c>
      <c r="BS213" s="25">
        <f t="shared" si="469"/>
        <v>0.87999999999999989</v>
      </c>
      <c r="BT213" s="25">
        <f t="shared" si="469"/>
        <v>0.87999999999999989</v>
      </c>
      <c r="BU213" s="25">
        <f t="shared" si="469"/>
        <v>1</v>
      </c>
      <c r="BV213" s="25">
        <f t="shared" si="469"/>
        <v>0.89599999999999991</v>
      </c>
      <c r="BW213" s="25">
        <f t="shared" si="469"/>
        <v>0.87999999999999989</v>
      </c>
      <c r="BX213" s="25">
        <f t="shared" si="469"/>
        <v>0.87999999999999989</v>
      </c>
      <c r="BY213" s="25">
        <f t="shared" si="469"/>
        <v>0.87999999999999989</v>
      </c>
      <c r="BZ213" s="25">
        <f t="shared" si="469"/>
        <v>0.87999999999999989</v>
      </c>
      <c r="CA213" s="25">
        <f t="shared" si="469"/>
        <v>0.87999999999999989</v>
      </c>
      <c r="CB213" s="25">
        <f t="shared" si="469"/>
        <v>0.87999999999999989</v>
      </c>
      <c r="CC213" s="25">
        <f t="shared" si="469"/>
        <v>0.87999999999999989</v>
      </c>
      <c r="CD213" s="25">
        <f t="shared" ref="CD213:CS213" si="470">IF($F213=CD$4,1,IF($F213&gt;=EDATE(CD$4,12),IF(CD$11="Prior Year",CD201*(1-CD$10),CD201-CD$10),IF(CD212&gt;0,CD212,0)))</f>
        <v>0.87999999999999989</v>
      </c>
      <c r="CE213" s="25">
        <f t="shared" si="470"/>
        <v>0.87999999999999989</v>
      </c>
      <c r="CF213" s="25">
        <f t="shared" si="470"/>
        <v>1</v>
      </c>
      <c r="CG213" s="25">
        <f t="shared" si="470"/>
        <v>1</v>
      </c>
      <c r="CH213" s="25">
        <f t="shared" si="470"/>
        <v>1</v>
      </c>
      <c r="CI213" s="25">
        <f t="shared" si="470"/>
        <v>0.87999999999999989</v>
      </c>
      <c r="CJ213" s="25">
        <f t="shared" si="470"/>
        <v>0.92999999999999994</v>
      </c>
      <c r="CK213" s="25">
        <f t="shared" si="470"/>
        <v>0.92999999999999994</v>
      </c>
      <c r="CL213" s="25">
        <f t="shared" si="470"/>
        <v>0.90399999999999991</v>
      </c>
      <c r="CM213" s="25">
        <v>0.92163649607773201</v>
      </c>
      <c r="CN213" s="25">
        <v>0.92163649607773201</v>
      </c>
      <c r="CO213" s="25">
        <v>0.92163649607773201</v>
      </c>
      <c r="CP213" s="25">
        <f t="shared" si="470"/>
        <v>0.92999999999999994</v>
      </c>
      <c r="CQ213" s="25">
        <f t="shared" si="470"/>
        <v>0.92999999999999994</v>
      </c>
      <c r="CR213" s="25">
        <f t="shared" si="470"/>
        <v>0.92999999999999994</v>
      </c>
      <c r="CS213" s="25">
        <f t="shared" si="470"/>
        <v>0.92999999999999994</v>
      </c>
    </row>
    <row r="214" spans="2:97" hidden="1" outlineLevel="1" x14ac:dyDescent="0.25">
      <c r="B214" s="2">
        <f t="shared" si="455"/>
        <v>30</v>
      </c>
      <c r="F214" s="24">
        <f t="shared" si="458"/>
        <v>48092</v>
      </c>
      <c r="G214" s="25">
        <f t="shared" si="347"/>
        <v>0.92803151997846367</v>
      </c>
      <c r="H214" s="25"/>
      <c r="I214" s="25"/>
      <c r="J214" s="25"/>
      <c r="K214" s="25"/>
      <c r="L214" s="25"/>
      <c r="M214" s="25"/>
      <c r="N214" s="25"/>
      <c r="O214" s="25"/>
      <c r="P214" s="23"/>
      <c r="Q214" s="25">
        <f t="shared" si="348"/>
        <v>1</v>
      </c>
      <c r="R214" s="25">
        <f t="shared" ref="R214:CC214" si="471">IF($F214=R$4,1,IF($F214&gt;=EDATE(R$4,12),IF(R$11="Prior Year",R202*(1-R$10),R202-R$10),IF(R213&gt;0,R213,0)))</f>
        <v>0.91999999999999993</v>
      </c>
      <c r="S214" s="25">
        <f t="shared" si="471"/>
        <v>1</v>
      </c>
      <c r="T214" s="25">
        <f t="shared" si="471"/>
        <v>0.92499999999999993</v>
      </c>
      <c r="U214" s="25">
        <f t="shared" si="471"/>
        <v>0.92499999999999993</v>
      </c>
      <c r="V214" s="25">
        <f t="shared" si="471"/>
        <v>0.92999999999999994</v>
      </c>
      <c r="W214" s="25">
        <f t="shared" si="471"/>
        <v>0.92499999999999993</v>
      </c>
      <c r="X214" s="25">
        <f t="shared" si="471"/>
        <v>0.92999999999999994</v>
      </c>
      <c r="Y214" s="25">
        <f t="shared" si="471"/>
        <v>0.92999999999999994</v>
      </c>
      <c r="Z214" s="25">
        <f t="shared" si="471"/>
        <v>0.92999999999999994</v>
      </c>
      <c r="AA214" s="25">
        <f t="shared" si="471"/>
        <v>0.92999999999999994</v>
      </c>
      <c r="AB214" s="25">
        <f t="shared" si="471"/>
        <v>0.93499999999999994</v>
      </c>
      <c r="AC214" s="25">
        <f t="shared" si="471"/>
        <v>0.93499999999999994</v>
      </c>
      <c r="AD214" s="25">
        <f t="shared" si="471"/>
        <v>0.92499999999999993</v>
      </c>
      <c r="AE214" s="25">
        <f t="shared" si="471"/>
        <v>0.92999999999999994</v>
      </c>
      <c r="AF214" s="25">
        <f t="shared" si="471"/>
        <v>0.92999999999999994</v>
      </c>
      <c r="AG214" s="25">
        <f t="shared" si="471"/>
        <v>0.92999999999999994</v>
      </c>
      <c r="AH214" s="25">
        <f t="shared" si="471"/>
        <v>0.92999999999999994</v>
      </c>
      <c r="AI214" s="25">
        <f t="shared" si="471"/>
        <v>1</v>
      </c>
      <c r="AJ214" s="25">
        <f t="shared" si="471"/>
        <v>1</v>
      </c>
      <c r="AK214" s="25">
        <f t="shared" si="471"/>
        <v>0.92499999999999993</v>
      </c>
      <c r="AL214" s="25">
        <f t="shared" si="471"/>
        <v>0.92999999999999994</v>
      </c>
      <c r="AM214" s="25">
        <f t="shared" si="471"/>
        <v>0.92999999999999994</v>
      </c>
      <c r="AN214" s="25">
        <f t="shared" si="471"/>
        <v>0.8879999999999999</v>
      </c>
      <c r="AO214" s="25">
        <f t="shared" si="471"/>
        <v>0.8879999999999999</v>
      </c>
      <c r="AP214" s="25">
        <f t="shared" si="471"/>
        <v>0.8879999999999999</v>
      </c>
      <c r="AQ214" s="25">
        <f t="shared" si="471"/>
        <v>0.8879999999999999</v>
      </c>
      <c r="AR214" s="25">
        <f t="shared" si="471"/>
        <v>1</v>
      </c>
      <c r="AS214" s="25">
        <f t="shared" si="471"/>
        <v>1</v>
      </c>
      <c r="AT214" s="25">
        <f t="shared" si="471"/>
        <v>0.8879999999999999</v>
      </c>
      <c r="AU214" s="25">
        <f t="shared" si="471"/>
        <v>1</v>
      </c>
      <c r="AV214" s="25">
        <f t="shared" si="471"/>
        <v>0.8879999999999999</v>
      </c>
      <c r="AW214" s="25">
        <f t="shared" si="471"/>
        <v>0.8879999999999999</v>
      </c>
      <c r="AX214" s="25">
        <f t="shared" si="471"/>
        <v>0.8879999999999999</v>
      </c>
      <c r="AY214" s="25">
        <f t="shared" si="471"/>
        <v>0.8879999999999999</v>
      </c>
      <c r="AZ214" s="25">
        <f t="shared" si="471"/>
        <v>0.87999999999999989</v>
      </c>
      <c r="BA214" s="25">
        <f t="shared" si="471"/>
        <v>0.87999999999999989</v>
      </c>
      <c r="BB214" s="25">
        <f t="shared" si="471"/>
        <v>0.87999999999999989</v>
      </c>
      <c r="BC214" s="25">
        <f t="shared" si="471"/>
        <v>0.87999999999999989</v>
      </c>
      <c r="BD214" s="25">
        <f t="shared" si="471"/>
        <v>0.87999999999999989</v>
      </c>
      <c r="BE214" s="25">
        <f t="shared" si="471"/>
        <v>0.87999999999999989</v>
      </c>
      <c r="BF214" s="25">
        <f t="shared" si="471"/>
        <v>0.87999999999999989</v>
      </c>
      <c r="BG214" s="25">
        <f t="shared" si="471"/>
        <v>0.87999999999999989</v>
      </c>
      <c r="BH214" s="25">
        <f t="shared" si="471"/>
        <v>1</v>
      </c>
      <c r="BI214" s="25">
        <f t="shared" si="471"/>
        <v>1</v>
      </c>
      <c r="BJ214" s="25">
        <f t="shared" si="471"/>
        <v>1</v>
      </c>
      <c r="BK214" s="25">
        <f t="shared" si="471"/>
        <v>0.8879999999999999</v>
      </c>
      <c r="BL214" s="25">
        <f t="shared" si="471"/>
        <v>0.8879999999999999</v>
      </c>
      <c r="BM214" s="25">
        <f t="shared" si="471"/>
        <v>0.8879999999999999</v>
      </c>
      <c r="BN214" s="25">
        <f t="shared" si="471"/>
        <v>0.8879999999999999</v>
      </c>
      <c r="BO214" s="25">
        <f t="shared" si="471"/>
        <v>0.8879999999999999</v>
      </c>
      <c r="BP214" s="25">
        <f t="shared" si="471"/>
        <v>0.8879999999999999</v>
      </c>
      <c r="BQ214" s="25">
        <f t="shared" si="471"/>
        <v>0.87999999999999989</v>
      </c>
      <c r="BR214" s="25">
        <f t="shared" si="471"/>
        <v>0.87999999999999989</v>
      </c>
      <c r="BS214" s="25">
        <f t="shared" si="471"/>
        <v>0.87999999999999989</v>
      </c>
      <c r="BT214" s="25">
        <f t="shared" si="471"/>
        <v>0.87999999999999989</v>
      </c>
      <c r="BU214" s="25">
        <f t="shared" si="471"/>
        <v>1</v>
      </c>
      <c r="BV214" s="25">
        <f t="shared" si="471"/>
        <v>0.89599999999999991</v>
      </c>
      <c r="BW214" s="25">
        <f t="shared" si="471"/>
        <v>0.87999999999999989</v>
      </c>
      <c r="BX214" s="25">
        <f t="shared" si="471"/>
        <v>0.87999999999999989</v>
      </c>
      <c r="BY214" s="25">
        <f t="shared" si="471"/>
        <v>0.87999999999999989</v>
      </c>
      <c r="BZ214" s="25">
        <f t="shared" si="471"/>
        <v>0.87999999999999989</v>
      </c>
      <c r="CA214" s="25">
        <f t="shared" si="471"/>
        <v>0.87999999999999989</v>
      </c>
      <c r="CB214" s="25">
        <f t="shared" si="471"/>
        <v>0.87999999999999989</v>
      </c>
      <c r="CC214" s="25">
        <f t="shared" si="471"/>
        <v>0.87999999999999989</v>
      </c>
      <c r="CD214" s="25">
        <f t="shared" ref="CD214:CS214" si="472">IF($F214=CD$4,1,IF($F214&gt;=EDATE(CD$4,12),IF(CD$11="Prior Year",CD202*(1-CD$10),CD202-CD$10),IF(CD213&gt;0,CD213,0)))</f>
        <v>0.87999999999999989</v>
      </c>
      <c r="CE214" s="25">
        <f t="shared" si="472"/>
        <v>0.87999999999999989</v>
      </c>
      <c r="CF214" s="25">
        <f t="shared" si="472"/>
        <v>1</v>
      </c>
      <c r="CG214" s="25">
        <f t="shared" si="472"/>
        <v>1</v>
      </c>
      <c r="CH214" s="25">
        <f t="shared" si="472"/>
        <v>1</v>
      </c>
      <c r="CI214" s="25">
        <f t="shared" si="472"/>
        <v>0.87999999999999989</v>
      </c>
      <c r="CJ214" s="25">
        <f t="shared" si="472"/>
        <v>0.92999999999999994</v>
      </c>
      <c r="CK214" s="25">
        <f t="shared" si="472"/>
        <v>0.92999999999999994</v>
      </c>
      <c r="CL214" s="25">
        <f t="shared" si="472"/>
        <v>0.90399999999999991</v>
      </c>
      <c r="CM214" s="25">
        <v>0.92163649607773201</v>
      </c>
      <c r="CN214" s="25">
        <v>0.92163649607773201</v>
      </c>
      <c r="CO214" s="25">
        <v>0.92163649607773201</v>
      </c>
      <c r="CP214" s="25">
        <f t="shared" si="472"/>
        <v>0.92999999999999994</v>
      </c>
      <c r="CQ214" s="25">
        <f t="shared" si="472"/>
        <v>0.92999999999999994</v>
      </c>
      <c r="CR214" s="25">
        <f t="shared" si="472"/>
        <v>0.92999999999999994</v>
      </c>
      <c r="CS214" s="25">
        <f t="shared" si="472"/>
        <v>0.92999999999999994</v>
      </c>
    </row>
    <row r="215" spans="2:97" hidden="1" outlineLevel="1" x14ac:dyDescent="0.25">
      <c r="B215" s="2">
        <f t="shared" si="455"/>
        <v>31</v>
      </c>
      <c r="F215" s="24">
        <f t="shared" si="458"/>
        <v>48122</v>
      </c>
      <c r="G215" s="25">
        <f t="shared" si="347"/>
        <v>0.92791025494159907</v>
      </c>
      <c r="H215" s="25"/>
      <c r="I215" s="25"/>
      <c r="J215" s="25"/>
      <c r="K215" s="25"/>
      <c r="L215" s="25"/>
      <c r="M215" s="25"/>
      <c r="N215" s="25"/>
      <c r="O215" s="25"/>
      <c r="P215" s="23"/>
      <c r="Q215" s="25">
        <f t="shared" si="348"/>
        <v>1</v>
      </c>
      <c r="R215" s="25">
        <f t="shared" ref="R215:CC215" si="473">IF($F215=R$4,1,IF($F215&gt;=EDATE(R$4,12),IF(R$11="Prior Year",R203*(1-R$10),R203-R$10),IF(R214&gt;0,R214,0)))</f>
        <v>0.91999999999999993</v>
      </c>
      <c r="S215" s="25">
        <f t="shared" si="473"/>
        <v>1</v>
      </c>
      <c r="T215" s="25">
        <f t="shared" si="473"/>
        <v>0.92499999999999993</v>
      </c>
      <c r="U215" s="25">
        <f t="shared" si="473"/>
        <v>0.92499999999999993</v>
      </c>
      <c r="V215" s="25">
        <f t="shared" si="473"/>
        <v>0.92999999999999994</v>
      </c>
      <c r="W215" s="25">
        <f t="shared" si="473"/>
        <v>0.92499999999999993</v>
      </c>
      <c r="X215" s="25">
        <f t="shared" si="473"/>
        <v>0.92499999999999993</v>
      </c>
      <c r="Y215" s="25">
        <f t="shared" si="473"/>
        <v>0.92499999999999993</v>
      </c>
      <c r="Z215" s="25">
        <f t="shared" si="473"/>
        <v>0.92999999999999994</v>
      </c>
      <c r="AA215" s="25">
        <f t="shared" si="473"/>
        <v>0.92999999999999994</v>
      </c>
      <c r="AB215" s="25">
        <f t="shared" si="473"/>
        <v>0.93499999999999994</v>
      </c>
      <c r="AC215" s="25">
        <f t="shared" si="473"/>
        <v>0.93499999999999994</v>
      </c>
      <c r="AD215" s="25">
        <f t="shared" si="473"/>
        <v>0.92499999999999993</v>
      </c>
      <c r="AE215" s="25">
        <f t="shared" si="473"/>
        <v>0.92999999999999994</v>
      </c>
      <c r="AF215" s="25">
        <f t="shared" si="473"/>
        <v>0.92999999999999994</v>
      </c>
      <c r="AG215" s="25">
        <f t="shared" si="473"/>
        <v>0.92999999999999994</v>
      </c>
      <c r="AH215" s="25">
        <f t="shared" si="473"/>
        <v>0.92999999999999994</v>
      </c>
      <c r="AI215" s="25">
        <f t="shared" si="473"/>
        <v>1</v>
      </c>
      <c r="AJ215" s="25">
        <f t="shared" si="473"/>
        <v>1</v>
      </c>
      <c r="AK215" s="25">
        <f t="shared" si="473"/>
        <v>0.92499999999999993</v>
      </c>
      <c r="AL215" s="25">
        <f t="shared" si="473"/>
        <v>0.92999999999999994</v>
      </c>
      <c r="AM215" s="25">
        <f t="shared" si="473"/>
        <v>0.92999999999999994</v>
      </c>
      <c r="AN215" s="25">
        <f t="shared" si="473"/>
        <v>0.8879999999999999</v>
      </c>
      <c r="AO215" s="25">
        <f t="shared" si="473"/>
        <v>0.8879999999999999</v>
      </c>
      <c r="AP215" s="25">
        <f t="shared" si="473"/>
        <v>0.8879999999999999</v>
      </c>
      <c r="AQ215" s="25">
        <f t="shared" si="473"/>
        <v>0.8879999999999999</v>
      </c>
      <c r="AR215" s="25">
        <f t="shared" si="473"/>
        <v>1</v>
      </c>
      <c r="AS215" s="25">
        <f t="shared" si="473"/>
        <v>1</v>
      </c>
      <c r="AT215" s="25">
        <f t="shared" si="473"/>
        <v>0.8879999999999999</v>
      </c>
      <c r="AU215" s="25">
        <f t="shared" si="473"/>
        <v>1</v>
      </c>
      <c r="AV215" s="25">
        <f t="shared" si="473"/>
        <v>0.8879999999999999</v>
      </c>
      <c r="AW215" s="25">
        <f t="shared" si="473"/>
        <v>0.8879999999999999</v>
      </c>
      <c r="AX215" s="25">
        <f t="shared" si="473"/>
        <v>0.8879999999999999</v>
      </c>
      <c r="AY215" s="25">
        <f t="shared" si="473"/>
        <v>0.8879999999999999</v>
      </c>
      <c r="AZ215" s="25">
        <f t="shared" si="473"/>
        <v>0.87999999999999989</v>
      </c>
      <c r="BA215" s="25">
        <f t="shared" si="473"/>
        <v>0.87999999999999989</v>
      </c>
      <c r="BB215" s="25">
        <f t="shared" si="473"/>
        <v>0.87999999999999989</v>
      </c>
      <c r="BC215" s="25">
        <f t="shared" si="473"/>
        <v>0.87999999999999989</v>
      </c>
      <c r="BD215" s="25">
        <f t="shared" si="473"/>
        <v>0.87999999999999989</v>
      </c>
      <c r="BE215" s="25">
        <f t="shared" si="473"/>
        <v>0.87999999999999989</v>
      </c>
      <c r="BF215" s="25">
        <f t="shared" si="473"/>
        <v>0.87999999999999989</v>
      </c>
      <c r="BG215" s="25">
        <f t="shared" si="473"/>
        <v>0.87999999999999989</v>
      </c>
      <c r="BH215" s="25">
        <f t="shared" si="473"/>
        <v>1</v>
      </c>
      <c r="BI215" s="25">
        <f t="shared" si="473"/>
        <v>1</v>
      </c>
      <c r="BJ215" s="25">
        <f t="shared" si="473"/>
        <v>1</v>
      </c>
      <c r="BK215" s="25">
        <f t="shared" si="473"/>
        <v>0.8879999999999999</v>
      </c>
      <c r="BL215" s="25">
        <f t="shared" si="473"/>
        <v>0.8879999999999999</v>
      </c>
      <c r="BM215" s="25">
        <f t="shared" si="473"/>
        <v>0.8879999999999999</v>
      </c>
      <c r="BN215" s="25">
        <f t="shared" si="473"/>
        <v>0.8879999999999999</v>
      </c>
      <c r="BO215" s="25">
        <f t="shared" si="473"/>
        <v>0.8879999999999999</v>
      </c>
      <c r="BP215" s="25">
        <f t="shared" si="473"/>
        <v>0.8879999999999999</v>
      </c>
      <c r="BQ215" s="25">
        <f t="shared" si="473"/>
        <v>0.87999999999999989</v>
      </c>
      <c r="BR215" s="25">
        <f t="shared" si="473"/>
        <v>0.87999999999999989</v>
      </c>
      <c r="BS215" s="25">
        <f t="shared" si="473"/>
        <v>0.87999999999999989</v>
      </c>
      <c r="BT215" s="25">
        <f t="shared" si="473"/>
        <v>0.87999999999999989</v>
      </c>
      <c r="BU215" s="25">
        <f t="shared" si="473"/>
        <v>1</v>
      </c>
      <c r="BV215" s="25">
        <f t="shared" si="473"/>
        <v>0.89599999999999991</v>
      </c>
      <c r="BW215" s="25">
        <f t="shared" si="473"/>
        <v>0.87999999999999989</v>
      </c>
      <c r="BX215" s="25">
        <f t="shared" si="473"/>
        <v>0.87999999999999989</v>
      </c>
      <c r="BY215" s="25">
        <f t="shared" si="473"/>
        <v>0.87999999999999989</v>
      </c>
      <c r="BZ215" s="25">
        <f t="shared" si="473"/>
        <v>0.87999999999999989</v>
      </c>
      <c r="CA215" s="25">
        <f t="shared" si="473"/>
        <v>0.87999999999999989</v>
      </c>
      <c r="CB215" s="25">
        <f t="shared" si="473"/>
        <v>0.87999999999999989</v>
      </c>
      <c r="CC215" s="25">
        <f t="shared" si="473"/>
        <v>0.87999999999999989</v>
      </c>
      <c r="CD215" s="25">
        <f t="shared" ref="CD215:CS215" si="474">IF($F215=CD$4,1,IF($F215&gt;=EDATE(CD$4,12),IF(CD$11="Prior Year",CD203*(1-CD$10),CD203-CD$10),IF(CD214&gt;0,CD214,0)))</f>
        <v>0.87999999999999989</v>
      </c>
      <c r="CE215" s="25">
        <f t="shared" si="474"/>
        <v>0.87999999999999989</v>
      </c>
      <c r="CF215" s="25">
        <f t="shared" si="474"/>
        <v>1</v>
      </c>
      <c r="CG215" s="25">
        <f t="shared" si="474"/>
        <v>1</v>
      </c>
      <c r="CH215" s="25">
        <f t="shared" si="474"/>
        <v>1</v>
      </c>
      <c r="CI215" s="25">
        <f t="shared" si="474"/>
        <v>0.87999999999999989</v>
      </c>
      <c r="CJ215" s="25">
        <f t="shared" si="474"/>
        <v>0.92999999999999994</v>
      </c>
      <c r="CK215" s="25">
        <f t="shared" si="474"/>
        <v>0.92999999999999994</v>
      </c>
      <c r="CL215" s="25">
        <f t="shared" si="474"/>
        <v>0.90399999999999991</v>
      </c>
      <c r="CM215" s="25">
        <v>0.92163649607773201</v>
      </c>
      <c r="CN215" s="25">
        <v>0.92163649607773201</v>
      </c>
      <c r="CO215" s="25">
        <v>0.92163649607773201</v>
      </c>
      <c r="CP215" s="25">
        <f t="shared" si="474"/>
        <v>0.92999999999999994</v>
      </c>
      <c r="CQ215" s="25">
        <f t="shared" si="474"/>
        <v>0.92999999999999994</v>
      </c>
      <c r="CR215" s="25">
        <f t="shared" si="474"/>
        <v>0.92999999999999994</v>
      </c>
      <c r="CS215" s="25">
        <f t="shared" si="474"/>
        <v>0.92999999999999994</v>
      </c>
    </row>
    <row r="216" spans="2:97" hidden="1" outlineLevel="1" x14ac:dyDescent="0.25">
      <c r="B216" s="2">
        <f t="shared" si="455"/>
        <v>30</v>
      </c>
      <c r="F216" s="24">
        <f t="shared" si="458"/>
        <v>48153</v>
      </c>
      <c r="G216" s="25">
        <f t="shared" si="347"/>
        <v>0.92713415870566585</v>
      </c>
      <c r="H216" s="25"/>
      <c r="I216" s="25"/>
      <c r="J216" s="25"/>
      <c r="K216" s="25"/>
      <c r="L216" s="25"/>
      <c r="M216" s="25"/>
      <c r="N216" s="25"/>
      <c r="O216" s="25"/>
      <c r="P216" s="23"/>
      <c r="Q216" s="25">
        <f t="shared" si="348"/>
        <v>1</v>
      </c>
      <c r="R216" s="25">
        <f t="shared" ref="R216:CC216" si="475">IF($F216=R$4,1,IF($F216&gt;=EDATE(R$4,12),IF(R$11="Prior Year",R204*(1-R$10),R204-R$10),IF(R215&gt;0,R215,0)))</f>
        <v>0.91999999999999993</v>
      </c>
      <c r="S216" s="25">
        <f t="shared" si="475"/>
        <v>1</v>
      </c>
      <c r="T216" s="25">
        <f t="shared" si="475"/>
        <v>0.92499999999999993</v>
      </c>
      <c r="U216" s="25">
        <f t="shared" si="475"/>
        <v>0.92499999999999993</v>
      </c>
      <c r="V216" s="25">
        <f t="shared" si="475"/>
        <v>0.92999999999999994</v>
      </c>
      <c r="W216" s="25">
        <f t="shared" si="475"/>
        <v>0.92499999999999993</v>
      </c>
      <c r="X216" s="25">
        <f t="shared" si="475"/>
        <v>0.92499999999999993</v>
      </c>
      <c r="Y216" s="25">
        <f t="shared" si="475"/>
        <v>0.92499999999999993</v>
      </c>
      <c r="Z216" s="25">
        <f t="shared" si="475"/>
        <v>0.92499999999999993</v>
      </c>
      <c r="AA216" s="25">
        <f t="shared" si="475"/>
        <v>0.92499999999999993</v>
      </c>
      <c r="AB216" s="25">
        <f t="shared" si="475"/>
        <v>0.93499999999999994</v>
      </c>
      <c r="AC216" s="25">
        <f t="shared" si="475"/>
        <v>0.93499999999999994</v>
      </c>
      <c r="AD216" s="25">
        <f t="shared" si="475"/>
        <v>0.92499999999999993</v>
      </c>
      <c r="AE216" s="25">
        <f t="shared" si="475"/>
        <v>0.92499999999999993</v>
      </c>
      <c r="AF216" s="25">
        <f t="shared" si="475"/>
        <v>0.92499999999999993</v>
      </c>
      <c r="AG216" s="25">
        <f t="shared" si="475"/>
        <v>0.92999999999999994</v>
      </c>
      <c r="AH216" s="25">
        <f t="shared" si="475"/>
        <v>0.92999999999999994</v>
      </c>
      <c r="AI216" s="25">
        <f t="shared" si="475"/>
        <v>1</v>
      </c>
      <c r="AJ216" s="25">
        <f t="shared" si="475"/>
        <v>1</v>
      </c>
      <c r="AK216" s="25">
        <f t="shared" si="475"/>
        <v>0.92499999999999993</v>
      </c>
      <c r="AL216" s="25">
        <f t="shared" si="475"/>
        <v>0.92999999999999994</v>
      </c>
      <c r="AM216" s="25">
        <f t="shared" si="475"/>
        <v>0.92999999999999994</v>
      </c>
      <c r="AN216" s="25">
        <f t="shared" si="475"/>
        <v>0.8879999999999999</v>
      </c>
      <c r="AO216" s="25">
        <f t="shared" si="475"/>
        <v>0.8879999999999999</v>
      </c>
      <c r="AP216" s="25">
        <f t="shared" si="475"/>
        <v>0.87999999999999989</v>
      </c>
      <c r="AQ216" s="25">
        <f t="shared" si="475"/>
        <v>0.87999999999999989</v>
      </c>
      <c r="AR216" s="25">
        <f t="shared" si="475"/>
        <v>1</v>
      </c>
      <c r="AS216" s="25">
        <f t="shared" si="475"/>
        <v>1</v>
      </c>
      <c r="AT216" s="25">
        <f t="shared" si="475"/>
        <v>0.8879999999999999</v>
      </c>
      <c r="AU216" s="25">
        <f t="shared" si="475"/>
        <v>1</v>
      </c>
      <c r="AV216" s="25">
        <f t="shared" si="475"/>
        <v>0.8879999999999999</v>
      </c>
      <c r="AW216" s="25">
        <f t="shared" si="475"/>
        <v>0.8879999999999999</v>
      </c>
      <c r="AX216" s="25">
        <f t="shared" si="475"/>
        <v>0.8879999999999999</v>
      </c>
      <c r="AY216" s="25">
        <f t="shared" si="475"/>
        <v>0.8879999999999999</v>
      </c>
      <c r="AZ216" s="25">
        <f t="shared" si="475"/>
        <v>0.87999999999999989</v>
      </c>
      <c r="BA216" s="25">
        <f t="shared" si="475"/>
        <v>0.87999999999999989</v>
      </c>
      <c r="BB216" s="25">
        <f t="shared" si="475"/>
        <v>0.87999999999999989</v>
      </c>
      <c r="BC216" s="25">
        <f t="shared" si="475"/>
        <v>0.87999999999999989</v>
      </c>
      <c r="BD216" s="25">
        <f t="shared" si="475"/>
        <v>0.87999999999999989</v>
      </c>
      <c r="BE216" s="25">
        <f t="shared" si="475"/>
        <v>0.87999999999999989</v>
      </c>
      <c r="BF216" s="25">
        <f t="shared" si="475"/>
        <v>0.87999999999999989</v>
      </c>
      <c r="BG216" s="25">
        <f t="shared" si="475"/>
        <v>0.87999999999999989</v>
      </c>
      <c r="BH216" s="25">
        <f t="shared" si="475"/>
        <v>1</v>
      </c>
      <c r="BI216" s="25">
        <f t="shared" si="475"/>
        <v>1</v>
      </c>
      <c r="BJ216" s="25">
        <f t="shared" si="475"/>
        <v>1</v>
      </c>
      <c r="BK216" s="25">
        <f t="shared" si="475"/>
        <v>0.8879999999999999</v>
      </c>
      <c r="BL216" s="25">
        <f t="shared" si="475"/>
        <v>0.8879999999999999</v>
      </c>
      <c r="BM216" s="25">
        <f t="shared" si="475"/>
        <v>0.8879999999999999</v>
      </c>
      <c r="BN216" s="25">
        <f t="shared" si="475"/>
        <v>0.8879999999999999</v>
      </c>
      <c r="BO216" s="25">
        <f t="shared" si="475"/>
        <v>0.87999999999999989</v>
      </c>
      <c r="BP216" s="25">
        <f t="shared" si="475"/>
        <v>0.8879999999999999</v>
      </c>
      <c r="BQ216" s="25">
        <f t="shared" si="475"/>
        <v>0.87999999999999989</v>
      </c>
      <c r="BR216" s="25">
        <f t="shared" si="475"/>
        <v>0.87999999999999989</v>
      </c>
      <c r="BS216" s="25">
        <f t="shared" si="475"/>
        <v>0.87999999999999989</v>
      </c>
      <c r="BT216" s="25">
        <f t="shared" si="475"/>
        <v>0.87999999999999989</v>
      </c>
      <c r="BU216" s="25">
        <f t="shared" si="475"/>
        <v>1</v>
      </c>
      <c r="BV216" s="25">
        <f t="shared" si="475"/>
        <v>0.89599999999999991</v>
      </c>
      <c r="BW216" s="25">
        <f t="shared" si="475"/>
        <v>0.87999999999999989</v>
      </c>
      <c r="BX216" s="25">
        <f t="shared" si="475"/>
        <v>0.87999999999999989</v>
      </c>
      <c r="BY216" s="25">
        <f t="shared" si="475"/>
        <v>0.87999999999999989</v>
      </c>
      <c r="BZ216" s="25">
        <f t="shared" si="475"/>
        <v>0.87999999999999989</v>
      </c>
      <c r="CA216" s="25">
        <f t="shared" si="475"/>
        <v>0.87999999999999989</v>
      </c>
      <c r="CB216" s="25">
        <f t="shared" si="475"/>
        <v>0.87999999999999989</v>
      </c>
      <c r="CC216" s="25">
        <f t="shared" si="475"/>
        <v>0.87999999999999989</v>
      </c>
      <c r="CD216" s="25">
        <f t="shared" ref="CD216:CS216" si="476">IF($F216=CD$4,1,IF($F216&gt;=EDATE(CD$4,12),IF(CD$11="Prior Year",CD204*(1-CD$10),CD204-CD$10),IF(CD215&gt;0,CD215,0)))</f>
        <v>0.87999999999999989</v>
      </c>
      <c r="CE216" s="25">
        <f t="shared" si="476"/>
        <v>0.87999999999999989</v>
      </c>
      <c r="CF216" s="25">
        <f t="shared" si="476"/>
        <v>1</v>
      </c>
      <c r="CG216" s="25">
        <f t="shared" si="476"/>
        <v>1</v>
      </c>
      <c r="CH216" s="25">
        <f t="shared" si="476"/>
        <v>1</v>
      </c>
      <c r="CI216" s="25">
        <f t="shared" si="476"/>
        <v>0.87999999999999989</v>
      </c>
      <c r="CJ216" s="25">
        <f t="shared" si="476"/>
        <v>0.92999999999999994</v>
      </c>
      <c r="CK216" s="25">
        <f t="shared" si="476"/>
        <v>0.92999999999999994</v>
      </c>
      <c r="CL216" s="25">
        <f t="shared" si="476"/>
        <v>0.89599999999999991</v>
      </c>
      <c r="CM216" s="25">
        <v>0.92163649607773201</v>
      </c>
      <c r="CN216" s="25">
        <v>0.92163649607773201</v>
      </c>
      <c r="CO216" s="25">
        <v>0.92163649607773201</v>
      </c>
      <c r="CP216" s="25">
        <f t="shared" si="476"/>
        <v>0.92999999999999994</v>
      </c>
      <c r="CQ216" s="25">
        <f t="shared" si="476"/>
        <v>0.92999999999999994</v>
      </c>
      <c r="CR216" s="25">
        <f t="shared" si="476"/>
        <v>0.92999999999999994</v>
      </c>
      <c r="CS216" s="25">
        <f t="shared" si="476"/>
        <v>0.92999999999999994</v>
      </c>
    </row>
    <row r="217" spans="2:97" hidden="1" outlineLevel="1" x14ac:dyDescent="0.25">
      <c r="B217" s="2">
        <f t="shared" si="455"/>
        <v>31</v>
      </c>
      <c r="F217" s="26">
        <f t="shared" si="458"/>
        <v>48183</v>
      </c>
      <c r="G217" s="27">
        <f t="shared" si="347"/>
        <v>0.92664580748657099</v>
      </c>
      <c r="H217" s="27"/>
      <c r="I217" s="27"/>
      <c r="J217" s="27"/>
      <c r="K217" s="27"/>
      <c r="L217" s="27"/>
      <c r="M217" s="27"/>
      <c r="N217" s="27"/>
      <c r="O217" s="27"/>
      <c r="P217" s="28"/>
      <c r="Q217" s="27">
        <f t="shared" si="348"/>
        <v>1</v>
      </c>
      <c r="R217" s="27">
        <f t="shared" ref="R217:CC217" si="477">IF($F217=R$4,1,IF($F217&gt;=EDATE(R$4,12),IF(R$11="Prior Year",R205*(1-R$10),R205-R$10),IF(R216&gt;0,R216,0)))</f>
        <v>0.91999999999999993</v>
      </c>
      <c r="S217" s="27">
        <f t="shared" si="477"/>
        <v>1</v>
      </c>
      <c r="T217" s="27">
        <f t="shared" si="477"/>
        <v>0.92499999999999993</v>
      </c>
      <c r="U217" s="27">
        <f t="shared" si="477"/>
        <v>0.92499999999999993</v>
      </c>
      <c r="V217" s="27">
        <f t="shared" si="477"/>
        <v>0.92999999999999994</v>
      </c>
      <c r="W217" s="27">
        <f t="shared" si="477"/>
        <v>0.92499999999999993</v>
      </c>
      <c r="X217" s="27">
        <f t="shared" si="477"/>
        <v>0.92499999999999993</v>
      </c>
      <c r="Y217" s="27">
        <f t="shared" si="477"/>
        <v>0.92499999999999993</v>
      </c>
      <c r="Z217" s="27">
        <f t="shared" si="477"/>
        <v>0.92499999999999993</v>
      </c>
      <c r="AA217" s="27">
        <f t="shared" si="477"/>
        <v>0.92499999999999993</v>
      </c>
      <c r="AB217" s="27">
        <f t="shared" si="477"/>
        <v>0.93499999999999994</v>
      </c>
      <c r="AC217" s="27">
        <f t="shared" si="477"/>
        <v>0.93499999999999994</v>
      </c>
      <c r="AD217" s="27">
        <f t="shared" si="477"/>
        <v>0.92499999999999993</v>
      </c>
      <c r="AE217" s="27">
        <f t="shared" si="477"/>
        <v>0.92499999999999993</v>
      </c>
      <c r="AF217" s="27">
        <f t="shared" si="477"/>
        <v>0.92499999999999993</v>
      </c>
      <c r="AG217" s="27">
        <f t="shared" si="477"/>
        <v>0.92999999999999994</v>
      </c>
      <c r="AH217" s="27">
        <f t="shared" si="477"/>
        <v>0.92999999999999994</v>
      </c>
      <c r="AI217" s="27">
        <f t="shared" si="477"/>
        <v>1</v>
      </c>
      <c r="AJ217" s="27">
        <f t="shared" si="477"/>
        <v>1</v>
      </c>
      <c r="AK217" s="27">
        <f t="shared" si="477"/>
        <v>0.92499999999999993</v>
      </c>
      <c r="AL217" s="27">
        <f t="shared" si="477"/>
        <v>0.92999999999999994</v>
      </c>
      <c r="AM217" s="27">
        <f t="shared" si="477"/>
        <v>0.92999999999999994</v>
      </c>
      <c r="AN217" s="27">
        <f t="shared" si="477"/>
        <v>0.8879999999999999</v>
      </c>
      <c r="AO217" s="27">
        <f t="shared" si="477"/>
        <v>0.8879999999999999</v>
      </c>
      <c r="AP217" s="27">
        <f t="shared" si="477"/>
        <v>0.87999999999999989</v>
      </c>
      <c r="AQ217" s="27">
        <f t="shared" si="477"/>
        <v>0.87999999999999989</v>
      </c>
      <c r="AR217" s="27">
        <f t="shared" si="477"/>
        <v>1</v>
      </c>
      <c r="AS217" s="27">
        <f t="shared" si="477"/>
        <v>1</v>
      </c>
      <c r="AT217" s="27">
        <f t="shared" si="477"/>
        <v>0.8879999999999999</v>
      </c>
      <c r="AU217" s="27">
        <f t="shared" si="477"/>
        <v>1</v>
      </c>
      <c r="AV217" s="27">
        <f t="shared" si="477"/>
        <v>0.8879999999999999</v>
      </c>
      <c r="AW217" s="27">
        <f t="shared" si="477"/>
        <v>0.8879999999999999</v>
      </c>
      <c r="AX217" s="27">
        <f t="shared" si="477"/>
        <v>0.8879999999999999</v>
      </c>
      <c r="AY217" s="27">
        <f t="shared" si="477"/>
        <v>0.8879999999999999</v>
      </c>
      <c r="AZ217" s="27">
        <f t="shared" si="477"/>
        <v>0.87999999999999989</v>
      </c>
      <c r="BA217" s="27">
        <f t="shared" si="477"/>
        <v>0.87999999999999989</v>
      </c>
      <c r="BB217" s="27">
        <f t="shared" si="477"/>
        <v>0.87999999999999989</v>
      </c>
      <c r="BC217" s="27">
        <f t="shared" si="477"/>
        <v>0.87999999999999989</v>
      </c>
      <c r="BD217" s="27">
        <f t="shared" si="477"/>
        <v>0.87999999999999989</v>
      </c>
      <c r="BE217" s="27">
        <f t="shared" si="477"/>
        <v>0.87999999999999989</v>
      </c>
      <c r="BF217" s="27">
        <f t="shared" si="477"/>
        <v>0.87999999999999989</v>
      </c>
      <c r="BG217" s="27">
        <f t="shared" si="477"/>
        <v>0.87999999999999989</v>
      </c>
      <c r="BH217" s="27">
        <f t="shared" si="477"/>
        <v>1</v>
      </c>
      <c r="BI217" s="27">
        <f t="shared" si="477"/>
        <v>1</v>
      </c>
      <c r="BJ217" s="27">
        <f t="shared" si="477"/>
        <v>1</v>
      </c>
      <c r="BK217" s="27">
        <f t="shared" si="477"/>
        <v>0.8879999999999999</v>
      </c>
      <c r="BL217" s="27">
        <f t="shared" si="477"/>
        <v>0.8879999999999999</v>
      </c>
      <c r="BM217" s="27">
        <f t="shared" si="477"/>
        <v>0.8879999999999999</v>
      </c>
      <c r="BN217" s="27">
        <f t="shared" si="477"/>
        <v>0.8879999999999999</v>
      </c>
      <c r="BO217" s="27">
        <f t="shared" si="477"/>
        <v>0.87999999999999989</v>
      </c>
      <c r="BP217" s="27">
        <f t="shared" si="477"/>
        <v>0.8879999999999999</v>
      </c>
      <c r="BQ217" s="27">
        <f t="shared" si="477"/>
        <v>0.87999999999999989</v>
      </c>
      <c r="BR217" s="27">
        <f t="shared" si="477"/>
        <v>0.87999999999999989</v>
      </c>
      <c r="BS217" s="27">
        <f t="shared" si="477"/>
        <v>0.87999999999999989</v>
      </c>
      <c r="BT217" s="27">
        <f t="shared" si="477"/>
        <v>0.87999999999999989</v>
      </c>
      <c r="BU217" s="27">
        <f t="shared" si="477"/>
        <v>1</v>
      </c>
      <c r="BV217" s="27">
        <f t="shared" si="477"/>
        <v>0.8879999999999999</v>
      </c>
      <c r="BW217" s="27">
        <f t="shared" si="477"/>
        <v>0.87999999999999989</v>
      </c>
      <c r="BX217" s="27">
        <f t="shared" si="477"/>
        <v>0.87999999999999989</v>
      </c>
      <c r="BY217" s="27">
        <f t="shared" si="477"/>
        <v>0.87999999999999989</v>
      </c>
      <c r="BZ217" s="27">
        <f t="shared" si="477"/>
        <v>0.87999999999999989</v>
      </c>
      <c r="CA217" s="27">
        <f t="shared" si="477"/>
        <v>0.87999999999999989</v>
      </c>
      <c r="CB217" s="27">
        <f t="shared" si="477"/>
        <v>0.87999999999999989</v>
      </c>
      <c r="CC217" s="27">
        <f t="shared" si="477"/>
        <v>0.87999999999999989</v>
      </c>
      <c r="CD217" s="27">
        <f t="shared" ref="CD217:CS217" si="478">IF($F217=CD$4,1,IF($F217&gt;=EDATE(CD$4,12),IF(CD$11="Prior Year",CD205*(1-CD$10),CD205-CD$10),IF(CD216&gt;0,CD216,0)))</f>
        <v>0.87999999999999989</v>
      </c>
      <c r="CE217" s="27">
        <f t="shared" si="478"/>
        <v>0.87999999999999989</v>
      </c>
      <c r="CF217" s="27">
        <f t="shared" si="478"/>
        <v>1</v>
      </c>
      <c r="CG217" s="27">
        <f t="shared" si="478"/>
        <v>1</v>
      </c>
      <c r="CH217" s="27">
        <f t="shared" si="478"/>
        <v>1</v>
      </c>
      <c r="CI217" s="27">
        <f t="shared" si="478"/>
        <v>0.87999999999999989</v>
      </c>
      <c r="CJ217" s="27">
        <f t="shared" si="478"/>
        <v>0.92499999999999993</v>
      </c>
      <c r="CK217" s="27">
        <f t="shared" si="478"/>
        <v>0.92499999999999993</v>
      </c>
      <c r="CL217" s="27">
        <f t="shared" si="478"/>
        <v>0.89599999999999991</v>
      </c>
      <c r="CM217" s="27">
        <v>0.91891923339782156</v>
      </c>
      <c r="CN217" s="27">
        <v>0.91891923339782156</v>
      </c>
      <c r="CO217" s="27">
        <v>0.91891923339782156</v>
      </c>
      <c r="CP217" s="27">
        <f t="shared" si="478"/>
        <v>0.92499999999999993</v>
      </c>
      <c r="CQ217" s="27">
        <f t="shared" si="478"/>
        <v>0.92499999999999993</v>
      </c>
      <c r="CR217" s="27">
        <f t="shared" si="478"/>
        <v>0.92499999999999993</v>
      </c>
      <c r="CS217" s="27">
        <f t="shared" si="478"/>
        <v>0.92499999999999993</v>
      </c>
    </row>
    <row r="218" spans="2:97" hidden="1" outlineLevel="1" x14ac:dyDescent="0.25">
      <c r="B218" s="2">
        <f t="shared" si="455"/>
        <v>31</v>
      </c>
      <c r="F218" s="24">
        <f t="shared" si="458"/>
        <v>48214</v>
      </c>
      <c r="G218" s="25">
        <f t="shared" ref="G218:G281" si="479">SUMPRODUCT($Q$6:$CT$6,Q218:CT218)/$G$6</f>
        <v>0.92489922818666681</v>
      </c>
      <c r="H218" s="25"/>
      <c r="I218" s="25"/>
      <c r="J218" s="25"/>
      <c r="K218" s="25"/>
      <c r="L218" s="25"/>
      <c r="M218" s="25"/>
      <c r="N218" s="25"/>
      <c r="O218" s="25"/>
      <c r="P218" s="23"/>
      <c r="Q218" s="25">
        <f t="shared" ref="Q218:Q281" si="480">IF($F218=Q$4,1,IF($F218&gt;=EDATE(Q$4,12),IF(Q$11="Prior Year",Q206*(1-Q$10),Q206-Q$10),IF(Q217&gt;0,Q217,0)))</f>
        <v>1</v>
      </c>
      <c r="R218" s="25">
        <f t="shared" ref="R218:CC218" si="481">IF($F218=R$4,1,IF($F218&gt;=EDATE(R$4,12),IF(R$11="Prior Year",R206*(1-R$10),R206-R$10),IF(R217&gt;0,R217,0)))</f>
        <v>0.91999999999999993</v>
      </c>
      <c r="S218" s="25">
        <f t="shared" si="481"/>
        <v>1</v>
      </c>
      <c r="T218" s="25">
        <f t="shared" si="481"/>
        <v>0.91999999999999993</v>
      </c>
      <c r="U218" s="25">
        <f t="shared" si="481"/>
        <v>0.91999999999999993</v>
      </c>
      <c r="V218" s="25">
        <f t="shared" si="481"/>
        <v>0.92499999999999993</v>
      </c>
      <c r="W218" s="25">
        <f t="shared" si="481"/>
        <v>0.91999999999999993</v>
      </c>
      <c r="X218" s="25">
        <f t="shared" si="481"/>
        <v>0.92499999999999993</v>
      </c>
      <c r="Y218" s="25">
        <f t="shared" si="481"/>
        <v>0.92499999999999993</v>
      </c>
      <c r="Z218" s="25">
        <f t="shared" si="481"/>
        <v>0.92499999999999993</v>
      </c>
      <c r="AA218" s="25">
        <f t="shared" si="481"/>
        <v>0.92499999999999993</v>
      </c>
      <c r="AB218" s="25">
        <f t="shared" si="481"/>
        <v>0.92999999999999994</v>
      </c>
      <c r="AC218" s="25">
        <f t="shared" si="481"/>
        <v>0.92999999999999994</v>
      </c>
      <c r="AD218" s="25">
        <f t="shared" si="481"/>
        <v>0.91999999999999993</v>
      </c>
      <c r="AE218" s="25">
        <f t="shared" si="481"/>
        <v>0.92499999999999993</v>
      </c>
      <c r="AF218" s="25">
        <f t="shared" si="481"/>
        <v>0.92499999999999993</v>
      </c>
      <c r="AG218" s="25">
        <f t="shared" si="481"/>
        <v>0.92499999999999993</v>
      </c>
      <c r="AH218" s="25">
        <f t="shared" si="481"/>
        <v>0.92499999999999993</v>
      </c>
      <c r="AI218" s="25">
        <f t="shared" si="481"/>
        <v>1</v>
      </c>
      <c r="AJ218" s="25">
        <f t="shared" si="481"/>
        <v>1</v>
      </c>
      <c r="AK218" s="25">
        <f t="shared" si="481"/>
        <v>0.91999999999999993</v>
      </c>
      <c r="AL218" s="25">
        <f t="shared" si="481"/>
        <v>0.92499999999999993</v>
      </c>
      <c r="AM218" s="25">
        <f t="shared" si="481"/>
        <v>0.92499999999999993</v>
      </c>
      <c r="AN218" s="25">
        <f t="shared" si="481"/>
        <v>0.87999999999999989</v>
      </c>
      <c r="AO218" s="25">
        <f t="shared" si="481"/>
        <v>0.87999999999999989</v>
      </c>
      <c r="AP218" s="25">
        <f t="shared" si="481"/>
        <v>0.87999999999999989</v>
      </c>
      <c r="AQ218" s="25">
        <f t="shared" si="481"/>
        <v>0.87999999999999989</v>
      </c>
      <c r="AR218" s="25">
        <f t="shared" si="481"/>
        <v>1</v>
      </c>
      <c r="AS218" s="25">
        <f t="shared" si="481"/>
        <v>1</v>
      </c>
      <c r="AT218" s="25">
        <f t="shared" si="481"/>
        <v>0.87999999999999989</v>
      </c>
      <c r="AU218" s="25">
        <f t="shared" si="481"/>
        <v>1</v>
      </c>
      <c r="AV218" s="25">
        <f t="shared" si="481"/>
        <v>0.87999999999999989</v>
      </c>
      <c r="AW218" s="25">
        <f t="shared" si="481"/>
        <v>0.87999999999999989</v>
      </c>
      <c r="AX218" s="25">
        <f t="shared" si="481"/>
        <v>0.87999999999999989</v>
      </c>
      <c r="AY218" s="25">
        <f t="shared" si="481"/>
        <v>0.87999999999999989</v>
      </c>
      <c r="AZ218" s="25">
        <f t="shared" si="481"/>
        <v>0.87999999999999989</v>
      </c>
      <c r="BA218" s="25">
        <f t="shared" si="481"/>
        <v>0.87999999999999989</v>
      </c>
      <c r="BB218" s="25">
        <f t="shared" si="481"/>
        <v>0.87999999999999989</v>
      </c>
      <c r="BC218" s="25">
        <f t="shared" si="481"/>
        <v>0.87999999999999989</v>
      </c>
      <c r="BD218" s="25">
        <f t="shared" si="481"/>
        <v>0.87999999999999989</v>
      </c>
      <c r="BE218" s="25">
        <f t="shared" si="481"/>
        <v>0.87999999999999989</v>
      </c>
      <c r="BF218" s="25">
        <f t="shared" si="481"/>
        <v>0.87199999999999989</v>
      </c>
      <c r="BG218" s="25">
        <f t="shared" si="481"/>
        <v>0.87199999999999989</v>
      </c>
      <c r="BH218" s="25">
        <f t="shared" si="481"/>
        <v>1</v>
      </c>
      <c r="BI218" s="25">
        <f t="shared" si="481"/>
        <v>1</v>
      </c>
      <c r="BJ218" s="25">
        <f t="shared" si="481"/>
        <v>1</v>
      </c>
      <c r="BK218" s="25">
        <f t="shared" si="481"/>
        <v>0.87999999999999989</v>
      </c>
      <c r="BL218" s="25">
        <f t="shared" si="481"/>
        <v>0.87999999999999989</v>
      </c>
      <c r="BM218" s="25">
        <f t="shared" si="481"/>
        <v>0.87999999999999989</v>
      </c>
      <c r="BN218" s="25">
        <f t="shared" si="481"/>
        <v>0.87999999999999989</v>
      </c>
      <c r="BO218" s="25">
        <f t="shared" si="481"/>
        <v>0.87999999999999989</v>
      </c>
      <c r="BP218" s="25">
        <f t="shared" si="481"/>
        <v>0.87999999999999989</v>
      </c>
      <c r="BQ218" s="25">
        <f t="shared" si="481"/>
        <v>0.87999999999999989</v>
      </c>
      <c r="BR218" s="25">
        <f t="shared" si="481"/>
        <v>0.87999999999999989</v>
      </c>
      <c r="BS218" s="25">
        <f t="shared" si="481"/>
        <v>0.87999999999999989</v>
      </c>
      <c r="BT218" s="25">
        <f t="shared" si="481"/>
        <v>0.87999999999999989</v>
      </c>
      <c r="BU218" s="25">
        <f t="shared" si="481"/>
        <v>1</v>
      </c>
      <c r="BV218" s="25">
        <f t="shared" si="481"/>
        <v>0.8879999999999999</v>
      </c>
      <c r="BW218" s="25">
        <f t="shared" si="481"/>
        <v>0.87999999999999989</v>
      </c>
      <c r="BX218" s="25">
        <f t="shared" si="481"/>
        <v>0.87999999999999989</v>
      </c>
      <c r="BY218" s="25">
        <f t="shared" si="481"/>
        <v>0.87999999999999989</v>
      </c>
      <c r="BZ218" s="25">
        <f t="shared" si="481"/>
        <v>0.87999999999999989</v>
      </c>
      <c r="CA218" s="25">
        <f t="shared" si="481"/>
        <v>0.87999999999999989</v>
      </c>
      <c r="CB218" s="25">
        <f t="shared" si="481"/>
        <v>0.87999999999999989</v>
      </c>
      <c r="CC218" s="25">
        <f t="shared" si="481"/>
        <v>0.87999999999999989</v>
      </c>
      <c r="CD218" s="25">
        <f t="shared" ref="CD218:CS218" si="482">IF($F218=CD$4,1,IF($F218&gt;=EDATE(CD$4,12),IF(CD$11="Prior Year",CD206*(1-CD$10),CD206-CD$10),IF(CD217&gt;0,CD217,0)))</f>
        <v>0.87999999999999989</v>
      </c>
      <c r="CE218" s="25">
        <f t="shared" si="482"/>
        <v>0.87999999999999989</v>
      </c>
      <c r="CF218" s="25">
        <f t="shared" si="482"/>
        <v>1</v>
      </c>
      <c r="CG218" s="25">
        <f t="shared" si="482"/>
        <v>1</v>
      </c>
      <c r="CH218" s="25">
        <f t="shared" si="482"/>
        <v>1</v>
      </c>
      <c r="CI218" s="25">
        <f t="shared" si="482"/>
        <v>0.87999999999999989</v>
      </c>
      <c r="CJ218" s="25">
        <f t="shared" si="482"/>
        <v>0.92499999999999993</v>
      </c>
      <c r="CK218" s="25">
        <f t="shared" si="482"/>
        <v>0.92499999999999993</v>
      </c>
      <c r="CL218" s="25">
        <f t="shared" si="482"/>
        <v>0.89599999999999991</v>
      </c>
      <c r="CM218" s="25">
        <v>0.91628922017388281</v>
      </c>
      <c r="CN218" s="25">
        <v>0.91628922017388281</v>
      </c>
      <c r="CO218" s="25">
        <v>0.91628922017388281</v>
      </c>
      <c r="CP218" s="25">
        <f t="shared" si="482"/>
        <v>0.92499999999999993</v>
      </c>
      <c r="CQ218" s="25">
        <f t="shared" si="482"/>
        <v>0.92499999999999993</v>
      </c>
      <c r="CR218" s="25">
        <f t="shared" si="482"/>
        <v>0.92499999999999993</v>
      </c>
      <c r="CS218" s="25">
        <f t="shared" si="482"/>
        <v>0.92499999999999993</v>
      </c>
    </row>
    <row r="219" spans="2:97" hidden="1" outlineLevel="1" x14ac:dyDescent="0.25">
      <c r="B219" s="2">
        <f t="shared" si="455"/>
        <v>29</v>
      </c>
      <c r="F219" s="24">
        <f t="shared" si="458"/>
        <v>48245</v>
      </c>
      <c r="G219" s="25">
        <f t="shared" si="479"/>
        <v>0.92489922818666681</v>
      </c>
      <c r="H219" s="25"/>
      <c r="I219" s="25"/>
      <c r="J219" s="25"/>
      <c r="K219" s="25"/>
      <c r="L219" s="25"/>
      <c r="M219" s="25"/>
      <c r="N219" s="25"/>
      <c r="O219" s="25"/>
      <c r="P219" s="23"/>
      <c r="Q219" s="25">
        <f t="shared" si="480"/>
        <v>1</v>
      </c>
      <c r="R219" s="25">
        <f t="shared" ref="R219:CC219" si="483">IF($F219=R$4,1,IF($F219&gt;=EDATE(R$4,12),IF(R$11="Prior Year",R207*(1-R$10),R207-R$10),IF(R218&gt;0,R218,0)))</f>
        <v>0.91999999999999993</v>
      </c>
      <c r="S219" s="25">
        <f t="shared" si="483"/>
        <v>1</v>
      </c>
      <c r="T219" s="25">
        <f t="shared" si="483"/>
        <v>0.91999999999999993</v>
      </c>
      <c r="U219" s="25">
        <f t="shared" si="483"/>
        <v>0.91999999999999993</v>
      </c>
      <c r="V219" s="25">
        <f t="shared" si="483"/>
        <v>0.92499999999999993</v>
      </c>
      <c r="W219" s="25">
        <f t="shared" si="483"/>
        <v>0.91999999999999993</v>
      </c>
      <c r="X219" s="25">
        <f t="shared" si="483"/>
        <v>0.92499999999999993</v>
      </c>
      <c r="Y219" s="25">
        <f t="shared" si="483"/>
        <v>0.92499999999999993</v>
      </c>
      <c r="Z219" s="25">
        <f t="shared" si="483"/>
        <v>0.92499999999999993</v>
      </c>
      <c r="AA219" s="25">
        <f t="shared" si="483"/>
        <v>0.92499999999999993</v>
      </c>
      <c r="AB219" s="25">
        <f t="shared" si="483"/>
        <v>0.92999999999999994</v>
      </c>
      <c r="AC219" s="25">
        <f t="shared" si="483"/>
        <v>0.92999999999999994</v>
      </c>
      <c r="AD219" s="25">
        <f t="shared" si="483"/>
        <v>0.91999999999999993</v>
      </c>
      <c r="AE219" s="25">
        <f t="shared" si="483"/>
        <v>0.92499999999999993</v>
      </c>
      <c r="AF219" s="25">
        <f t="shared" si="483"/>
        <v>0.92499999999999993</v>
      </c>
      <c r="AG219" s="25">
        <f t="shared" si="483"/>
        <v>0.92499999999999993</v>
      </c>
      <c r="AH219" s="25">
        <f t="shared" si="483"/>
        <v>0.92499999999999993</v>
      </c>
      <c r="AI219" s="25">
        <f t="shared" si="483"/>
        <v>1</v>
      </c>
      <c r="AJ219" s="25">
        <f t="shared" si="483"/>
        <v>1</v>
      </c>
      <c r="AK219" s="25">
        <f t="shared" si="483"/>
        <v>0.91999999999999993</v>
      </c>
      <c r="AL219" s="25">
        <f t="shared" si="483"/>
        <v>0.92499999999999993</v>
      </c>
      <c r="AM219" s="25">
        <f t="shared" si="483"/>
        <v>0.92499999999999993</v>
      </c>
      <c r="AN219" s="25">
        <f t="shared" si="483"/>
        <v>0.87999999999999989</v>
      </c>
      <c r="AO219" s="25">
        <f t="shared" si="483"/>
        <v>0.87999999999999989</v>
      </c>
      <c r="AP219" s="25">
        <f t="shared" si="483"/>
        <v>0.87999999999999989</v>
      </c>
      <c r="AQ219" s="25">
        <f t="shared" si="483"/>
        <v>0.87999999999999989</v>
      </c>
      <c r="AR219" s="25">
        <f t="shared" si="483"/>
        <v>1</v>
      </c>
      <c r="AS219" s="25">
        <f t="shared" si="483"/>
        <v>1</v>
      </c>
      <c r="AT219" s="25">
        <f t="shared" si="483"/>
        <v>0.87999999999999989</v>
      </c>
      <c r="AU219" s="25">
        <f t="shared" si="483"/>
        <v>1</v>
      </c>
      <c r="AV219" s="25">
        <f t="shared" si="483"/>
        <v>0.87999999999999989</v>
      </c>
      <c r="AW219" s="25">
        <f t="shared" si="483"/>
        <v>0.87999999999999989</v>
      </c>
      <c r="AX219" s="25">
        <f t="shared" si="483"/>
        <v>0.87999999999999989</v>
      </c>
      <c r="AY219" s="25">
        <f t="shared" si="483"/>
        <v>0.87999999999999989</v>
      </c>
      <c r="AZ219" s="25">
        <f t="shared" si="483"/>
        <v>0.87999999999999989</v>
      </c>
      <c r="BA219" s="25">
        <f t="shared" si="483"/>
        <v>0.87999999999999989</v>
      </c>
      <c r="BB219" s="25">
        <f t="shared" si="483"/>
        <v>0.87999999999999989</v>
      </c>
      <c r="BC219" s="25">
        <f t="shared" si="483"/>
        <v>0.87999999999999989</v>
      </c>
      <c r="BD219" s="25">
        <f t="shared" si="483"/>
        <v>0.87999999999999989</v>
      </c>
      <c r="BE219" s="25">
        <f t="shared" si="483"/>
        <v>0.87999999999999989</v>
      </c>
      <c r="BF219" s="25">
        <f t="shared" si="483"/>
        <v>0.87199999999999989</v>
      </c>
      <c r="BG219" s="25">
        <f t="shared" si="483"/>
        <v>0.87199999999999989</v>
      </c>
      <c r="BH219" s="25">
        <f t="shared" si="483"/>
        <v>1</v>
      </c>
      <c r="BI219" s="25">
        <f t="shared" si="483"/>
        <v>1</v>
      </c>
      <c r="BJ219" s="25">
        <f t="shared" si="483"/>
        <v>1</v>
      </c>
      <c r="BK219" s="25">
        <f t="shared" si="483"/>
        <v>0.87999999999999989</v>
      </c>
      <c r="BL219" s="25">
        <f t="shared" si="483"/>
        <v>0.87999999999999989</v>
      </c>
      <c r="BM219" s="25">
        <f t="shared" si="483"/>
        <v>0.87999999999999989</v>
      </c>
      <c r="BN219" s="25">
        <f t="shared" si="483"/>
        <v>0.87999999999999989</v>
      </c>
      <c r="BO219" s="25">
        <f t="shared" si="483"/>
        <v>0.87999999999999989</v>
      </c>
      <c r="BP219" s="25">
        <f t="shared" si="483"/>
        <v>0.87999999999999989</v>
      </c>
      <c r="BQ219" s="25">
        <f t="shared" si="483"/>
        <v>0.87999999999999989</v>
      </c>
      <c r="BR219" s="25">
        <f t="shared" si="483"/>
        <v>0.87999999999999989</v>
      </c>
      <c r="BS219" s="25">
        <f t="shared" si="483"/>
        <v>0.87999999999999989</v>
      </c>
      <c r="BT219" s="25">
        <f t="shared" si="483"/>
        <v>0.87999999999999989</v>
      </c>
      <c r="BU219" s="25">
        <f t="shared" si="483"/>
        <v>1</v>
      </c>
      <c r="BV219" s="25">
        <f t="shared" si="483"/>
        <v>0.8879999999999999</v>
      </c>
      <c r="BW219" s="25">
        <f t="shared" si="483"/>
        <v>0.87999999999999989</v>
      </c>
      <c r="BX219" s="25">
        <f t="shared" si="483"/>
        <v>0.87999999999999989</v>
      </c>
      <c r="BY219" s="25">
        <f t="shared" si="483"/>
        <v>0.87999999999999989</v>
      </c>
      <c r="BZ219" s="25">
        <f t="shared" si="483"/>
        <v>0.87999999999999989</v>
      </c>
      <c r="CA219" s="25">
        <f t="shared" si="483"/>
        <v>0.87999999999999989</v>
      </c>
      <c r="CB219" s="25">
        <f t="shared" si="483"/>
        <v>0.87999999999999989</v>
      </c>
      <c r="CC219" s="25">
        <f t="shared" si="483"/>
        <v>0.87999999999999989</v>
      </c>
      <c r="CD219" s="25">
        <f t="shared" ref="CD219:CS219" si="484">IF($F219=CD$4,1,IF($F219&gt;=EDATE(CD$4,12),IF(CD$11="Prior Year",CD207*(1-CD$10),CD207-CD$10),IF(CD218&gt;0,CD218,0)))</f>
        <v>0.87999999999999989</v>
      </c>
      <c r="CE219" s="25">
        <f t="shared" si="484"/>
        <v>0.87999999999999989</v>
      </c>
      <c r="CF219" s="25">
        <f t="shared" si="484"/>
        <v>1</v>
      </c>
      <c r="CG219" s="25">
        <f t="shared" si="484"/>
        <v>1</v>
      </c>
      <c r="CH219" s="25">
        <f t="shared" si="484"/>
        <v>1</v>
      </c>
      <c r="CI219" s="25">
        <f t="shared" si="484"/>
        <v>0.87999999999999989</v>
      </c>
      <c r="CJ219" s="25">
        <f t="shared" si="484"/>
        <v>0.92499999999999993</v>
      </c>
      <c r="CK219" s="25">
        <f t="shared" si="484"/>
        <v>0.92499999999999993</v>
      </c>
      <c r="CL219" s="25">
        <f t="shared" si="484"/>
        <v>0.89599999999999991</v>
      </c>
      <c r="CM219" s="25">
        <v>0.91628922017388281</v>
      </c>
      <c r="CN219" s="25">
        <v>0.91628922017388281</v>
      </c>
      <c r="CO219" s="25">
        <v>0.91628922017388281</v>
      </c>
      <c r="CP219" s="25">
        <f t="shared" si="484"/>
        <v>0.92499999999999993</v>
      </c>
      <c r="CQ219" s="25">
        <f t="shared" si="484"/>
        <v>0.92499999999999993</v>
      </c>
      <c r="CR219" s="25">
        <f t="shared" si="484"/>
        <v>0.92499999999999993</v>
      </c>
      <c r="CS219" s="25">
        <f t="shared" si="484"/>
        <v>0.92499999999999993</v>
      </c>
    </row>
    <row r="220" spans="2:97" hidden="1" outlineLevel="1" x14ac:dyDescent="0.25">
      <c r="B220" s="2">
        <f t="shared" si="455"/>
        <v>31</v>
      </c>
      <c r="F220" s="24">
        <f t="shared" si="458"/>
        <v>48274</v>
      </c>
      <c r="G220" s="25">
        <f t="shared" si="479"/>
        <v>0.92489922818666681</v>
      </c>
      <c r="H220" s="25"/>
      <c r="I220" s="25"/>
      <c r="J220" s="25"/>
      <c r="K220" s="25"/>
      <c r="L220" s="25"/>
      <c r="M220" s="25"/>
      <c r="N220" s="25"/>
      <c r="O220" s="25"/>
      <c r="P220" s="23"/>
      <c r="Q220" s="25">
        <f t="shared" si="480"/>
        <v>1</v>
      </c>
      <c r="R220" s="25">
        <f t="shared" ref="R220:CC220" si="485">IF($F220=R$4,1,IF($F220&gt;=EDATE(R$4,12),IF(R$11="Prior Year",R208*(1-R$10),R208-R$10),IF(R219&gt;0,R219,0)))</f>
        <v>0.91999999999999993</v>
      </c>
      <c r="S220" s="25">
        <f t="shared" si="485"/>
        <v>1</v>
      </c>
      <c r="T220" s="25">
        <f t="shared" si="485"/>
        <v>0.91999999999999993</v>
      </c>
      <c r="U220" s="25">
        <f t="shared" si="485"/>
        <v>0.91999999999999993</v>
      </c>
      <c r="V220" s="25">
        <f t="shared" si="485"/>
        <v>0.92499999999999993</v>
      </c>
      <c r="W220" s="25">
        <f t="shared" si="485"/>
        <v>0.91999999999999993</v>
      </c>
      <c r="X220" s="25">
        <f t="shared" si="485"/>
        <v>0.92499999999999993</v>
      </c>
      <c r="Y220" s="25">
        <f t="shared" si="485"/>
        <v>0.92499999999999993</v>
      </c>
      <c r="Z220" s="25">
        <f t="shared" si="485"/>
        <v>0.92499999999999993</v>
      </c>
      <c r="AA220" s="25">
        <f t="shared" si="485"/>
        <v>0.92499999999999993</v>
      </c>
      <c r="AB220" s="25">
        <f t="shared" si="485"/>
        <v>0.92999999999999994</v>
      </c>
      <c r="AC220" s="25">
        <f t="shared" si="485"/>
        <v>0.92999999999999994</v>
      </c>
      <c r="AD220" s="25">
        <f t="shared" si="485"/>
        <v>0.91999999999999993</v>
      </c>
      <c r="AE220" s="25">
        <f t="shared" si="485"/>
        <v>0.92499999999999993</v>
      </c>
      <c r="AF220" s="25">
        <f t="shared" si="485"/>
        <v>0.92499999999999993</v>
      </c>
      <c r="AG220" s="25">
        <f t="shared" si="485"/>
        <v>0.92499999999999993</v>
      </c>
      <c r="AH220" s="25">
        <f t="shared" si="485"/>
        <v>0.92499999999999993</v>
      </c>
      <c r="AI220" s="25">
        <f t="shared" si="485"/>
        <v>1</v>
      </c>
      <c r="AJ220" s="25">
        <f t="shared" si="485"/>
        <v>1</v>
      </c>
      <c r="AK220" s="25">
        <f t="shared" si="485"/>
        <v>0.91999999999999993</v>
      </c>
      <c r="AL220" s="25">
        <f t="shared" si="485"/>
        <v>0.92499999999999993</v>
      </c>
      <c r="AM220" s="25">
        <f t="shared" si="485"/>
        <v>0.92499999999999993</v>
      </c>
      <c r="AN220" s="25">
        <f t="shared" si="485"/>
        <v>0.87999999999999989</v>
      </c>
      <c r="AO220" s="25">
        <f t="shared" si="485"/>
        <v>0.87999999999999989</v>
      </c>
      <c r="AP220" s="25">
        <f t="shared" si="485"/>
        <v>0.87999999999999989</v>
      </c>
      <c r="AQ220" s="25">
        <f t="shared" si="485"/>
        <v>0.87999999999999989</v>
      </c>
      <c r="AR220" s="25">
        <f t="shared" si="485"/>
        <v>1</v>
      </c>
      <c r="AS220" s="25">
        <f t="shared" si="485"/>
        <v>1</v>
      </c>
      <c r="AT220" s="25">
        <f t="shared" si="485"/>
        <v>0.87999999999999989</v>
      </c>
      <c r="AU220" s="25">
        <f t="shared" si="485"/>
        <v>1</v>
      </c>
      <c r="AV220" s="25">
        <f t="shared" si="485"/>
        <v>0.87999999999999989</v>
      </c>
      <c r="AW220" s="25">
        <f t="shared" si="485"/>
        <v>0.87999999999999989</v>
      </c>
      <c r="AX220" s="25">
        <f t="shared" si="485"/>
        <v>0.87999999999999989</v>
      </c>
      <c r="AY220" s="25">
        <f t="shared" si="485"/>
        <v>0.87999999999999989</v>
      </c>
      <c r="AZ220" s="25">
        <f t="shared" si="485"/>
        <v>0.87999999999999989</v>
      </c>
      <c r="BA220" s="25">
        <f t="shared" si="485"/>
        <v>0.87999999999999989</v>
      </c>
      <c r="BB220" s="25">
        <f t="shared" si="485"/>
        <v>0.87999999999999989</v>
      </c>
      <c r="BC220" s="25">
        <f t="shared" si="485"/>
        <v>0.87999999999999989</v>
      </c>
      <c r="BD220" s="25">
        <f t="shared" si="485"/>
        <v>0.87999999999999989</v>
      </c>
      <c r="BE220" s="25">
        <f t="shared" si="485"/>
        <v>0.87999999999999989</v>
      </c>
      <c r="BF220" s="25">
        <f t="shared" si="485"/>
        <v>0.87199999999999989</v>
      </c>
      <c r="BG220" s="25">
        <f t="shared" si="485"/>
        <v>0.87199999999999989</v>
      </c>
      <c r="BH220" s="25">
        <f t="shared" si="485"/>
        <v>1</v>
      </c>
      <c r="BI220" s="25">
        <f t="shared" si="485"/>
        <v>1</v>
      </c>
      <c r="BJ220" s="25">
        <f t="shared" si="485"/>
        <v>1</v>
      </c>
      <c r="BK220" s="25">
        <f t="shared" si="485"/>
        <v>0.87999999999999989</v>
      </c>
      <c r="BL220" s="25">
        <f t="shared" si="485"/>
        <v>0.87999999999999989</v>
      </c>
      <c r="BM220" s="25">
        <f t="shared" si="485"/>
        <v>0.87999999999999989</v>
      </c>
      <c r="BN220" s="25">
        <f t="shared" si="485"/>
        <v>0.87999999999999989</v>
      </c>
      <c r="BO220" s="25">
        <f t="shared" si="485"/>
        <v>0.87999999999999989</v>
      </c>
      <c r="BP220" s="25">
        <f t="shared" si="485"/>
        <v>0.87999999999999989</v>
      </c>
      <c r="BQ220" s="25">
        <f t="shared" si="485"/>
        <v>0.87999999999999989</v>
      </c>
      <c r="BR220" s="25">
        <f t="shared" si="485"/>
        <v>0.87999999999999989</v>
      </c>
      <c r="BS220" s="25">
        <f t="shared" si="485"/>
        <v>0.87999999999999989</v>
      </c>
      <c r="BT220" s="25">
        <f t="shared" si="485"/>
        <v>0.87999999999999989</v>
      </c>
      <c r="BU220" s="25">
        <f t="shared" si="485"/>
        <v>1</v>
      </c>
      <c r="BV220" s="25">
        <f t="shared" si="485"/>
        <v>0.8879999999999999</v>
      </c>
      <c r="BW220" s="25">
        <f t="shared" si="485"/>
        <v>0.87999999999999989</v>
      </c>
      <c r="BX220" s="25">
        <f t="shared" si="485"/>
        <v>0.87999999999999989</v>
      </c>
      <c r="BY220" s="25">
        <f t="shared" si="485"/>
        <v>0.87999999999999989</v>
      </c>
      <c r="BZ220" s="25">
        <f t="shared" si="485"/>
        <v>0.87999999999999989</v>
      </c>
      <c r="CA220" s="25">
        <f t="shared" si="485"/>
        <v>0.87999999999999989</v>
      </c>
      <c r="CB220" s="25">
        <f t="shared" si="485"/>
        <v>0.87999999999999989</v>
      </c>
      <c r="CC220" s="25">
        <f t="shared" si="485"/>
        <v>0.87999999999999989</v>
      </c>
      <c r="CD220" s="25">
        <f t="shared" ref="CD220:CS220" si="486">IF($F220=CD$4,1,IF($F220&gt;=EDATE(CD$4,12),IF(CD$11="Prior Year",CD208*(1-CD$10),CD208-CD$10),IF(CD219&gt;0,CD219,0)))</f>
        <v>0.87999999999999989</v>
      </c>
      <c r="CE220" s="25">
        <f t="shared" si="486"/>
        <v>0.87999999999999989</v>
      </c>
      <c r="CF220" s="25">
        <f t="shared" si="486"/>
        <v>1</v>
      </c>
      <c r="CG220" s="25">
        <f t="shared" si="486"/>
        <v>1</v>
      </c>
      <c r="CH220" s="25">
        <f t="shared" si="486"/>
        <v>1</v>
      </c>
      <c r="CI220" s="25">
        <f t="shared" si="486"/>
        <v>0.87999999999999989</v>
      </c>
      <c r="CJ220" s="25">
        <f t="shared" si="486"/>
        <v>0.92499999999999993</v>
      </c>
      <c r="CK220" s="25">
        <f t="shared" si="486"/>
        <v>0.92499999999999993</v>
      </c>
      <c r="CL220" s="25">
        <f t="shared" si="486"/>
        <v>0.89599999999999991</v>
      </c>
      <c r="CM220" s="25">
        <v>0.91628922017388281</v>
      </c>
      <c r="CN220" s="25">
        <v>0.91628922017388281</v>
      </c>
      <c r="CO220" s="25">
        <v>0.91628922017388281</v>
      </c>
      <c r="CP220" s="25">
        <f t="shared" si="486"/>
        <v>0.92499999999999993</v>
      </c>
      <c r="CQ220" s="25">
        <f t="shared" si="486"/>
        <v>0.92499999999999993</v>
      </c>
      <c r="CR220" s="25">
        <f t="shared" si="486"/>
        <v>0.92499999999999993</v>
      </c>
      <c r="CS220" s="25">
        <f t="shared" si="486"/>
        <v>0.92499999999999993</v>
      </c>
    </row>
    <row r="221" spans="2:97" hidden="1" outlineLevel="1" x14ac:dyDescent="0.25">
      <c r="B221" s="2">
        <f t="shared" si="455"/>
        <v>30</v>
      </c>
      <c r="F221" s="24">
        <f t="shared" si="458"/>
        <v>48305</v>
      </c>
      <c r="G221" s="25">
        <f t="shared" si="479"/>
        <v>0.92489922818666681</v>
      </c>
      <c r="H221" s="25"/>
      <c r="I221" s="25"/>
      <c r="J221" s="25"/>
      <c r="K221" s="25"/>
      <c r="L221" s="25"/>
      <c r="M221" s="25"/>
      <c r="N221" s="25"/>
      <c r="O221" s="25"/>
      <c r="P221" s="23"/>
      <c r="Q221" s="25">
        <f t="shared" si="480"/>
        <v>1</v>
      </c>
      <c r="R221" s="25">
        <f t="shared" ref="R221:CC221" si="487">IF($F221=R$4,1,IF($F221&gt;=EDATE(R$4,12),IF(R$11="Prior Year",R209*(1-R$10),R209-R$10),IF(R220&gt;0,R220,0)))</f>
        <v>0.91999999999999993</v>
      </c>
      <c r="S221" s="25">
        <f t="shared" si="487"/>
        <v>1</v>
      </c>
      <c r="T221" s="25">
        <f t="shared" si="487"/>
        <v>0.91999999999999993</v>
      </c>
      <c r="U221" s="25">
        <f t="shared" si="487"/>
        <v>0.91999999999999993</v>
      </c>
      <c r="V221" s="25">
        <f t="shared" si="487"/>
        <v>0.92499999999999993</v>
      </c>
      <c r="W221" s="25">
        <f t="shared" si="487"/>
        <v>0.91999999999999993</v>
      </c>
      <c r="X221" s="25">
        <f t="shared" si="487"/>
        <v>0.92499999999999993</v>
      </c>
      <c r="Y221" s="25">
        <f t="shared" si="487"/>
        <v>0.92499999999999993</v>
      </c>
      <c r="Z221" s="25">
        <f t="shared" si="487"/>
        <v>0.92499999999999993</v>
      </c>
      <c r="AA221" s="25">
        <f t="shared" si="487"/>
        <v>0.92499999999999993</v>
      </c>
      <c r="AB221" s="25">
        <f t="shared" si="487"/>
        <v>0.92999999999999994</v>
      </c>
      <c r="AC221" s="25">
        <f t="shared" si="487"/>
        <v>0.92999999999999994</v>
      </c>
      <c r="AD221" s="25">
        <f t="shared" si="487"/>
        <v>0.91999999999999993</v>
      </c>
      <c r="AE221" s="25">
        <f t="shared" si="487"/>
        <v>0.92499999999999993</v>
      </c>
      <c r="AF221" s="25">
        <f t="shared" si="487"/>
        <v>0.92499999999999993</v>
      </c>
      <c r="AG221" s="25">
        <f t="shared" si="487"/>
        <v>0.92499999999999993</v>
      </c>
      <c r="AH221" s="25">
        <f t="shared" si="487"/>
        <v>0.92499999999999993</v>
      </c>
      <c r="AI221" s="25">
        <f t="shared" si="487"/>
        <v>1</v>
      </c>
      <c r="AJ221" s="25">
        <f t="shared" si="487"/>
        <v>1</v>
      </c>
      <c r="AK221" s="25">
        <f t="shared" si="487"/>
        <v>0.91999999999999993</v>
      </c>
      <c r="AL221" s="25">
        <f t="shared" si="487"/>
        <v>0.92499999999999993</v>
      </c>
      <c r="AM221" s="25">
        <f t="shared" si="487"/>
        <v>0.92499999999999993</v>
      </c>
      <c r="AN221" s="25">
        <f t="shared" si="487"/>
        <v>0.87999999999999989</v>
      </c>
      <c r="AO221" s="25">
        <f t="shared" si="487"/>
        <v>0.87999999999999989</v>
      </c>
      <c r="AP221" s="25">
        <f t="shared" si="487"/>
        <v>0.87999999999999989</v>
      </c>
      <c r="AQ221" s="25">
        <f t="shared" si="487"/>
        <v>0.87999999999999989</v>
      </c>
      <c r="AR221" s="25">
        <f t="shared" si="487"/>
        <v>1</v>
      </c>
      <c r="AS221" s="25">
        <f t="shared" si="487"/>
        <v>1</v>
      </c>
      <c r="AT221" s="25">
        <f t="shared" si="487"/>
        <v>0.87999999999999989</v>
      </c>
      <c r="AU221" s="25">
        <f t="shared" si="487"/>
        <v>1</v>
      </c>
      <c r="AV221" s="25">
        <f t="shared" si="487"/>
        <v>0.87999999999999989</v>
      </c>
      <c r="AW221" s="25">
        <f t="shared" si="487"/>
        <v>0.87999999999999989</v>
      </c>
      <c r="AX221" s="25">
        <f t="shared" si="487"/>
        <v>0.87999999999999989</v>
      </c>
      <c r="AY221" s="25">
        <f t="shared" si="487"/>
        <v>0.87999999999999989</v>
      </c>
      <c r="AZ221" s="25">
        <f t="shared" si="487"/>
        <v>0.87999999999999989</v>
      </c>
      <c r="BA221" s="25">
        <f t="shared" si="487"/>
        <v>0.87999999999999989</v>
      </c>
      <c r="BB221" s="25">
        <f t="shared" si="487"/>
        <v>0.87999999999999989</v>
      </c>
      <c r="BC221" s="25">
        <f t="shared" si="487"/>
        <v>0.87999999999999989</v>
      </c>
      <c r="BD221" s="25">
        <f t="shared" si="487"/>
        <v>0.87999999999999989</v>
      </c>
      <c r="BE221" s="25">
        <f t="shared" si="487"/>
        <v>0.87999999999999989</v>
      </c>
      <c r="BF221" s="25">
        <f t="shared" si="487"/>
        <v>0.87199999999999989</v>
      </c>
      <c r="BG221" s="25">
        <f t="shared" si="487"/>
        <v>0.87199999999999989</v>
      </c>
      <c r="BH221" s="25">
        <f t="shared" si="487"/>
        <v>1</v>
      </c>
      <c r="BI221" s="25">
        <f t="shared" si="487"/>
        <v>1</v>
      </c>
      <c r="BJ221" s="25">
        <f t="shared" si="487"/>
        <v>1</v>
      </c>
      <c r="BK221" s="25">
        <f t="shared" si="487"/>
        <v>0.87999999999999989</v>
      </c>
      <c r="BL221" s="25">
        <f t="shared" si="487"/>
        <v>0.87999999999999989</v>
      </c>
      <c r="BM221" s="25">
        <f t="shared" si="487"/>
        <v>0.87999999999999989</v>
      </c>
      <c r="BN221" s="25">
        <f t="shared" si="487"/>
        <v>0.87999999999999989</v>
      </c>
      <c r="BO221" s="25">
        <f t="shared" si="487"/>
        <v>0.87999999999999989</v>
      </c>
      <c r="BP221" s="25">
        <f t="shared" si="487"/>
        <v>0.87999999999999989</v>
      </c>
      <c r="BQ221" s="25">
        <f t="shared" si="487"/>
        <v>0.87999999999999989</v>
      </c>
      <c r="BR221" s="25">
        <f t="shared" si="487"/>
        <v>0.87999999999999989</v>
      </c>
      <c r="BS221" s="25">
        <f t="shared" si="487"/>
        <v>0.87999999999999989</v>
      </c>
      <c r="BT221" s="25">
        <f t="shared" si="487"/>
        <v>0.87999999999999989</v>
      </c>
      <c r="BU221" s="25">
        <f t="shared" si="487"/>
        <v>1</v>
      </c>
      <c r="BV221" s="25">
        <f t="shared" si="487"/>
        <v>0.8879999999999999</v>
      </c>
      <c r="BW221" s="25">
        <f t="shared" si="487"/>
        <v>0.87999999999999989</v>
      </c>
      <c r="BX221" s="25">
        <f t="shared" si="487"/>
        <v>0.87999999999999989</v>
      </c>
      <c r="BY221" s="25">
        <f t="shared" si="487"/>
        <v>0.87999999999999989</v>
      </c>
      <c r="BZ221" s="25">
        <f t="shared" si="487"/>
        <v>0.87999999999999989</v>
      </c>
      <c r="CA221" s="25">
        <f t="shared" si="487"/>
        <v>0.87999999999999989</v>
      </c>
      <c r="CB221" s="25">
        <f t="shared" si="487"/>
        <v>0.87999999999999989</v>
      </c>
      <c r="CC221" s="25">
        <f t="shared" si="487"/>
        <v>0.87999999999999989</v>
      </c>
      <c r="CD221" s="25">
        <f t="shared" ref="CD221:CS221" si="488">IF($F221=CD$4,1,IF($F221&gt;=EDATE(CD$4,12),IF(CD$11="Prior Year",CD209*(1-CD$10),CD209-CD$10),IF(CD220&gt;0,CD220,0)))</f>
        <v>0.87999999999999989</v>
      </c>
      <c r="CE221" s="25">
        <f t="shared" si="488"/>
        <v>0.87999999999999989</v>
      </c>
      <c r="CF221" s="25">
        <f t="shared" si="488"/>
        <v>1</v>
      </c>
      <c r="CG221" s="25">
        <f t="shared" si="488"/>
        <v>1</v>
      </c>
      <c r="CH221" s="25">
        <f t="shared" si="488"/>
        <v>1</v>
      </c>
      <c r="CI221" s="25">
        <f t="shared" si="488"/>
        <v>0.87999999999999989</v>
      </c>
      <c r="CJ221" s="25">
        <f t="shared" si="488"/>
        <v>0.92499999999999993</v>
      </c>
      <c r="CK221" s="25">
        <f t="shared" si="488"/>
        <v>0.92499999999999993</v>
      </c>
      <c r="CL221" s="25">
        <f t="shared" si="488"/>
        <v>0.89599999999999991</v>
      </c>
      <c r="CM221" s="25">
        <v>0.91628922017388281</v>
      </c>
      <c r="CN221" s="25">
        <v>0.91628922017388281</v>
      </c>
      <c r="CO221" s="25">
        <v>0.91628922017388281</v>
      </c>
      <c r="CP221" s="25">
        <f t="shared" si="488"/>
        <v>0.92499999999999993</v>
      </c>
      <c r="CQ221" s="25">
        <f t="shared" si="488"/>
        <v>0.92499999999999993</v>
      </c>
      <c r="CR221" s="25">
        <f t="shared" si="488"/>
        <v>0.92499999999999993</v>
      </c>
      <c r="CS221" s="25">
        <f t="shared" si="488"/>
        <v>0.92499999999999993</v>
      </c>
    </row>
    <row r="222" spans="2:97" hidden="1" outlineLevel="1" x14ac:dyDescent="0.25">
      <c r="B222" s="2">
        <f t="shared" si="455"/>
        <v>31</v>
      </c>
      <c r="F222" s="24">
        <f t="shared" si="458"/>
        <v>48335</v>
      </c>
      <c r="G222" s="25">
        <f t="shared" si="479"/>
        <v>0.92474400893948017</v>
      </c>
      <c r="H222" s="25"/>
      <c r="I222" s="25"/>
      <c r="J222" s="25"/>
      <c r="K222" s="25"/>
      <c r="L222" s="25"/>
      <c r="M222" s="25"/>
      <c r="N222" s="25"/>
      <c r="O222" s="25"/>
      <c r="P222" s="23"/>
      <c r="Q222" s="25">
        <f t="shared" si="480"/>
        <v>1</v>
      </c>
      <c r="R222" s="25">
        <f t="shared" ref="R222:CC222" si="489">IF($F222=R$4,1,IF($F222&gt;=EDATE(R$4,12),IF(R$11="Prior Year",R210*(1-R$10),R210-R$10),IF(R221&gt;0,R221,0)))</f>
        <v>0.91999999999999993</v>
      </c>
      <c r="S222" s="25">
        <f t="shared" si="489"/>
        <v>1</v>
      </c>
      <c r="T222" s="25">
        <f t="shared" si="489"/>
        <v>0.91999999999999993</v>
      </c>
      <c r="U222" s="25">
        <f t="shared" si="489"/>
        <v>0.91999999999999993</v>
      </c>
      <c r="V222" s="25">
        <f t="shared" si="489"/>
        <v>0.92499999999999993</v>
      </c>
      <c r="W222" s="25">
        <f t="shared" si="489"/>
        <v>0.91999999999999993</v>
      </c>
      <c r="X222" s="25">
        <f t="shared" si="489"/>
        <v>0.92499999999999993</v>
      </c>
      <c r="Y222" s="25">
        <f t="shared" si="489"/>
        <v>0.92499999999999993</v>
      </c>
      <c r="Z222" s="25">
        <f t="shared" si="489"/>
        <v>0.92499999999999993</v>
      </c>
      <c r="AA222" s="25">
        <f t="shared" si="489"/>
        <v>0.92499999999999993</v>
      </c>
      <c r="AB222" s="25">
        <f t="shared" si="489"/>
        <v>0.92999999999999994</v>
      </c>
      <c r="AC222" s="25">
        <f t="shared" si="489"/>
        <v>0.92999999999999994</v>
      </c>
      <c r="AD222" s="25">
        <f t="shared" si="489"/>
        <v>0.91999999999999993</v>
      </c>
      <c r="AE222" s="25">
        <f t="shared" si="489"/>
        <v>0.92499999999999993</v>
      </c>
      <c r="AF222" s="25">
        <f t="shared" si="489"/>
        <v>0.92499999999999993</v>
      </c>
      <c r="AG222" s="25">
        <f t="shared" si="489"/>
        <v>0.92499999999999993</v>
      </c>
      <c r="AH222" s="25">
        <f t="shared" si="489"/>
        <v>0.92499999999999993</v>
      </c>
      <c r="AI222" s="25">
        <f t="shared" si="489"/>
        <v>1</v>
      </c>
      <c r="AJ222" s="25">
        <f t="shared" si="489"/>
        <v>1</v>
      </c>
      <c r="AK222" s="25">
        <f t="shared" si="489"/>
        <v>0.91999999999999993</v>
      </c>
      <c r="AL222" s="25">
        <f t="shared" si="489"/>
        <v>0.92499999999999993</v>
      </c>
      <c r="AM222" s="25">
        <f t="shared" si="489"/>
        <v>0.92499999999999993</v>
      </c>
      <c r="AN222" s="25">
        <f t="shared" si="489"/>
        <v>0.87999999999999989</v>
      </c>
      <c r="AO222" s="25">
        <f t="shared" si="489"/>
        <v>0.87999999999999989</v>
      </c>
      <c r="AP222" s="25">
        <f t="shared" si="489"/>
        <v>0.87999999999999989</v>
      </c>
      <c r="AQ222" s="25">
        <f t="shared" si="489"/>
        <v>0.87999999999999989</v>
      </c>
      <c r="AR222" s="25">
        <f t="shared" si="489"/>
        <v>1</v>
      </c>
      <c r="AS222" s="25">
        <f t="shared" si="489"/>
        <v>1</v>
      </c>
      <c r="AT222" s="25">
        <f t="shared" si="489"/>
        <v>0.87999999999999989</v>
      </c>
      <c r="AU222" s="25">
        <f t="shared" si="489"/>
        <v>1</v>
      </c>
      <c r="AV222" s="25">
        <f t="shared" si="489"/>
        <v>0.87999999999999989</v>
      </c>
      <c r="AW222" s="25">
        <f t="shared" si="489"/>
        <v>0.87999999999999989</v>
      </c>
      <c r="AX222" s="25">
        <f t="shared" si="489"/>
        <v>0.87999999999999989</v>
      </c>
      <c r="AY222" s="25">
        <f t="shared" si="489"/>
        <v>0.87999999999999989</v>
      </c>
      <c r="AZ222" s="25">
        <f t="shared" si="489"/>
        <v>0.87999999999999989</v>
      </c>
      <c r="BA222" s="25">
        <f t="shared" si="489"/>
        <v>0.87999999999999989</v>
      </c>
      <c r="BB222" s="25">
        <f t="shared" si="489"/>
        <v>0.87999999999999989</v>
      </c>
      <c r="BC222" s="25">
        <f t="shared" si="489"/>
        <v>0.87999999999999989</v>
      </c>
      <c r="BD222" s="25">
        <f t="shared" si="489"/>
        <v>0.87999999999999989</v>
      </c>
      <c r="BE222" s="25">
        <f t="shared" si="489"/>
        <v>0.87999999999999989</v>
      </c>
      <c r="BF222" s="25">
        <f t="shared" si="489"/>
        <v>0.87199999999999989</v>
      </c>
      <c r="BG222" s="25">
        <f t="shared" si="489"/>
        <v>0.87199999999999989</v>
      </c>
      <c r="BH222" s="25">
        <f t="shared" si="489"/>
        <v>1</v>
      </c>
      <c r="BI222" s="25">
        <f t="shared" si="489"/>
        <v>1</v>
      </c>
      <c r="BJ222" s="25">
        <f t="shared" si="489"/>
        <v>1</v>
      </c>
      <c r="BK222" s="25">
        <f t="shared" si="489"/>
        <v>0.87999999999999989</v>
      </c>
      <c r="BL222" s="25">
        <f t="shared" si="489"/>
        <v>0.87999999999999989</v>
      </c>
      <c r="BM222" s="25">
        <f t="shared" si="489"/>
        <v>0.87999999999999989</v>
      </c>
      <c r="BN222" s="25">
        <f t="shared" si="489"/>
        <v>0.87999999999999989</v>
      </c>
      <c r="BO222" s="25">
        <f t="shared" si="489"/>
        <v>0.87999999999999989</v>
      </c>
      <c r="BP222" s="25">
        <f t="shared" si="489"/>
        <v>0.87999999999999989</v>
      </c>
      <c r="BQ222" s="25">
        <f t="shared" si="489"/>
        <v>0.87999999999999989</v>
      </c>
      <c r="BR222" s="25">
        <f t="shared" si="489"/>
        <v>0.87999999999999989</v>
      </c>
      <c r="BS222" s="25">
        <f t="shared" si="489"/>
        <v>0.87999999999999989</v>
      </c>
      <c r="BT222" s="25">
        <f t="shared" si="489"/>
        <v>0.87999999999999989</v>
      </c>
      <c r="BU222" s="25">
        <f t="shared" si="489"/>
        <v>1</v>
      </c>
      <c r="BV222" s="25">
        <f t="shared" si="489"/>
        <v>0.8879999999999999</v>
      </c>
      <c r="BW222" s="25">
        <f t="shared" si="489"/>
        <v>0.87999999999999989</v>
      </c>
      <c r="BX222" s="25">
        <f t="shared" si="489"/>
        <v>0.87999999999999989</v>
      </c>
      <c r="BY222" s="25">
        <f t="shared" si="489"/>
        <v>0.87999999999999989</v>
      </c>
      <c r="BZ222" s="25">
        <f t="shared" si="489"/>
        <v>0.87999999999999989</v>
      </c>
      <c r="CA222" s="25">
        <f t="shared" si="489"/>
        <v>0.87999999999999989</v>
      </c>
      <c r="CB222" s="25">
        <f t="shared" si="489"/>
        <v>0.87999999999999989</v>
      </c>
      <c r="CC222" s="25">
        <f t="shared" si="489"/>
        <v>0.87999999999999989</v>
      </c>
      <c r="CD222" s="25">
        <f t="shared" ref="CD222:CS222" si="490">IF($F222=CD$4,1,IF($F222&gt;=EDATE(CD$4,12),IF(CD$11="Prior Year",CD210*(1-CD$10),CD210-CD$10),IF(CD221&gt;0,CD221,0)))</f>
        <v>0.87999999999999989</v>
      </c>
      <c r="CE222" s="25">
        <f t="shared" si="490"/>
        <v>0.87999999999999989</v>
      </c>
      <c r="CF222" s="25">
        <f t="shared" si="490"/>
        <v>1</v>
      </c>
      <c r="CG222" s="25">
        <f t="shared" si="490"/>
        <v>1</v>
      </c>
      <c r="CH222" s="25">
        <f t="shared" si="490"/>
        <v>1</v>
      </c>
      <c r="CI222" s="25">
        <f t="shared" si="490"/>
        <v>0.87199999999999989</v>
      </c>
      <c r="CJ222" s="25">
        <f t="shared" si="490"/>
        <v>0.92499999999999993</v>
      </c>
      <c r="CK222" s="25">
        <f t="shared" si="490"/>
        <v>0.92499999999999993</v>
      </c>
      <c r="CL222" s="25">
        <f t="shared" si="490"/>
        <v>0.89599999999999991</v>
      </c>
      <c r="CM222" s="25">
        <v>0.91628922017388281</v>
      </c>
      <c r="CN222" s="25">
        <v>0.91628922017388281</v>
      </c>
      <c r="CO222" s="25">
        <v>0.91628922017388281</v>
      </c>
      <c r="CP222" s="25">
        <f t="shared" si="490"/>
        <v>0.92499999999999993</v>
      </c>
      <c r="CQ222" s="25">
        <f t="shared" si="490"/>
        <v>0.92499999999999993</v>
      </c>
      <c r="CR222" s="25">
        <f t="shared" si="490"/>
        <v>0.92499999999999993</v>
      </c>
      <c r="CS222" s="25">
        <f t="shared" si="490"/>
        <v>0.92499999999999993</v>
      </c>
    </row>
    <row r="223" spans="2:97" hidden="1" outlineLevel="1" x14ac:dyDescent="0.25">
      <c r="B223" s="2">
        <f t="shared" si="455"/>
        <v>30</v>
      </c>
      <c r="F223" s="24">
        <f t="shared" si="458"/>
        <v>48366</v>
      </c>
      <c r="G223" s="25">
        <f t="shared" si="479"/>
        <v>0.92381269345636019</v>
      </c>
      <c r="H223" s="25"/>
      <c r="I223" s="25"/>
      <c r="J223" s="25"/>
      <c r="K223" s="25"/>
      <c r="L223" s="25"/>
      <c r="M223" s="25"/>
      <c r="N223" s="25"/>
      <c r="O223" s="25"/>
      <c r="P223" s="23"/>
      <c r="Q223" s="25">
        <f t="shared" si="480"/>
        <v>1</v>
      </c>
      <c r="R223" s="25">
        <f t="shared" ref="R223:CC223" si="491">IF($F223=R$4,1,IF($F223&gt;=EDATE(R$4,12),IF(R$11="Prior Year",R211*(1-R$10),R211-R$10),IF(R222&gt;0,R222,0)))</f>
        <v>0.91999999999999993</v>
      </c>
      <c r="S223" s="25">
        <f t="shared" si="491"/>
        <v>1</v>
      </c>
      <c r="T223" s="25">
        <f t="shared" si="491"/>
        <v>0.91999999999999993</v>
      </c>
      <c r="U223" s="25">
        <f t="shared" si="491"/>
        <v>0.91999999999999993</v>
      </c>
      <c r="V223" s="25">
        <f t="shared" si="491"/>
        <v>0.92499999999999993</v>
      </c>
      <c r="W223" s="25">
        <f t="shared" si="491"/>
        <v>0.91999999999999993</v>
      </c>
      <c r="X223" s="25">
        <f t="shared" si="491"/>
        <v>0.92499999999999993</v>
      </c>
      <c r="Y223" s="25">
        <f t="shared" si="491"/>
        <v>0.92499999999999993</v>
      </c>
      <c r="Z223" s="25">
        <f t="shared" si="491"/>
        <v>0.92499999999999993</v>
      </c>
      <c r="AA223" s="25">
        <f t="shared" si="491"/>
        <v>0.92499999999999993</v>
      </c>
      <c r="AB223" s="25">
        <f t="shared" si="491"/>
        <v>0.92999999999999994</v>
      </c>
      <c r="AC223" s="25">
        <f t="shared" si="491"/>
        <v>0.92999999999999994</v>
      </c>
      <c r="AD223" s="25">
        <f t="shared" si="491"/>
        <v>0.91999999999999993</v>
      </c>
      <c r="AE223" s="25">
        <f t="shared" si="491"/>
        <v>0.92499999999999993</v>
      </c>
      <c r="AF223" s="25">
        <f t="shared" si="491"/>
        <v>0.92499999999999993</v>
      </c>
      <c r="AG223" s="25">
        <f t="shared" si="491"/>
        <v>0.92499999999999993</v>
      </c>
      <c r="AH223" s="25">
        <f t="shared" si="491"/>
        <v>0.92499999999999993</v>
      </c>
      <c r="AI223" s="25">
        <f t="shared" si="491"/>
        <v>1</v>
      </c>
      <c r="AJ223" s="25">
        <f t="shared" si="491"/>
        <v>1</v>
      </c>
      <c r="AK223" s="25">
        <f t="shared" si="491"/>
        <v>0.91999999999999993</v>
      </c>
      <c r="AL223" s="25">
        <f t="shared" si="491"/>
        <v>0.92499999999999993</v>
      </c>
      <c r="AM223" s="25">
        <f t="shared" si="491"/>
        <v>0.92499999999999993</v>
      </c>
      <c r="AN223" s="25">
        <f t="shared" si="491"/>
        <v>0.87999999999999989</v>
      </c>
      <c r="AO223" s="25">
        <f t="shared" si="491"/>
        <v>0.87999999999999989</v>
      </c>
      <c r="AP223" s="25">
        <f t="shared" si="491"/>
        <v>0.87999999999999989</v>
      </c>
      <c r="AQ223" s="25">
        <f t="shared" si="491"/>
        <v>0.87999999999999989</v>
      </c>
      <c r="AR223" s="25">
        <f t="shared" si="491"/>
        <v>1</v>
      </c>
      <c r="AS223" s="25">
        <f t="shared" si="491"/>
        <v>1</v>
      </c>
      <c r="AT223" s="25">
        <f t="shared" si="491"/>
        <v>0.87999999999999989</v>
      </c>
      <c r="AU223" s="25">
        <f t="shared" si="491"/>
        <v>1</v>
      </c>
      <c r="AV223" s="25">
        <f t="shared" si="491"/>
        <v>0.87999999999999989</v>
      </c>
      <c r="AW223" s="25">
        <f t="shared" si="491"/>
        <v>0.87999999999999989</v>
      </c>
      <c r="AX223" s="25">
        <f t="shared" si="491"/>
        <v>0.87999999999999989</v>
      </c>
      <c r="AY223" s="25">
        <f t="shared" si="491"/>
        <v>0.87999999999999989</v>
      </c>
      <c r="AZ223" s="25">
        <f t="shared" si="491"/>
        <v>0.87199999999999989</v>
      </c>
      <c r="BA223" s="25">
        <f t="shared" si="491"/>
        <v>0.87199999999999989</v>
      </c>
      <c r="BB223" s="25">
        <f t="shared" si="491"/>
        <v>0.87199999999999989</v>
      </c>
      <c r="BC223" s="25">
        <f t="shared" si="491"/>
        <v>0.87199999999999989</v>
      </c>
      <c r="BD223" s="25">
        <f t="shared" si="491"/>
        <v>0.87199999999999989</v>
      </c>
      <c r="BE223" s="25">
        <f t="shared" si="491"/>
        <v>0.87199999999999989</v>
      </c>
      <c r="BF223" s="25">
        <f t="shared" si="491"/>
        <v>0.87199999999999989</v>
      </c>
      <c r="BG223" s="25">
        <f t="shared" si="491"/>
        <v>0.87199999999999989</v>
      </c>
      <c r="BH223" s="25">
        <f t="shared" si="491"/>
        <v>1</v>
      </c>
      <c r="BI223" s="25">
        <f t="shared" si="491"/>
        <v>1</v>
      </c>
      <c r="BJ223" s="25">
        <f t="shared" si="491"/>
        <v>1</v>
      </c>
      <c r="BK223" s="25">
        <f t="shared" si="491"/>
        <v>0.87999999999999989</v>
      </c>
      <c r="BL223" s="25">
        <f t="shared" si="491"/>
        <v>0.87999999999999989</v>
      </c>
      <c r="BM223" s="25">
        <f t="shared" si="491"/>
        <v>0.87999999999999989</v>
      </c>
      <c r="BN223" s="25">
        <f t="shared" si="491"/>
        <v>0.87999999999999989</v>
      </c>
      <c r="BO223" s="25">
        <f t="shared" si="491"/>
        <v>0.87999999999999989</v>
      </c>
      <c r="BP223" s="25">
        <f t="shared" si="491"/>
        <v>0.87999999999999989</v>
      </c>
      <c r="BQ223" s="25">
        <f t="shared" si="491"/>
        <v>0.87999999999999989</v>
      </c>
      <c r="BR223" s="25">
        <f t="shared" si="491"/>
        <v>0.87999999999999989</v>
      </c>
      <c r="BS223" s="25">
        <f t="shared" si="491"/>
        <v>0.87999999999999989</v>
      </c>
      <c r="BT223" s="25">
        <f t="shared" si="491"/>
        <v>0.87999999999999989</v>
      </c>
      <c r="BU223" s="25">
        <f t="shared" si="491"/>
        <v>1</v>
      </c>
      <c r="BV223" s="25">
        <f t="shared" si="491"/>
        <v>0.8879999999999999</v>
      </c>
      <c r="BW223" s="25">
        <f t="shared" si="491"/>
        <v>0.87999999999999989</v>
      </c>
      <c r="BX223" s="25">
        <f t="shared" si="491"/>
        <v>0.87999999999999989</v>
      </c>
      <c r="BY223" s="25">
        <f t="shared" si="491"/>
        <v>0.87999999999999989</v>
      </c>
      <c r="BZ223" s="25">
        <f t="shared" si="491"/>
        <v>0.87999999999999989</v>
      </c>
      <c r="CA223" s="25">
        <f t="shared" si="491"/>
        <v>0.87999999999999989</v>
      </c>
      <c r="CB223" s="25">
        <f t="shared" si="491"/>
        <v>0.87999999999999989</v>
      </c>
      <c r="CC223" s="25">
        <f t="shared" si="491"/>
        <v>0.87999999999999989</v>
      </c>
      <c r="CD223" s="25">
        <f t="shared" ref="CD223:CS223" si="492">IF($F223=CD$4,1,IF($F223&gt;=EDATE(CD$4,12),IF(CD$11="Prior Year",CD211*(1-CD$10),CD211-CD$10),IF(CD222&gt;0,CD222,0)))</f>
        <v>0.87999999999999989</v>
      </c>
      <c r="CE223" s="25">
        <f t="shared" si="492"/>
        <v>0.87999999999999989</v>
      </c>
      <c r="CF223" s="25">
        <f t="shared" si="492"/>
        <v>1</v>
      </c>
      <c r="CG223" s="25">
        <f t="shared" si="492"/>
        <v>1</v>
      </c>
      <c r="CH223" s="25">
        <f t="shared" si="492"/>
        <v>1</v>
      </c>
      <c r="CI223" s="25">
        <f t="shared" si="492"/>
        <v>0.87199999999999989</v>
      </c>
      <c r="CJ223" s="25">
        <f t="shared" si="492"/>
        <v>0.92499999999999993</v>
      </c>
      <c r="CK223" s="25">
        <f t="shared" si="492"/>
        <v>0.92499999999999993</v>
      </c>
      <c r="CL223" s="25">
        <f t="shared" si="492"/>
        <v>0.89599999999999991</v>
      </c>
      <c r="CM223" s="25">
        <v>0.91628922017388281</v>
      </c>
      <c r="CN223" s="25">
        <v>0.91628922017388281</v>
      </c>
      <c r="CO223" s="25">
        <v>0.91628922017388281</v>
      </c>
      <c r="CP223" s="25">
        <f t="shared" si="492"/>
        <v>0.92499999999999993</v>
      </c>
      <c r="CQ223" s="25">
        <f t="shared" si="492"/>
        <v>0.92499999999999993</v>
      </c>
      <c r="CR223" s="25">
        <f t="shared" si="492"/>
        <v>0.92499999999999993</v>
      </c>
      <c r="CS223" s="25">
        <f t="shared" si="492"/>
        <v>0.92499999999999993</v>
      </c>
    </row>
    <row r="224" spans="2:97" hidden="1" outlineLevel="1" x14ac:dyDescent="0.25">
      <c r="B224" s="2">
        <f t="shared" si="455"/>
        <v>31</v>
      </c>
      <c r="F224" s="24">
        <f t="shared" si="458"/>
        <v>48396</v>
      </c>
      <c r="G224" s="25">
        <f t="shared" si="479"/>
        <v>0.92381269345636019</v>
      </c>
      <c r="H224" s="25"/>
      <c r="I224" s="25"/>
      <c r="J224" s="25"/>
      <c r="K224" s="25"/>
      <c r="L224" s="25"/>
      <c r="M224" s="25"/>
      <c r="N224" s="25"/>
      <c r="O224" s="25"/>
      <c r="P224" s="23"/>
      <c r="Q224" s="25">
        <f t="shared" si="480"/>
        <v>1</v>
      </c>
      <c r="R224" s="25">
        <f t="shared" ref="R224:CC224" si="493">IF($F224=R$4,1,IF($F224&gt;=EDATE(R$4,12),IF(R$11="Prior Year",R212*(1-R$10),R212-R$10),IF(R223&gt;0,R223,0)))</f>
        <v>0.91999999999999993</v>
      </c>
      <c r="S224" s="25">
        <f t="shared" si="493"/>
        <v>1</v>
      </c>
      <c r="T224" s="25">
        <f t="shared" si="493"/>
        <v>0.91999999999999993</v>
      </c>
      <c r="U224" s="25">
        <f t="shared" si="493"/>
        <v>0.91999999999999993</v>
      </c>
      <c r="V224" s="25">
        <f t="shared" si="493"/>
        <v>0.92499999999999993</v>
      </c>
      <c r="W224" s="25">
        <f t="shared" si="493"/>
        <v>0.91999999999999993</v>
      </c>
      <c r="X224" s="25">
        <f t="shared" si="493"/>
        <v>0.92499999999999993</v>
      </c>
      <c r="Y224" s="25">
        <f t="shared" si="493"/>
        <v>0.92499999999999993</v>
      </c>
      <c r="Z224" s="25">
        <f t="shared" si="493"/>
        <v>0.92499999999999993</v>
      </c>
      <c r="AA224" s="25">
        <f t="shared" si="493"/>
        <v>0.92499999999999993</v>
      </c>
      <c r="AB224" s="25">
        <f t="shared" si="493"/>
        <v>0.92999999999999994</v>
      </c>
      <c r="AC224" s="25">
        <f t="shared" si="493"/>
        <v>0.92999999999999994</v>
      </c>
      <c r="AD224" s="25">
        <f t="shared" si="493"/>
        <v>0.91999999999999993</v>
      </c>
      <c r="AE224" s="25">
        <f t="shared" si="493"/>
        <v>0.92499999999999993</v>
      </c>
      <c r="AF224" s="25">
        <f t="shared" si="493"/>
        <v>0.92499999999999993</v>
      </c>
      <c r="AG224" s="25">
        <f t="shared" si="493"/>
        <v>0.92499999999999993</v>
      </c>
      <c r="AH224" s="25">
        <f t="shared" si="493"/>
        <v>0.92499999999999993</v>
      </c>
      <c r="AI224" s="25">
        <f t="shared" si="493"/>
        <v>1</v>
      </c>
      <c r="AJ224" s="25">
        <f t="shared" si="493"/>
        <v>1</v>
      </c>
      <c r="AK224" s="25">
        <f t="shared" si="493"/>
        <v>0.91999999999999993</v>
      </c>
      <c r="AL224" s="25">
        <f t="shared" si="493"/>
        <v>0.92499999999999993</v>
      </c>
      <c r="AM224" s="25">
        <f t="shared" si="493"/>
        <v>0.92499999999999993</v>
      </c>
      <c r="AN224" s="25">
        <f t="shared" si="493"/>
        <v>0.87999999999999989</v>
      </c>
      <c r="AO224" s="25">
        <f t="shared" si="493"/>
        <v>0.87999999999999989</v>
      </c>
      <c r="AP224" s="25">
        <f t="shared" si="493"/>
        <v>0.87999999999999989</v>
      </c>
      <c r="AQ224" s="25">
        <f t="shared" si="493"/>
        <v>0.87999999999999989</v>
      </c>
      <c r="AR224" s="25">
        <f t="shared" si="493"/>
        <v>1</v>
      </c>
      <c r="AS224" s="25">
        <f t="shared" si="493"/>
        <v>1</v>
      </c>
      <c r="AT224" s="25">
        <f t="shared" si="493"/>
        <v>0.87999999999999989</v>
      </c>
      <c r="AU224" s="25">
        <f t="shared" si="493"/>
        <v>1</v>
      </c>
      <c r="AV224" s="25">
        <f t="shared" si="493"/>
        <v>0.87999999999999989</v>
      </c>
      <c r="AW224" s="25">
        <f t="shared" si="493"/>
        <v>0.87999999999999989</v>
      </c>
      <c r="AX224" s="25">
        <f t="shared" si="493"/>
        <v>0.87999999999999989</v>
      </c>
      <c r="AY224" s="25">
        <f t="shared" si="493"/>
        <v>0.87999999999999989</v>
      </c>
      <c r="AZ224" s="25">
        <f t="shared" si="493"/>
        <v>0.87199999999999989</v>
      </c>
      <c r="BA224" s="25">
        <f t="shared" si="493"/>
        <v>0.87199999999999989</v>
      </c>
      <c r="BB224" s="25">
        <f t="shared" si="493"/>
        <v>0.87199999999999989</v>
      </c>
      <c r="BC224" s="25">
        <f t="shared" si="493"/>
        <v>0.87199999999999989</v>
      </c>
      <c r="BD224" s="25">
        <f t="shared" si="493"/>
        <v>0.87199999999999989</v>
      </c>
      <c r="BE224" s="25">
        <f t="shared" si="493"/>
        <v>0.87199999999999989</v>
      </c>
      <c r="BF224" s="25">
        <f t="shared" si="493"/>
        <v>0.87199999999999989</v>
      </c>
      <c r="BG224" s="25">
        <f t="shared" si="493"/>
        <v>0.87199999999999989</v>
      </c>
      <c r="BH224" s="25">
        <f t="shared" si="493"/>
        <v>1</v>
      </c>
      <c r="BI224" s="25">
        <f t="shared" si="493"/>
        <v>1</v>
      </c>
      <c r="BJ224" s="25">
        <f t="shared" si="493"/>
        <v>1</v>
      </c>
      <c r="BK224" s="25">
        <f t="shared" si="493"/>
        <v>0.87999999999999989</v>
      </c>
      <c r="BL224" s="25">
        <f t="shared" si="493"/>
        <v>0.87999999999999989</v>
      </c>
      <c r="BM224" s="25">
        <f t="shared" si="493"/>
        <v>0.87999999999999989</v>
      </c>
      <c r="BN224" s="25">
        <f t="shared" si="493"/>
        <v>0.87999999999999989</v>
      </c>
      <c r="BO224" s="25">
        <f t="shared" si="493"/>
        <v>0.87999999999999989</v>
      </c>
      <c r="BP224" s="25">
        <f t="shared" si="493"/>
        <v>0.87999999999999989</v>
      </c>
      <c r="BQ224" s="25">
        <f t="shared" si="493"/>
        <v>0.87999999999999989</v>
      </c>
      <c r="BR224" s="25">
        <f t="shared" si="493"/>
        <v>0.87999999999999989</v>
      </c>
      <c r="BS224" s="25">
        <f t="shared" si="493"/>
        <v>0.87999999999999989</v>
      </c>
      <c r="BT224" s="25">
        <f t="shared" si="493"/>
        <v>0.87999999999999989</v>
      </c>
      <c r="BU224" s="25">
        <f t="shared" si="493"/>
        <v>1</v>
      </c>
      <c r="BV224" s="25">
        <f t="shared" si="493"/>
        <v>0.8879999999999999</v>
      </c>
      <c r="BW224" s="25">
        <f t="shared" si="493"/>
        <v>0.87999999999999989</v>
      </c>
      <c r="BX224" s="25">
        <f t="shared" si="493"/>
        <v>0.87999999999999989</v>
      </c>
      <c r="BY224" s="25">
        <f t="shared" si="493"/>
        <v>0.87999999999999989</v>
      </c>
      <c r="BZ224" s="25">
        <f t="shared" si="493"/>
        <v>0.87999999999999989</v>
      </c>
      <c r="CA224" s="25">
        <f t="shared" si="493"/>
        <v>0.87999999999999989</v>
      </c>
      <c r="CB224" s="25">
        <f t="shared" si="493"/>
        <v>0.87999999999999989</v>
      </c>
      <c r="CC224" s="25">
        <f t="shared" si="493"/>
        <v>0.87999999999999989</v>
      </c>
      <c r="CD224" s="25">
        <f t="shared" ref="CD224:CS224" si="494">IF($F224=CD$4,1,IF($F224&gt;=EDATE(CD$4,12),IF(CD$11="Prior Year",CD212*(1-CD$10),CD212-CD$10),IF(CD223&gt;0,CD223,0)))</f>
        <v>0.87999999999999989</v>
      </c>
      <c r="CE224" s="25">
        <f t="shared" si="494"/>
        <v>0.87999999999999989</v>
      </c>
      <c r="CF224" s="25">
        <f t="shared" si="494"/>
        <v>1</v>
      </c>
      <c r="CG224" s="25">
        <f t="shared" si="494"/>
        <v>1</v>
      </c>
      <c r="CH224" s="25">
        <f t="shared" si="494"/>
        <v>1</v>
      </c>
      <c r="CI224" s="25">
        <f t="shared" si="494"/>
        <v>0.87199999999999989</v>
      </c>
      <c r="CJ224" s="25">
        <f t="shared" si="494"/>
        <v>0.92499999999999993</v>
      </c>
      <c r="CK224" s="25">
        <f t="shared" si="494"/>
        <v>0.92499999999999993</v>
      </c>
      <c r="CL224" s="25">
        <f t="shared" si="494"/>
        <v>0.89599999999999991</v>
      </c>
      <c r="CM224" s="25">
        <v>0.91628922017388281</v>
      </c>
      <c r="CN224" s="25">
        <v>0.91628922017388281</v>
      </c>
      <c r="CO224" s="25">
        <v>0.91628922017388281</v>
      </c>
      <c r="CP224" s="25">
        <f t="shared" si="494"/>
        <v>0.92499999999999993</v>
      </c>
      <c r="CQ224" s="25">
        <f t="shared" si="494"/>
        <v>0.92499999999999993</v>
      </c>
      <c r="CR224" s="25">
        <f t="shared" si="494"/>
        <v>0.92499999999999993</v>
      </c>
      <c r="CS224" s="25">
        <f t="shared" si="494"/>
        <v>0.92499999999999993</v>
      </c>
    </row>
    <row r="225" spans="2:97" hidden="1" outlineLevel="1" x14ac:dyDescent="0.25">
      <c r="B225" s="2">
        <f t="shared" si="455"/>
        <v>31</v>
      </c>
      <c r="F225" s="24">
        <f t="shared" si="458"/>
        <v>48427</v>
      </c>
      <c r="G225" s="25">
        <f t="shared" si="479"/>
        <v>0.92309480443812242</v>
      </c>
      <c r="H225" s="25"/>
      <c r="I225" s="25"/>
      <c r="J225" s="25"/>
      <c r="K225" s="25"/>
      <c r="L225" s="25"/>
      <c r="M225" s="25"/>
      <c r="N225" s="25"/>
      <c r="O225" s="25"/>
      <c r="P225" s="23"/>
      <c r="Q225" s="25">
        <f t="shared" si="480"/>
        <v>1</v>
      </c>
      <c r="R225" s="25">
        <f t="shared" ref="R225:CC225" si="495">IF($F225=R$4,1,IF($F225&gt;=EDATE(R$4,12),IF(R$11="Prior Year",R213*(1-R$10),R213-R$10),IF(R224&gt;0,R224,0)))</f>
        <v>0.91999999999999993</v>
      </c>
      <c r="S225" s="25">
        <f t="shared" si="495"/>
        <v>1</v>
      </c>
      <c r="T225" s="25">
        <f t="shared" si="495"/>
        <v>0.91999999999999993</v>
      </c>
      <c r="U225" s="25">
        <f t="shared" si="495"/>
        <v>0.91999999999999993</v>
      </c>
      <c r="V225" s="25">
        <f t="shared" si="495"/>
        <v>0.92499999999999993</v>
      </c>
      <c r="W225" s="25">
        <f t="shared" si="495"/>
        <v>0.91999999999999993</v>
      </c>
      <c r="X225" s="25">
        <f t="shared" si="495"/>
        <v>0.92499999999999993</v>
      </c>
      <c r="Y225" s="25">
        <f t="shared" si="495"/>
        <v>0.92499999999999993</v>
      </c>
      <c r="Z225" s="25">
        <f t="shared" si="495"/>
        <v>0.92499999999999993</v>
      </c>
      <c r="AA225" s="25">
        <f t="shared" si="495"/>
        <v>0.92499999999999993</v>
      </c>
      <c r="AB225" s="25">
        <f t="shared" si="495"/>
        <v>0.92999999999999994</v>
      </c>
      <c r="AC225" s="25">
        <f t="shared" si="495"/>
        <v>0.92999999999999994</v>
      </c>
      <c r="AD225" s="25">
        <f t="shared" si="495"/>
        <v>0.91999999999999993</v>
      </c>
      <c r="AE225" s="25">
        <f t="shared" si="495"/>
        <v>0.92499999999999993</v>
      </c>
      <c r="AF225" s="25">
        <f t="shared" si="495"/>
        <v>0.92499999999999993</v>
      </c>
      <c r="AG225" s="25">
        <f t="shared" si="495"/>
        <v>0.92499999999999993</v>
      </c>
      <c r="AH225" s="25">
        <f t="shared" si="495"/>
        <v>0.92499999999999993</v>
      </c>
      <c r="AI225" s="25">
        <f t="shared" si="495"/>
        <v>1</v>
      </c>
      <c r="AJ225" s="25">
        <f t="shared" si="495"/>
        <v>1</v>
      </c>
      <c r="AK225" s="25">
        <f t="shared" si="495"/>
        <v>0.91999999999999993</v>
      </c>
      <c r="AL225" s="25">
        <f t="shared" si="495"/>
        <v>0.92499999999999993</v>
      </c>
      <c r="AM225" s="25">
        <f t="shared" si="495"/>
        <v>0.92499999999999993</v>
      </c>
      <c r="AN225" s="25">
        <f t="shared" si="495"/>
        <v>0.87999999999999989</v>
      </c>
      <c r="AO225" s="25">
        <f t="shared" si="495"/>
        <v>0.87999999999999989</v>
      </c>
      <c r="AP225" s="25">
        <f t="shared" si="495"/>
        <v>0.87999999999999989</v>
      </c>
      <c r="AQ225" s="25">
        <f t="shared" si="495"/>
        <v>0.87999999999999989</v>
      </c>
      <c r="AR225" s="25">
        <f t="shared" si="495"/>
        <v>1</v>
      </c>
      <c r="AS225" s="25">
        <f t="shared" si="495"/>
        <v>1</v>
      </c>
      <c r="AT225" s="25">
        <f t="shared" si="495"/>
        <v>0.87999999999999989</v>
      </c>
      <c r="AU225" s="25">
        <f t="shared" si="495"/>
        <v>1</v>
      </c>
      <c r="AV225" s="25">
        <f t="shared" si="495"/>
        <v>0.87999999999999989</v>
      </c>
      <c r="AW225" s="25">
        <f t="shared" si="495"/>
        <v>0.87999999999999989</v>
      </c>
      <c r="AX225" s="25">
        <f t="shared" si="495"/>
        <v>0.87999999999999989</v>
      </c>
      <c r="AY225" s="25">
        <f t="shared" si="495"/>
        <v>0.87999999999999989</v>
      </c>
      <c r="AZ225" s="25">
        <f t="shared" si="495"/>
        <v>0.87199999999999989</v>
      </c>
      <c r="BA225" s="25">
        <f t="shared" si="495"/>
        <v>0.87199999999999989</v>
      </c>
      <c r="BB225" s="25">
        <f t="shared" si="495"/>
        <v>0.87199999999999989</v>
      </c>
      <c r="BC225" s="25">
        <f t="shared" si="495"/>
        <v>0.87199999999999989</v>
      </c>
      <c r="BD225" s="25">
        <f t="shared" si="495"/>
        <v>0.87199999999999989</v>
      </c>
      <c r="BE225" s="25">
        <f t="shared" si="495"/>
        <v>0.87199999999999989</v>
      </c>
      <c r="BF225" s="25">
        <f t="shared" si="495"/>
        <v>0.87199999999999989</v>
      </c>
      <c r="BG225" s="25">
        <f t="shared" si="495"/>
        <v>0.87199999999999989</v>
      </c>
      <c r="BH225" s="25">
        <f t="shared" si="495"/>
        <v>1</v>
      </c>
      <c r="BI225" s="25">
        <f t="shared" si="495"/>
        <v>1</v>
      </c>
      <c r="BJ225" s="25">
        <f t="shared" si="495"/>
        <v>1</v>
      </c>
      <c r="BK225" s="25">
        <f t="shared" si="495"/>
        <v>0.87999999999999989</v>
      </c>
      <c r="BL225" s="25">
        <f t="shared" si="495"/>
        <v>0.87999999999999989</v>
      </c>
      <c r="BM225" s="25">
        <f t="shared" si="495"/>
        <v>0.87999999999999989</v>
      </c>
      <c r="BN225" s="25">
        <f t="shared" si="495"/>
        <v>0.87999999999999989</v>
      </c>
      <c r="BO225" s="25">
        <f t="shared" si="495"/>
        <v>0.87999999999999989</v>
      </c>
      <c r="BP225" s="25">
        <f t="shared" si="495"/>
        <v>0.87999999999999989</v>
      </c>
      <c r="BQ225" s="25">
        <f t="shared" si="495"/>
        <v>0.87199999999999989</v>
      </c>
      <c r="BR225" s="25">
        <f t="shared" si="495"/>
        <v>0.87199999999999989</v>
      </c>
      <c r="BS225" s="25">
        <f t="shared" si="495"/>
        <v>0.87199999999999989</v>
      </c>
      <c r="BT225" s="25">
        <f t="shared" si="495"/>
        <v>0.87199999999999989</v>
      </c>
      <c r="BU225" s="25">
        <f t="shared" si="495"/>
        <v>1</v>
      </c>
      <c r="BV225" s="25">
        <f t="shared" si="495"/>
        <v>0.8879999999999999</v>
      </c>
      <c r="BW225" s="25">
        <f t="shared" si="495"/>
        <v>0.87199999999999989</v>
      </c>
      <c r="BX225" s="25">
        <f t="shared" si="495"/>
        <v>0.87199999999999989</v>
      </c>
      <c r="BY225" s="25">
        <f t="shared" si="495"/>
        <v>0.87199999999999989</v>
      </c>
      <c r="BZ225" s="25">
        <f t="shared" si="495"/>
        <v>0.87199999999999989</v>
      </c>
      <c r="CA225" s="25">
        <f t="shared" si="495"/>
        <v>0.87199999999999989</v>
      </c>
      <c r="CB225" s="25">
        <f t="shared" si="495"/>
        <v>0.87199999999999989</v>
      </c>
      <c r="CC225" s="25">
        <f t="shared" si="495"/>
        <v>0.87199999999999989</v>
      </c>
      <c r="CD225" s="25">
        <f t="shared" ref="CD225:CS225" si="496">IF($F225=CD$4,1,IF($F225&gt;=EDATE(CD$4,12),IF(CD$11="Prior Year",CD213*(1-CD$10),CD213-CD$10),IF(CD224&gt;0,CD224,0)))</f>
        <v>0.87199999999999989</v>
      </c>
      <c r="CE225" s="25">
        <f t="shared" si="496"/>
        <v>0.87199999999999989</v>
      </c>
      <c r="CF225" s="25">
        <f t="shared" si="496"/>
        <v>1</v>
      </c>
      <c r="CG225" s="25">
        <f t="shared" si="496"/>
        <v>1</v>
      </c>
      <c r="CH225" s="25">
        <f t="shared" si="496"/>
        <v>1</v>
      </c>
      <c r="CI225" s="25">
        <f t="shared" si="496"/>
        <v>0.87199999999999989</v>
      </c>
      <c r="CJ225" s="25">
        <f t="shared" si="496"/>
        <v>0.92499999999999993</v>
      </c>
      <c r="CK225" s="25">
        <f t="shared" si="496"/>
        <v>0.92499999999999993</v>
      </c>
      <c r="CL225" s="25">
        <f t="shared" si="496"/>
        <v>0.89599999999999991</v>
      </c>
      <c r="CM225" s="25">
        <v>0.91628922017388281</v>
      </c>
      <c r="CN225" s="25">
        <v>0.91628922017388281</v>
      </c>
      <c r="CO225" s="25">
        <v>0.91628922017388281</v>
      </c>
      <c r="CP225" s="25">
        <f t="shared" si="496"/>
        <v>0.92499999999999993</v>
      </c>
      <c r="CQ225" s="25">
        <f t="shared" si="496"/>
        <v>0.92499999999999993</v>
      </c>
      <c r="CR225" s="25">
        <f t="shared" si="496"/>
        <v>0.92499999999999993</v>
      </c>
      <c r="CS225" s="25">
        <f t="shared" si="496"/>
        <v>0.92499999999999993</v>
      </c>
    </row>
    <row r="226" spans="2:97" hidden="1" outlineLevel="1" x14ac:dyDescent="0.25">
      <c r="B226" s="2">
        <f t="shared" si="455"/>
        <v>30</v>
      </c>
      <c r="F226" s="24">
        <f t="shared" si="458"/>
        <v>48458</v>
      </c>
      <c r="G226" s="25">
        <f t="shared" si="479"/>
        <v>0.92303417191969017</v>
      </c>
      <c r="H226" s="25"/>
      <c r="I226" s="25"/>
      <c r="J226" s="25"/>
      <c r="K226" s="25"/>
      <c r="L226" s="25"/>
      <c r="M226" s="25"/>
      <c r="N226" s="25"/>
      <c r="O226" s="25"/>
      <c r="P226" s="23"/>
      <c r="Q226" s="25">
        <f t="shared" si="480"/>
        <v>1</v>
      </c>
      <c r="R226" s="25">
        <f t="shared" ref="R226:CC226" si="497">IF($F226=R$4,1,IF($F226&gt;=EDATE(R$4,12),IF(R$11="Prior Year",R214*(1-R$10),R214-R$10),IF(R225&gt;0,R225,0)))</f>
        <v>0.91499999999999992</v>
      </c>
      <c r="S226" s="25">
        <f t="shared" si="497"/>
        <v>1</v>
      </c>
      <c r="T226" s="25">
        <f t="shared" si="497"/>
        <v>0.91999999999999993</v>
      </c>
      <c r="U226" s="25">
        <f t="shared" si="497"/>
        <v>0.91999999999999993</v>
      </c>
      <c r="V226" s="25">
        <f t="shared" si="497"/>
        <v>0.92499999999999993</v>
      </c>
      <c r="W226" s="25">
        <f t="shared" si="497"/>
        <v>0.91999999999999993</v>
      </c>
      <c r="X226" s="25">
        <f t="shared" si="497"/>
        <v>0.92499999999999993</v>
      </c>
      <c r="Y226" s="25">
        <f t="shared" si="497"/>
        <v>0.92499999999999993</v>
      </c>
      <c r="Z226" s="25">
        <f t="shared" si="497"/>
        <v>0.92499999999999993</v>
      </c>
      <c r="AA226" s="25">
        <f t="shared" si="497"/>
        <v>0.92499999999999993</v>
      </c>
      <c r="AB226" s="25">
        <f t="shared" si="497"/>
        <v>0.92999999999999994</v>
      </c>
      <c r="AC226" s="25">
        <f t="shared" si="497"/>
        <v>0.92999999999999994</v>
      </c>
      <c r="AD226" s="25">
        <f t="shared" si="497"/>
        <v>0.91999999999999993</v>
      </c>
      <c r="AE226" s="25">
        <f t="shared" si="497"/>
        <v>0.92499999999999993</v>
      </c>
      <c r="AF226" s="25">
        <f t="shared" si="497"/>
        <v>0.92499999999999993</v>
      </c>
      <c r="AG226" s="25">
        <f t="shared" si="497"/>
        <v>0.92499999999999993</v>
      </c>
      <c r="AH226" s="25">
        <f t="shared" si="497"/>
        <v>0.92499999999999993</v>
      </c>
      <c r="AI226" s="25">
        <f t="shared" si="497"/>
        <v>1</v>
      </c>
      <c r="AJ226" s="25">
        <f t="shared" si="497"/>
        <v>1</v>
      </c>
      <c r="AK226" s="25">
        <f t="shared" si="497"/>
        <v>0.91999999999999993</v>
      </c>
      <c r="AL226" s="25">
        <f t="shared" si="497"/>
        <v>0.92499999999999993</v>
      </c>
      <c r="AM226" s="25">
        <f t="shared" si="497"/>
        <v>0.92499999999999993</v>
      </c>
      <c r="AN226" s="25">
        <f t="shared" si="497"/>
        <v>0.87999999999999989</v>
      </c>
      <c r="AO226" s="25">
        <f t="shared" si="497"/>
        <v>0.87999999999999989</v>
      </c>
      <c r="AP226" s="25">
        <f t="shared" si="497"/>
        <v>0.87999999999999989</v>
      </c>
      <c r="AQ226" s="25">
        <f t="shared" si="497"/>
        <v>0.87999999999999989</v>
      </c>
      <c r="AR226" s="25">
        <f t="shared" si="497"/>
        <v>1</v>
      </c>
      <c r="AS226" s="25">
        <f t="shared" si="497"/>
        <v>1</v>
      </c>
      <c r="AT226" s="25">
        <f t="shared" si="497"/>
        <v>0.87999999999999989</v>
      </c>
      <c r="AU226" s="25">
        <f t="shared" si="497"/>
        <v>1</v>
      </c>
      <c r="AV226" s="25">
        <f t="shared" si="497"/>
        <v>0.87999999999999989</v>
      </c>
      <c r="AW226" s="25">
        <f t="shared" si="497"/>
        <v>0.87999999999999989</v>
      </c>
      <c r="AX226" s="25">
        <f t="shared" si="497"/>
        <v>0.87999999999999989</v>
      </c>
      <c r="AY226" s="25">
        <f t="shared" si="497"/>
        <v>0.87999999999999989</v>
      </c>
      <c r="AZ226" s="25">
        <f t="shared" si="497"/>
        <v>0.87199999999999989</v>
      </c>
      <c r="BA226" s="25">
        <f t="shared" si="497"/>
        <v>0.87199999999999989</v>
      </c>
      <c r="BB226" s="25">
        <f t="shared" si="497"/>
        <v>0.87199999999999989</v>
      </c>
      <c r="BC226" s="25">
        <f t="shared" si="497"/>
        <v>0.87199999999999989</v>
      </c>
      <c r="BD226" s="25">
        <f t="shared" si="497"/>
        <v>0.87199999999999989</v>
      </c>
      <c r="BE226" s="25">
        <f t="shared" si="497"/>
        <v>0.87199999999999989</v>
      </c>
      <c r="BF226" s="25">
        <f t="shared" si="497"/>
        <v>0.87199999999999989</v>
      </c>
      <c r="BG226" s="25">
        <f t="shared" si="497"/>
        <v>0.87199999999999989</v>
      </c>
      <c r="BH226" s="25">
        <f t="shared" si="497"/>
        <v>1</v>
      </c>
      <c r="BI226" s="25">
        <f t="shared" si="497"/>
        <v>1</v>
      </c>
      <c r="BJ226" s="25">
        <f t="shared" si="497"/>
        <v>1</v>
      </c>
      <c r="BK226" s="25">
        <f t="shared" si="497"/>
        <v>0.87999999999999989</v>
      </c>
      <c r="BL226" s="25">
        <f t="shared" si="497"/>
        <v>0.87999999999999989</v>
      </c>
      <c r="BM226" s="25">
        <f t="shared" si="497"/>
        <v>0.87999999999999989</v>
      </c>
      <c r="BN226" s="25">
        <f t="shared" si="497"/>
        <v>0.87999999999999989</v>
      </c>
      <c r="BO226" s="25">
        <f t="shared" si="497"/>
        <v>0.87999999999999989</v>
      </c>
      <c r="BP226" s="25">
        <f t="shared" si="497"/>
        <v>0.87999999999999989</v>
      </c>
      <c r="BQ226" s="25">
        <f t="shared" si="497"/>
        <v>0.87199999999999989</v>
      </c>
      <c r="BR226" s="25">
        <f t="shared" si="497"/>
        <v>0.87199999999999989</v>
      </c>
      <c r="BS226" s="25">
        <f t="shared" si="497"/>
        <v>0.87199999999999989</v>
      </c>
      <c r="BT226" s="25">
        <f t="shared" si="497"/>
        <v>0.87199999999999989</v>
      </c>
      <c r="BU226" s="25">
        <f t="shared" si="497"/>
        <v>1</v>
      </c>
      <c r="BV226" s="25">
        <f t="shared" si="497"/>
        <v>0.8879999999999999</v>
      </c>
      <c r="BW226" s="25">
        <f t="shared" si="497"/>
        <v>0.87199999999999989</v>
      </c>
      <c r="BX226" s="25">
        <f t="shared" si="497"/>
        <v>0.87199999999999989</v>
      </c>
      <c r="BY226" s="25">
        <f t="shared" si="497"/>
        <v>0.87199999999999989</v>
      </c>
      <c r="BZ226" s="25">
        <f t="shared" si="497"/>
        <v>0.87199999999999989</v>
      </c>
      <c r="CA226" s="25">
        <f t="shared" si="497"/>
        <v>0.87199999999999989</v>
      </c>
      <c r="CB226" s="25">
        <f t="shared" si="497"/>
        <v>0.87199999999999989</v>
      </c>
      <c r="CC226" s="25">
        <f t="shared" si="497"/>
        <v>0.87199999999999989</v>
      </c>
      <c r="CD226" s="25">
        <f t="shared" ref="CD226:CS226" si="498">IF($F226=CD$4,1,IF($F226&gt;=EDATE(CD$4,12),IF(CD$11="Prior Year",CD214*(1-CD$10),CD214-CD$10),IF(CD225&gt;0,CD225,0)))</f>
        <v>0.87199999999999989</v>
      </c>
      <c r="CE226" s="25">
        <f t="shared" si="498"/>
        <v>0.87199999999999989</v>
      </c>
      <c r="CF226" s="25">
        <f t="shared" si="498"/>
        <v>1</v>
      </c>
      <c r="CG226" s="25">
        <f t="shared" si="498"/>
        <v>1</v>
      </c>
      <c r="CH226" s="25">
        <f t="shared" si="498"/>
        <v>1</v>
      </c>
      <c r="CI226" s="25">
        <f t="shared" si="498"/>
        <v>0.87199999999999989</v>
      </c>
      <c r="CJ226" s="25">
        <f t="shared" si="498"/>
        <v>0.92499999999999993</v>
      </c>
      <c r="CK226" s="25">
        <f t="shared" si="498"/>
        <v>0.92499999999999993</v>
      </c>
      <c r="CL226" s="25">
        <f t="shared" si="498"/>
        <v>0.89599999999999991</v>
      </c>
      <c r="CM226" s="25">
        <v>0.91628922017388281</v>
      </c>
      <c r="CN226" s="25">
        <v>0.91628922017388281</v>
      </c>
      <c r="CO226" s="25">
        <v>0.91628922017388281</v>
      </c>
      <c r="CP226" s="25">
        <f t="shared" si="498"/>
        <v>0.92499999999999993</v>
      </c>
      <c r="CQ226" s="25">
        <f t="shared" si="498"/>
        <v>0.92499999999999993</v>
      </c>
      <c r="CR226" s="25">
        <f t="shared" si="498"/>
        <v>0.92499999999999993</v>
      </c>
      <c r="CS226" s="25">
        <f t="shared" si="498"/>
        <v>0.92499999999999993</v>
      </c>
    </row>
    <row r="227" spans="2:97" hidden="1" outlineLevel="1" x14ac:dyDescent="0.25">
      <c r="B227" s="2">
        <f t="shared" si="455"/>
        <v>31</v>
      </c>
      <c r="F227" s="24">
        <f t="shared" si="458"/>
        <v>48488</v>
      </c>
      <c r="G227" s="25">
        <f t="shared" si="479"/>
        <v>0.92291290688282557</v>
      </c>
      <c r="H227" s="25"/>
      <c r="I227" s="25"/>
      <c r="J227" s="25"/>
      <c r="K227" s="25"/>
      <c r="L227" s="25"/>
      <c r="M227" s="25"/>
      <c r="N227" s="25"/>
      <c r="O227" s="25"/>
      <c r="P227" s="23"/>
      <c r="Q227" s="25">
        <f t="shared" si="480"/>
        <v>1</v>
      </c>
      <c r="R227" s="25">
        <f t="shared" ref="R227:CC227" si="499">IF($F227=R$4,1,IF($F227&gt;=EDATE(R$4,12),IF(R$11="Prior Year",R215*(1-R$10),R215-R$10),IF(R226&gt;0,R226,0)))</f>
        <v>0.91499999999999992</v>
      </c>
      <c r="S227" s="25">
        <f t="shared" si="499"/>
        <v>1</v>
      </c>
      <c r="T227" s="25">
        <f t="shared" si="499"/>
        <v>0.91999999999999993</v>
      </c>
      <c r="U227" s="25">
        <f t="shared" si="499"/>
        <v>0.91999999999999993</v>
      </c>
      <c r="V227" s="25">
        <f t="shared" si="499"/>
        <v>0.92499999999999993</v>
      </c>
      <c r="W227" s="25">
        <f t="shared" si="499"/>
        <v>0.91999999999999993</v>
      </c>
      <c r="X227" s="25">
        <f t="shared" si="499"/>
        <v>0.91999999999999993</v>
      </c>
      <c r="Y227" s="25">
        <f t="shared" si="499"/>
        <v>0.91999999999999993</v>
      </c>
      <c r="Z227" s="25">
        <f t="shared" si="499"/>
        <v>0.92499999999999993</v>
      </c>
      <c r="AA227" s="25">
        <f t="shared" si="499"/>
        <v>0.92499999999999993</v>
      </c>
      <c r="AB227" s="25">
        <f t="shared" si="499"/>
        <v>0.92999999999999994</v>
      </c>
      <c r="AC227" s="25">
        <f t="shared" si="499"/>
        <v>0.92999999999999994</v>
      </c>
      <c r="AD227" s="25">
        <f t="shared" si="499"/>
        <v>0.91999999999999993</v>
      </c>
      <c r="AE227" s="25">
        <f t="shared" si="499"/>
        <v>0.92499999999999993</v>
      </c>
      <c r="AF227" s="25">
        <f t="shared" si="499"/>
        <v>0.92499999999999993</v>
      </c>
      <c r="AG227" s="25">
        <f t="shared" si="499"/>
        <v>0.92499999999999993</v>
      </c>
      <c r="AH227" s="25">
        <f t="shared" si="499"/>
        <v>0.92499999999999993</v>
      </c>
      <c r="AI227" s="25">
        <f t="shared" si="499"/>
        <v>1</v>
      </c>
      <c r="AJ227" s="25">
        <f t="shared" si="499"/>
        <v>1</v>
      </c>
      <c r="AK227" s="25">
        <f t="shared" si="499"/>
        <v>0.91999999999999993</v>
      </c>
      <c r="AL227" s="25">
        <f t="shared" si="499"/>
        <v>0.92499999999999993</v>
      </c>
      <c r="AM227" s="25">
        <f t="shared" si="499"/>
        <v>0.92499999999999993</v>
      </c>
      <c r="AN227" s="25">
        <f t="shared" si="499"/>
        <v>0.87999999999999989</v>
      </c>
      <c r="AO227" s="25">
        <f t="shared" si="499"/>
        <v>0.87999999999999989</v>
      </c>
      <c r="AP227" s="25">
        <f t="shared" si="499"/>
        <v>0.87999999999999989</v>
      </c>
      <c r="AQ227" s="25">
        <f t="shared" si="499"/>
        <v>0.87999999999999989</v>
      </c>
      <c r="AR227" s="25">
        <f t="shared" si="499"/>
        <v>1</v>
      </c>
      <c r="AS227" s="25">
        <f t="shared" si="499"/>
        <v>1</v>
      </c>
      <c r="AT227" s="25">
        <f t="shared" si="499"/>
        <v>0.87999999999999989</v>
      </c>
      <c r="AU227" s="25">
        <f t="shared" si="499"/>
        <v>1</v>
      </c>
      <c r="AV227" s="25">
        <f t="shared" si="499"/>
        <v>0.87999999999999989</v>
      </c>
      <c r="AW227" s="25">
        <f t="shared" si="499"/>
        <v>0.87999999999999989</v>
      </c>
      <c r="AX227" s="25">
        <f t="shared" si="499"/>
        <v>0.87999999999999989</v>
      </c>
      <c r="AY227" s="25">
        <f t="shared" si="499"/>
        <v>0.87999999999999989</v>
      </c>
      <c r="AZ227" s="25">
        <f t="shared" si="499"/>
        <v>0.87199999999999989</v>
      </c>
      <c r="BA227" s="25">
        <f t="shared" si="499"/>
        <v>0.87199999999999989</v>
      </c>
      <c r="BB227" s="25">
        <f t="shared" si="499"/>
        <v>0.87199999999999989</v>
      </c>
      <c r="BC227" s="25">
        <f t="shared" si="499"/>
        <v>0.87199999999999989</v>
      </c>
      <c r="BD227" s="25">
        <f t="shared" si="499"/>
        <v>0.87199999999999989</v>
      </c>
      <c r="BE227" s="25">
        <f t="shared" si="499"/>
        <v>0.87199999999999989</v>
      </c>
      <c r="BF227" s="25">
        <f t="shared" si="499"/>
        <v>0.87199999999999989</v>
      </c>
      <c r="BG227" s="25">
        <f t="shared" si="499"/>
        <v>0.87199999999999989</v>
      </c>
      <c r="BH227" s="25">
        <f t="shared" si="499"/>
        <v>1</v>
      </c>
      <c r="BI227" s="25">
        <f t="shared" si="499"/>
        <v>1</v>
      </c>
      <c r="BJ227" s="25">
        <f t="shared" si="499"/>
        <v>1</v>
      </c>
      <c r="BK227" s="25">
        <f t="shared" si="499"/>
        <v>0.87999999999999989</v>
      </c>
      <c r="BL227" s="25">
        <f t="shared" si="499"/>
        <v>0.87999999999999989</v>
      </c>
      <c r="BM227" s="25">
        <f t="shared" si="499"/>
        <v>0.87999999999999989</v>
      </c>
      <c r="BN227" s="25">
        <f t="shared" si="499"/>
        <v>0.87999999999999989</v>
      </c>
      <c r="BO227" s="25">
        <f t="shared" si="499"/>
        <v>0.87999999999999989</v>
      </c>
      <c r="BP227" s="25">
        <f t="shared" si="499"/>
        <v>0.87999999999999989</v>
      </c>
      <c r="BQ227" s="25">
        <f t="shared" si="499"/>
        <v>0.87199999999999989</v>
      </c>
      <c r="BR227" s="25">
        <f t="shared" si="499"/>
        <v>0.87199999999999989</v>
      </c>
      <c r="BS227" s="25">
        <f t="shared" si="499"/>
        <v>0.87199999999999989</v>
      </c>
      <c r="BT227" s="25">
        <f t="shared" si="499"/>
        <v>0.87199999999999989</v>
      </c>
      <c r="BU227" s="25">
        <f t="shared" si="499"/>
        <v>1</v>
      </c>
      <c r="BV227" s="25">
        <f t="shared" si="499"/>
        <v>0.8879999999999999</v>
      </c>
      <c r="BW227" s="25">
        <f t="shared" si="499"/>
        <v>0.87199999999999989</v>
      </c>
      <c r="BX227" s="25">
        <f t="shared" si="499"/>
        <v>0.87199999999999989</v>
      </c>
      <c r="BY227" s="25">
        <f t="shared" si="499"/>
        <v>0.87199999999999989</v>
      </c>
      <c r="BZ227" s="25">
        <f t="shared" si="499"/>
        <v>0.87199999999999989</v>
      </c>
      <c r="CA227" s="25">
        <f t="shared" si="499"/>
        <v>0.87199999999999989</v>
      </c>
      <c r="CB227" s="25">
        <f t="shared" si="499"/>
        <v>0.87199999999999989</v>
      </c>
      <c r="CC227" s="25">
        <f t="shared" si="499"/>
        <v>0.87199999999999989</v>
      </c>
      <c r="CD227" s="25">
        <f t="shared" ref="CD227:CS227" si="500">IF($F227=CD$4,1,IF($F227&gt;=EDATE(CD$4,12),IF(CD$11="Prior Year",CD215*(1-CD$10),CD215-CD$10),IF(CD226&gt;0,CD226,0)))</f>
        <v>0.87199999999999989</v>
      </c>
      <c r="CE227" s="25">
        <f t="shared" si="500"/>
        <v>0.87199999999999989</v>
      </c>
      <c r="CF227" s="25">
        <f t="shared" si="500"/>
        <v>1</v>
      </c>
      <c r="CG227" s="25">
        <f t="shared" si="500"/>
        <v>1</v>
      </c>
      <c r="CH227" s="25">
        <f t="shared" si="500"/>
        <v>1</v>
      </c>
      <c r="CI227" s="25">
        <f t="shared" si="500"/>
        <v>0.87199999999999989</v>
      </c>
      <c r="CJ227" s="25">
        <f t="shared" si="500"/>
        <v>0.92499999999999993</v>
      </c>
      <c r="CK227" s="25">
        <f t="shared" si="500"/>
        <v>0.92499999999999993</v>
      </c>
      <c r="CL227" s="25">
        <f t="shared" si="500"/>
        <v>0.89599999999999991</v>
      </c>
      <c r="CM227" s="25">
        <v>0.91628922017388281</v>
      </c>
      <c r="CN227" s="25">
        <v>0.91628922017388281</v>
      </c>
      <c r="CO227" s="25">
        <v>0.91628922017388281</v>
      </c>
      <c r="CP227" s="25">
        <f t="shared" si="500"/>
        <v>0.92499999999999993</v>
      </c>
      <c r="CQ227" s="25">
        <f t="shared" si="500"/>
        <v>0.92499999999999993</v>
      </c>
      <c r="CR227" s="25">
        <f t="shared" si="500"/>
        <v>0.92499999999999993</v>
      </c>
      <c r="CS227" s="25">
        <f t="shared" si="500"/>
        <v>0.92499999999999993</v>
      </c>
    </row>
    <row r="228" spans="2:97" hidden="1" outlineLevel="1" x14ac:dyDescent="0.25">
      <c r="B228" s="2">
        <f t="shared" si="455"/>
        <v>30</v>
      </c>
      <c r="F228" s="24">
        <f t="shared" si="458"/>
        <v>48519</v>
      </c>
      <c r="G228" s="25">
        <f t="shared" si="479"/>
        <v>0.92213681064689224</v>
      </c>
      <c r="H228" s="25"/>
      <c r="I228" s="25"/>
      <c r="J228" s="25"/>
      <c r="K228" s="25"/>
      <c r="L228" s="25"/>
      <c r="M228" s="25"/>
      <c r="N228" s="25"/>
      <c r="O228" s="25"/>
      <c r="P228" s="23"/>
      <c r="Q228" s="25">
        <f t="shared" si="480"/>
        <v>1</v>
      </c>
      <c r="R228" s="25">
        <f t="shared" ref="R228:CC228" si="501">IF($F228=R$4,1,IF($F228&gt;=EDATE(R$4,12),IF(R$11="Prior Year",R216*(1-R$10),R216-R$10),IF(R227&gt;0,R227,0)))</f>
        <v>0.91499999999999992</v>
      </c>
      <c r="S228" s="25">
        <f t="shared" si="501"/>
        <v>1</v>
      </c>
      <c r="T228" s="25">
        <f t="shared" si="501"/>
        <v>0.91999999999999993</v>
      </c>
      <c r="U228" s="25">
        <f t="shared" si="501"/>
        <v>0.91999999999999993</v>
      </c>
      <c r="V228" s="25">
        <f t="shared" si="501"/>
        <v>0.92499999999999993</v>
      </c>
      <c r="W228" s="25">
        <f t="shared" si="501"/>
        <v>0.91999999999999993</v>
      </c>
      <c r="X228" s="25">
        <f t="shared" si="501"/>
        <v>0.91999999999999993</v>
      </c>
      <c r="Y228" s="25">
        <f t="shared" si="501"/>
        <v>0.91999999999999993</v>
      </c>
      <c r="Z228" s="25">
        <f t="shared" si="501"/>
        <v>0.91999999999999993</v>
      </c>
      <c r="AA228" s="25">
        <f t="shared" si="501"/>
        <v>0.91999999999999993</v>
      </c>
      <c r="AB228" s="25">
        <f t="shared" si="501"/>
        <v>0.92999999999999994</v>
      </c>
      <c r="AC228" s="25">
        <f t="shared" si="501"/>
        <v>0.92999999999999994</v>
      </c>
      <c r="AD228" s="25">
        <f t="shared" si="501"/>
        <v>0.91999999999999993</v>
      </c>
      <c r="AE228" s="25">
        <f t="shared" si="501"/>
        <v>0.91999999999999993</v>
      </c>
      <c r="AF228" s="25">
        <f t="shared" si="501"/>
        <v>0.91999999999999993</v>
      </c>
      <c r="AG228" s="25">
        <f t="shared" si="501"/>
        <v>0.92499999999999993</v>
      </c>
      <c r="AH228" s="25">
        <f t="shared" si="501"/>
        <v>0.92499999999999993</v>
      </c>
      <c r="AI228" s="25">
        <f t="shared" si="501"/>
        <v>1</v>
      </c>
      <c r="AJ228" s="25">
        <f t="shared" si="501"/>
        <v>1</v>
      </c>
      <c r="AK228" s="25">
        <f t="shared" si="501"/>
        <v>0.91999999999999993</v>
      </c>
      <c r="AL228" s="25">
        <f t="shared" si="501"/>
        <v>0.92499999999999993</v>
      </c>
      <c r="AM228" s="25">
        <f t="shared" si="501"/>
        <v>0.92499999999999993</v>
      </c>
      <c r="AN228" s="25">
        <f t="shared" si="501"/>
        <v>0.87999999999999989</v>
      </c>
      <c r="AO228" s="25">
        <f t="shared" si="501"/>
        <v>0.87999999999999989</v>
      </c>
      <c r="AP228" s="25">
        <f t="shared" si="501"/>
        <v>0.87199999999999989</v>
      </c>
      <c r="AQ228" s="25">
        <f t="shared" si="501"/>
        <v>0.87199999999999989</v>
      </c>
      <c r="AR228" s="25">
        <f t="shared" si="501"/>
        <v>1</v>
      </c>
      <c r="AS228" s="25">
        <f t="shared" si="501"/>
        <v>1</v>
      </c>
      <c r="AT228" s="25">
        <f t="shared" si="501"/>
        <v>0.87999999999999989</v>
      </c>
      <c r="AU228" s="25">
        <f t="shared" si="501"/>
        <v>1</v>
      </c>
      <c r="AV228" s="25">
        <f t="shared" si="501"/>
        <v>0.87999999999999989</v>
      </c>
      <c r="AW228" s="25">
        <f t="shared" si="501"/>
        <v>0.87999999999999989</v>
      </c>
      <c r="AX228" s="25">
        <f t="shared" si="501"/>
        <v>0.87999999999999989</v>
      </c>
      <c r="AY228" s="25">
        <f t="shared" si="501"/>
        <v>0.87999999999999989</v>
      </c>
      <c r="AZ228" s="25">
        <f t="shared" si="501"/>
        <v>0.87199999999999989</v>
      </c>
      <c r="BA228" s="25">
        <f t="shared" si="501"/>
        <v>0.87199999999999989</v>
      </c>
      <c r="BB228" s="25">
        <f t="shared" si="501"/>
        <v>0.87199999999999989</v>
      </c>
      <c r="BC228" s="25">
        <f t="shared" si="501"/>
        <v>0.87199999999999989</v>
      </c>
      <c r="BD228" s="25">
        <f t="shared" si="501"/>
        <v>0.87199999999999989</v>
      </c>
      <c r="BE228" s="25">
        <f t="shared" si="501"/>
        <v>0.87199999999999989</v>
      </c>
      <c r="BF228" s="25">
        <f t="shared" si="501"/>
        <v>0.87199999999999989</v>
      </c>
      <c r="BG228" s="25">
        <f t="shared" si="501"/>
        <v>0.87199999999999989</v>
      </c>
      <c r="BH228" s="25">
        <f t="shared" si="501"/>
        <v>1</v>
      </c>
      <c r="BI228" s="25">
        <f t="shared" si="501"/>
        <v>1</v>
      </c>
      <c r="BJ228" s="25">
        <f t="shared" si="501"/>
        <v>1</v>
      </c>
      <c r="BK228" s="25">
        <f t="shared" si="501"/>
        <v>0.87999999999999989</v>
      </c>
      <c r="BL228" s="25">
        <f t="shared" si="501"/>
        <v>0.87999999999999989</v>
      </c>
      <c r="BM228" s="25">
        <f t="shared" si="501"/>
        <v>0.87999999999999989</v>
      </c>
      <c r="BN228" s="25">
        <f t="shared" si="501"/>
        <v>0.87999999999999989</v>
      </c>
      <c r="BO228" s="25">
        <f t="shared" si="501"/>
        <v>0.87199999999999989</v>
      </c>
      <c r="BP228" s="25">
        <f t="shared" si="501"/>
        <v>0.87999999999999989</v>
      </c>
      <c r="BQ228" s="25">
        <f t="shared" si="501"/>
        <v>0.87199999999999989</v>
      </c>
      <c r="BR228" s="25">
        <f t="shared" si="501"/>
        <v>0.87199999999999989</v>
      </c>
      <c r="BS228" s="25">
        <f t="shared" si="501"/>
        <v>0.87199999999999989</v>
      </c>
      <c r="BT228" s="25">
        <f t="shared" si="501"/>
        <v>0.87199999999999989</v>
      </c>
      <c r="BU228" s="25">
        <f t="shared" si="501"/>
        <v>1</v>
      </c>
      <c r="BV228" s="25">
        <f t="shared" si="501"/>
        <v>0.8879999999999999</v>
      </c>
      <c r="BW228" s="25">
        <f t="shared" si="501"/>
        <v>0.87199999999999989</v>
      </c>
      <c r="BX228" s="25">
        <f t="shared" si="501"/>
        <v>0.87199999999999989</v>
      </c>
      <c r="BY228" s="25">
        <f t="shared" si="501"/>
        <v>0.87199999999999989</v>
      </c>
      <c r="BZ228" s="25">
        <f t="shared" si="501"/>
        <v>0.87199999999999989</v>
      </c>
      <c r="CA228" s="25">
        <f t="shared" si="501"/>
        <v>0.87199999999999989</v>
      </c>
      <c r="CB228" s="25">
        <f t="shared" si="501"/>
        <v>0.87199999999999989</v>
      </c>
      <c r="CC228" s="25">
        <f t="shared" si="501"/>
        <v>0.87199999999999989</v>
      </c>
      <c r="CD228" s="25">
        <f t="shared" ref="CD228:CS228" si="502">IF($F228=CD$4,1,IF($F228&gt;=EDATE(CD$4,12),IF(CD$11="Prior Year",CD216*(1-CD$10),CD216-CD$10),IF(CD227&gt;0,CD227,0)))</f>
        <v>0.87199999999999989</v>
      </c>
      <c r="CE228" s="25">
        <f t="shared" si="502"/>
        <v>0.87199999999999989</v>
      </c>
      <c r="CF228" s="25">
        <f t="shared" si="502"/>
        <v>1</v>
      </c>
      <c r="CG228" s="25">
        <f t="shared" si="502"/>
        <v>1</v>
      </c>
      <c r="CH228" s="25">
        <f t="shared" si="502"/>
        <v>1</v>
      </c>
      <c r="CI228" s="25">
        <f t="shared" si="502"/>
        <v>0.87199999999999989</v>
      </c>
      <c r="CJ228" s="25">
        <f t="shared" si="502"/>
        <v>0.92499999999999993</v>
      </c>
      <c r="CK228" s="25">
        <f t="shared" si="502"/>
        <v>0.92499999999999993</v>
      </c>
      <c r="CL228" s="25">
        <f t="shared" si="502"/>
        <v>0.8879999999999999</v>
      </c>
      <c r="CM228" s="25">
        <v>0.91628922017388281</v>
      </c>
      <c r="CN228" s="25">
        <v>0.91628922017388281</v>
      </c>
      <c r="CO228" s="25">
        <v>0.91628922017388281</v>
      </c>
      <c r="CP228" s="25">
        <f t="shared" si="502"/>
        <v>0.92499999999999993</v>
      </c>
      <c r="CQ228" s="25">
        <f t="shared" si="502"/>
        <v>0.92499999999999993</v>
      </c>
      <c r="CR228" s="25">
        <f t="shared" si="502"/>
        <v>0.92499999999999993</v>
      </c>
      <c r="CS228" s="25">
        <f t="shared" si="502"/>
        <v>0.92499999999999993</v>
      </c>
    </row>
    <row r="229" spans="2:97" hidden="1" outlineLevel="1" x14ac:dyDescent="0.25">
      <c r="B229" s="2">
        <f t="shared" si="455"/>
        <v>31</v>
      </c>
      <c r="F229" s="26">
        <f t="shared" si="458"/>
        <v>48549</v>
      </c>
      <c r="G229" s="27">
        <f t="shared" si="479"/>
        <v>0.92164890031078439</v>
      </c>
      <c r="H229" s="27"/>
      <c r="I229" s="27"/>
      <c r="J229" s="27"/>
      <c r="K229" s="27"/>
      <c r="L229" s="27"/>
      <c r="M229" s="27"/>
      <c r="N229" s="27"/>
      <c r="O229" s="27"/>
      <c r="P229" s="28"/>
      <c r="Q229" s="27">
        <f t="shared" si="480"/>
        <v>1</v>
      </c>
      <c r="R229" s="27">
        <f t="shared" ref="R229:CC229" si="503">IF($F229=R$4,1,IF($F229&gt;=EDATE(R$4,12),IF(R$11="Prior Year",R217*(1-R$10),R217-R$10),IF(R228&gt;0,R228,0)))</f>
        <v>0.91499999999999992</v>
      </c>
      <c r="S229" s="27">
        <f t="shared" si="503"/>
        <v>1</v>
      </c>
      <c r="T229" s="27">
        <f t="shared" si="503"/>
        <v>0.91999999999999993</v>
      </c>
      <c r="U229" s="27">
        <f t="shared" si="503"/>
        <v>0.91999999999999993</v>
      </c>
      <c r="V229" s="27">
        <f t="shared" si="503"/>
        <v>0.92499999999999993</v>
      </c>
      <c r="W229" s="27">
        <f t="shared" si="503"/>
        <v>0.91999999999999993</v>
      </c>
      <c r="X229" s="27">
        <f t="shared" si="503"/>
        <v>0.91999999999999993</v>
      </c>
      <c r="Y229" s="27">
        <f t="shared" si="503"/>
        <v>0.91999999999999993</v>
      </c>
      <c r="Z229" s="27">
        <f t="shared" si="503"/>
        <v>0.91999999999999993</v>
      </c>
      <c r="AA229" s="27">
        <f t="shared" si="503"/>
        <v>0.91999999999999993</v>
      </c>
      <c r="AB229" s="27">
        <f t="shared" si="503"/>
        <v>0.92999999999999994</v>
      </c>
      <c r="AC229" s="27">
        <f t="shared" si="503"/>
        <v>0.92999999999999994</v>
      </c>
      <c r="AD229" s="27">
        <f t="shared" si="503"/>
        <v>0.91999999999999993</v>
      </c>
      <c r="AE229" s="27">
        <f t="shared" si="503"/>
        <v>0.91999999999999993</v>
      </c>
      <c r="AF229" s="27">
        <f t="shared" si="503"/>
        <v>0.91999999999999993</v>
      </c>
      <c r="AG229" s="27">
        <f t="shared" si="503"/>
        <v>0.92499999999999993</v>
      </c>
      <c r="AH229" s="27">
        <f t="shared" si="503"/>
        <v>0.92499999999999993</v>
      </c>
      <c r="AI229" s="27">
        <f t="shared" si="503"/>
        <v>1</v>
      </c>
      <c r="AJ229" s="27">
        <f t="shared" si="503"/>
        <v>1</v>
      </c>
      <c r="AK229" s="27">
        <f t="shared" si="503"/>
        <v>0.91999999999999993</v>
      </c>
      <c r="AL229" s="27">
        <f t="shared" si="503"/>
        <v>0.92499999999999993</v>
      </c>
      <c r="AM229" s="27">
        <f t="shared" si="503"/>
        <v>0.92499999999999993</v>
      </c>
      <c r="AN229" s="27">
        <f t="shared" si="503"/>
        <v>0.87999999999999989</v>
      </c>
      <c r="AO229" s="27">
        <f t="shared" si="503"/>
        <v>0.87999999999999989</v>
      </c>
      <c r="AP229" s="27">
        <f t="shared" si="503"/>
        <v>0.87199999999999989</v>
      </c>
      <c r="AQ229" s="27">
        <f t="shared" si="503"/>
        <v>0.87199999999999989</v>
      </c>
      <c r="AR229" s="27">
        <f t="shared" si="503"/>
        <v>1</v>
      </c>
      <c r="AS229" s="27">
        <f t="shared" si="503"/>
        <v>1</v>
      </c>
      <c r="AT229" s="27">
        <f t="shared" si="503"/>
        <v>0.87999999999999989</v>
      </c>
      <c r="AU229" s="27">
        <f t="shared" si="503"/>
        <v>1</v>
      </c>
      <c r="AV229" s="27">
        <f t="shared" si="503"/>
        <v>0.87999999999999989</v>
      </c>
      <c r="AW229" s="27">
        <f t="shared" si="503"/>
        <v>0.87999999999999989</v>
      </c>
      <c r="AX229" s="27">
        <f t="shared" si="503"/>
        <v>0.87999999999999989</v>
      </c>
      <c r="AY229" s="27">
        <f t="shared" si="503"/>
        <v>0.87999999999999989</v>
      </c>
      <c r="AZ229" s="27">
        <f t="shared" si="503"/>
        <v>0.87199999999999989</v>
      </c>
      <c r="BA229" s="27">
        <f t="shared" si="503"/>
        <v>0.87199999999999989</v>
      </c>
      <c r="BB229" s="27">
        <f t="shared" si="503"/>
        <v>0.87199999999999989</v>
      </c>
      <c r="BC229" s="27">
        <f t="shared" si="503"/>
        <v>0.87199999999999989</v>
      </c>
      <c r="BD229" s="27">
        <f t="shared" si="503"/>
        <v>0.87199999999999989</v>
      </c>
      <c r="BE229" s="27">
        <f t="shared" si="503"/>
        <v>0.87199999999999989</v>
      </c>
      <c r="BF229" s="27">
        <f t="shared" si="503"/>
        <v>0.87199999999999989</v>
      </c>
      <c r="BG229" s="27">
        <f t="shared" si="503"/>
        <v>0.87199999999999989</v>
      </c>
      <c r="BH229" s="27">
        <f t="shared" si="503"/>
        <v>1</v>
      </c>
      <c r="BI229" s="27">
        <f t="shared" si="503"/>
        <v>1</v>
      </c>
      <c r="BJ229" s="27">
        <f t="shared" si="503"/>
        <v>1</v>
      </c>
      <c r="BK229" s="27">
        <f t="shared" si="503"/>
        <v>0.87999999999999989</v>
      </c>
      <c r="BL229" s="27">
        <f t="shared" si="503"/>
        <v>0.87999999999999989</v>
      </c>
      <c r="BM229" s="27">
        <f t="shared" si="503"/>
        <v>0.87999999999999989</v>
      </c>
      <c r="BN229" s="27">
        <f t="shared" si="503"/>
        <v>0.87999999999999989</v>
      </c>
      <c r="BO229" s="27">
        <f t="shared" si="503"/>
        <v>0.87199999999999989</v>
      </c>
      <c r="BP229" s="27">
        <f t="shared" si="503"/>
        <v>0.87999999999999989</v>
      </c>
      <c r="BQ229" s="27">
        <f t="shared" si="503"/>
        <v>0.87199999999999989</v>
      </c>
      <c r="BR229" s="27">
        <f t="shared" si="503"/>
        <v>0.87199999999999989</v>
      </c>
      <c r="BS229" s="27">
        <f t="shared" si="503"/>
        <v>0.87199999999999989</v>
      </c>
      <c r="BT229" s="27">
        <f t="shared" si="503"/>
        <v>0.87199999999999989</v>
      </c>
      <c r="BU229" s="27">
        <f t="shared" si="503"/>
        <v>1</v>
      </c>
      <c r="BV229" s="27">
        <f t="shared" si="503"/>
        <v>0.87999999999999989</v>
      </c>
      <c r="BW229" s="27">
        <f t="shared" si="503"/>
        <v>0.87199999999999989</v>
      </c>
      <c r="BX229" s="27">
        <f t="shared" si="503"/>
        <v>0.87199999999999989</v>
      </c>
      <c r="BY229" s="27">
        <f t="shared" si="503"/>
        <v>0.87199999999999989</v>
      </c>
      <c r="BZ229" s="27">
        <f t="shared" si="503"/>
        <v>0.87199999999999989</v>
      </c>
      <c r="CA229" s="27">
        <f t="shared" si="503"/>
        <v>0.87199999999999989</v>
      </c>
      <c r="CB229" s="27">
        <f t="shared" si="503"/>
        <v>0.87199999999999989</v>
      </c>
      <c r="CC229" s="27">
        <f t="shared" si="503"/>
        <v>0.87199999999999989</v>
      </c>
      <c r="CD229" s="27">
        <f t="shared" ref="CD229:CS229" si="504">IF($F229=CD$4,1,IF($F229&gt;=EDATE(CD$4,12),IF(CD$11="Prior Year",CD217*(1-CD$10),CD217-CD$10),IF(CD228&gt;0,CD228,0)))</f>
        <v>0.87199999999999989</v>
      </c>
      <c r="CE229" s="27">
        <f t="shared" si="504"/>
        <v>0.87199999999999989</v>
      </c>
      <c r="CF229" s="27">
        <f t="shared" si="504"/>
        <v>1</v>
      </c>
      <c r="CG229" s="27">
        <f t="shared" si="504"/>
        <v>1</v>
      </c>
      <c r="CH229" s="27">
        <f t="shared" si="504"/>
        <v>1</v>
      </c>
      <c r="CI229" s="27">
        <f t="shared" si="504"/>
        <v>0.87199999999999989</v>
      </c>
      <c r="CJ229" s="27">
        <f t="shared" si="504"/>
        <v>0.91999999999999993</v>
      </c>
      <c r="CK229" s="27">
        <f t="shared" si="504"/>
        <v>0.91999999999999993</v>
      </c>
      <c r="CL229" s="27">
        <f t="shared" si="504"/>
        <v>0.8879999999999999</v>
      </c>
      <c r="CM229" s="27">
        <v>0.91358554380737178</v>
      </c>
      <c r="CN229" s="27">
        <v>0.91358554380737178</v>
      </c>
      <c r="CO229" s="27">
        <v>0.91358554380737178</v>
      </c>
      <c r="CP229" s="27">
        <f t="shared" si="504"/>
        <v>0.91999999999999993</v>
      </c>
      <c r="CQ229" s="27">
        <f t="shared" si="504"/>
        <v>0.91999999999999993</v>
      </c>
      <c r="CR229" s="27">
        <f t="shared" si="504"/>
        <v>0.91999999999999993</v>
      </c>
      <c r="CS229" s="27">
        <f t="shared" si="504"/>
        <v>0.91999999999999993</v>
      </c>
    </row>
    <row r="230" spans="2:97" hidden="1" outlineLevel="1" x14ac:dyDescent="0.25">
      <c r="B230" s="2">
        <f t="shared" si="455"/>
        <v>31</v>
      </c>
      <c r="F230" s="24">
        <f t="shared" si="458"/>
        <v>48580</v>
      </c>
      <c r="G230" s="25">
        <f t="shared" si="479"/>
        <v>0.91990292632073456</v>
      </c>
      <c r="H230" s="25"/>
      <c r="I230" s="25"/>
      <c r="J230" s="25"/>
      <c r="K230" s="25"/>
      <c r="L230" s="25"/>
      <c r="M230" s="25"/>
      <c r="N230" s="25"/>
      <c r="O230" s="25"/>
      <c r="P230" s="23"/>
      <c r="Q230" s="25">
        <f t="shared" si="480"/>
        <v>1</v>
      </c>
      <c r="R230" s="25">
        <f t="shared" ref="R230:CC230" si="505">IF($F230=R$4,1,IF($F230&gt;=EDATE(R$4,12),IF(R$11="Prior Year",R218*(1-R$10),R218-R$10),IF(R229&gt;0,R229,0)))</f>
        <v>0.91499999999999992</v>
      </c>
      <c r="S230" s="25">
        <f t="shared" si="505"/>
        <v>1</v>
      </c>
      <c r="T230" s="25">
        <f t="shared" si="505"/>
        <v>0.91499999999999992</v>
      </c>
      <c r="U230" s="25">
        <f t="shared" si="505"/>
        <v>0.91499999999999992</v>
      </c>
      <c r="V230" s="25">
        <f t="shared" si="505"/>
        <v>0.91999999999999993</v>
      </c>
      <c r="W230" s="25">
        <f t="shared" si="505"/>
        <v>0.91499999999999992</v>
      </c>
      <c r="X230" s="25">
        <f t="shared" si="505"/>
        <v>0.91999999999999993</v>
      </c>
      <c r="Y230" s="25">
        <f t="shared" si="505"/>
        <v>0.91999999999999993</v>
      </c>
      <c r="Z230" s="25">
        <f t="shared" si="505"/>
        <v>0.91999999999999993</v>
      </c>
      <c r="AA230" s="25">
        <f t="shared" si="505"/>
        <v>0.91999999999999993</v>
      </c>
      <c r="AB230" s="25">
        <f t="shared" si="505"/>
        <v>0.92499999999999993</v>
      </c>
      <c r="AC230" s="25">
        <f t="shared" si="505"/>
        <v>0.92499999999999993</v>
      </c>
      <c r="AD230" s="25">
        <f t="shared" si="505"/>
        <v>0.91499999999999992</v>
      </c>
      <c r="AE230" s="25">
        <f t="shared" si="505"/>
        <v>0.91999999999999993</v>
      </c>
      <c r="AF230" s="25">
        <f t="shared" si="505"/>
        <v>0.91999999999999993</v>
      </c>
      <c r="AG230" s="25">
        <f t="shared" si="505"/>
        <v>0.91999999999999993</v>
      </c>
      <c r="AH230" s="25">
        <f t="shared" si="505"/>
        <v>0.91999999999999993</v>
      </c>
      <c r="AI230" s="25">
        <f t="shared" si="505"/>
        <v>1</v>
      </c>
      <c r="AJ230" s="25">
        <f t="shared" si="505"/>
        <v>1</v>
      </c>
      <c r="AK230" s="25">
        <f t="shared" si="505"/>
        <v>0.91499999999999992</v>
      </c>
      <c r="AL230" s="25">
        <f t="shared" si="505"/>
        <v>0.91999999999999993</v>
      </c>
      <c r="AM230" s="25">
        <f t="shared" si="505"/>
        <v>0.91999999999999993</v>
      </c>
      <c r="AN230" s="25">
        <f t="shared" si="505"/>
        <v>0.87199999999999989</v>
      </c>
      <c r="AO230" s="25">
        <f t="shared" si="505"/>
        <v>0.87199999999999989</v>
      </c>
      <c r="AP230" s="25">
        <f t="shared" si="505"/>
        <v>0.87199999999999989</v>
      </c>
      <c r="AQ230" s="25">
        <f t="shared" si="505"/>
        <v>0.87199999999999989</v>
      </c>
      <c r="AR230" s="25">
        <f t="shared" si="505"/>
        <v>1</v>
      </c>
      <c r="AS230" s="25">
        <f t="shared" si="505"/>
        <v>1</v>
      </c>
      <c r="AT230" s="25">
        <f t="shared" si="505"/>
        <v>0.87199999999999989</v>
      </c>
      <c r="AU230" s="25">
        <f t="shared" si="505"/>
        <v>1</v>
      </c>
      <c r="AV230" s="25">
        <f t="shared" si="505"/>
        <v>0.87199999999999989</v>
      </c>
      <c r="AW230" s="25">
        <f t="shared" si="505"/>
        <v>0.87199999999999989</v>
      </c>
      <c r="AX230" s="25">
        <f t="shared" si="505"/>
        <v>0.87199999999999989</v>
      </c>
      <c r="AY230" s="25">
        <f t="shared" si="505"/>
        <v>0.87199999999999989</v>
      </c>
      <c r="AZ230" s="25">
        <f t="shared" si="505"/>
        <v>0.87199999999999989</v>
      </c>
      <c r="BA230" s="25">
        <f t="shared" si="505"/>
        <v>0.87199999999999989</v>
      </c>
      <c r="BB230" s="25">
        <f t="shared" si="505"/>
        <v>0.87199999999999989</v>
      </c>
      <c r="BC230" s="25">
        <f t="shared" si="505"/>
        <v>0.87199999999999989</v>
      </c>
      <c r="BD230" s="25">
        <f t="shared" si="505"/>
        <v>0.87199999999999989</v>
      </c>
      <c r="BE230" s="25">
        <f t="shared" si="505"/>
        <v>0.87199999999999989</v>
      </c>
      <c r="BF230" s="25">
        <f t="shared" si="505"/>
        <v>0.86399999999999988</v>
      </c>
      <c r="BG230" s="25">
        <f t="shared" si="505"/>
        <v>0.86399999999999988</v>
      </c>
      <c r="BH230" s="25">
        <f t="shared" si="505"/>
        <v>1</v>
      </c>
      <c r="BI230" s="25">
        <f t="shared" si="505"/>
        <v>1</v>
      </c>
      <c r="BJ230" s="25">
        <f t="shared" si="505"/>
        <v>1</v>
      </c>
      <c r="BK230" s="25">
        <f t="shared" si="505"/>
        <v>0.87199999999999989</v>
      </c>
      <c r="BL230" s="25">
        <f t="shared" si="505"/>
        <v>0.87199999999999989</v>
      </c>
      <c r="BM230" s="25">
        <f t="shared" si="505"/>
        <v>0.87199999999999989</v>
      </c>
      <c r="BN230" s="25">
        <f t="shared" si="505"/>
        <v>0.87199999999999989</v>
      </c>
      <c r="BO230" s="25">
        <f t="shared" si="505"/>
        <v>0.87199999999999989</v>
      </c>
      <c r="BP230" s="25">
        <f t="shared" si="505"/>
        <v>0.87199999999999989</v>
      </c>
      <c r="BQ230" s="25">
        <f t="shared" si="505"/>
        <v>0.87199999999999989</v>
      </c>
      <c r="BR230" s="25">
        <f t="shared" si="505"/>
        <v>0.87199999999999989</v>
      </c>
      <c r="BS230" s="25">
        <f t="shared" si="505"/>
        <v>0.87199999999999989</v>
      </c>
      <c r="BT230" s="25">
        <f t="shared" si="505"/>
        <v>0.87199999999999989</v>
      </c>
      <c r="BU230" s="25">
        <f t="shared" si="505"/>
        <v>1</v>
      </c>
      <c r="BV230" s="25">
        <f t="shared" si="505"/>
        <v>0.87999999999999989</v>
      </c>
      <c r="BW230" s="25">
        <f t="shared" si="505"/>
        <v>0.87199999999999989</v>
      </c>
      <c r="BX230" s="25">
        <f t="shared" si="505"/>
        <v>0.87199999999999989</v>
      </c>
      <c r="BY230" s="25">
        <f t="shared" si="505"/>
        <v>0.87199999999999989</v>
      </c>
      <c r="BZ230" s="25">
        <f t="shared" si="505"/>
        <v>0.87199999999999989</v>
      </c>
      <c r="CA230" s="25">
        <f t="shared" si="505"/>
        <v>0.87199999999999989</v>
      </c>
      <c r="CB230" s="25">
        <f t="shared" si="505"/>
        <v>0.87199999999999989</v>
      </c>
      <c r="CC230" s="25">
        <f t="shared" si="505"/>
        <v>0.87199999999999989</v>
      </c>
      <c r="CD230" s="25">
        <f t="shared" ref="CD230:CS230" si="506">IF($F230=CD$4,1,IF($F230&gt;=EDATE(CD$4,12),IF(CD$11="Prior Year",CD218*(1-CD$10),CD218-CD$10),IF(CD229&gt;0,CD229,0)))</f>
        <v>0.87199999999999989</v>
      </c>
      <c r="CE230" s="25">
        <f t="shared" si="506"/>
        <v>0.87199999999999989</v>
      </c>
      <c r="CF230" s="25">
        <f t="shared" si="506"/>
        <v>1</v>
      </c>
      <c r="CG230" s="25">
        <f t="shared" si="506"/>
        <v>1</v>
      </c>
      <c r="CH230" s="25">
        <f t="shared" si="506"/>
        <v>1</v>
      </c>
      <c r="CI230" s="25">
        <f t="shared" si="506"/>
        <v>0.87199999999999989</v>
      </c>
      <c r="CJ230" s="25">
        <f t="shared" si="506"/>
        <v>0.91999999999999993</v>
      </c>
      <c r="CK230" s="25">
        <f t="shared" si="506"/>
        <v>0.91999999999999993</v>
      </c>
      <c r="CL230" s="25">
        <f t="shared" si="506"/>
        <v>0.8879999999999999</v>
      </c>
      <c r="CM230" s="25">
        <v>0.91097418389874674</v>
      </c>
      <c r="CN230" s="25">
        <v>0.91097418389874674</v>
      </c>
      <c r="CO230" s="25">
        <v>0.91097418389874674</v>
      </c>
      <c r="CP230" s="25">
        <f t="shared" si="506"/>
        <v>0.91999999999999993</v>
      </c>
      <c r="CQ230" s="25">
        <f t="shared" si="506"/>
        <v>0.91999999999999993</v>
      </c>
      <c r="CR230" s="25">
        <f t="shared" si="506"/>
        <v>0.91999999999999993</v>
      </c>
      <c r="CS230" s="25">
        <f t="shared" si="506"/>
        <v>0.91999999999999993</v>
      </c>
    </row>
    <row r="231" spans="2:97" hidden="1" outlineLevel="1" x14ac:dyDescent="0.25">
      <c r="B231" s="2">
        <f t="shared" si="455"/>
        <v>28</v>
      </c>
      <c r="F231" s="24">
        <f t="shared" si="458"/>
        <v>48611</v>
      </c>
      <c r="G231" s="25">
        <f t="shared" si="479"/>
        <v>0.91990292632073456</v>
      </c>
      <c r="H231" s="25"/>
      <c r="I231" s="25"/>
      <c r="J231" s="25"/>
      <c r="K231" s="25"/>
      <c r="L231" s="25"/>
      <c r="M231" s="25"/>
      <c r="N231" s="25"/>
      <c r="O231" s="25"/>
      <c r="P231" s="23"/>
      <c r="Q231" s="25">
        <f t="shared" si="480"/>
        <v>1</v>
      </c>
      <c r="R231" s="25">
        <f t="shared" ref="R231:CC231" si="507">IF($F231=R$4,1,IF($F231&gt;=EDATE(R$4,12),IF(R$11="Prior Year",R219*(1-R$10),R219-R$10),IF(R230&gt;0,R230,0)))</f>
        <v>0.91499999999999992</v>
      </c>
      <c r="S231" s="25">
        <f t="shared" si="507"/>
        <v>1</v>
      </c>
      <c r="T231" s="25">
        <f t="shared" si="507"/>
        <v>0.91499999999999992</v>
      </c>
      <c r="U231" s="25">
        <f t="shared" si="507"/>
        <v>0.91499999999999992</v>
      </c>
      <c r="V231" s="25">
        <f t="shared" si="507"/>
        <v>0.91999999999999993</v>
      </c>
      <c r="W231" s="25">
        <f t="shared" si="507"/>
        <v>0.91499999999999992</v>
      </c>
      <c r="X231" s="25">
        <f t="shared" si="507"/>
        <v>0.91999999999999993</v>
      </c>
      <c r="Y231" s="25">
        <f t="shared" si="507"/>
        <v>0.91999999999999993</v>
      </c>
      <c r="Z231" s="25">
        <f t="shared" si="507"/>
        <v>0.91999999999999993</v>
      </c>
      <c r="AA231" s="25">
        <f t="shared" si="507"/>
        <v>0.91999999999999993</v>
      </c>
      <c r="AB231" s="25">
        <f t="shared" si="507"/>
        <v>0.92499999999999993</v>
      </c>
      <c r="AC231" s="25">
        <f t="shared" si="507"/>
        <v>0.92499999999999993</v>
      </c>
      <c r="AD231" s="25">
        <f t="shared" si="507"/>
        <v>0.91499999999999992</v>
      </c>
      <c r="AE231" s="25">
        <f t="shared" si="507"/>
        <v>0.91999999999999993</v>
      </c>
      <c r="AF231" s="25">
        <f t="shared" si="507"/>
        <v>0.91999999999999993</v>
      </c>
      <c r="AG231" s="25">
        <f t="shared" si="507"/>
        <v>0.91999999999999993</v>
      </c>
      <c r="AH231" s="25">
        <f t="shared" si="507"/>
        <v>0.91999999999999993</v>
      </c>
      <c r="AI231" s="25">
        <f t="shared" si="507"/>
        <v>1</v>
      </c>
      <c r="AJ231" s="25">
        <f t="shared" si="507"/>
        <v>1</v>
      </c>
      <c r="AK231" s="25">
        <f t="shared" si="507"/>
        <v>0.91499999999999992</v>
      </c>
      <c r="AL231" s="25">
        <f t="shared" si="507"/>
        <v>0.91999999999999993</v>
      </c>
      <c r="AM231" s="25">
        <f t="shared" si="507"/>
        <v>0.91999999999999993</v>
      </c>
      <c r="AN231" s="25">
        <f t="shared" si="507"/>
        <v>0.87199999999999989</v>
      </c>
      <c r="AO231" s="25">
        <f t="shared" si="507"/>
        <v>0.87199999999999989</v>
      </c>
      <c r="AP231" s="25">
        <f t="shared" si="507"/>
        <v>0.87199999999999989</v>
      </c>
      <c r="AQ231" s="25">
        <f t="shared" si="507"/>
        <v>0.87199999999999989</v>
      </c>
      <c r="AR231" s="25">
        <f t="shared" si="507"/>
        <v>1</v>
      </c>
      <c r="AS231" s="25">
        <f t="shared" si="507"/>
        <v>1</v>
      </c>
      <c r="AT231" s="25">
        <f t="shared" si="507"/>
        <v>0.87199999999999989</v>
      </c>
      <c r="AU231" s="25">
        <f t="shared" si="507"/>
        <v>1</v>
      </c>
      <c r="AV231" s="25">
        <f t="shared" si="507"/>
        <v>0.87199999999999989</v>
      </c>
      <c r="AW231" s="25">
        <f t="shared" si="507"/>
        <v>0.87199999999999989</v>
      </c>
      <c r="AX231" s="25">
        <f t="shared" si="507"/>
        <v>0.87199999999999989</v>
      </c>
      <c r="AY231" s="25">
        <f t="shared" si="507"/>
        <v>0.87199999999999989</v>
      </c>
      <c r="AZ231" s="25">
        <f t="shared" si="507"/>
        <v>0.87199999999999989</v>
      </c>
      <c r="BA231" s="25">
        <f t="shared" si="507"/>
        <v>0.87199999999999989</v>
      </c>
      <c r="BB231" s="25">
        <f t="shared" si="507"/>
        <v>0.87199999999999989</v>
      </c>
      <c r="BC231" s="25">
        <f t="shared" si="507"/>
        <v>0.87199999999999989</v>
      </c>
      <c r="BD231" s="25">
        <f t="shared" si="507"/>
        <v>0.87199999999999989</v>
      </c>
      <c r="BE231" s="25">
        <f t="shared" si="507"/>
        <v>0.87199999999999989</v>
      </c>
      <c r="BF231" s="25">
        <f t="shared" si="507"/>
        <v>0.86399999999999988</v>
      </c>
      <c r="BG231" s="25">
        <f t="shared" si="507"/>
        <v>0.86399999999999988</v>
      </c>
      <c r="BH231" s="25">
        <f t="shared" si="507"/>
        <v>1</v>
      </c>
      <c r="BI231" s="25">
        <f t="shared" si="507"/>
        <v>1</v>
      </c>
      <c r="BJ231" s="25">
        <f t="shared" si="507"/>
        <v>1</v>
      </c>
      <c r="BK231" s="25">
        <f t="shared" si="507"/>
        <v>0.87199999999999989</v>
      </c>
      <c r="BL231" s="25">
        <f t="shared" si="507"/>
        <v>0.87199999999999989</v>
      </c>
      <c r="BM231" s="25">
        <f t="shared" si="507"/>
        <v>0.87199999999999989</v>
      </c>
      <c r="BN231" s="25">
        <f t="shared" si="507"/>
        <v>0.87199999999999989</v>
      </c>
      <c r="BO231" s="25">
        <f t="shared" si="507"/>
        <v>0.87199999999999989</v>
      </c>
      <c r="BP231" s="25">
        <f t="shared" si="507"/>
        <v>0.87199999999999989</v>
      </c>
      <c r="BQ231" s="25">
        <f t="shared" si="507"/>
        <v>0.87199999999999989</v>
      </c>
      <c r="BR231" s="25">
        <f t="shared" si="507"/>
        <v>0.87199999999999989</v>
      </c>
      <c r="BS231" s="25">
        <f t="shared" si="507"/>
        <v>0.87199999999999989</v>
      </c>
      <c r="BT231" s="25">
        <f t="shared" si="507"/>
        <v>0.87199999999999989</v>
      </c>
      <c r="BU231" s="25">
        <f t="shared" si="507"/>
        <v>1</v>
      </c>
      <c r="BV231" s="25">
        <f t="shared" si="507"/>
        <v>0.87999999999999989</v>
      </c>
      <c r="BW231" s="25">
        <f t="shared" si="507"/>
        <v>0.87199999999999989</v>
      </c>
      <c r="BX231" s="25">
        <f t="shared" si="507"/>
        <v>0.87199999999999989</v>
      </c>
      <c r="BY231" s="25">
        <f t="shared" si="507"/>
        <v>0.87199999999999989</v>
      </c>
      <c r="BZ231" s="25">
        <f t="shared" si="507"/>
        <v>0.87199999999999989</v>
      </c>
      <c r="CA231" s="25">
        <f t="shared" si="507"/>
        <v>0.87199999999999989</v>
      </c>
      <c r="CB231" s="25">
        <f t="shared" si="507"/>
        <v>0.87199999999999989</v>
      </c>
      <c r="CC231" s="25">
        <f t="shared" si="507"/>
        <v>0.87199999999999989</v>
      </c>
      <c r="CD231" s="25">
        <f t="shared" ref="CD231:CS231" si="508">IF($F231=CD$4,1,IF($F231&gt;=EDATE(CD$4,12),IF(CD$11="Prior Year",CD219*(1-CD$10),CD219-CD$10),IF(CD230&gt;0,CD230,0)))</f>
        <v>0.87199999999999989</v>
      </c>
      <c r="CE231" s="25">
        <f t="shared" si="508"/>
        <v>0.87199999999999989</v>
      </c>
      <c r="CF231" s="25">
        <f t="shared" si="508"/>
        <v>1</v>
      </c>
      <c r="CG231" s="25">
        <f t="shared" si="508"/>
        <v>1</v>
      </c>
      <c r="CH231" s="25">
        <f t="shared" si="508"/>
        <v>1</v>
      </c>
      <c r="CI231" s="25">
        <f t="shared" si="508"/>
        <v>0.87199999999999989</v>
      </c>
      <c r="CJ231" s="25">
        <f t="shared" si="508"/>
        <v>0.91999999999999993</v>
      </c>
      <c r="CK231" s="25">
        <f t="shared" si="508"/>
        <v>0.91999999999999993</v>
      </c>
      <c r="CL231" s="25">
        <f t="shared" si="508"/>
        <v>0.8879999999999999</v>
      </c>
      <c r="CM231" s="25">
        <v>0.91097418389874674</v>
      </c>
      <c r="CN231" s="25">
        <v>0.91097418389874674</v>
      </c>
      <c r="CO231" s="25">
        <v>0.91097418389874674</v>
      </c>
      <c r="CP231" s="25">
        <f t="shared" si="508"/>
        <v>0.91999999999999993</v>
      </c>
      <c r="CQ231" s="25">
        <f t="shared" si="508"/>
        <v>0.91999999999999993</v>
      </c>
      <c r="CR231" s="25">
        <f t="shared" si="508"/>
        <v>0.91999999999999993</v>
      </c>
      <c r="CS231" s="25">
        <f t="shared" si="508"/>
        <v>0.91999999999999993</v>
      </c>
    </row>
    <row r="232" spans="2:97" hidden="1" outlineLevel="1" x14ac:dyDescent="0.25">
      <c r="B232" s="2">
        <f t="shared" si="455"/>
        <v>31</v>
      </c>
      <c r="F232" s="24">
        <f t="shared" si="458"/>
        <v>48639</v>
      </c>
      <c r="G232" s="25">
        <f t="shared" si="479"/>
        <v>0.91990292632073456</v>
      </c>
      <c r="H232" s="25"/>
      <c r="I232" s="25"/>
      <c r="J232" s="25"/>
      <c r="K232" s="25"/>
      <c r="L232" s="25"/>
      <c r="M232" s="25"/>
      <c r="N232" s="25"/>
      <c r="O232" s="25"/>
      <c r="P232" s="23"/>
      <c r="Q232" s="25">
        <f t="shared" si="480"/>
        <v>1</v>
      </c>
      <c r="R232" s="25">
        <f t="shared" ref="R232:CC232" si="509">IF($F232=R$4,1,IF($F232&gt;=EDATE(R$4,12),IF(R$11="Prior Year",R220*(1-R$10),R220-R$10),IF(R231&gt;0,R231,0)))</f>
        <v>0.91499999999999992</v>
      </c>
      <c r="S232" s="25">
        <f t="shared" si="509"/>
        <v>1</v>
      </c>
      <c r="T232" s="25">
        <f t="shared" si="509"/>
        <v>0.91499999999999992</v>
      </c>
      <c r="U232" s="25">
        <f t="shared" si="509"/>
        <v>0.91499999999999992</v>
      </c>
      <c r="V232" s="25">
        <f t="shared" si="509"/>
        <v>0.91999999999999993</v>
      </c>
      <c r="W232" s="25">
        <f t="shared" si="509"/>
        <v>0.91499999999999992</v>
      </c>
      <c r="X232" s="25">
        <f t="shared" si="509"/>
        <v>0.91999999999999993</v>
      </c>
      <c r="Y232" s="25">
        <f t="shared" si="509"/>
        <v>0.91999999999999993</v>
      </c>
      <c r="Z232" s="25">
        <f t="shared" si="509"/>
        <v>0.91999999999999993</v>
      </c>
      <c r="AA232" s="25">
        <f t="shared" si="509"/>
        <v>0.91999999999999993</v>
      </c>
      <c r="AB232" s="25">
        <f t="shared" si="509"/>
        <v>0.92499999999999993</v>
      </c>
      <c r="AC232" s="25">
        <f t="shared" si="509"/>
        <v>0.92499999999999993</v>
      </c>
      <c r="AD232" s="25">
        <f t="shared" si="509"/>
        <v>0.91499999999999992</v>
      </c>
      <c r="AE232" s="25">
        <f t="shared" si="509"/>
        <v>0.91999999999999993</v>
      </c>
      <c r="AF232" s="25">
        <f t="shared" si="509"/>
        <v>0.91999999999999993</v>
      </c>
      <c r="AG232" s="25">
        <f t="shared" si="509"/>
        <v>0.91999999999999993</v>
      </c>
      <c r="AH232" s="25">
        <f t="shared" si="509"/>
        <v>0.91999999999999993</v>
      </c>
      <c r="AI232" s="25">
        <f t="shared" si="509"/>
        <v>1</v>
      </c>
      <c r="AJ232" s="25">
        <f t="shared" si="509"/>
        <v>1</v>
      </c>
      <c r="AK232" s="25">
        <f t="shared" si="509"/>
        <v>0.91499999999999992</v>
      </c>
      <c r="AL232" s="25">
        <f t="shared" si="509"/>
        <v>0.91999999999999993</v>
      </c>
      <c r="AM232" s="25">
        <f t="shared" si="509"/>
        <v>0.91999999999999993</v>
      </c>
      <c r="AN232" s="25">
        <f t="shared" si="509"/>
        <v>0.87199999999999989</v>
      </c>
      <c r="AO232" s="25">
        <f t="shared" si="509"/>
        <v>0.87199999999999989</v>
      </c>
      <c r="AP232" s="25">
        <f t="shared" si="509"/>
        <v>0.87199999999999989</v>
      </c>
      <c r="AQ232" s="25">
        <f t="shared" si="509"/>
        <v>0.87199999999999989</v>
      </c>
      <c r="AR232" s="25">
        <f t="shared" si="509"/>
        <v>1</v>
      </c>
      <c r="AS232" s="25">
        <f t="shared" si="509"/>
        <v>1</v>
      </c>
      <c r="AT232" s="25">
        <f t="shared" si="509"/>
        <v>0.87199999999999989</v>
      </c>
      <c r="AU232" s="25">
        <f t="shared" si="509"/>
        <v>1</v>
      </c>
      <c r="AV232" s="25">
        <f t="shared" si="509"/>
        <v>0.87199999999999989</v>
      </c>
      <c r="AW232" s="25">
        <f t="shared" si="509"/>
        <v>0.87199999999999989</v>
      </c>
      <c r="AX232" s="25">
        <f t="shared" si="509"/>
        <v>0.87199999999999989</v>
      </c>
      <c r="AY232" s="25">
        <f t="shared" si="509"/>
        <v>0.87199999999999989</v>
      </c>
      <c r="AZ232" s="25">
        <f t="shared" si="509"/>
        <v>0.87199999999999989</v>
      </c>
      <c r="BA232" s="25">
        <f t="shared" si="509"/>
        <v>0.87199999999999989</v>
      </c>
      <c r="BB232" s="25">
        <f t="shared" si="509"/>
        <v>0.87199999999999989</v>
      </c>
      <c r="BC232" s="25">
        <f t="shared" si="509"/>
        <v>0.87199999999999989</v>
      </c>
      <c r="BD232" s="25">
        <f t="shared" si="509"/>
        <v>0.87199999999999989</v>
      </c>
      <c r="BE232" s="25">
        <f t="shared" si="509"/>
        <v>0.87199999999999989</v>
      </c>
      <c r="BF232" s="25">
        <f t="shared" si="509"/>
        <v>0.86399999999999988</v>
      </c>
      <c r="BG232" s="25">
        <f t="shared" si="509"/>
        <v>0.86399999999999988</v>
      </c>
      <c r="BH232" s="25">
        <f t="shared" si="509"/>
        <v>1</v>
      </c>
      <c r="BI232" s="25">
        <f t="shared" si="509"/>
        <v>1</v>
      </c>
      <c r="BJ232" s="25">
        <f t="shared" si="509"/>
        <v>1</v>
      </c>
      <c r="BK232" s="25">
        <f t="shared" si="509"/>
        <v>0.87199999999999989</v>
      </c>
      <c r="BL232" s="25">
        <f t="shared" si="509"/>
        <v>0.87199999999999989</v>
      </c>
      <c r="BM232" s="25">
        <f t="shared" si="509"/>
        <v>0.87199999999999989</v>
      </c>
      <c r="BN232" s="25">
        <f t="shared" si="509"/>
        <v>0.87199999999999989</v>
      </c>
      <c r="BO232" s="25">
        <f t="shared" si="509"/>
        <v>0.87199999999999989</v>
      </c>
      <c r="BP232" s="25">
        <f t="shared" si="509"/>
        <v>0.87199999999999989</v>
      </c>
      <c r="BQ232" s="25">
        <f t="shared" si="509"/>
        <v>0.87199999999999989</v>
      </c>
      <c r="BR232" s="25">
        <f t="shared" si="509"/>
        <v>0.87199999999999989</v>
      </c>
      <c r="BS232" s="25">
        <f t="shared" si="509"/>
        <v>0.87199999999999989</v>
      </c>
      <c r="BT232" s="25">
        <f t="shared" si="509"/>
        <v>0.87199999999999989</v>
      </c>
      <c r="BU232" s="25">
        <f t="shared" si="509"/>
        <v>1</v>
      </c>
      <c r="BV232" s="25">
        <f t="shared" si="509"/>
        <v>0.87999999999999989</v>
      </c>
      <c r="BW232" s="25">
        <f t="shared" si="509"/>
        <v>0.87199999999999989</v>
      </c>
      <c r="BX232" s="25">
        <f t="shared" si="509"/>
        <v>0.87199999999999989</v>
      </c>
      <c r="BY232" s="25">
        <f t="shared" si="509"/>
        <v>0.87199999999999989</v>
      </c>
      <c r="BZ232" s="25">
        <f t="shared" si="509"/>
        <v>0.87199999999999989</v>
      </c>
      <c r="CA232" s="25">
        <f t="shared" si="509"/>
        <v>0.87199999999999989</v>
      </c>
      <c r="CB232" s="25">
        <f t="shared" si="509"/>
        <v>0.87199999999999989</v>
      </c>
      <c r="CC232" s="25">
        <f t="shared" si="509"/>
        <v>0.87199999999999989</v>
      </c>
      <c r="CD232" s="25">
        <f t="shared" ref="CD232:CS232" si="510">IF($F232=CD$4,1,IF($F232&gt;=EDATE(CD$4,12),IF(CD$11="Prior Year",CD220*(1-CD$10),CD220-CD$10),IF(CD231&gt;0,CD231,0)))</f>
        <v>0.87199999999999989</v>
      </c>
      <c r="CE232" s="25">
        <f t="shared" si="510"/>
        <v>0.87199999999999989</v>
      </c>
      <c r="CF232" s="25">
        <f t="shared" si="510"/>
        <v>1</v>
      </c>
      <c r="CG232" s="25">
        <f t="shared" si="510"/>
        <v>1</v>
      </c>
      <c r="CH232" s="25">
        <f t="shared" si="510"/>
        <v>1</v>
      </c>
      <c r="CI232" s="25">
        <f t="shared" si="510"/>
        <v>0.87199999999999989</v>
      </c>
      <c r="CJ232" s="25">
        <f t="shared" si="510"/>
        <v>0.91999999999999993</v>
      </c>
      <c r="CK232" s="25">
        <f t="shared" si="510"/>
        <v>0.91999999999999993</v>
      </c>
      <c r="CL232" s="25">
        <f t="shared" si="510"/>
        <v>0.8879999999999999</v>
      </c>
      <c r="CM232" s="25">
        <v>0.91097418389874674</v>
      </c>
      <c r="CN232" s="25">
        <v>0.91097418389874674</v>
      </c>
      <c r="CO232" s="25">
        <v>0.91097418389874674</v>
      </c>
      <c r="CP232" s="25">
        <f t="shared" si="510"/>
        <v>0.91999999999999993</v>
      </c>
      <c r="CQ232" s="25">
        <f t="shared" si="510"/>
        <v>0.91999999999999993</v>
      </c>
      <c r="CR232" s="25">
        <f t="shared" si="510"/>
        <v>0.91999999999999993</v>
      </c>
      <c r="CS232" s="25">
        <f t="shared" si="510"/>
        <v>0.91999999999999993</v>
      </c>
    </row>
    <row r="233" spans="2:97" hidden="1" outlineLevel="1" x14ac:dyDescent="0.25">
      <c r="B233" s="2">
        <f t="shared" si="455"/>
        <v>30</v>
      </c>
      <c r="F233" s="24">
        <f t="shared" si="458"/>
        <v>48670</v>
      </c>
      <c r="G233" s="25">
        <f t="shared" si="479"/>
        <v>0.91990292632073456</v>
      </c>
      <c r="H233" s="25"/>
      <c r="I233" s="25"/>
      <c r="J233" s="25"/>
      <c r="K233" s="25"/>
      <c r="L233" s="25"/>
      <c r="M233" s="25"/>
      <c r="N233" s="25"/>
      <c r="O233" s="25"/>
      <c r="P233" s="23"/>
      <c r="Q233" s="25">
        <f t="shared" si="480"/>
        <v>1</v>
      </c>
      <c r="R233" s="25">
        <f t="shared" ref="R233:CC233" si="511">IF($F233=R$4,1,IF($F233&gt;=EDATE(R$4,12),IF(R$11="Prior Year",R221*(1-R$10),R221-R$10),IF(R232&gt;0,R232,0)))</f>
        <v>0.91499999999999992</v>
      </c>
      <c r="S233" s="25">
        <f t="shared" si="511"/>
        <v>1</v>
      </c>
      <c r="T233" s="25">
        <f t="shared" si="511"/>
        <v>0.91499999999999992</v>
      </c>
      <c r="U233" s="25">
        <f t="shared" si="511"/>
        <v>0.91499999999999992</v>
      </c>
      <c r="V233" s="25">
        <f t="shared" si="511"/>
        <v>0.91999999999999993</v>
      </c>
      <c r="W233" s="25">
        <f t="shared" si="511"/>
        <v>0.91499999999999992</v>
      </c>
      <c r="X233" s="25">
        <f t="shared" si="511"/>
        <v>0.91999999999999993</v>
      </c>
      <c r="Y233" s="25">
        <f t="shared" si="511"/>
        <v>0.91999999999999993</v>
      </c>
      <c r="Z233" s="25">
        <f t="shared" si="511"/>
        <v>0.91999999999999993</v>
      </c>
      <c r="AA233" s="25">
        <f t="shared" si="511"/>
        <v>0.91999999999999993</v>
      </c>
      <c r="AB233" s="25">
        <f t="shared" si="511"/>
        <v>0.92499999999999993</v>
      </c>
      <c r="AC233" s="25">
        <f t="shared" si="511"/>
        <v>0.92499999999999993</v>
      </c>
      <c r="AD233" s="25">
        <f t="shared" si="511"/>
        <v>0.91499999999999992</v>
      </c>
      <c r="AE233" s="25">
        <f t="shared" si="511"/>
        <v>0.91999999999999993</v>
      </c>
      <c r="AF233" s="25">
        <f t="shared" si="511"/>
        <v>0.91999999999999993</v>
      </c>
      <c r="AG233" s="25">
        <f t="shared" si="511"/>
        <v>0.91999999999999993</v>
      </c>
      <c r="AH233" s="25">
        <f t="shared" si="511"/>
        <v>0.91999999999999993</v>
      </c>
      <c r="AI233" s="25">
        <f t="shared" si="511"/>
        <v>1</v>
      </c>
      <c r="AJ233" s="25">
        <f t="shared" si="511"/>
        <v>1</v>
      </c>
      <c r="AK233" s="25">
        <f t="shared" si="511"/>
        <v>0.91499999999999992</v>
      </c>
      <c r="AL233" s="25">
        <f t="shared" si="511"/>
        <v>0.91999999999999993</v>
      </c>
      <c r="AM233" s="25">
        <f t="shared" si="511"/>
        <v>0.91999999999999993</v>
      </c>
      <c r="AN233" s="25">
        <f t="shared" si="511"/>
        <v>0.87199999999999989</v>
      </c>
      <c r="AO233" s="25">
        <f t="shared" si="511"/>
        <v>0.87199999999999989</v>
      </c>
      <c r="AP233" s="25">
        <f t="shared" si="511"/>
        <v>0.87199999999999989</v>
      </c>
      <c r="AQ233" s="25">
        <f t="shared" si="511"/>
        <v>0.87199999999999989</v>
      </c>
      <c r="AR233" s="25">
        <f t="shared" si="511"/>
        <v>1</v>
      </c>
      <c r="AS233" s="25">
        <f t="shared" si="511"/>
        <v>1</v>
      </c>
      <c r="AT233" s="25">
        <f t="shared" si="511"/>
        <v>0.87199999999999989</v>
      </c>
      <c r="AU233" s="25">
        <f t="shared" si="511"/>
        <v>1</v>
      </c>
      <c r="AV233" s="25">
        <f t="shared" si="511"/>
        <v>0.87199999999999989</v>
      </c>
      <c r="AW233" s="25">
        <f t="shared" si="511"/>
        <v>0.87199999999999989</v>
      </c>
      <c r="AX233" s="25">
        <f t="shared" si="511"/>
        <v>0.87199999999999989</v>
      </c>
      <c r="AY233" s="25">
        <f t="shared" si="511"/>
        <v>0.87199999999999989</v>
      </c>
      <c r="AZ233" s="25">
        <f t="shared" si="511"/>
        <v>0.87199999999999989</v>
      </c>
      <c r="BA233" s="25">
        <f t="shared" si="511"/>
        <v>0.87199999999999989</v>
      </c>
      <c r="BB233" s="25">
        <f t="shared" si="511"/>
        <v>0.87199999999999989</v>
      </c>
      <c r="BC233" s="25">
        <f t="shared" si="511"/>
        <v>0.87199999999999989</v>
      </c>
      <c r="BD233" s="25">
        <f t="shared" si="511"/>
        <v>0.87199999999999989</v>
      </c>
      <c r="BE233" s="25">
        <f t="shared" si="511"/>
        <v>0.87199999999999989</v>
      </c>
      <c r="BF233" s="25">
        <f t="shared" si="511"/>
        <v>0.86399999999999988</v>
      </c>
      <c r="BG233" s="25">
        <f t="shared" si="511"/>
        <v>0.86399999999999988</v>
      </c>
      <c r="BH233" s="25">
        <f t="shared" si="511"/>
        <v>1</v>
      </c>
      <c r="BI233" s="25">
        <f t="shared" si="511"/>
        <v>1</v>
      </c>
      <c r="BJ233" s="25">
        <f t="shared" si="511"/>
        <v>1</v>
      </c>
      <c r="BK233" s="25">
        <f t="shared" si="511"/>
        <v>0.87199999999999989</v>
      </c>
      <c r="BL233" s="25">
        <f t="shared" si="511"/>
        <v>0.87199999999999989</v>
      </c>
      <c r="BM233" s="25">
        <f t="shared" si="511"/>
        <v>0.87199999999999989</v>
      </c>
      <c r="BN233" s="25">
        <f t="shared" si="511"/>
        <v>0.87199999999999989</v>
      </c>
      <c r="BO233" s="25">
        <f t="shared" si="511"/>
        <v>0.87199999999999989</v>
      </c>
      <c r="BP233" s="25">
        <f t="shared" si="511"/>
        <v>0.87199999999999989</v>
      </c>
      <c r="BQ233" s="25">
        <f t="shared" si="511"/>
        <v>0.87199999999999989</v>
      </c>
      <c r="BR233" s="25">
        <f t="shared" si="511"/>
        <v>0.87199999999999989</v>
      </c>
      <c r="BS233" s="25">
        <f t="shared" si="511"/>
        <v>0.87199999999999989</v>
      </c>
      <c r="BT233" s="25">
        <f t="shared" si="511"/>
        <v>0.87199999999999989</v>
      </c>
      <c r="BU233" s="25">
        <f t="shared" si="511"/>
        <v>1</v>
      </c>
      <c r="BV233" s="25">
        <f t="shared" si="511"/>
        <v>0.87999999999999989</v>
      </c>
      <c r="BW233" s="25">
        <f t="shared" si="511"/>
        <v>0.87199999999999989</v>
      </c>
      <c r="BX233" s="25">
        <f t="shared" si="511"/>
        <v>0.87199999999999989</v>
      </c>
      <c r="BY233" s="25">
        <f t="shared" si="511"/>
        <v>0.87199999999999989</v>
      </c>
      <c r="BZ233" s="25">
        <f t="shared" si="511"/>
        <v>0.87199999999999989</v>
      </c>
      <c r="CA233" s="25">
        <f t="shared" si="511"/>
        <v>0.87199999999999989</v>
      </c>
      <c r="CB233" s="25">
        <f t="shared" si="511"/>
        <v>0.87199999999999989</v>
      </c>
      <c r="CC233" s="25">
        <f t="shared" si="511"/>
        <v>0.87199999999999989</v>
      </c>
      <c r="CD233" s="25">
        <f t="shared" ref="CD233:CS233" si="512">IF($F233=CD$4,1,IF($F233&gt;=EDATE(CD$4,12),IF(CD$11="Prior Year",CD221*(1-CD$10),CD221-CD$10),IF(CD232&gt;0,CD232,0)))</f>
        <v>0.87199999999999989</v>
      </c>
      <c r="CE233" s="25">
        <f t="shared" si="512"/>
        <v>0.87199999999999989</v>
      </c>
      <c r="CF233" s="25">
        <f t="shared" si="512"/>
        <v>1</v>
      </c>
      <c r="CG233" s="25">
        <f t="shared" si="512"/>
        <v>1</v>
      </c>
      <c r="CH233" s="25">
        <f t="shared" si="512"/>
        <v>1</v>
      </c>
      <c r="CI233" s="25">
        <f t="shared" si="512"/>
        <v>0.87199999999999989</v>
      </c>
      <c r="CJ233" s="25">
        <f t="shared" si="512"/>
        <v>0.91999999999999993</v>
      </c>
      <c r="CK233" s="25">
        <f t="shared" si="512"/>
        <v>0.91999999999999993</v>
      </c>
      <c r="CL233" s="25">
        <f t="shared" si="512"/>
        <v>0.8879999999999999</v>
      </c>
      <c r="CM233" s="25">
        <v>0.91097418389874674</v>
      </c>
      <c r="CN233" s="25">
        <v>0.91097418389874674</v>
      </c>
      <c r="CO233" s="25">
        <v>0.91097418389874674</v>
      </c>
      <c r="CP233" s="25">
        <f t="shared" si="512"/>
        <v>0.91999999999999993</v>
      </c>
      <c r="CQ233" s="25">
        <f t="shared" si="512"/>
        <v>0.91999999999999993</v>
      </c>
      <c r="CR233" s="25">
        <f t="shared" si="512"/>
        <v>0.91999999999999993</v>
      </c>
      <c r="CS233" s="25">
        <f t="shared" si="512"/>
        <v>0.91999999999999993</v>
      </c>
    </row>
    <row r="234" spans="2:97" hidden="1" outlineLevel="1" x14ac:dyDescent="0.25">
      <c r="B234" s="2">
        <f t="shared" si="455"/>
        <v>31</v>
      </c>
      <c r="F234" s="24">
        <f t="shared" si="458"/>
        <v>48700</v>
      </c>
      <c r="G234" s="25">
        <f t="shared" si="479"/>
        <v>0.91974770707354792</v>
      </c>
      <c r="H234" s="25"/>
      <c r="I234" s="25"/>
      <c r="J234" s="25"/>
      <c r="K234" s="25"/>
      <c r="L234" s="25"/>
      <c r="M234" s="25"/>
      <c r="N234" s="25"/>
      <c r="O234" s="25"/>
      <c r="P234" s="23"/>
      <c r="Q234" s="25">
        <f t="shared" si="480"/>
        <v>1</v>
      </c>
      <c r="R234" s="25">
        <f t="shared" ref="R234:CC234" si="513">IF($F234=R$4,1,IF($F234&gt;=EDATE(R$4,12),IF(R$11="Prior Year",R222*(1-R$10),R222-R$10),IF(R233&gt;0,R233,0)))</f>
        <v>0.91499999999999992</v>
      </c>
      <c r="S234" s="25">
        <f t="shared" si="513"/>
        <v>1</v>
      </c>
      <c r="T234" s="25">
        <f t="shared" si="513"/>
        <v>0.91499999999999992</v>
      </c>
      <c r="U234" s="25">
        <f t="shared" si="513"/>
        <v>0.91499999999999992</v>
      </c>
      <c r="V234" s="25">
        <f t="shared" si="513"/>
        <v>0.91999999999999993</v>
      </c>
      <c r="W234" s="25">
        <f t="shared" si="513"/>
        <v>0.91499999999999992</v>
      </c>
      <c r="X234" s="25">
        <f t="shared" si="513"/>
        <v>0.91999999999999993</v>
      </c>
      <c r="Y234" s="25">
        <f t="shared" si="513"/>
        <v>0.91999999999999993</v>
      </c>
      <c r="Z234" s="25">
        <f t="shared" si="513"/>
        <v>0.91999999999999993</v>
      </c>
      <c r="AA234" s="25">
        <f t="shared" si="513"/>
        <v>0.91999999999999993</v>
      </c>
      <c r="AB234" s="25">
        <f t="shared" si="513"/>
        <v>0.92499999999999993</v>
      </c>
      <c r="AC234" s="25">
        <f t="shared" si="513"/>
        <v>0.92499999999999993</v>
      </c>
      <c r="AD234" s="25">
        <f t="shared" si="513"/>
        <v>0.91499999999999992</v>
      </c>
      <c r="AE234" s="25">
        <f t="shared" si="513"/>
        <v>0.91999999999999993</v>
      </c>
      <c r="AF234" s="25">
        <f t="shared" si="513"/>
        <v>0.91999999999999993</v>
      </c>
      <c r="AG234" s="25">
        <f t="shared" si="513"/>
        <v>0.91999999999999993</v>
      </c>
      <c r="AH234" s="25">
        <f t="shared" si="513"/>
        <v>0.91999999999999993</v>
      </c>
      <c r="AI234" s="25">
        <f t="shared" si="513"/>
        <v>1</v>
      </c>
      <c r="AJ234" s="25">
        <f t="shared" si="513"/>
        <v>1</v>
      </c>
      <c r="AK234" s="25">
        <f t="shared" si="513"/>
        <v>0.91499999999999992</v>
      </c>
      <c r="AL234" s="25">
        <f t="shared" si="513"/>
        <v>0.91999999999999993</v>
      </c>
      <c r="AM234" s="25">
        <f t="shared" si="513"/>
        <v>0.91999999999999993</v>
      </c>
      <c r="AN234" s="25">
        <f t="shared" si="513"/>
        <v>0.87199999999999989</v>
      </c>
      <c r="AO234" s="25">
        <f t="shared" si="513"/>
        <v>0.87199999999999989</v>
      </c>
      <c r="AP234" s="25">
        <f t="shared" si="513"/>
        <v>0.87199999999999989</v>
      </c>
      <c r="AQ234" s="25">
        <f t="shared" si="513"/>
        <v>0.87199999999999989</v>
      </c>
      <c r="AR234" s="25">
        <f t="shared" si="513"/>
        <v>1</v>
      </c>
      <c r="AS234" s="25">
        <f t="shared" si="513"/>
        <v>1</v>
      </c>
      <c r="AT234" s="25">
        <f t="shared" si="513"/>
        <v>0.87199999999999989</v>
      </c>
      <c r="AU234" s="25">
        <f t="shared" si="513"/>
        <v>1</v>
      </c>
      <c r="AV234" s="25">
        <f t="shared" si="513"/>
        <v>0.87199999999999989</v>
      </c>
      <c r="AW234" s="25">
        <f t="shared" si="513"/>
        <v>0.87199999999999989</v>
      </c>
      <c r="AX234" s="25">
        <f t="shared" si="513"/>
        <v>0.87199999999999989</v>
      </c>
      <c r="AY234" s="25">
        <f t="shared" si="513"/>
        <v>0.87199999999999989</v>
      </c>
      <c r="AZ234" s="25">
        <f t="shared" si="513"/>
        <v>0.87199999999999989</v>
      </c>
      <c r="BA234" s="25">
        <f t="shared" si="513"/>
        <v>0.87199999999999989</v>
      </c>
      <c r="BB234" s="25">
        <f t="shared" si="513"/>
        <v>0.87199999999999989</v>
      </c>
      <c r="BC234" s="25">
        <f t="shared" si="513"/>
        <v>0.87199999999999989</v>
      </c>
      <c r="BD234" s="25">
        <f t="shared" si="513"/>
        <v>0.87199999999999989</v>
      </c>
      <c r="BE234" s="25">
        <f t="shared" si="513"/>
        <v>0.87199999999999989</v>
      </c>
      <c r="BF234" s="25">
        <f t="shared" si="513"/>
        <v>0.86399999999999988</v>
      </c>
      <c r="BG234" s="25">
        <f t="shared" si="513"/>
        <v>0.86399999999999988</v>
      </c>
      <c r="BH234" s="25">
        <f t="shared" si="513"/>
        <v>1</v>
      </c>
      <c r="BI234" s="25">
        <f t="shared" si="513"/>
        <v>1</v>
      </c>
      <c r="BJ234" s="25">
        <f t="shared" si="513"/>
        <v>1</v>
      </c>
      <c r="BK234" s="25">
        <f t="shared" si="513"/>
        <v>0.87199999999999989</v>
      </c>
      <c r="BL234" s="25">
        <f t="shared" si="513"/>
        <v>0.87199999999999989</v>
      </c>
      <c r="BM234" s="25">
        <f t="shared" si="513"/>
        <v>0.87199999999999989</v>
      </c>
      <c r="BN234" s="25">
        <f t="shared" si="513"/>
        <v>0.87199999999999989</v>
      </c>
      <c r="BO234" s="25">
        <f t="shared" si="513"/>
        <v>0.87199999999999989</v>
      </c>
      <c r="BP234" s="25">
        <f t="shared" si="513"/>
        <v>0.87199999999999989</v>
      </c>
      <c r="BQ234" s="25">
        <f t="shared" si="513"/>
        <v>0.87199999999999989</v>
      </c>
      <c r="BR234" s="25">
        <f t="shared" si="513"/>
        <v>0.87199999999999989</v>
      </c>
      <c r="BS234" s="25">
        <f t="shared" si="513"/>
        <v>0.87199999999999989</v>
      </c>
      <c r="BT234" s="25">
        <f t="shared" si="513"/>
        <v>0.87199999999999989</v>
      </c>
      <c r="BU234" s="25">
        <f t="shared" si="513"/>
        <v>1</v>
      </c>
      <c r="BV234" s="25">
        <f t="shared" si="513"/>
        <v>0.87999999999999989</v>
      </c>
      <c r="BW234" s="25">
        <f t="shared" si="513"/>
        <v>0.87199999999999989</v>
      </c>
      <c r="BX234" s="25">
        <f t="shared" si="513"/>
        <v>0.87199999999999989</v>
      </c>
      <c r="BY234" s="25">
        <f t="shared" si="513"/>
        <v>0.87199999999999989</v>
      </c>
      <c r="BZ234" s="25">
        <f t="shared" si="513"/>
        <v>0.87199999999999989</v>
      </c>
      <c r="CA234" s="25">
        <f t="shared" si="513"/>
        <v>0.87199999999999989</v>
      </c>
      <c r="CB234" s="25">
        <f t="shared" si="513"/>
        <v>0.87199999999999989</v>
      </c>
      <c r="CC234" s="25">
        <f t="shared" si="513"/>
        <v>0.87199999999999989</v>
      </c>
      <c r="CD234" s="25">
        <f t="shared" ref="CD234:CS234" si="514">IF($F234=CD$4,1,IF($F234&gt;=EDATE(CD$4,12),IF(CD$11="Prior Year",CD222*(1-CD$10),CD222-CD$10),IF(CD233&gt;0,CD233,0)))</f>
        <v>0.87199999999999989</v>
      </c>
      <c r="CE234" s="25">
        <f t="shared" si="514"/>
        <v>0.87199999999999989</v>
      </c>
      <c r="CF234" s="25">
        <f t="shared" si="514"/>
        <v>1</v>
      </c>
      <c r="CG234" s="25">
        <f t="shared" si="514"/>
        <v>1</v>
      </c>
      <c r="CH234" s="25">
        <f t="shared" si="514"/>
        <v>1</v>
      </c>
      <c r="CI234" s="25">
        <f t="shared" si="514"/>
        <v>0.86399999999999988</v>
      </c>
      <c r="CJ234" s="25">
        <f t="shared" si="514"/>
        <v>0.91999999999999993</v>
      </c>
      <c r="CK234" s="25">
        <f t="shared" si="514"/>
        <v>0.91999999999999993</v>
      </c>
      <c r="CL234" s="25">
        <f t="shared" si="514"/>
        <v>0.8879999999999999</v>
      </c>
      <c r="CM234" s="25">
        <v>0.91097418389874674</v>
      </c>
      <c r="CN234" s="25">
        <v>0.91097418389874674</v>
      </c>
      <c r="CO234" s="25">
        <v>0.91097418389874674</v>
      </c>
      <c r="CP234" s="25">
        <f t="shared" si="514"/>
        <v>0.91999999999999993</v>
      </c>
      <c r="CQ234" s="25">
        <f t="shared" si="514"/>
        <v>0.91999999999999993</v>
      </c>
      <c r="CR234" s="25">
        <f t="shared" si="514"/>
        <v>0.91999999999999993</v>
      </c>
      <c r="CS234" s="25">
        <f t="shared" si="514"/>
        <v>0.91999999999999993</v>
      </c>
    </row>
    <row r="235" spans="2:97" hidden="1" outlineLevel="1" x14ac:dyDescent="0.25">
      <c r="B235" s="2">
        <f t="shared" si="455"/>
        <v>30</v>
      </c>
      <c r="F235" s="24">
        <f t="shared" si="458"/>
        <v>48731</v>
      </c>
      <c r="G235" s="25">
        <f t="shared" si="479"/>
        <v>0.91881639159042794</v>
      </c>
      <c r="H235" s="25"/>
      <c r="I235" s="25"/>
      <c r="J235" s="25"/>
      <c r="K235" s="25"/>
      <c r="L235" s="25"/>
      <c r="M235" s="25"/>
      <c r="N235" s="25"/>
      <c r="O235" s="25"/>
      <c r="P235" s="23"/>
      <c r="Q235" s="25">
        <f t="shared" si="480"/>
        <v>1</v>
      </c>
      <c r="R235" s="25">
        <f t="shared" ref="R235:CC235" si="515">IF($F235=R$4,1,IF($F235&gt;=EDATE(R$4,12),IF(R$11="Prior Year",R223*(1-R$10),R223-R$10),IF(R234&gt;0,R234,0)))</f>
        <v>0.91499999999999992</v>
      </c>
      <c r="S235" s="25">
        <f t="shared" si="515"/>
        <v>1</v>
      </c>
      <c r="T235" s="25">
        <f t="shared" si="515"/>
        <v>0.91499999999999992</v>
      </c>
      <c r="U235" s="25">
        <f t="shared" si="515"/>
        <v>0.91499999999999992</v>
      </c>
      <c r="V235" s="25">
        <f t="shared" si="515"/>
        <v>0.91999999999999993</v>
      </c>
      <c r="W235" s="25">
        <f t="shared" si="515"/>
        <v>0.91499999999999992</v>
      </c>
      <c r="X235" s="25">
        <f t="shared" si="515"/>
        <v>0.91999999999999993</v>
      </c>
      <c r="Y235" s="25">
        <f t="shared" si="515"/>
        <v>0.91999999999999993</v>
      </c>
      <c r="Z235" s="25">
        <f t="shared" si="515"/>
        <v>0.91999999999999993</v>
      </c>
      <c r="AA235" s="25">
        <f t="shared" si="515"/>
        <v>0.91999999999999993</v>
      </c>
      <c r="AB235" s="25">
        <f t="shared" si="515"/>
        <v>0.92499999999999993</v>
      </c>
      <c r="AC235" s="25">
        <f t="shared" si="515"/>
        <v>0.92499999999999993</v>
      </c>
      <c r="AD235" s="25">
        <f t="shared" si="515"/>
        <v>0.91499999999999992</v>
      </c>
      <c r="AE235" s="25">
        <f t="shared" si="515"/>
        <v>0.91999999999999993</v>
      </c>
      <c r="AF235" s="25">
        <f t="shared" si="515"/>
        <v>0.91999999999999993</v>
      </c>
      <c r="AG235" s="25">
        <f t="shared" si="515"/>
        <v>0.91999999999999993</v>
      </c>
      <c r="AH235" s="25">
        <f t="shared" si="515"/>
        <v>0.91999999999999993</v>
      </c>
      <c r="AI235" s="25">
        <f t="shared" si="515"/>
        <v>1</v>
      </c>
      <c r="AJ235" s="25">
        <f t="shared" si="515"/>
        <v>1</v>
      </c>
      <c r="AK235" s="25">
        <f t="shared" si="515"/>
        <v>0.91499999999999992</v>
      </c>
      <c r="AL235" s="25">
        <f t="shared" si="515"/>
        <v>0.91999999999999993</v>
      </c>
      <c r="AM235" s="25">
        <f t="shared" si="515"/>
        <v>0.91999999999999993</v>
      </c>
      <c r="AN235" s="25">
        <f t="shared" si="515"/>
        <v>0.87199999999999989</v>
      </c>
      <c r="AO235" s="25">
        <f t="shared" si="515"/>
        <v>0.87199999999999989</v>
      </c>
      <c r="AP235" s="25">
        <f t="shared" si="515"/>
        <v>0.87199999999999989</v>
      </c>
      <c r="AQ235" s="25">
        <f t="shared" si="515"/>
        <v>0.87199999999999989</v>
      </c>
      <c r="AR235" s="25">
        <f t="shared" si="515"/>
        <v>1</v>
      </c>
      <c r="AS235" s="25">
        <f t="shared" si="515"/>
        <v>1</v>
      </c>
      <c r="AT235" s="25">
        <f t="shared" si="515"/>
        <v>0.87199999999999989</v>
      </c>
      <c r="AU235" s="25">
        <f t="shared" si="515"/>
        <v>1</v>
      </c>
      <c r="AV235" s="25">
        <f t="shared" si="515"/>
        <v>0.87199999999999989</v>
      </c>
      <c r="AW235" s="25">
        <f t="shared" si="515"/>
        <v>0.87199999999999989</v>
      </c>
      <c r="AX235" s="25">
        <f t="shared" si="515"/>
        <v>0.87199999999999989</v>
      </c>
      <c r="AY235" s="25">
        <f t="shared" si="515"/>
        <v>0.87199999999999989</v>
      </c>
      <c r="AZ235" s="25">
        <f t="shared" si="515"/>
        <v>0.86399999999999988</v>
      </c>
      <c r="BA235" s="25">
        <f t="shared" si="515"/>
        <v>0.86399999999999988</v>
      </c>
      <c r="BB235" s="25">
        <f t="shared" si="515"/>
        <v>0.86399999999999988</v>
      </c>
      <c r="BC235" s="25">
        <f t="shared" si="515"/>
        <v>0.86399999999999988</v>
      </c>
      <c r="BD235" s="25">
        <f t="shared" si="515"/>
        <v>0.86399999999999988</v>
      </c>
      <c r="BE235" s="25">
        <f t="shared" si="515"/>
        <v>0.86399999999999988</v>
      </c>
      <c r="BF235" s="25">
        <f t="shared" si="515"/>
        <v>0.86399999999999988</v>
      </c>
      <c r="BG235" s="25">
        <f t="shared" si="515"/>
        <v>0.86399999999999988</v>
      </c>
      <c r="BH235" s="25">
        <f t="shared" si="515"/>
        <v>1</v>
      </c>
      <c r="BI235" s="25">
        <f t="shared" si="515"/>
        <v>1</v>
      </c>
      <c r="BJ235" s="25">
        <f t="shared" si="515"/>
        <v>1</v>
      </c>
      <c r="BK235" s="25">
        <f t="shared" si="515"/>
        <v>0.87199999999999989</v>
      </c>
      <c r="BL235" s="25">
        <f t="shared" si="515"/>
        <v>0.87199999999999989</v>
      </c>
      <c r="BM235" s="25">
        <f t="shared" si="515"/>
        <v>0.87199999999999989</v>
      </c>
      <c r="BN235" s="25">
        <f t="shared" si="515"/>
        <v>0.87199999999999989</v>
      </c>
      <c r="BO235" s="25">
        <f t="shared" si="515"/>
        <v>0.87199999999999989</v>
      </c>
      <c r="BP235" s="25">
        <f t="shared" si="515"/>
        <v>0.87199999999999989</v>
      </c>
      <c r="BQ235" s="25">
        <f t="shared" si="515"/>
        <v>0.87199999999999989</v>
      </c>
      <c r="BR235" s="25">
        <f t="shared" si="515"/>
        <v>0.87199999999999989</v>
      </c>
      <c r="BS235" s="25">
        <f t="shared" si="515"/>
        <v>0.87199999999999989</v>
      </c>
      <c r="BT235" s="25">
        <f t="shared" si="515"/>
        <v>0.87199999999999989</v>
      </c>
      <c r="BU235" s="25">
        <f t="shared" si="515"/>
        <v>1</v>
      </c>
      <c r="BV235" s="25">
        <f t="shared" si="515"/>
        <v>0.87999999999999989</v>
      </c>
      <c r="BW235" s="25">
        <f t="shared" si="515"/>
        <v>0.87199999999999989</v>
      </c>
      <c r="BX235" s="25">
        <f t="shared" si="515"/>
        <v>0.87199999999999989</v>
      </c>
      <c r="BY235" s="25">
        <f t="shared" si="515"/>
        <v>0.87199999999999989</v>
      </c>
      <c r="BZ235" s="25">
        <f t="shared" si="515"/>
        <v>0.87199999999999989</v>
      </c>
      <c r="CA235" s="25">
        <f t="shared" si="515"/>
        <v>0.87199999999999989</v>
      </c>
      <c r="CB235" s="25">
        <f t="shared" si="515"/>
        <v>0.87199999999999989</v>
      </c>
      <c r="CC235" s="25">
        <f t="shared" si="515"/>
        <v>0.87199999999999989</v>
      </c>
      <c r="CD235" s="25">
        <f t="shared" ref="CD235:CS235" si="516">IF($F235=CD$4,1,IF($F235&gt;=EDATE(CD$4,12),IF(CD$11="Prior Year",CD223*(1-CD$10),CD223-CD$10),IF(CD234&gt;0,CD234,0)))</f>
        <v>0.87199999999999989</v>
      </c>
      <c r="CE235" s="25">
        <f t="shared" si="516"/>
        <v>0.87199999999999989</v>
      </c>
      <c r="CF235" s="25">
        <f t="shared" si="516"/>
        <v>1</v>
      </c>
      <c r="CG235" s="25">
        <f t="shared" si="516"/>
        <v>1</v>
      </c>
      <c r="CH235" s="25">
        <f t="shared" si="516"/>
        <v>1</v>
      </c>
      <c r="CI235" s="25">
        <f t="shared" si="516"/>
        <v>0.86399999999999988</v>
      </c>
      <c r="CJ235" s="25">
        <f t="shared" si="516"/>
        <v>0.91999999999999993</v>
      </c>
      <c r="CK235" s="25">
        <f t="shared" si="516"/>
        <v>0.91999999999999993</v>
      </c>
      <c r="CL235" s="25">
        <f t="shared" si="516"/>
        <v>0.8879999999999999</v>
      </c>
      <c r="CM235" s="25">
        <v>0.91097418389874674</v>
      </c>
      <c r="CN235" s="25">
        <v>0.91097418389874674</v>
      </c>
      <c r="CO235" s="25">
        <v>0.91097418389874674</v>
      </c>
      <c r="CP235" s="25">
        <f t="shared" si="516"/>
        <v>0.91999999999999993</v>
      </c>
      <c r="CQ235" s="25">
        <f t="shared" si="516"/>
        <v>0.91999999999999993</v>
      </c>
      <c r="CR235" s="25">
        <f t="shared" si="516"/>
        <v>0.91999999999999993</v>
      </c>
      <c r="CS235" s="25">
        <f t="shared" si="516"/>
        <v>0.91999999999999993</v>
      </c>
    </row>
    <row r="236" spans="2:97" hidden="1" outlineLevel="1" x14ac:dyDescent="0.25">
      <c r="B236" s="2">
        <f t="shared" si="455"/>
        <v>31</v>
      </c>
      <c r="F236" s="24">
        <f t="shared" si="458"/>
        <v>48761</v>
      </c>
      <c r="G236" s="25">
        <f t="shared" si="479"/>
        <v>0.91881639159042794</v>
      </c>
      <c r="H236" s="25"/>
      <c r="I236" s="25"/>
      <c r="J236" s="25"/>
      <c r="K236" s="25"/>
      <c r="L236" s="25"/>
      <c r="M236" s="25"/>
      <c r="N236" s="25"/>
      <c r="O236" s="25"/>
      <c r="P236" s="23"/>
      <c r="Q236" s="25">
        <f t="shared" si="480"/>
        <v>1</v>
      </c>
      <c r="R236" s="25">
        <f t="shared" ref="R236:CC236" si="517">IF($F236=R$4,1,IF($F236&gt;=EDATE(R$4,12),IF(R$11="Prior Year",R224*(1-R$10),R224-R$10),IF(R235&gt;0,R235,0)))</f>
        <v>0.91499999999999992</v>
      </c>
      <c r="S236" s="25">
        <f t="shared" si="517"/>
        <v>1</v>
      </c>
      <c r="T236" s="25">
        <f t="shared" si="517"/>
        <v>0.91499999999999992</v>
      </c>
      <c r="U236" s="25">
        <f t="shared" si="517"/>
        <v>0.91499999999999992</v>
      </c>
      <c r="V236" s="25">
        <f t="shared" si="517"/>
        <v>0.91999999999999993</v>
      </c>
      <c r="W236" s="25">
        <f t="shared" si="517"/>
        <v>0.91499999999999992</v>
      </c>
      <c r="X236" s="25">
        <f t="shared" si="517"/>
        <v>0.91999999999999993</v>
      </c>
      <c r="Y236" s="25">
        <f t="shared" si="517"/>
        <v>0.91999999999999993</v>
      </c>
      <c r="Z236" s="25">
        <f t="shared" si="517"/>
        <v>0.91999999999999993</v>
      </c>
      <c r="AA236" s="25">
        <f t="shared" si="517"/>
        <v>0.91999999999999993</v>
      </c>
      <c r="AB236" s="25">
        <f t="shared" si="517"/>
        <v>0.92499999999999993</v>
      </c>
      <c r="AC236" s="25">
        <f t="shared" si="517"/>
        <v>0.92499999999999993</v>
      </c>
      <c r="AD236" s="25">
        <f t="shared" si="517"/>
        <v>0.91499999999999992</v>
      </c>
      <c r="AE236" s="25">
        <f t="shared" si="517"/>
        <v>0.91999999999999993</v>
      </c>
      <c r="AF236" s="25">
        <f t="shared" si="517"/>
        <v>0.91999999999999993</v>
      </c>
      <c r="AG236" s="25">
        <f t="shared" si="517"/>
        <v>0.91999999999999993</v>
      </c>
      <c r="AH236" s="25">
        <f t="shared" si="517"/>
        <v>0.91999999999999993</v>
      </c>
      <c r="AI236" s="25">
        <f t="shared" si="517"/>
        <v>1</v>
      </c>
      <c r="AJ236" s="25">
        <f t="shared" si="517"/>
        <v>1</v>
      </c>
      <c r="AK236" s="25">
        <f t="shared" si="517"/>
        <v>0.91499999999999992</v>
      </c>
      <c r="AL236" s="25">
        <f t="shared" si="517"/>
        <v>0.91999999999999993</v>
      </c>
      <c r="AM236" s="25">
        <f t="shared" si="517"/>
        <v>0.91999999999999993</v>
      </c>
      <c r="AN236" s="25">
        <f t="shared" si="517"/>
        <v>0.87199999999999989</v>
      </c>
      <c r="AO236" s="25">
        <f t="shared" si="517"/>
        <v>0.87199999999999989</v>
      </c>
      <c r="AP236" s="25">
        <f t="shared" si="517"/>
        <v>0.87199999999999989</v>
      </c>
      <c r="AQ236" s="25">
        <f t="shared" si="517"/>
        <v>0.87199999999999989</v>
      </c>
      <c r="AR236" s="25">
        <f t="shared" si="517"/>
        <v>1</v>
      </c>
      <c r="AS236" s="25">
        <f t="shared" si="517"/>
        <v>1</v>
      </c>
      <c r="AT236" s="25">
        <f t="shared" si="517"/>
        <v>0.87199999999999989</v>
      </c>
      <c r="AU236" s="25">
        <f t="shared" si="517"/>
        <v>1</v>
      </c>
      <c r="AV236" s="25">
        <f t="shared" si="517"/>
        <v>0.87199999999999989</v>
      </c>
      <c r="AW236" s="25">
        <f t="shared" si="517"/>
        <v>0.87199999999999989</v>
      </c>
      <c r="AX236" s="25">
        <f t="shared" si="517"/>
        <v>0.87199999999999989</v>
      </c>
      <c r="AY236" s="25">
        <f t="shared" si="517"/>
        <v>0.87199999999999989</v>
      </c>
      <c r="AZ236" s="25">
        <f t="shared" si="517"/>
        <v>0.86399999999999988</v>
      </c>
      <c r="BA236" s="25">
        <f t="shared" si="517"/>
        <v>0.86399999999999988</v>
      </c>
      <c r="BB236" s="25">
        <f t="shared" si="517"/>
        <v>0.86399999999999988</v>
      </c>
      <c r="BC236" s="25">
        <f t="shared" si="517"/>
        <v>0.86399999999999988</v>
      </c>
      <c r="BD236" s="25">
        <f t="shared" si="517"/>
        <v>0.86399999999999988</v>
      </c>
      <c r="BE236" s="25">
        <f t="shared" si="517"/>
        <v>0.86399999999999988</v>
      </c>
      <c r="BF236" s="25">
        <f t="shared" si="517"/>
        <v>0.86399999999999988</v>
      </c>
      <c r="BG236" s="25">
        <f t="shared" si="517"/>
        <v>0.86399999999999988</v>
      </c>
      <c r="BH236" s="25">
        <f t="shared" si="517"/>
        <v>1</v>
      </c>
      <c r="BI236" s="25">
        <f t="shared" si="517"/>
        <v>1</v>
      </c>
      <c r="BJ236" s="25">
        <f t="shared" si="517"/>
        <v>1</v>
      </c>
      <c r="BK236" s="25">
        <f t="shared" si="517"/>
        <v>0.87199999999999989</v>
      </c>
      <c r="BL236" s="25">
        <f t="shared" si="517"/>
        <v>0.87199999999999989</v>
      </c>
      <c r="BM236" s="25">
        <f t="shared" si="517"/>
        <v>0.87199999999999989</v>
      </c>
      <c r="BN236" s="25">
        <f t="shared" si="517"/>
        <v>0.87199999999999989</v>
      </c>
      <c r="BO236" s="25">
        <f t="shared" si="517"/>
        <v>0.87199999999999989</v>
      </c>
      <c r="BP236" s="25">
        <f t="shared" si="517"/>
        <v>0.87199999999999989</v>
      </c>
      <c r="BQ236" s="25">
        <f t="shared" si="517"/>
        <v>0.87199999999999989</v>
      </c>
      <c r="BR236" s="25">
        <f t="shared" si="517"/>
        <v>0.87199999999999989</v>
      </c>
      <c r="BS236" s="25">
        <f t="shared" si="517"/>
        <v>0.87199999999999989</v>
      </c>
      <c r="BT236" s="25">
        <f t="shared" si="517"/>
        <v>0.87199999999999989</v>
      </c>
      <c r="BU236" s="25">
        <f t="shared" si="517"/>
        <v>1</v>
      </c>
      <c r="BV236" s="25">
        <f t="shared" si="517"/>
        <v>0.87999999999999989</v>
      </c>
      <c r="BW236" s="25">
        <f t="shared" si="517"/>
        <v>0.87199999999999989</v>
      </c>
      <c r="BX236" s="25">
        <f t="shared" si="517"/>
        <v>0.87199999999999989</v>
      </c>
      <c r="BY236" s="25">
        <f t="shared" si="517"/>
        <v>0.87199999999999989</v>
      </c>
      <c r="BZ236" s="25">
        <f t="shared" si="517"/>
        <v>0.87199999999999989</v>
      </c>
      <c r="CA236" s="25">
        <f t="shared" si="517"/>
        <v>0.87199999999999989</v>
      </c>
      <c r="CB236" s="25">
        <f t="shared" si="517"/>
        <v>0.87199999999999989</v>
      </c>
      <c r="CC236" s="25">
        <f t="shared" si="517"/>
        <v>0.87199999999999989</v>
      </c>
      <c r="CD236" s="25">
        <f t="shared" ref="CD236:CS236" si="518">IF($F236=CD$4,1,IF($F236&gt;=EDATE(CD$4,12),IF(CD$11="Prior Year",CD224*(1-CD$10),CD224-CD$10),IF(CD235&gt;0,CD235,0)))</f>
        <v>0.87199999999999989</v>
      </c>
      <c r="CE236" s="25">
        <f t="shared" si="518"/>
        <v>0.87199999999999989</v>
      </c>
      <c r="CF236" s="25">
        <f t="shared" si="518"/>
        <v>1</v>
      </c>
      <c r="CG236" s="25">
        <f t="shared" si="518"/>
        <v>1</v>
      </c>
      <c r="CH236" s="25">
        <f t="shared" si="518"/>
        <v>1</v>
      </c>
      <c r="CI236" s="25">
        <f t="shared" si="518"/>
        <v>0.86399999999999988</v>
      </c>
      <c r="CJ236" s="25">
        <f t="shared" si="518"/>
        <v>0.91999999999999993</v>
      </c>
      <c r="CK236" s="25">
        <f t="shared" si="518"/>
        <v>0.91999999999999993</v>
      </c>
      <c r="CL236" s="25">
        <f t="shared" si="518"/>
        <v>0.8879999999999999</v>
      </c>
      <c r="CM236" s="25">
        <v>0.91097418389874674</v>
      </c>
      <c r="CN236" s="25">
        <v>0.91097418389874674</v>
      </c>
      <c r="CO236" s="25">
        <v>0.91097418389874674</v>
      </c>
      <c r="CP236" s="25">
        <f t="shared" si="518"/>
        <v>0.91999999999999993</v>
      </c>
      <c r="CQ236" s="25">
        <f t="shared" si="518"/>
        <v>0.91999999999999993</v>
      </c>
      <c r="CR236" s="25">
        <f t="shared" si="518"/>
        <v>0.91999999999999993</v>
      </c>
      <c r="CS236" s="25">
        <f t="shared" si="518"/>
        <v>0.91999999999999993</v>
      </c>
    </row>
    <row r="237" spans="2:97" hidden="1" outlineLevel="1" x14ac:dyDescent="0.25">
      <c r="B237" s="2">
        <f t="shared" si="455"/>
        <v>31</v>
      </c>
      <c r="F237" s="24">
        <f t="shared" si="458"/>
        <v>48792</v>
      </c>
      <c r="G237" s="25">
        <f t="shared" si="479"/>
        <v>0.91809850257218995</v>
      </c>
      <c r="H237" s="25"/>
      <c r="I237" s="25"/>
      <c r="J237" s="25"/>
      <c r="K237" s="25"/>
      <c r="L237" s="25"/>
      <c r="M237" s="25"/>
      <c r="N237" s="25"/>
      <c r="O237" s="25"/>
      <c r="P237" s="23"/>
      <c r="Q237" s="25">
        <f t="shared" si="480"/>
        <v>1</v>
      </c>
      <c r="R237" s="25">
        <f t="shared" ref="R237:CC237" si="519">IF($F237=R$4,1,IF($F237&gt;=EDATE(R$4,12),IF(R$11="Prior Year",R225*(1-R$10),R225-R$10),IF(R236&gt;0,R236,0)))</f>
        <v>0.91499999999999992</v>
      </c>
      <c r="S237" s="25">
        <f t="shared" si="519"/>
        <v>1</v>
      </c>
      <c r="T237" s="25">
        <f t="shared" si="519"/>
        <v>0.91499999999999992</v>
      </c>
      <c r="U237" s="25">
        <f t="shared" si="519"/>
        <v>0.91499999999999992</v>
      </c>
      <c r="V237" s="25">
        <f t="shared" si="519"/>
        <v>0.91999999999999993</v>
      </c>
      <c r="W237" s="25">
        <f t="shared" si="519"/>
        <v>0.91499999999999992</v>
      </c>
      <c r="X237" s="25">
        <f t="shared" si="519"/>
        <v>0.91999999999999993</v>
      </c>
      <c r="Y237" s="25">
        <f t="shared" si="519"/>
        <v>0.91999999999999993</v>
      </c>
      <c r="Z237" s="25">
        <f t="shared" si="519"/>
        <v>0.91999999999999993</v>
      </c>
      <c r="AA237" s="25">
        <f t="shared" si="519"/>
        <v>0.91999999999999993</v>
      </c>
      <c r="AB237" s="25">
        <f t="shared" si="519"/>
        <v>0.92499999999999993</v>
      </c>
      <c r="AC237" s="25">
        <f t="shared" si="519"/>
        <v>0.92499999999999993</v>
      </c>
      <c r="AD237" s="25">
        <f t="shared" si="519"/>
        <v>0.91499999999999992</v>
      </c>
      <c r="AE237" s="25">
        <f t="shared" si="519"/>
        <v>0.91999999999999993</v>
      </c>
      <c r="AF237" s="25">
        <f t="shared" si="519"/>
        <v>0.91999999999999993</v>
      </c>
      <c r="AG237" s="25">
        <f t="shared" si="519"/>
        <v>0.91999999999999993</v>
      </c>
      <c r="AH237" s="25">
        <f t="shared" si="519"/>
        <v>0.91999999999999993</v>
      </c>
      <c r="AI237" s="25">
        <f t="shared" si="519"/>
        <v>1</v>
      </c>
      <c r="AJ237" s="25">
        <f t="shared" si="519"/>
        <v>1</v>
      </c>
      <c r="AK237" s="25">
        <f t="shared" si="519"/>
        <v>0.91499999999999992</v>
      </c>
      <c r="AL237" s="25">
        <f t="shared" si="519"/>
        <v>0.91999999999999993</v>
      </c>
      <c r="AM237" s="25">
        <f t="shared" si="519"/>
        <v>0.91999999999999993</v>
      </c>
      <c r="AN237" s="25">
        <f t="shared" si="519"/>
        <v>0.87199999999999989</v>
      </c>
      <c r="AO237" s="25">
        <f t="shared" si="519"/>
        <v>0.87199999999999989</v>
      </c>
      <c r="AP237" s="25">
        <f t="shared" si="519"/>
        <v>0.87199999999999989</v>
      </c>
      <c r="AQ237" s="25">
        <f t="shared" si="519"/>
        <v>0.87199999999999989</v>
      </c>
      <c r="AR237" s="25">
        <f t="shared" si="519"/>
        <v>1</v>
      </c>
      <c r="AS237" s="25">
        <f t="shared" si="519"/>
        <v>1</v>
      </c>
      <c r="AT237" s="25">
        <f t="shared" si="519"/>
        <v>0.87199999999999989</v>
      </c>
      <c r="AU237" s="25">
        <f t="shared" si="519"/>
        <v>1</v>
      </c>
      <c r="AV237" s="25">
        <f t="shared" si="519"/>
        <v>0.87199999999999989</v>
      </c>
      <c r="AW237" s="25">
        <f t="shared" si="519"/>
        <v>0.87199999999999989</v>
      </c>
      <c r="AX237" s="25">
        <f t="shared" si="519"/>
        <v>0.87199999999999989</v>
      </c>
      <c r="AY237" s="25">
        <f t="shared" si="519"/>
        <v>0.87199999999999989</v>
      </c>
      <c r="AZ237" s="25">
        <f t="shared" si="519"/>
        <v>0.86399999999999988</v>
      </c>
      <c r="BA237" s="25">
        <f t="shared" si="519"/>
        <v>0.86399999999999988</v>
      </c>
      <c r="BB237" s="25">
        <f t="shared" si="519"/>
        <v>0.86399999999999988</v>
      </c>
      <c r="BC237" s="25">
        <f t="shared" si="519"/>
        <v>0.86399999999999988</v>
      </c>
      <c r="BD237" s="25">
        <f t="shared" si="519"/>
        <v>0.86399999999999988</v>
      </c>
      <c r="BE237" s="25">
        <f t="shared" si="519"/>
        <v>0.86399999999999988</v>
      </c>
      <c r="BF237" s="25">
        <f t="shared" si="519"/>
        <v>0.86399999999999988</v>
      </c>
      <c r="BG237" s="25">
        <f t="shared" si="519"/>
        <v>0.86399999999999988</v>
      </c>
      <c r="BH237" s="25">
        <f t="shared" si="519"/>
        <v>1</v>
      </c>
      <c r="BI237" s="25">
        <f t="shared" si="519"/>
        <v>1</v>
      </c>
      <c r="BJ237" s="25">
        <f t="shared" si="519"/>
        <v>1</v>
      </c>
      <c r="BK237" s="25">
        <f t="shared" si="519"/>
        <v>0.87199999999999989</v>
      </c>
      <c r="BL237" s="25">
        <f t="shared" si="519"/>
        <v>0.87199999999999989</v>
      </c>
      <c r="BM237" s="25">
        <f t="shared" si="519"/>
        <v>0.87199999999999989</v>
      </c>
      <c r="BN237" s="25">
        <f t="shared" si="519"/>
        <v>0.87199999999999989</v>
      </c>
      <c r="BO237" s="25">
        <f t="shared" si="519"/>
        <v>0.87199999999999989</v>
      </c>
      <c r="BP237" s="25">
        <f t="shared" si="519"/>
        <v>0.87199999999999989</v>
      </c>
      <c r="BQ237" s="25">
        <f t="shared" si="519"/>
        <v>0.86399999999999988</v>
      </c>
      <c r="BR237" s="25">
        <f t="shared" si="519"/>
        <v>0.86399999999999988</v>
      </c>
      <c r="BS237" s="25">
        <f t="shared" si="519"/>
        <v>0.86399999999999988</v>
      </c>
      <c r="BT237" s="25">
        <f t="shared" si="519"/>
        <v>0.86399999999999988</v>
      </c>
      <c r="BU237" s="25">
        <f t="shared" si="519"/>
        <v>1</v>
      </c>
      <c r="BV237" s="25">
        <f t="shared" si="519"/>
        <v>0.87999999999999989</v>
      </c>
      <c r="BW237" s="25">
        <f t="shared" si="519"/>
        <v>0.86399999999999988</v>
      </c>
      <c r="BX237" s="25">
        <f t="shared" si="519"/>
        <v>0.86399999999999988</v>
      </c>
      <c r="BY237" s="25">
        <f t="shared" si="519"/>
        <v>0.86399999999999988</v>
      </c>
      <c r="BZ237" s="25">
        <f t="shared" si="519"/>
        <v>0.86399999999999988</v>
      </c>
      <c r="CA237" s="25">
        <f t="shared" si="519"/>
        <v>0.86399999999999988</v>
      </c>
      <c r="CB237" s="25">
        <f t="shared" si="519"/>
        <v>0.86399999999999988</v>
      </c>
      <c r="CC237" s="25">
        <f t="shared" si="519"/>
        <v>0.86399999999999988</v>
      </c>
      <c r="CD237" s="25">
        <f t="shared" ref="CD237:CS237" si="520">IF($F237=CD$4,1,IF($F237&gt;=EDATE(CD$4,12),IF(CD$11="Prior Year",CD225*(1-CD$10),CD225-CD$10),IF(CD236&gt;0,CD236,0)))</f>
        <v>0.86399999999999988</v>
      </c>
      <c r="CE237" s="25">
        <f t="shared" si="520"/>
        <v>0.86399999999999988</v>
      </c>
      <c r="CF237" s="25">
        <f t="shared" si="520"/>
        <v>1</v>
      </c>
      <c r="CG237" s="25">
        <f t="shared" si="520"/>
        <v>1</v>
      </c>
      <c r="CH237" s="25">
        <f t="shared" si="520"/>
        <v>1</v>
      </c>
      <c r="CI237" s="25">
        <f t="shared" si="520"/>
        <v>0.86399999999999988</v>
      </c>
      <c r="CJ237" s="25">
        <f t="shared" si="520"/>
        <v>0.91999999999999993</v>
      </c>
      <c r="CK237" s="25">
        <f t="shared" si="520"/>
        <v>0.91999999999999993</v>
      </c>
      <c r="CL237" s="25">
        <f t="shared" si="520"/>
        <v>0.8879999999999999</v>
      </c>
      <c r="CM237" s="25">
        <v>0.91097418389874674</v>
      </c>
      <c r="CN237" s="25">
        <v>0.91097418389874674</v>
      </c>
      <c r="CO237" s="25">
        <v>0.91097418389874674</v>
      </c>
      <c r="CP237" s="25">
        <f t="shared" si="520"/>
        <v>0.91999999999999993</v>
      </c>
      <c r="CQ237" s="25">
        <f t="shared" si="520"/>
        <v>0.91999999999999993</v>
      </c>
      <c r="CR237" s="25">
        <f t="shared" si="520"/>
        <v>0.91999999999999993</v>
      </c>
      <c r="CS237" s="25">
        <f t="shared" si="520"/>
        <v>0.91999999999999993</v>
      </c>
    </row>
    <row r="238" spans="2:97" hidden="1" outlineLevel="1" x14ac:dyDescent="0.25">
      <c r="B238" s="2">
        <f t="shared" si="455"/>
        <v>30</v>
      </c>
      <c r="F238" s="24">
        <f t="shared" si="458"/>
        <v>48823</v>
      </c>
      <c r="G238" s="25">
        <f t="shared" si="479"/>
        <v>0.9180378700537577</v>
      </c>
      <c r="H238" s="25"/>
      <c r="I238" s="25"/>
      <c r="J238" s="25"/>
      <c r="K238" s="25"/>
      <c r="L238" s="25"/>
      <c r="M238" s="25"/>
      <c r="N238" s="25"/>
      <c r="O238" s="25"/>
      <c r="P238" s="23"/>
      <c r="Q238" s="25">
        <f t="shared" si="480"/>
        <v>1</v>
      </c>
      <c r="R238" s="25">
        <f t="shared" ref="R238:CC238" si="521">IF($F238=R$4,1,IF($F238&gt;=EDATE(R$4,12),IF(R$11="Prior Year",R226*(1-R$10),R226-R$10),IF(R237&gt;0,R237,0)))</f>
        <v>0.90999999999999992</v>
      </c>
      <c r="S238" s="25">
        <f t="shared" si="521"/>
        <v>1</v>
      </c>
      <c r="T238" s="25">
        <f t="shared" si="521"/>
        <v>0.91499999999999992</v>
      </c>
      <c r="U238" s="25">
        <f t="shared" si="521"/>
        <v>0.91499999999999992</v>
      </c>
      <c r="V238" s="25">
        <f t="shared" si="521"/>
        <v>0.91999999999999993</v>
      </c>
      <c r="W238" s="25">
        <f t="shared" si="521"/>
        <v>0.91499999999999992</v>
      </c>
      <c r="X238" s="25">
        <f t="shared" si="521"/>
        <v>0.91999999999999993</v>
      </c>
      <c r="Y238" s="25">
        <f t="shared" si="521"/>
        <v>0.91999999999999993</v>
      </c>
      <c r="Z238" s="25">
        <f t="shared" si="521"/>
        <v>0.91999999999999993</v>
      </c>
      <c r="AA238" s="25">
        <f t="shared" si="521"/>
        <v>0.91999999999999993</v>
      </c>
      <c r="AB238" s="25">
        <f t="shared" si="521"/>
        <v>0.92499999999999993</v>
      </c>
      <c r="AC238" s="25">
        <f t="shared" si="521"/>
        <v>0.92499999999999993</v>
      </c>
      <c r="AD238" s="25">
        <f t="shared" si="521"/>
        <v>0.91499999999999992</v>
      </c>
      <c r="AE238" s="25">
        <f t="shared" si="521"/>
        <v>0.91999999999999993</v>
      </c>
      <c r="AF238" s="25">
        <f t="shared" si="521"/>
        <v>0.91999999999999993</v>
      </c>
      <c r="AG238" s="25">
        <f t="shared" si="521"/>
        <v>0.91999999999999993</v>
      </c>
      <c r="AH238" s="25">
        <f t="shared" si="521"/>
        <v>0.91999999999999993</v>
      </c>
      <c r="AI238" s="25">
        <f t="shared" si="521"/>
        <v>1</v>
      </c>
      <c r="AJ238" s="25">
        <f t="shared" si="521"/>
        <v>1</v>
      </c>
      <c r="AK238" s="25">
        <f t="shared" si="521"/>
        <v>0.91499999999999992</v>
      </c>
      <c r="AL238" s="25">
        <f t="shared" si="521"/>
        <v>0.91999999999999993</v>
      </c>
      <c r="AM238" s="25">
        <f t="shared" si="521"/>
        <v>0.91999999999999993</v>
      </c>
      <c r="AN238" s="25">
        <f t="shared" si="521"/>
        <v>0.87199999999999989</v>
      </c>
      <c r="AO238" s="25">
        <f t="shared" si="521"/>
        <v>0.87199999999999989</v>
      </c>
      <c r="AP238" s="25">
        <f t="shared" si="521"/>
        <v>0.87199999999999989</v>
      </c>
      <c r="AQ238" s="25">
        <f t="shared" si="521"/>
        <v>0.87199999999999989</v>
      </c>
      <c r="AR238" s="25">
        <f t="shared" si="521"/>
        <v>1</v>
      </c>
      <c r="AS238" s="25">
        <f t="shared" si="521"/>
        <v>1</v>
      </c>
      <c r="AT238" s="25">
        <f t="shared" si="521"/>
        <v>0.87199999999999989</v>
      </c>
      <c r="AU238" s="25">
        <f t="shared" si="521"/>
        <v>1</v>
      </c>
      <c r="AV238" s="25">
        <f t="shared" si="521"/>
        <v>0.87199999999999989</v>
      </c>
      <c r="AW238" s="25">
        <f t="shared" si="521"/>
        <v>0.87199999999999989</v>
      </c>
      <c r="AX238" s="25">
        <f t="shared" si="521"/>
        <v>0.87199999999999989</v>
      </c>
      <c r="AY238" s="25">
        <f t="shared" si="521"/>
        <v>0.87199999999999989</v>
      </c>
      <c r="AZ238" s="25">
        <f t="shared" si="521"/>
        <v>0.86399999999999988</v>
      </c>
      <c r="BA238" s="25">
        <f t="shared" si="521"/>
        <v>0.86399999999999988</v>
      </c>
      <c r="BB238" s="25">
        <f t="shared" si="521"/>
        <v>0.86399999999999988</v>
      </c>
      <c r="BC238" s="25">
        <f t="shared" si="521"/>
        <v>0.86399999999999988</v>
      </c>
      <c r="BD238" s="25">
        <f t="shared" si="521"/>
        <v>0.86399999999999988</v>
      </c>
      <c r="BE238" s="25">
        <f t="shared" si="521"/>
        <v>0.86399999999999988</v>
      </c>
      <c r="BF238" s="25">
        <f t="shared" si="521"/>
        <v>0.86399999999999988</v>
      </c>
      <c r="BG238" s="25">
        <f t="shared" si="521"/>
        <v>0.86399999999999988</v>
      </c>
      <c r="BH238" s="25">
        <f t="shared" si="521"/>
        <v>1</v>
      </c>
      <c r="BI238" s="25">
        <f t="shared" si="521"/>
        <v>1</v>
      </c>
      <c r="BJ238" s="25">
        <f t="shared" si="521"/>
        <v>1</v>
      </c>
      <c r="BK238" s="25">
        <f t="shared" si="521"/>
        <v>0.87199999999999989</v>
      </c>
      <c r="BL238" s="25">
        <f t="shared" si="521"/>
        <v>0.87199999999999989</v>
      </c>
      <c r="BM238" s="25">
        <f t="shared" si="521"/>
        <v>0.87199999999999989</v>
      </c>
      <c r="BN238" s="25">
        <f t="shared" si="521"/>
        <v>0.87199999999999989</v>
      </c>
      <c r="BO238" s="25">
        <f t="shared" si="521"/>
        <v>0.87199999999999989</v>
      </c>
      <c r="BP238" s="25">
        <f t="shared" si="521"/>
        <v>0.87199999999999989</v>
      </c>
      <c r="BQ238" s="25">
        <f t="shared" si="521"/>
        <v>0.86399999999999988</v>
      </c>
      <c r="BR238" s="25">
        <f t="shared" si="521"/>
        <v>0.86399999999999988</v>
      </c>
      <c r="BS238" s="25">
        <f t="shared" si="521"/>
        <v>0.86399999999999988</v>
      </c>
      <c r="BT238" s="25">
        <f t="shared" si="521"/>
        <v>0.86399999999999988</v>
      </c>
      <c r="BU238" s="25">
        <f t="shared" si="521"/>
        <v>1</v>
      </c>
      <c r="BV238" s="25">
        <f t="shared" si="521"/>
        <v>0.87999999999999989</v>
      </c>
      <c r="BW238" s="25">
        <f t="shared" si="521"/>
        <v>0.86399999999999988</v>
      </c>
      <c r="BX238" s="25">
        <f t="shared" si="521"/>
        <v>0.86399999999999988</v>
      </c>
      <c r="BY238" s="25">
        <f t="shared" si="521"/>
        <v>0.86399999999999988</v>
      </c>
      <c r="BZ238" s="25">
        <f t="shared" si="521"/>
        <v>0.86399999999999988</v>
      </c>
      <c r="CA238" s="25">
        <f t="shared" si="521"/>
        <v>0.86399999999999988</v>
      </c>
      <c r="CB238" s="25">
        <f t="shared" si="521"/>
        <v>0.86399999999999988</v>
      </c>
      <c r="CC238" s="25">
        <f t="shared" si="521"/>
        <v>0.86399999999999988</v>
      </c>
      <c r="CD238" s="25">
        <f t="shared" ref="CD238:CS238" si="522">IF($F238=CD$4,1,IF($F238&gt;=EDATE(CD$4,12),IF(CD$11="Prior Year",CD226*(1-CD$10),CD226-CD$10),IF(CD237&gt;0,CD237,0)))</f>
        <v>0.86399999999999988</v>
      </c>
      <c r="CE238" s="25">
        <f t="shared" si="522"/>
        <v>0.86399999999999988</v>
      </c>
      <c r="CF238" s="25">
        <f t="shared" si="522"/>
        <v>1</v>
      </c>
      <c r="CG238" s="25">
        <f t="shared" si="522"/>
        <v>1</v>
      </c>
      <c r="CH238" s="25">
        <f t="shared" si="522"/>
        <v>1</v>
      </c>
      <c r="CI238" s="25">
        <f t="shared" si="522"/>
        <v>0.86399999999999988</v>
      </c>
      <c r="CJ238" s="25">
        <f t="shared" si="522"/>
        <v>0.91999999999999993</v>
      </c>
      <c r="CK238" s="25">
        <f t="shared" si="522"/>
        <v>0.91999999999999993</v>
      </c>
      <c r="CL238" s="25">
        <f t="shared" si="522"/>
        <v>0.8879999999999999</v>
      </c>
      <c r="CM238" s="25">
        <v>0.91097418389874674</v>
      </c>
      <c r="CN238" s="25">
        <v>0.91097418389874674</v>
      </c>
      <c r="CO238" s="25">
        <v>0.91097418389874674</v>
      </c>
      <c r="CP238" s="25">
        <f t="shared" si="522"/>
        <v>0.91999999999999993</v>
      </c>
      <c r="CQ238" s="25">
        <f t="shared" si="522"/>
        <v>0.91999999999999993</v>
      </c>
      <c r="CR238" s="25">
        <f t="shared" si="522"/>
        <v>0.91999999999999993</v>
      </c>
      <c r="CS238" s="25">
        <f t="shared" si="522"/>
        <v>0.91999999999999993</v>
      </c>
    </row>
    <row r="239" spans="2:97" hidden="1" outlineLevel="1" x14ac:dyDescent="0.25">
      <c r="B239" s="2">
        <f t="shared" si="455"/>
        <v>31</v>
      </c>
      <c r="F239" s="24">
        <f t="shared" si="458"/>
        <v>48853</v>
      </c>
      <c r="G239" s="25">
        <f t="shared" si="479"/>
        <v>0.91791660501689309</v>
      </c>
      <c r="H239" s="25"/>
      <c r="I239" s="25"/>
      <c r="J239" s="25"/>
      <c r="K239" s="25"/>
      <c r="L239" s="25"/>
      <c r="M239" s="25"/>
      <c r="N239" s="25"/>
      <c r="O239" s="25"/>
      <c r="P239" s="23"/>
      <c r="Q239" s="25">
        <f t="shared" si="480"/>
        <v>1</v>
      </c>
      <c r="R239" s="25">
        <f t="shared" ref="R239:CC239" si="523">IF($F239=R$4,1,IF($F239&gt;=EDATE(R$4,12),IF(R$11="Prior Year",R227*(1-R$10),R227-R$10),IF(R238&gt;0,R238,0)))</f>
        <v>0.90999999999999992</v>
      </c>
      <c r="S239" s="25">
        <f t="shared" si="523"/>
        <v>1</v>
      </c>
      <c r="T239" s="25">
        <f t="shared" si="523"/>
        <v>0.91499999999999992</v>
      </c>
      <c r="U239" s="25">
        <f t="shared" si="523"/>
        <v>0.91499999999999992</v>
      </c>
      <c r="V239" s="25">
        <f t="shared" si="523"/>
        <v>0.91999999999999993</v>
      </c>
      <c r="W239" s="25">
        <f t="shared" si="523"/>
        <v>0.91499999999999992</v>
      </c>
      <c r="X239" s="25">
        <f t="shared" si="523"/>
        <v>0.91499999999999992</v>
      </c>
      <c r="Y239" s="25">
        <f t="shared" si="523"/>
        <v>0.91499999999999992</v>
      </c>
      <c r="Z239" s="25">
        <f t="shared" si="523"/>
        <v>0.91999999999999993</v>
      </c>
      <c r="AA239" s="25">
        <f t="shared" si="523"/>
        <v>0.91999999999999993</v>
      </c>
      <c r="AB239" s="25">
        <f t="shared" si="523"/>
        <v>0.92499999999999993</v>
      </c>
      <c r="AC239" s="25">
        <f t="shared" si="523"/>
        <v>0.92499999999999993</v>
      </c>
      <c r="AD239" s="25">
        <f t="shared" si="523"/>
        <v>0.91499999999999992</v>
      </c>
      <c r="AE239" s="25">
        <f t="shared" si="523"/>
        <v>0.91999999999999993</v>
      </c>
      <c r="AF239" s="25">
        <f t="shared" si="523"/>
        <v>0.91999999999999993</v>
      </c>
      <c r="AG239" s="25">
        <f t="shared" si="523"/>
        <v>0.91999999999999993</v>
      </c>
      <c r="AH239" s="25">
        <f t="shared" si="523"/>
        <v>0.91999999999999993</v>
      </c>
      <c r="AI239" s="25">
        <f t="shared" si="523"/>
        <v>1</v>
      </c>
      <c r="AJ239" s="25">
        <f t="shared" si="523"/>
        <v>1</v>
      </c>
      <c r="AK239" s="25">
        <f t="shared" si="523"/>
        <v>0.91499999999999992</v>
      </c>
      <c r="AL239" s="25">
        <f t="shared" si="523"/>
        <v>0.91999999999999993</v>
      </c>
      <c r="AM239" s="25">
        <f t="shared" si="523"/>
        <v>0.91999999999999993</v>
      </c>
      <c r="AN239" s="25">
        <f t="shared" si="523"/>
        <v>0.87199999999999989</v>
      </c>
      <c r="AO239" s="25">
        <f t="shared" si="523"/>
        <v>0.87199999999999989</v>
      </c>
      <c r="AP239" s="25">
        <f t="shared" si="523"/>
        <v>0.87199999999999989</v>
      </c>
      <c r="AQ239" s="25">
        <f t="shared" si="523"/>
        <v>0.87199999999999989</v>
      </c>
      <c r="AR239" s="25">
        <f t="shared" si="523"/>
        <v>1</v>
      </c>
      <c r="AS239" s="25">
        <f t="shared" si="523"/>
        <v>1</v>
      </c>
      <c r="AT239" s="25">
        <f t="shared" si="523"/>
        <v>0.87199999999999989</v>
      </c>
      <c r="AU239" s="25">
        <f t="shared" si="523"/>
        <v>1</v>
      </c>
      <c r="AV239" s="25">
        <f t="shared" si="523"/>
        <v>0.87199999999999989</v>
      </c>
      <c r="AW239" s="25">
        <f t="shared" si="523"/>
        <v>0.87199999999999989</v>
      </c>
      <c r="AX239" s="25">
        <f t="shared" si="523"/>
        <v>0.87199999999999989</v>
      </c>
      <c r="AY239" s="25">
        <f t="shared" si="523"/>
        <v>0.87199999999999989</v>
      </c>
      <c r="AZ239" s="25">
        <f t="shared" si="523"/>
        <v>0.86399999999999988</v>
      </c>
      <c r="BA239" s="25">
        <f t="shared" si="523"/>
        <v>0.86399999999999988</v>
      </c>
      <c r="BB239" s="25">
        <f t="shared" si="523"/>
        <v>0.86399999999999988</v>
      </c>
      <c r="BC239" s="25">
        <f t="shared" si="523"/>
        <v>0.86399999999999988</v>
      </c>
      <c r="BD239" s="25">
        <f t="shared" si="523"/>
        <v>0.86399999999999988</v>
      </c>
      <c r="BE239" s="25">
        <f t="shared" si="523"/>
        <v>0.86399999999999988</v>
      </c>
      <c r="BF239" s="25">
        <f t="shared" si="523"/>
        <v>0.86399999999999988</v>
      </c>
      <c r="BG239" s="25">
        <f t="shared" si="523"/>
        <v>0.86399999999999988</v>
      </c>
      <c r="BH239" s="25">
        <f t="shared" si="523"/>
        <v>1</v>
      </c>
      <c r="BI239" s="25">
        <f t="shared" si="523"/>
        <v>1</v>
      </c>
      <c r="BJ239" s="25">
        <f t="shared" si="523"/>
        <v>1</v>
      </c>
      <c r="BK239" s="25">
        <f t="shared" si="523"/>
        <v>0.87199999999999989</v>
      </c>
      <c r="BL239" s="25">
        <f t="shared" si="523"/>
        <v>0.87199999999999989</v>
      </c>
      <c r="BM239" s="25">
        <f t="shared" si="523"/>
        <v>0.87199999999999989</v>
      </c>
      <c r="BN239" s="25">
        <f t="shared" si="523"/>
        <v>0.87199999999999989</v>
      </c>
      <c r="BO239" s="25">
        <f t="shared" si="523"/>
        <v>0.87199999999999989</v>
      </c>
      <c r="BP239" s="25">
        <f t="shared" si="523"/>
        <v>0.87199999999999989</v>
      </c>
      <c r="BQ239" s="25">
        <f t="shared" si="523"/>
        <v>0.86399999999999988</v>
      </c>
      <c r="BR239" s="25">
        <f t="shared" si="523"/>
        <v>0.86399999999999988</v>
      </c>
      <c r="BS239" s="25">
        <f t="shared" si="523"/>
        <v>0.86399999999999988</v>
      </c>
      <c r="BT239" s="25">
        <f t="shared" si="523"/>
        <v>0.86399999999999988</v>
      </c>
      <c r="BU239" s="25">
        <f t="shared" si="523"/>
        <v>1</v>
      </c>
      <c r="BV239" s="25">
        <f t="shared" si="523"/>
        <v>0.87999999999999989</v>
      </c>
      <c r="BW239" s="25">
        <f t="shared" si="523"/>
        <v>0.86399999999999988</v>
      </c>
      <c r="BX239" s="25">
        <f t="shared" si="523"/>
        <v>0.86399999999999988</v>
      </c>
      <c r="BY239" s="25">
        <f t="shared" si="523"/>
        <v>0.86399999999999988</v>
      </c>
      <c r="BZ239" s="25">
        <f t="shared" si="523"/>
        <v>0.86399999999999988</v>
      </c>
      <c r="CA239" s="25">
        <f t="shared" si="523"/>
        <v>0.86399999999999988</v>
      </c>
      <c r="CB239" s="25">
        <f t="shared" si="523"/>
        <v>0.86399999999999988</v>
      </c>
      <c r="CC239" s="25">
        <f t="shared" si="523"/>
        <v>0.86399999999999988</v>
      </c>
      <c r="CD239" s="25">
        <f t="shared" ref="CD239:CS239" si="524">IF($F239=CD$4,1,IF($F239&gt;=EDATE(CD$4,12),IF(CD$11="Prior Year",CD227*(1-CD$10),CD227-CD$10),IF(CD238&gt;0,CD238,0)))</f>
        <v>0.86399999999999988</v>
      </c>
      <c r="CE239" s="25">
        <f t="shared" si="524"/>
        <v>0.86399999999999988</v>
      </c>
      <c r="CF239" s="25">
        <f t="shared" si="524"/>
        <v>1</v>
      </c>
      <c r="CG239" s="25">
        <f t="shared" si="524"/>
        <v>1</v>
      </c>
      <c r="CH239" s="25">
        <f t="shared" si="524"/>
        <v>1</v>
      </c>
      <c r="CI239" s="25">
        <f t="shared" si="524"/>
        <v>0.86399999999999988</v>
      </c>
      <c r="CJ239" s="25">
        <f t="shared" si="524"/>
        <v>0.91999999999999993</v>
      </c>
      <c r="CK239" s="25">
        <f t="shared" si="524"/>
        <v>0.91999999999999993</v>
      </c>
      <c r="CL239" s="25">
        <f t="shared" si="524"/>
        <v>0.8879999999999999</v>
      </c>
      <c r="CM239" s="25">
        <v>0.91097418389874674</v>
      </c>
      <c r="CN239" s="25">
        <v>0.91097418389874674</v>
      </c>
      <c r="CO239" s="25">
        <v>0.91097418389874674</v>
      </c>
      <c r="CP239" s="25">
        <f t="shared" si="524"/>
        <v>0.91999999999999993</v>
      </c>
      <c r="CQ239" s="25">
        <f t="shared" si="524"/>
        <v>0.91999999999999993</v>
      </c>
      <c r="CR239" s="25">
        <f t="shared" si="524"/>
        <v>0.91999999999999993</v>
      </c>
      <c r="CS239" s="25">
        <f t="shared" si="524"/>
        <v>0.91999999999999993</v>
      </c>
    </row>
    <row r="240" spans="2:97" hidden="1" outlineLevel="1" x14ac:dyDescent="0.25">
      <c r="B240" s="2">
        <f t="shared" si="455"/>
        <v>30</v>
      </c>
      <c r="F240" s="24">
        <f t="shared" si="458"/>
        <v>48884</v>
      </c>
      <c r="G240" s="25">
        <f t="shared" si="479"/>
        <v>0.91714050878095976</v>
      </c>
      <c r="H240" s="25"/>
      <c r="I240" s="25"/>
      <c r="J240" s="25"/>
      <c r="K240" s="25"/>
      <c r="L240" s="25"/>
      <c r="M240" s="25"/>
      <c r="N240" s="25"/>
      <c r="O240" s="25"/>
      <c r="P240" s="23"/>
      <c r="Q240" s="25">
        <f t="shared" si="480"/>
        <v>1</v>
      </c>
      <c r="R240" s="25">
        <f t="shared" ref="R240:CC240" si="525">IF($F240=R$4,1,IF($F240&gt;=EDATE(R$4,12),IF(R$11="Prior Year",R228*(1-R$10),R228-R$10),IF(R239&gt;0,R239,0)))</f>
        <v>0.90999999999999992</v>
      </c>
      <c r="S240" s="25">
        <f t="shared" si="525"/>
        <v>1</v>
      </c>
      <c r="T240" s="25">
        <f t="shared" si="525"/>
        <v>0.91499999999999992</v>
      </c>
      <c r="U240" s="25">
        <f t="shared" si="525"/>
        <v>0.91499999999999992</v>
      </c>
      <c r="V240" s="25">
        <f t="shared" si="525"/>
        <v>0.91999999999999993</v>
      </c>
      <c r="W240" s="25">
        <f t="shared" si="525"/>
        <v>0.91499999999999992</v>
      </c>
      <c r="X240" s="25">
        <f t="shared" si="525"/>
        <v>0.91499999999999992</v>
      </c>
      <c r="Y240" s="25">
        <f t="shared" si="525"/>
        <v>0.91499999999999992</v>
      </c>
      <c r="Z240" s="25">
        <f t="shared" si="525"/>
        <v>0.91499999999999992</v>
      </c>
      <c r="AA240" s="25">
        <f t="shared" si="525"/>
        <v>0.91499999999999992</v>
      </c>
      <c r="AB240" s="25">
        <f t="shared" si="525"/>
        <v>0.92499999999999993</v>
      </c>
      <c r="AC240" s="25">
        <f t="shared" si="525"/>
        <v>0.92499999999999993</v>
      </c>
      <c r="AD240" s="25">
        <f t="shared" si="525"/>
        <v>0.91499999999999992</v>
      </c>
      <c r="AE240" s="25">
        <f t="shared" si="525"/>
        <v>0.91499999999999992</v>
      </c>
      <c r="AF240" s="25">
        <f t="shared" si="525"/>
        <v>0.91499999999999992</v>
      </c>
      <c r="AG240" s="25">
        <f t="shared" si="525"/>
        <v>0.91999999999999993</v>
      </c>
      <c r="AH240" s="25">
        <f t="shared" si="525"/>
        <v>0.91999999999999993</v>
      </c>
      <c r="AI240" s="25">
        <f t="shared" si="525"/>
        <v>1</v>
      </c>
      <c r="AJ240" s="25">
        <f t="shared" si="525"/>
        <v>1</v>
      </c>
      <c r="AK240" s="25">
        <f t="shared" si="525"/>
        <v>0.91499999999999992</v>
      </c>
      <c r="AL240" s="25">
        <f t="shared" si="525"/>
        <v>0.91999999999999993</v>
      </c>
      <c r="AM240" s="25">
        <f t="shared" si="525"/>
        <v>0.91999999999999993</v>
      </c>
      <c r="AN240" s="25">
        <f t="shared" si="525"/>
        <v>0.87199999999999989</v>
      </c>
      <c r="AO240" s="25">
        <f t="shared" si="525"/>
        <v>0.87199999999999989</v>
      </c>
      <c r="AP240" s="25">
        <f t="shared" si="525"/>
        <v>0.86399999999999988</v>
      </c>
      <c r="AQ240" s="25">
        <f t="shared" si="525"/>
        <v>0.86399999999999988</v>
      </c>
      <c r="AR240" s="25">
        <f t="shared" si="525"/>
        <v>1</v>
      </c>
      <c r="AS240" s="25">
        <f t="shared" si="525"/>
        <v>1</v>
      </c>
      <c r="AT240" s="25">
        <f t="shared" si="525"/>
        <v>0.87199999999999989</v>
      </c>
      <c r="AU240" s="25">
        <f t="shared" si="525"/>
        <v>1</v>
      </c>
      <c r="AV240" s="25">
        <f t="shared" si="525"/>
        <v>0.87199999999999989</v>
      </c>
      <c r="AW240" s="25">
        <f t="shared" si="525"/>
        <v>0.87199999999999989</v>
      </c>
      <c r="AX240" s="25">
        <f t="shared" si="525"/>
        <v>0.87199999999999989</v>
      </c>
      <c r="AY240" s="25">
        <f t="shared" si="525"/>
        <v>0.87199999999999989</v>
      </c>
      <c r="AZ240" s="25">
        <f t="shared" si="525"/>
        <v>0.86399999999999988</v>
      </c>
      <c r="BA240" s="25">
        <f t="shared" si="525"/>
        <v>0.86399999999999988</v>
      </c>
      <c r="BB240" s="25">
        <f t="shared" si="525"/>
        <v>0.86399999999999988</v>
      </c>
      <c r="BC240" s="25">
        <f t="shared" si="525"/>
        <v>0.86399999999999988</v>
      </c>
      <c r="BD240" s="25">
        <f t="shared" si="525"/>
        <v>0.86399999999999988</v>
      </c>
      <c r="BE240" s="25">
        <f t="shared" si="525"/>
        <v>0.86399999999999988</v>
      </c>
      <c r="BF240" s="25">
        <f t="shared" si="525"/>
        <v>0.86399999999999988</v>
      </c>
      <c r="BG240" s="25">
        <f t="shared" si="525"/>
        <v>0.86399999999999988</v>
      </c>
      <c r="BH240" s="25">
        <f t="shared" si="525"/>
        <v>1</v>
      </c>
      <c r="BI240" s="25">
        <f t="shared" si="525"/>
        <v>1</v>
      </c>
      <c r="BJ240" s="25">
        <f t="shared" si="525"/>
        <v>1</v>
      </c>
      <c r="BK240" s="25">
        <f t="shared" si="525"/>
        <v>0.87199999999999989</v>
      </c>
      <c r="BL240" s="25">
        <f t="shared" si="525"/>
        <v>0.87199999999999989</v>
      </c>
      <c r="BM240" s="25">
        <f t="shared" si="525"/>
        <v>0.87199999999999989</v>
      </c>
      <c r="BN240" s="25">
        <f t="shared" si="525"/>
        <v>0.87199999999999989</v>
      </c>
      <c r="BO240" s="25">
        <f t="shared" si="525"/>
        <v>0.86399999999999988</v>
      </c>
      <c r="BP240" s="25">
        <f t="shared" si="525"/>
        <v>0.87199999999999989</v>
      </c>
      <c r="BQ240" s="25">
        <f t="shared" si="525"/>
        <v>0.86399999999999988</v>
      </c>
      <c r="BR240" s="25">
        <f t="shared" si="525"/>
        <v>0.86399999999999988</v>
      </c>
      <c r="BS240" s="25">
        <f t="shared" si="525"/>
        <v>0.86399999999999988</v>
      </c>
      <c r="BT240" s="25">
        <f t="shared" si="525"/>
        <v>0.86399999999999988</v>
      </c>
      <c r="BU240" s="25">
        <f t="shared" si="525"/>
        <v>1</v>
      </c>
      <c r="BV240" s="25">
        <f t="shared" si="525"/>
        <v>0.87999999999999989</v>
      </c>
      <c r="BW240" s="25">
        <f t="shared" si="525"/>
        <v>0.86399999999999988</v>
      </c>
      <c r="BX240" s="25">
        <f t="shared" si="525"/>
        <v>0.86399999999999988</v>
      </c>
      <c r="BY240" s="25">
        <f t="shared" si="525"/>
        <v>0.86399999999999988</v>
      </c>
      <c r="BZ240" s="25">
        <f t="shared" si="525"/>
        <v>0.86399999999999988</v>
      </c>
      <c r="CA240" s="25">
        <f t="shared" si="525"/>
        <v>0.86399999999999988</v>
      </c>
      <c r="CB240" s="25">
        <f t="shared" si="525"/>
        <v>0.86399999999999988</v>
      </c>
      <c r="CC240" s="25">
        <f t="shared" si="525"/>
        <v>0.86399999999999988</v>
      </c>
      <c r="CD240" s="25">
        <f t="shared" ref="CD240:CS240" si="526">IF($F240=CD$4,1,IF($F240&gt;=EDATE(CD$4,12),IF(CD$11="Prior Year",CD228*(1-CD$10),CD228-CD$10),IF(CD239&gt;0,CD239,0)))</f>
        <v>0.86399999999999988</v>
      </c>
      <c r="CE240" s="25">
        <f t="shared" si="526"/>
        <v>0.86399999999999988</v>
      </c>
      <c r="CF240" s="25">
        <f t="shared" si="526"/>
        <v>1</v>
      </c>
      <c r="CG240" s="25">
        <f t="shared" si="526"/>
        <v>1</v>
      </c>
      <c r="CH240" s="25">
        <f t="shared" si="526"/>
        <v>1</v>
      </c>
      <c r="CI240" s="25">
        <f t="shared" si="526"/>
        <v>0.86399999999999988</v>
      </c>
      <c r="CJ240" s="25">
        <f t="shared" si="526"/>
        <v>0.91999999999999993</v>
      </c>
      <c r="CK240" s="25">
        <f t="shared" si="526"/>
        <v>0.91999999999999993</v>
      </c>
      <c r="CL240" s="25">
        <f t="shared" si="526"/>
        <v>0.87999999999999989</v>
      </c>
      <c r="CM240" s="25">
        <v>0.91097418389874674</v>
      </c>
      <c r="CN240" s="25">
        <v>0.91097418389874674</v>
      </c>
      <c r="CO240" s="25">
        <v>0.91097418389874674</v>
      </c>
      <c r="CP240" s="25">
        <f t="shared" si="526"/>
        <v>0.91999999999999993</v>
      </c>
      <c r="CQ240" s="25">
        <f t="shared" si="526"/>
        <v>0.91999999999999993</v>
      </c>
      <c r="CR240" s="25">
        <f t="shared" si="526"/>
        <v>0.91999999999999993</v>
      </c>
      <c r="CS240" s="25">
        <f t="shared" si="526"/>
        <v>0.91999999999999993</v>
      </c>
    </row>
    <row r="241" spans="2:97" hidden="1" outlineLevel="1" x14ac:dyDescent="0.25">
      <c r="B241" s="2">
        <f t="shared" si="455"/>
        <v>31</v>
      </c>
      <c r="F241" s="26">
        <f t="shared" si="458"/>
        <v>48914</v>
      </c>
      <c r="G241" s="27">
        <f t="shared" si="479"/>
        <v>0.9166530371234245</v>
      </c>
      <c r="H241" s="27"/>
      <c r="I241" s="27"/>
      <c r="J241" s="27"/>
      <c r="K241" s="27"/>
      <c r="L241" s="27"/>
      <c r="M241" s="27"/>
      <c r="N241" s="27"/>
      <c r="O241" s="27"/>
      <c r="P241" s="28"/>
      <c r="Q241" s="27">
        <f t="shared" si="480"/>
        <v>1</v>
      </c>
      <c r="R241" s="27">
        <f t="shared" ref="R241:CC241" si="527">IF($F241=R$4,1,IF($F241&gt;=EDATE(R$4,12),IF(R$11="Prior Year",R229*(1-R$10),R229-R$10),IF(R240&gt;0,R240,0)))</f>
        <v>0.90999999999999992</v>
      </c>
      <c r="S241" s="27">
        <f t="shared" si="527"/>
        <v>1</v>
      </c>
      <c r="T241" s="27">
        <f t="shared" si="527"/>
        <v>0.91499999999999992</v>
      </c>
      <c r="U241" s="27">
        <f t="shared" si="527"/>
        <v>0.91499999999999992</v>
      </c>
      <c r="V241" s="27">
        <f t="shared" si="527"/>
        <v>0.91999999999999993</v>
      </c>
      <c r="W241" s="27">
        <f t="shared" si="527"/>
        <v>0.91499999999999992</v>
      </c>
      <c r="X241" s="27">
        <f t="shared" si="527"/>
        <v>0.91499999999999992</v>
      </c>
      <c r="Y241" s="27">
        <f t="shared" si="527"/>
        <v>0.91499999999999992</v>
      </c>
      <c r="Z241" s="27">
        <f t="shared" si="527"/>
        <v>0.91499999999999992</v>
      </c>
      <c r="AA241" s="27">
        <f t="shared" si="527"/>
        <v>0.91499999999999992</v>
      </c>
      <c r="AB241" s="27">
        <f t="shared" si="527"/>
        <v>0.92499999999999993</v>
      </c>
      <c r="AC241" s="27">
        <f t="shared" si="527"/>
        <v>0.92499999999999993</v>
      </c>
      <c r="AD241" s="27">
        <f t="shared" si="527"/>
        <v>0.91499999999999992</v>
      </c>
      <c r="AE241" s="27">
        <f t="shared" si="527"/>
        <v>0.91499999999999992</v>
      </c>
      <c r="AF241" s="27">
        <f t="shared" si="527"/>
        <v>0.91499999999999992</v>
      </c>
      <c r="AG241" s="27">
        <f t="shared" si="527"/>
        <v>0.91999999999999993</v>
      </c>
      <c r="AH241" s="27">
        <f t="shared" si="527"/>
        <v>0.91999999999999993</v>
      </c>
      <c r="AI241" s="27">
        <f t="shared" si="527"/>
        <v>1</v>
      </c>
      <c r="AJ241" s="27">
        <f t="shared" si="527"/>
        <v>1</v>
      </c>
      <c r="AK241" s="27">
        <f t="shared" si="527"/>
        <v>0.91499999999999992</v>
      </c>
      <c r="AL241" s="27">
        <f t="shared" si="527"/>
        <v>0.91999999999999993</v>
      </c>
      <c r="AM241" s="27">
        <f t="shared" si="527"/>
        <v>0.91999999999999993</v>
      </c>
      <c r="AN241" s="27">
        <f t="shared" si="527"/>
        <v>0.87199999999999989</v>
      </c>
      <c r="AO241" s="27">
        <f t="shared" si="527"/>
        <v>0.87199999999999989</v>
      </c>
      <c r="AP241" s="27">
        <f t="shared" si="527"/>
        <v>0.86399999999999988</v>
      </c>
      <c r="AQ241" s="27">
        <f t="shared" si="527"/>
        <v>0.86399999999999988</v>
      </c>
      <c r="AR241" s="27">
        <f t="shared" si="527"/>
        <v>1</v>
      </c>
      <c r="AS241" s="27">
        <f t="shared" si="527"/>
        <v>1</v>
      </c>
      <c r="AT241" s="27">
        <f t="shared" si="527"/>
        <v>0.87199999999999989</v>
      </c>
      <c r="AU241" s="27">
        <f t="shared" si="527"/>
        <v>1</v>
      </c>
      <c r="AV241" s="27">
        <f t="shared" si="527"/>
        <v>0.87199999999999989</v>
      </c>
      <c r="AW241" s="27">
        <f t="shared" si="527"/>
        <v>0.87199999999999989</v>
      </c>
      <c r="AX241" s="27">
        <f t="shared" si="527"/>
        <v>0.87199999999999989</v>
      </c>
      <c r="AY241" s="27">
        <f t="shared" si="527"/>
        <v>0.87199999999999989</v>
      </c>
      <c r="AZ241" s="27">
        <f t="shared" si="527"/>
        <v>0.86399999999999988</v>
      </c>
      <c r="BA241" s="27">
        <f t="shared" si="527"/>
        <v>0.86399999999999988</v>
      </c>
      <c r="BB241" s="27">
        <f t="shared" si="527"/>
        <v>0.86399999999999988</v>
      </c>
      <c r="BC241" s="27">
        <f t="shared" si="527"/>
        <v>0.86399999999999988</v>
      </c>
      <c r="BD241" s="27">
        <f t="shared" si="527"/>
        <v>0.86399999999999988</v>
      </c>
      <c r="BE241" s="27">
        <f t="shared" si="527"/>
        <v>0.86399999999999988</v>
      </c>
      <c r="BF241" s="27">
        <f t="shared" si="527"/>
        <v>0.86399999999999988</v>
      </c>
      <c r="BG241" s="27">
        <f t="shared" si="527"/>
        <v>0.86399999999999988</v>
      </c>
      <c r="BH241" s="27">
        <f t="shared" si="527"/>
        <v>1</v>
      </c>
      <c r="BI241" s="27">
        <f t="shared" si="527"/>
        <v>1</v>
      </c>
      <c r="BJ241" s="27">
        <f t="shared" si="527"/>
        <v>1</v>
      </c>
      <c r="BK241" s="27">
        <f t="shared" si="527"/>
        <v>0.87199999999999989</v>
      </c>
      <c r="BL241" s="27">
        <f t="shared" si="527"/>
        <v>0.87199999999999989</v>
      </c>
      <c r="BM241" s="27">
        <f t="shared" si="527"/>
        <v>0.87199999999999989</v>
      </c>
      <c r="BN241" s="27">
        <f t="shared" si="527"/>
        <v>0.87199999999999989</v>
      </c>
      <c r="BO241" s="27">
        <f t="shared" si="527"/>
        <v>0.86399999999999988</v>
      </c>
      <c r="BP241" s="27">
        <f t="shared" si="527"/>
        <v>0.87199999999999989</v>
      </c>
      <c r="BQ241" s="27">
        <f t="shared" si="527"/>
        <v>0.86399999999999988</v>
      </c>
      <c r="BR241" s="27">
        <f t="shared" si="527"/>
        <v>0.86399999999999988</v>
      </c>
      <c r="BS241" s="27">
        <f t="shared" si="527"/>
        <v>0.86399999999999988</v>
      </c>
      <c r="BT241" s="27">
        <f t="shared" si="527"/>
        <v>0.86399999999999988</v>
      </c>
      <c r="BU241" s="27">
        <f t="shared" si="527"/>
        <v>1</v>
      </c>
      <c r="BV241" s="27">
        <f t="shared" si="527"/>
        <v>0.87199999999999989</v>
      </c>
      <c r="BW241" s="27">
        <f t="shared" si="527"/>
        <v>0.86399999999999988</v>
      </c>
      <c r="BX241" s="27">
        <f t="shared" si="527"/>
        <v>0.86399999999999988</v>
      </c>
      <c r="BY241" s="27">
        <f t="shared" si="527"/>
        <v>0.86399999999999988</v>
      </c>
      <c r="BZ241" s="27">
        <f t="shared" si="527"/>
        <v>0.86399999999999988</v>
      </c>
      <c r="CA241" s="27">
        <f t="shared" si="527"/>
        <v>0.86399999999999988</v>
      </c>
      <c r="CB241" s="27">
        <f t="shared" si="527"/>
        <v>0.86399999999999988</v>
      </c>
      <c r="CC241" s="27">
        <f t="shared" si="527"/>
        <v>0.86399999999999988</v>
      </c>
      <c r="CD241" s="27">
        <f t="shared" ref="CD241:CS241" si="528">IF($F241=CD$4,1,IF($F241&gt;=EDATE(CD$4,12),IF(CD$11="Prior Year",CD229*(1-CD$10),CD229-CD$10),IF(CD240&gt;0,CD240,0)))</f>
        <v>0.86399999999999988</v>
      </c>
      <c r="CE241" s="27">
        <f t="shared" si="528"/>
        <v>0.86399999999999988</v>
      </c>
      <c r="CF241" s="27">
        <f t="shared" si="528"/>
        <v>1</v>
      </c>
      <c r="CG241" s="27">
        <f t="shared" si="528"/>
        <v>1</v>
      </c>
      <c r="CH241" s="27">
        <f t="shared" si="528"/>
        <v>1</v>
      </c>
      <c r="CI241" s="27">
        <f t="shared" si="528"/>
        <v>0.86399999999999988</v>
      </c>
      <c r="CJ241" s="27">
        <f t="shared" si="528"/>
        <v>0.91499999999999992</v>
      </c>
      <c r="CK241" s="27">
        <f t="shared" si="528"/>
        <v>0.91499999999999992</v>
      </c>
      <c r="CL241" s="27">
        <f t="shared" si="528"/>
        <v>0.87999999999999989</v>
      </c>
      <c r="CM241" s="27">
        <v>0.90828402591406854</v>
      </c>
      <c r="CN241" s="27">
        <v>0.90828402591406854</v>
      </c>
      <c r="CO241" s="27">
        <v>0.90828402591406854</v>
      </c>
      <c r="CP241" s="27">
        <f t="shared" si="528"/>
        <v>0.91499999999999992</v>
      </c>
      <c r="CQ241" s="27">
        <f t="shared" si="528"/>
        <v>0.91499999999999992</v>
      </c>
      <c r="CR241" s="27">
        <f t="shared" si="528"/>
        <v>0.91499999999999992</v>
      </c>
      <c r="CS241" s="27">
        <f t="shared" si="528"/>
        <v>0.91499999999999992</v>
      </c>
    </row>
    <row r="242" spans="2:97" hidden="1" outlineLevel="1" x14ac:dyDescent="0.25">
      <c r="B242" s="2">
        <f t="shared" si="455"/>
        <v>31</v>
      </c>
      <c r="F242" s="24">
        <f t="shared" si="458"/>
        <v>48945</v>
      </c>
      <c r="G242" s="25">
        <f t="shared" si="479"/>
        <v>0.9149076640842404</v>
      </c>
      <c r="H242" s="25"/>
      <c r="I242" s="25"/>
      <c r="J242" s="25"/>
      <c r="K242" s="25"/>
      <c r="L242" s="25"/>
      <c r="M242" s="25"/>
      <c r="N242" s="25"/>
      <c r="O242" s="25"/>
      <c r="P242" s="23"/>
      <c r="Q242" s="25">
        <f t="shared" si="480"/>
        <v>1</v>
      </c>
      <c r="R242" s="25">
        <f t="shared" ref="R242:CC242" si="529">IF($F242=R$4,1,IF($F242&gt;=EDATE(R$4,12),IF(R$11="Prior Year",R230*(1-R$10),R230-R$10),IF(R241&gt;0,R241,0)))</f>
        <v>0.90999999999999992</v>
      </c>
      <c r="S242" s="25">
        <f t="shared" si="529"/>
        <v>1</v>
      </c>
      <c r="T242" s="25">
        <f t="shared" si="529"/>
        <v>0.90999999999999992</v>
      </c>
      <c r="U242" s="25">
        <f t="shared" si="529"/>
        <v>0.90999999999999992</v>
      </c>
      <c r="V242" s="25">
        <f t="shared" si="529"/>
        <v>0.91499999999999992</v>
      </c>
      <c r="W242" s="25">
        <f t="shared" si="529"/>
        <v>0.90999999999999992</v>
      </c>
      <c r="X242" s="25">
        <f t="shared" si="529"/>
        <v>0.91499999999999992</v>
      </c>
      <c r="Y242" s="25">
        <f t="shared" si="529"/>
        <v>0.91499999999999992</v>
      </c>
      <c r="Z242" s="25">
        <f t="shared" si="529"/>
        <v>0.91499999999999992</v>
      </c>
      <c r="AA242" s="25">
        <f t="shared" si="529"/>
        <v>0.91499999999999992</v>
      </c>
      <c r="AB242" s="25">
        <f t="shared" si="529"/>
        <v>0.91999999999999993</v>
      </c>
      <c r="AC242" s="25">
        <f t="shared" si="529"/>
        <v>0.91999999999999993</v>
      </c>
      <c r="AD242" s="25">
        <f t="shared" si="529"/>
        <v>0.90999999999999992</v>
      </c>
      <c r="AE242" s="25">
        <f t="shared" si="529"/>
        <v>0.91499999999999992</v>
      </c>
      <c r="AF242" s="25">
        <f t="shared" si="529"/>
        <v>0.91499999999999992</v>
      </c>
      <c r="AG242" s="25">
        <f t="shared" si="529"/>
        <v>0.91499999999999992</v>
      </c>
      <c r="AH242" s="25">
        <f t="shared" si="529"/>
        <v>0.91499999999999992</v>
      </c>
      <c r="AI242" s="25">
        <f t="shared" si="529"/>
        <v>1</v>
      </c>
      <c r="AJ242" s="25">
        <f t="shared" si="529"/>
        <v>1</v>
      </c>
      <c r="AK242" s="25">
        <f t="shared" si="529"/>
        <v>0.90999999999999992</v>
      </c>
      <c r="AL242" s="25">
        <f t="shared" si="529"/>
        <v>0.91499999999999992</v>
      </c>
      <c r="AM242" s="25">
        <f t="shared" si="529"/>
        <v>0.91499999999999992</v>
      </c>
      <c r="AN242" s="25">
        <f t="shared" si="529"/>
        <v>0.86399999999999988</v>
      </c>
      <c r="AO242" s="25">
        <f t="shared" si="529"/>
        <v>0.86399999999999988</v>
      </c>
      <c r="AP242" s="25">
        <f t="shared" si="529"/>
        <v>0.86399999999999988</v>
      </c>
      <c r="AQ242" s="25">
        <f t="shared" si="529"/>
        <v>0.86399999999999988</v>
      </c>
      <c r="AR242" s="25">
        <f t="shared" si="529"/>
        <v>1</v>
      </c>
      <c r="AS242" s="25">
        <f t="shared" si="529"/>
        <v>1</v>
      </c>
      <c r="AT242" s="25">
        <f t="shared" si="529"/>
        <v>0.86399999999999988</v>
      </c>
      <c r="AU242" s="25">
        <f t="shared" si="529"/>
        <v>1</v>
      </c>
      <c r="AV242" s="25">
        <f t="shared" si="529"/>
        <v>0.86399999999999988</v>
      </c>
      <c r="AW242" s="25">
        <f t="shared" si="529"/>
        <v>0.86399999999999988</v>
      </c>
      <c r="AX242" s="25">
        <f t="shared" si="529"/>
        <v>0.86399999999999988</v>
      </c>
      <c r="AY242" s="25">
        <f t="shared" si="529"/>
        <v>0.86399999999999988</v>
      </c>
      <c r="AZ242" s="25">
        <f t="shared" si="529"/>
        <v>0.86399999999999988</v>
      </c>
      <c r="BA242" s="25">
        <f t="shared" si="529"/>
        <v>0.86399999999999988</v>
      </c>
      <c r="BB242" s="25">
        <f t="shared" si="529"/>
        <v>0.86399999999999988</v>
      </c>
      <c r="BC242" s="25">
        <f t="shared" si="529"/>
        <v>0.86399999999999988</v>
      </c>
      <c r="BD242" s="25">
        <f t="shared" si="529"/>
        <v>0.86399999999999988</v>
      </c>
      <c r="BE242" s="25">
        <f t="shared" si="529"/>
        <v>0.86399999999999988</v>
      </c>
      <c r="BF242" s="25">
        <f t="shared" si="529"/>
        <v>0.85599999999999987</v>
      </c>
      <c r="BG242" s="25">
        <f t="shared" si="529"/>
        <v>0.85599999999999987</v>
      </c>
      <c r="BH242" s="25">
        <f t="shared" si="529"/>
        <v>1</v>
      </c>
      <c r="BI242" s="25">
        <f t="shared" si="529"/>
        <v>1</v>
      </c>
      <c r="BJ242" s="25">
        <f t="shared" si="529"/>
        <v>1</v>
      </c>
      <c r="BK242" s="25">
        <f t="shared" si="529"/>
        <v>0.86399999999999988</v>
      </c>
      <c r="BL242" s="25">
        <f t="shared" si="529"/>
        <v>0.86399999999999988</v>
      </c>
      <c r="BM242" s="25">
        <f t="shared" si="529"/>
        <v>0.86399999999999988</v>
      </c>
      <c r="BN242" s="25">
        <f t="shared" si="529"/>
        <v>0.86399999999999988</v>
      </c>
      <c r="BO242" s="25">
        <f t="shared" si="529"/>
        <v>0.86399999999999988</v>
      </c>
      <c r="BP242" s="25">
        <f t="shared" si="529"/>
        <v>0.86399999999999988</v>
      </c>
      <c r="BQ242" s="25">
        <f t="shared" si="529"/>
        <v>0.86399999999999988</v>
      </c>
      <c r="BR242" s="25">
        <f t="shared" si="529"/>
        <v>0.86399999999999988</v>
      </c>
      <c r="BS242" s="25">
        <f t="shared" si="529"/>
        <v>0.86399999999999988</v>
      </c>
      <c r="BT242" s="25">
        <f t="shared" si="529"/>
        <v>0.86399999999999988</v>
      </c>
      <c r="BU242" s="25">
        <f t="shared" si="529"/>
        <v>1</v>
      </c>
      <c r="BV242" s="25">
        <f t="shared" si="529"/>
        <v>0.87199999999999989</v>
      </c>
      <c r="BW242" s="25">
        <f t="shared" si="529"/>
        <v>0.86399999999999988</v>
      </c>
      <c r="BX242" s="25">
        <f t="shared" si="529"/>
        <v>0.86399999999999988</v>
      </c>
      <c r="BY242" s="25">
        <f t="shared" si="529"/>
        <v>0.86399999999999988</v>
      </c>
      <c r="BZ242" s="25">
        <f t="shared" si="529"/>
        <v>0.86399999999999988</v>
      </c>
      <c r="CA242" s="25">
        <f t="shared" si="529"/>
        <v>0.86399999999999988</v>
      </c>
      <c r="CB242" s="25">
        <f t="shared" si="529"/>
        <v>0.86399999999999988</v>
      </c>
      <c r="CC242" s="25">
        <f t="shared" si="529"/>
        <v>0.86399999999999988</v>
      </c>
      <c r="CD242" s="25">
        <f t="shared" ref="CD242:CS242" si="530">IF($F242=CD$4,1,IF($F242&gt;=EDATE(CD$4,12),IF(CD$11="Prior Year",CD230*(1-CD$10),CD230-CD$10),IF(CD241&gt;0,CD241,0)))</f>
        <v>0.86399999999999988</v>
      </c>
      <c r="CE242" s="25">
        <f t="shared" si="530"/>
        <v>0.86399999999999988</v>
      </c>
      <c r="CF242" s="25">
        <f t="shared" si="530"/>
        <v>1</v>
      </c>
      <c r="CG242" s="25">
        <f t="shared" si="530"/>
        <v>1</v>
      </c>
      <c r="CH242" s="25">
        <f t="shared" si="530"/>
        <v>1</v>
      </c>
      <c r="CI242" s="25">
        <f t="shared" si="530"/>
        <v>0.86399999999999988</v>
      </c>
      <c r="CJ242" s="25">
        <f t="shared" si="530"/>
        <v>0.91499999999999992</v>
      </c>
      <c r="CK242" s="25">
        <f t="shared" si="530"/>
        <v>0.91499999999999992</v>
      </c>
      <c r="CL242" s="25">
        <f t="shared" si="530"/>
        <v>0.87999999999999989</v>
      </c>
      <c r="CM242" s="25">
        <v>0.90569118499355317</v>
      </c>
      <c r="CN242" s="25">
        <v>0.90569118499355317</v>
      </c>
      <c r="CO242" s="25">
        <v>0.90569118499355317</v>
      </c>
      <c r="CP242" s="25">
        <f t="shared" si="530"/>
        <v>0.91499999999999992</v>
      </c>
      <c r="CQ242" s="25">
        <f t="shared" si="530"/>
        <v>0.91499999999999992</v>
      </c>
      <c r="CR242" s="25">
        <f t="shared" si="530"/>
        <v>0.91499999999999992</v>
      </c>
      <c r="CS242" s="25">
        <f t="shared" si="530"/>
        <v>0.91499999999999992</v>
      </c>
    </row>
    <row r="243" spans="2:97" hidden="1" outlineLevel="1" x14ac:dyDescent="0.25">
      <c r="B243" s="2">
        <f t="shared" si="455"/>
        <v>28</v>
      </c>
      <c r="F243" s="24">
        <f t="shared" si="458"/>
        <v>48976</v>
      </c>
      <c r="G243" s="25">
        <f t="shared" si="479"/>
        <v>0.9149076640842404</v>
      </c>
      <c r="H243" s="25"/>
      <c r="I243" s="25"/>
      <c r="J243" s="25"/>
      <c r="K243" s="25"/>
      <c r="L243" s="25"/>
      <c r="M243" s="25"/>
      <c r="N243" s="25"/>
      <c r="O243" s="25"/>
      <c r="P243" s="23"/>
      <c r="Q243" s="25">
        <f t="shared" si="480"/>
        <v>1</v>
      </c>
      <c r="R243" s="25">
        <f t="shared" ref="R243:CC243" si="531">IF($F243=R$4,1,IF($F243&gt;=EDATE(R$4,12),IF(R$11="Prior Year",R231*(1-R$10),R231-R$10),IF(R242&gt;0,R242,0)))</f>
        <v>0.90999999999999992</v>
      </c>
      <c r="S243" s="25">
        <f t="shared" si="531"/>
        <v>1</v>
      </c>
      <c r="T243" s="25">
        <f t="shared" si="531"/>
        <v>0.90999999999999992</v>
      </c>
      <c r="U243" s="25">
        <f t="shared" si="531"/>
        <v>0.90999999999999992</v>
      </c>
      <c r="V243" s="25">
        <f t="shared" si="531"/>
        <v>0.91499999999999992</v>
      </c>
      <c r="W243" s="25">
        <f t="shared" si="531"/>
        <v>0.90999999999999992</v>
      </c>
      <c r="X243" s="25">
        <f t="shared" si="531"/>
        <v>0.91499999999999992</v>
      </c>
      <c r="Y243" s="25">
        <f t="shared" si="531"/>
        <v>0.91499999999999992</v>
      </c>
      <c r="Z243" s="25">
        <f t="shared" si="531"/>
        <v>0.91499999999999992</v>
      </c>
      <c r="AA243" s="25">
        <f t="shared" si="531"/>
        <v>0.91499999999999992</v>
      </c>
      <c r="AB243" s="25">
        <f t="shared" si="531"/>
        <v>0.91999999999999993</v>
      </c>
      <c r="AC243" s="25">
        <f t="shared" si="531"/>
        <v>0.91999999999999993</v>
      </c>
      <c r="AD243" s="25">
        <f t="shared" si="531"/>
        <v>0.90999999999999992</v>
      </c>
      <c r="AE243" s="25">
        <f t="shared" si="531"/>
        <v>0.91499999999999992</v>
      </c>
      <c r="AF243" s="25">
        <f t="shared" si="531"/>
        <v>0.91499999999999992</v>
      </c>
      <c r="AG243" s="25">
        <f t="shared" si="531"/>
        <v>0.91499999999999992</v>
      </c>
      <c r="AH243" s="25">
        <f t="shared" si="531"/>
        <v>0.91499999999999992</v>
      </c>
      <c r="AI243" s="25">
        <f t="shared" si="531"/>
        <v>1</v>
      </c>
      <c r="AJ243" s="25">
        <f t="shared" si="531"/>
        <v>1</v>
      </c>
      <c r="AK243" s="25">
        <f t="shared" si="531"/>
        <v>0.90999999999999992</v>
      </c>
      <c r="AL243" s="25">
        <f t="shared" si="531"/>
        <v>0.91499999999999992</v>
      </c>
      <c r="AM243" s="25">
        <f t="shared" si="531"/>
        <v>0.91499999999999992</v>
      </c>
      <c r="AN243" s="25">
        <f t="shared" si="531"/>
        <v>0.86399999999999988</v>
      </c>
      <c r="AO243" s="25">
        <f t="shared" si="531"/>
        <v>0.86399999999999988</v>
      </c>
      <c r="AP243" s="25">
        <f t="shared" si="531"/>
        <v>0.86399999999999988</v>
      </c>
      <c r="AQ243" s="25">
        <f t="shared" si="531"/>
        <v>0.86399999999999988</v>
      </c>
      <c r="AR243" s="25">
        <f t="shared" si="531"/>
        <v>1</v>
      </c>
      <c r="AS243" s="25">
        <f t="shared" si="531"/>
        <v>1</v>
      </c>
      <c r="AT243" s="25">
        <f t="shared" si="531"/>
        <v>0.86399999999999988</v>
      </c>
      <c r="AU243" s="25">
        <f t="shared" si="531"/>
        <v>1</v>
      </c>
      <c r="AV243" s="25">
        <f t="shared" si="531"/>
        <v>0.86399999999999988</v>
      </c>
      <c r="AW243" s="25">
        <f t="shared" si="531"/>
        <v>0.86399999999999988</v>
      </c>
      <c r="AX243" s="25">
        <f t="shared" si="531"/>
        <v>0.86399999999999988</v>
      </c>
      <c r="AY243" s="25">
        <f t="shared" si="531"/>
        <v>0.86399999999999988</v>
      </c>
      <c r="AZ243" s="25">
        <f t="shared" si="531"/>
        <v>0.86399999999999988</v>
      </c>
      <c r="BA243" s="25">
        <f t="shared" si="531"/>
        <v>0.86399999999999988</v>
      </c>
      <c r="BB243" s="25">
        <f t="shared" si="531"/>
        <v>0.86399999999999988</v>
      </c>
      <c r="BC243" s="25">
        <f t="shared" si="531"/>
        <v>0.86399999999999988</v>
      </c>
      <c r="BD243" s="25">
        <f t="shared" si="531"/>
        <v>0.86399999999999988</v>
      </c>
      <c r="BE243" s="25">
        <f t="shared" si="531"/>
        <v>0.86399999999999988</v>
      </c>
      <c r="BF243" s="25">
        <f t="shared" si="531"/>
        <v>0.85599999999999987</v>
      </c>
      <c r="BG243" s="25">
        <f t="shared" si="531"/>
        <v>0.85599999999999987</v>
      </c>
      <c r="BH243" s="25">
        <f t="shared" si="531"/>
        <v>1</v>
      </c>
      <c r="BI243" s="25">
        <f t="shared" si="531"/>
        <v>1</v>
      </c>
      <c r="BJ243" s="25">
        <f t="shared" si="531"/>
        <v>1</v>
      </c>
      <c r="BK243" s="25">
        <f t="shared" si="531"/>
        <v>0.86399999999999988</v>
      </c>
      <c r="BL243" s="25">
        <f t="shared" si="531"/>
        <v>0.86399999999999988</v>
      </c>
      <c r="BM243" s="25">
        <f t="shared" si="531"/>
        <v>0.86399999999999988</v>
      </c>
      <c r="BN243" s="25">
        <f t="shared" si="531"/>
        <v>0.86399999999999988</v>
      </c>
      <c r="BO243" s="25">
        <f t="shared" si="531"/>
        <v>0.86399999999999988</v>
      </c>
      <c r="BP243" s="25">
        <f t="shared" si="531"/>
        <v>0.86399999999999988</v>
      </c>
      <c r="BQ243" s="25">
        <f t="shared" si="531"/>
        <v>0.86399999999999988</v>
      </c>
      <c r="BR243" s="25">
        <f t="shared" si="531"/>
        <v>0.86399999999999988</v>
      </c>
      <c r="BS243" s="25">
        <f t="shared" si="531"/>
        <v>0.86399999999999988</v>
      </c>
      <c r="BT243" s="25">
        <f t="shared" si="531"/>
        <v>0.86399999999999988</v>
      </c>
      <c r="BU243" s="25">
        <f t="shared" si="531"/>
        <v>1</v>
      </c>
      <c r="BV243" s="25">
        <f t="shared" si="531"/>
        <v>0.87199999999999989</v>
      </c>
      <c r="BW243" s="25">
        <f t="shared" si="531"/>
        <v>0.86399999999999988</v>
      </c>
      <c r="BX243" s="25">
        <f t="shared" si="531"/>
        <v>0.86399999999999988</v>
      </c>
      <c r="BY243" s="25">
        <f t="shared" si="531"/>
        <v>0.86399999999999988</v>
      </c>
      <c r="BZ243" s="25">
        <f t="shared" si="531"/>
        <v>0.86399999999999988</v>
      </c>
      <c r="CA243" s="25">
        <f t="shared" si="531"/>
        <v>0.86399999999999988</v>
      </c>
      <c r="CB243" s="25">
        <f t="shared" si="531"/>
        <v>0.86399999999999988</v>
      </c>
      <c r="CC243" s="25">
        <f t="shared" si="531"/>
        <v>0.86399999999999988</v>
      </c>
      <c r="CD243" s="25">
        <f t="shared" ref="CD243:CS243" si="532">IF($F243=CD$4,1,IF($F243&gt;=EDATE(CD$4,12),IF(CD$11="Prior Year",CD231*(1-CD$10),CD231-CD$10),IF(CD242&gt;0,CD242,0)))</f>
        <v>0.86399999999999988</v>
      </c>
      <c r="CE243" s="25">
        <f t="shared" si="532"/>
        <v>0.86399999999999988</v>
      </c>
      <c r="CF243" s="25">
        <f t="shared" si="532"/>
        <v>1</v>
      </c>
      <c r="CG243" s="25">
        <f t="shared" si="532"/>
        <v>1</v>
      </c>
      <c r="CH243" s="25">
        <f t="shared" si="532"/>
        <v>1</v>
      </c>
      <c r="CI243" s="25">
        <f t="shared" si="532"/>
        <v>0.86399999999999988</v>
      </c>
      <c r="CJ243" s="25">
        <f t="shared" si="532"/>
        <v>0.91499999999999992</v>
      </c>
      <c r="CK243" s="25">
        <f t="shared" si="532"/>
        <v>0.91499999999999992</v>
      </c>
      <c r="CL243" s="25">
        <f t="shared" si="532"/>
        <v>0.87999999999999989</v>
      </c>
      <c r="CM243" s="25">
        <v>0.90569118499355317</v>
      </c>
      <c r="CN243" s="25">
        <v>0.90569118499355317</v>
      </c>
      <c r="CO243" s="25">
        <v>0.90569118499355317</v>
      </c>
      <c r="CP243" s="25">
        <f t="shared" si="532"/>
        <v>0.91499999999999992</v>
      </c>
      <c r="CQ243" s="25">
        <f t="shared" si="532"/>
        <v>0.91499999999999992</v>
      </c>
      <c r="CR243" s="25">
        <f t="shared" si="532"/>
        <v>0.91499999999999992</v>
      </c>
      <c r="CS243" s="25">
        <f t="shared" si="532"/>
        <v>0.91499999999999992</v>
      </c>
    </row>
    <row r="244" spans="2:97" hidden="1" outlineLevel="1" x14ac:dyDescent="0.25">
      <c r="B244" s="2">
        <f t="shared" si="455"/>
        <v>31</v>
      </c>
      <c r="F244" s="24">
        <f t="shared" si="458"/>
        <v>49004</v>
      </c>
      <c r="G244" s="25">
        <f t="shared" si="479"/>
        <v>0.9149076640842404</v>
      </c>
      <c r="H244" s="25"/>
      <c r="I244" s="25"/>
      <c r="J244" s="25"/>
      <c r="K244" s="25"/>
      <c r="L244" s="25"/>
      <c r="M244" s="25"/>
      <c r="N244" s="25"/>
      <c r="O244" s="25"/>
      <c r="P244" s="23"/>
      <c r="Q244" s="25">
        <f t="shared" si="480"/>
        <v>1</v>
      </c>
      <c r="R244" s="25">
        <f t="shared" ref="R244:CC244" si="533">IF($F244=R$4,1,IF($F244&gt;=EDATE(R$4,12),IF(R$11="Prior Year",R232*(1-R$10),R232-R$10),IF(R243&gt;0,R243,0)))</f>
        <v>0.90999999999999992</v>
      </c>
      <c r="S244" s="25">
        <f t="shared" si="533"/>
        <v>1</v>
      </c>
      <c r="T244" s="25">
        <f t="shared" si="533"/>
        <v>0.90999999999999992</v>
      </c>
      <c r="U244" s="25">
        <f t="shared" si="533"/>
        <v>0.90999999999999992</v>
      </c>
      <c r="V244" s="25">
        <f t="shared" si="533"/>
        <v>0.91499999999999992</v>
      </c>
      <c r="W244" s="25">
        <f t="shared" si="533"/>
        <v>0.90999999999999992</v>
      </c>
      <c r="X244" s="25">
        <f t="shared" si="533"/>
        <v>0.91499999999999992</v>
      </c>
      <c r="Y244" s="25">
        <f t="shared" si="533"/>
        <v>0.91499999999999992</v>
      </c>
      <c r="Z244" s="25">
        <f t="shared" si="533"/>
        <v>0.91499999999999992</v>
      </c>
      <c r="AA244" s="25">
        <f t="shared" si="533"/>
        <v>0.91499999999999992</v>
      </c>
      <c r="AB244" s="25">
        <f t="shared" si="533"/>
        <v>0.91999999999999993</v>
      </c>
      <c r="AC244" s="25">
        <f t="shared" si="533"/>
        <v>0.91999999999999993</v>
      </c>
      <c r="AD244" s="25">
        <f t="shared" si="533"/>
        <v>0.90999999999999992</v>
      </c>
      <c r="AE244" s="25">
        <f t="shared" si="533"/>
        <v>0.91499999999999992</v>
      </c>
      <c r="AF244" s="25">
        <f t="shared" si="533"/>
        <v>0.91499999999999992</v>
      </c>
      <c r="AG244" s="25">
        <f t="shared" si="533"/>
        <v>0.91499999999999992</v>
      </c>
      <c r="AH244" s="25">
        <f t="shared" si="533"/>
        <v>0.91499999999999992</v>
      </c>
      <c r="AI244" s="25">
        <f t="shared" si="533"/>
        <v>1</v>
      </c>
      <c r="AJ244" s="25">
        <f t="shared" si="533"/>
        <v>1</v>
      </c>
      <c r="AK244" s="25">
        <f t="shared" si="533"/>
        <v>0.90999999999999992</v>
      </c>
      <c r="AL244" s="25">
        <f t="shared" si="533"/>
        <v>0.91499999999999992</v>
      </c>
      <c r="AM244" s="25">
        <f t="shared" si="533"/>
        <v>0.91499999999999992</v>
      </c>
      <c r="AN244" s="25">
        <f t="shared" si="533"/>
        <v>0.86399999999999988</v>
      </c>
      <c r="AO244" s="25">
        <f t="shared" si="533"/>
        <v>0.86399999999999988</v>
      </c>
      <c r="AP244" s="25">
        <f t="shared" si="533"/>
        <v>0.86399999999999988</v>
      </c>
      <c r="AQ244" s="25">
        <f t="shared" si="533"/>
        <v>0.86399999999999988</v>
      </c>
      <c r="AR244" s="25">
        <f t="shared" si="533"/>
        <v>1</v>
      </c>
      <c r="AS244" s="25">
        <f t="shared" si="533"/>
        <v>1</v>
      </c>
      <c r="AT244" s="25">
        <f t="shared" si="533"/>
        <v>0.86399999999999988</v>
      </c>
      <c r="AU244" s="25">
        <f t="shared" si="533"/>
        <v>1</v>
      </c>
      <c r="AV244" s="25">
        <f t="shared" si="533"/>
        <v>0.86399999999999988</v>
      </c>
      <c r="AW244" s="25">
        <f t="shared" si="533"/>
        <v>0.86399999999999988</v>
      </c>
      <c r="AX244" s="25">
        <f t="shared" si="533"/>
        <v>0.86399999999999988</v>
      </c>
      <c r="AY244" s="25">
        <f t="shared" si="533"/>
        <v>0.86399999999999988</v>
      </c>
      <c r="AZ244" s="25">
        <f t="shared" si="533"/>
        <v>0.86399999999999988</v>
      </c>
      <c r="BA244" s="25">
        <f t="shared" si="533"/>
        <v>0.86399999999999988</v>
      </c>
      <c r="BB244" s="25">
        <f t="shared" si="533"/>
        <v>0.86399999999999988</v>
      </c>
      <c r="BC244" s="25">
        <f t="shared" si="533"/>
        <v>0.86399999999999988</v>
      </c>
      <c r="BD244" s="25">
        <f t="shared" si="533"/>
        <v>0.86399999999999988</v>
      </c>
      <c r="BE244" s="25">
        <f t="shared" si="533"/>
        <v>0.86399999999999988</v>
      </c>
      <c r="BF244" s="25">
        <f t="shared" si="533"/>
        <v>0.85599999999999987</v>
      </c>
      <c r="BG244" s="25">
        <f t="shared" si="533"/>
        <v>0.85599999999999987</v>
      </c>
      <c r="BH244" s="25">
        <f t="shared" si="533"/>
        <v>1</v>
      </c>
      <c r="BI244" s="25">
        <f t="shared" si="533"/>
        <v>1</v>
      </c>
      <c r="BJ244" s="25">
        <f t="shared" si="533"/>
        <v>1</v>
      </c>
      <c r="BK244" s="25">
        <f t="shared" si="533"/>
        <v>0.86399999999999988</v>
      </c>
      <c r="BL244" s="25">
        <f t="shared" si="533"/>
        <v>0.86399999999999988</v>
      </c>
      <c r="BM244" s="25">
        <f t="shared" si="533"/>
        <v>0.86399999999999988</v>
      </c>
      <c r="BN244" s="25">
        <f t="shared" si="533"/>
        <v>0.86399999999999988</v>
      </c>
      <c r="BO244" s="25">
        <f t="shared" si="533"/>
        <v>0.86399999999999988</v>
      </c>
      <c r="BP244" s="25">
        <f t="shared" si="533"/>
        <v>0.86399999999999988</v>
      </c>
      <c r="BQ244" s="25">
        <f t="shared" si="533"/>
        <v>0.86399999999999988</v>
      </c>
      <c r="BR244" s="25">
        <f t="shared" si="533"/>
        <v>0.86399999999999988</v>
      </c>
      <c r="BS244" s="25">
        <f t="shared" si="533"/>
        <v>0.86399999999999988</v>
      </c>
      <c r="BT244" s="25">
        <f t="shared" si="533"/>
        <v>0.86399999999999988</v>
      </c>
      <c r="BU244" s="25">
        <f t="shared" si="533"/>
        <v>1</v>
      </c>
      <c r="BV244" s="25">
        <f t="shared" si="533"/>
        <v>0.87199999999999989</v>
      </c>
      <c r="BW244" s="25">
        <f t="shared" si="533"/>
        <v>0.86399999999999988</v>
      </c>
      <c r="BX244" s="25">
        <f t="shared" si="533"/>
        <v>0.86399999999999988</v>
      </c>
      <c r="BY244" s="25">
        <f t="shared" si="533"/>
        <v>0.86399999999999988</v>
      </c>
      <c r="BZ244" s="25">
        <f t="shared" si="533"/>
        <v>0.86399999999999988</v>
      </c>
      <c r="CA244" s="25">
        <f t="shared" si="533"/>
        <v>0.86399999999999988</v>
      </c>
      <c r="CB244" s="25">
        <f t="shared" si="533"/>
        <v>0.86399999999999988</v>
      </c>
      <c r="CC244" s="25">
        <f t="shared" si="533"/>
        <v>0.86399999999999988</v>
      </c>
      <c r="CD244" s="25">
        <f t="shared" ref="CD244:CS244" si="534">IF($F244=CD$4,1,IF($F244&gt;=EDATE(CD$4,12),IF(CD$11="Prior Year",CD232*(1-CD$10),CD232-CD$10),IF(CD243&gt;0,CD243,0)))</f>
        <v>0.86399999999999988</v>
      </c>
      <c r="CE244" s="25">
        <f t="shared" si="534"/>
        <v>0.86399999999999988</v>
      </c>
      <c r="CF244" s="25">
        <f t="shared" si="534"/>
        <v>1</v>
      </c>
      <c r="CG244" s="25">
        <f t="shared" si="534"/>
        <v>1</v>
      </c>
      <c r="CH244" s="25">
        <f t="shared" si="534"/>
        <v>1</v>
      </c>
      <c r="CI244" s="25">
        <f t="shared" si="534"/>
        <v>0.86399999999999988</v>
      </c>
      <c r="CJ244" s="25">
        <f t="shared" si="534"/>
        <v>0.91499999999999992</v>
      </c>
      <c r="CK244" s="25">
        <f t="shared" si="534"/>
        <v>0.91499999999999992</v>
      </c>
      <c r="CL244" s="25">
        <f t="shared" si="534"/>
        <v>0.87999999999999989</v>
      </c>
      <c r="CM244" s="25">
        <v>0.90569118499355317</v>
      </c>
      <c r="CN244" s="25">
        <v>0.90569118499355317</v>
      </c>
      <c r="CO244" s="25">
        <v>0.90569118499355317</v>
      </c>
      <c r="CP244" s="25">
        <f t="shared" si="534"/>
        <v>0.91499999999999992</v>
      </c>
      <c r="CQ244" s="25">
        <f t="shared" si="534"/>
        <v>0.91499999999999992</v>
      </c>
      <c r="CR244" s="25">
        <f t="shared" si="534"/>
        <v>0.91499999999999992</v>
      </c>
      <c r="CS244" s="25">
        <f t="shared" si="534"/>
        <v>0.91499999999999992</v>
      </c>
    </row>
    <row r="245" spans="2:97" hidden="1" outlineLevel="1" x14ac:dyDescent="0.25">
      <c r="B245" s="2">
        <f t="shared" si="455"/>
        <v>30</v>
      </c>
      <c r="F245" s="24">
        <f t="shared" si="458"/>
        <v>49035</v>
      </c>
      <c r="G245" s="25">
        <f t="shared" si="479"/>
        <v>0.9149076640842404</v>
      </c>
      <c r="H245" s="25"/>
      <c r="I245" s="25"/>
      <c r="J245" s="25"/>
      <c r="K245" s="25"/>
      <c r="L245" s="25"/>
      <c r="M245" s="25"/>
      <c r="N245" s="25"/>
      <c r="O245" s="25"/>
      <c r="P245" s="23"/>
      <c r="Q245" s="25">
        <f t="shared" si="480"/>
        <v>1</v>
      </c>
      <c r="R245" s="25">
        <f t="shared" ref="R245:CC245" si="535">IF($F245=R$4,1,IF($F245&gt;=EDATE(R$4,12),IF(R$11="Prior Year",R233*(1-R$10),R233-R$10),IF(R244&gt;0,R244,0)))</f>
        <v>0.90999999999999992</v>
      </c>
      <c r="S245" s="25">
        <f t="shared" si="535"/>
        <v>1</v>
      </c>
      <c r="T245" s="25">
        <f t="shared" si="535"/>
        <v>0.90999999999999992</v>
      </c>
      <c r="U245" s="25">
        <f t="shared" si="535"/>
        <v>0.90999999999999992</v>
      </c>
      <c r="V245" s="25">
        <f t="shared" si="535"/>
        <v>0.91499999999999992</v>
      </c>
      <c r="W245" s="25">
        <f t="shared" si="535"/>
        <v>0.90999999999999992</v>
      </c>
      <c r="X245" s="25">
        <f t="shared" si="535"/>
        <v>0.91499999999999992</v>
      </c>
      <c r="Y245" s="25">
        <f t="shared" si="535"/>
        <v>0.91499999999999992</v>
      </c>
      <c r="Z245" s="25">
        <f t="shared" si="535"/>
        <v>0.91499999999999992</v>
      </c>
      <c r="AA245" s="25">
        <f t="shared" si="535"/>
        <v>0.91499999999999992</v>
      </c>
      <c r="AB245" s="25">
        <f t="shared" si="535"/>
        <v>0.91999999999999993</v>
      </c>
      <c r="AC245" s="25">
        <f t="shared" si="535"/>
        <v>0.91999999999999993</v>
      </c>
      <c r="AD245" s="25">
        <f t="shared" si="535"/>
        <v>0.90999999999999992</v>
      </c>
      <c r="AE245" s="25">
        <f t="shared" si="535"/>
        <v>0.91499999999999992</v>
      </c>
      <c r="AF245" s="25">
        <f t="shared" si="535"/>
        <v>0.91499999999999992</v>
      </c>
      <c r="AG245" s="25">
        <f t="shared" si="535"/>
        <v>0.91499999999999992</v>
      </c>
      <c r="AH245" s="25">
        <f t="shared" si="535"/>
        <v>0.91499999999999992</v>
      </c>
      <c r="AI245" s="25">
        <f t="shared" si="535"/>
        <v>1</v>
      </c>
      <c r="AJ245" s="25">
        <f t="shared" si="535"/>
        <v>1</v>
      </c>
      <c r="AK245" s="25">
        <f t="shared" si="535"/>
        <v>0.90999999999999992</v>
      </c>
      <c r="AL245" s="25">
        <f t="shared" si="535"/>
        <v>0.91499999999999992</v>
      </c>
      <c r="AM245" s="25">
        <f t="shared" si="535"/>
        <v>0.91499999999999992</v>
      </c>
      <c r="AN245" s="25">
        <f t="shared" si="535"/>
        <v>0.86399999999999988</v>
      </c>
      <c r="AO245" s="25">
        <f t="shared" si="535"/>
        <v>0.86399999999999988</v>
      </c>
      <c r="AP245" s="25">
        <f t="shared" si="535"/>
        <v>0.86399999999999988</v>
      </c>
      <c r="AQ245" s="25">
        <f t="shared" si="535"/>
        <v>0.86399999999999988</v>
      </c>
      <c r="AR245" s="25">
        <f t="shared" si="535"/>
        <v>1</v>
      </c>
      <c r="AS245" s="25">
        <f t="shared" si="535"/>
        <v>1</v>
      </c>
      <c r="AT245" s="25">
        <f t="shared" si="535"/>
        <v>0.86399999999999988</v>
      </c>
      <c r="AU245" s="25">
        <f t="shared" si="535"/>
        <v>1</v>
      </c>
      <c r="AV245" s="25">
        <f t="shared" si="535"/>
        <v>0.86399999999999988</v>
      </c>
      <c r="AW245" s="25">
        <f t="shared" si="535"/>
        <v>0.86399999999999988</v>
      </c>
      <c r="AX245" s="25">
        <f t="shared" si="535"/>
        <v>0.86399999999999988</v>
      </c>
      <c r="AY245" s="25">
        <f t="shared" si="535"/>
        <v>0.86399999999999988</v>
      </c>
      <c r="AZ245" s="25">
        <f t="shared" si="535"/>
        <v>0.86399999999999988</v>
      </c>
      <c r="BA245" s="25">
        <f t="shared" si="535"/>
        <v>0.86399999999999988</v>
      </c>
      <c r="BB245" s="25">
        <f t="shared" si="535"/>
        <v>0.86399999999999988</v>
      </c>
      <c r="BC245" s="25">
        <f t="shared" si="535"/>
        <v>0.86399999999999988</v>
      </c>
      <c r="BD245" s="25">
        <f t="shared" si="535"/>
        <v>0.86399999999999988</v>
      </c>
      <c r="BE245" s="25">
        <f t="shared" si="535"/>
        <v>0.86399999999999988</v>
      </c>
      <c r="BF245" s="25">
        <f t="shared" si="535"/>
        <v>0.85599999999999987</v>
      </c>
      <c r="BG245" s="25">
        <f t="shared" si="535"/>
        <v>0.85599999999999987</v>
      </c>
      <c r="BH245" s="25">
        <f t="shared" si="535"/>
        <v>1</v>
      </c>
      <c r="BI245" s="25">
        <f t="shared" si="535"/>
        <v>1</v>
      </c>
      <c r="BJ245" s="25">
        <f t="shared" si="535"/>
        <v>1</v>
      </c>
      <c r="BK245" s="25">
        <f t="shared" si="535"/>
        <v>0.86399999999999988</v>
      </c>
      <c r="BL245" s="25">
        <f t="shared" si="535"/>
        <v>0.86399999999999988</v>
      </c>
      <c r="BM245" s="25">
        <f t="shared" si="535"/>
        <v>0.86399999999999988</v>
      </c>
      <c r="BN245" s="25">
        <f t="shared" si="535"/>
        <v>0.86399999999999988</v>
      </c>
      <c r="BO245" s="25">
        <f t="shared" si="535"/>
        <v>0.86399999999999988</v>
      </c>
      <c r="BP245" s="25">
        <f t="shared" si="535"/>
        <v>0.86399999999999988</v>
      </c>
      <c r="BQ245" s="25">
        <f t="shared" si="535"/>
        <v>0.86399999999999988</v>
      </c>
      <c r="BR245" s="25">
        <f t="shared" si="535"/>
        <v>0.86399999999999988</v>
      </c>
      <c r="BS245" s="25">
        <f t="shared" si="535"/>
        <v>0.86399999999999988</v>
      </c>
      <c r="BT245" s="25">
        <f t="shared" si="535"/>
        <v>0.86399999999999988</v>
      </c>
      <c r="BU245" s="25">
        <f t="shared" si="535"/>
        <v>1</v>
      </c>
      <c r="BV245" s="25">
        <f t="shared" si="535"/>
        <v>0.87199999999999989</v>
      </c>
      <c r="BW245" s="25">
        <f t="shared" si="535"/>
        <v>0.86399999999999988</v>
      </c>
      <c r="BX245" s="25">
        <f t="shared" si="535"/>
        <v>0.86399999999999988</v>
      </c>
      <c r="BY245" s="25">
        <f t="shared" si="535"/>
        <v>0.86399999999999988</v>
      </c>
      <c r="BZ245" s="25">
        <f t="shared" si="535"/>
        <v>0.86399999999999988</v>
      </c>
      <c r="CA245" s="25">
        <f t="shared" si="535"/>
        <v>0.86399999999999988</v>
      </c>
      <c r="CB245" s="25">
        <f t="shared" si="535"/>
        <v>0.86399999999999988</v>
      </c>
      <c r="CC245" s="25">
        <f t="shared" si="535"/>
        <v>0.86399999999999988</v>
      </c>
      <c r="CD245" s="25">
        <f t="shared" ref="CD245:CS245" si="536">IF($F245=CD$4,1,IF($F245&gt;=EDATE(CD$4,12),IF(CD$11="Prior Year",CD233*(1-CD$10),CD233-CD$10),IF(CD244&gt;0,CD244,0)))</f>
        <v>0.86399999999999988</v>
      </c>
      <c r="CE245" s="25">
        <f t="shared" si="536"/>
        <v>0.86399999999999988</v>
      </c>
      <c r="CF245" s="25">
        <f t="shared" si="536"/>
        <v>1</v>
      </c>
      <c r="CG245" s="25">
        <f t="shared" si="536"/>
        <v>1</v>
      </c>
      <c r="CH245" s="25">
        <f t="shared" si="536"/>
        <v>1</v>
      </c>
      <c r="CI245" s="25">
        <f t="shared" si="536"/>
        <v>0.86399999999999988</v>
      </c>
      <c r="CJ245" s="25">
        <f t="shared" si="536"/>
        <v>0.91499999999999992</v>
      </c>
      <c r="CK245" s="25">
        <f t="shared" si="536"/>
        <v>0.91499999999999992</v>
      </c>
      <c r="CL245" s="25">
        <f t="shared" si="536"/>
        <v>0.87999999999999989</v>
      </c>
      <c r="CM245" s="25">
        <v>0.90569118499355317</v>
      </c>
      <c r="CN245" s="25">
        <v>0.90569118499355317</v>
      </c>
      <c r="CO245" s="25">
        <v>0.90569118499355317</v>
      </c>
      <c r="CP245" s="25">
        <f t="shared" si="536"/>
        <v>0.91499999999999992</v>
      </c>
      <c r="CQ245" s="25">
        <f t="shared" si="536"/>
        <v>0.91499999999999992</v>
      </c>
      <c r="CR245" s="25">
        <f t="shared" si="536"/>
        <v>0.91499999999999992</v>
      </c>
      <c r="CS245" s="25">
        <f t="shared" si="536"/>
        <v>0.91499999999999992</v>
      </c>
    </row>
    <row r="246" spans="2:97" hidden="1" outlineLevel="1" x14ac:dyDescent="0.25">
      <c r="B246" s="2">
        <f t="shared" si="455"/>
        <v>31</v>
      </c>
      <c r="F246" s="24">
        <f t="shared" si="458"/>
        <v>49065</v>
      </c>
      <c r="G246" s="25">
        <f t="shared" si="479"/>
        <v>0.91475244483705376</v>
      </c>
      <c r="H246" s="25"/>
      <c r="I246" s="25"/>
      <c r="J246" s="25"/>
      <c r="K246" s="25"/>
      <c r="L246" s="25"/>
      <c r="M246" s="25"/>
      <c r="N246" s="25"/>
      <c r="O246" s="25"/>
      <c r="P246" s="23"/>
      <c r="Q246" s="25">
        <f t="shared" si="480"/>
        <v>1</v>
      </c>
      <c r="R246" s="25">
        <f t="shared" ref="R246:CC246" si="537">IF($F246=R$4,1,IF($F246&gt;=EDATE(R$4,12),IF(R$11="Prior Year",R234*(1-R$10),R234-R$10),IF(R245&gt;0,R245,0)))</f>
        <v>0.90999999999999992</v>
      </c>
      <c r="S246" s="25">
        <f t="shared" si="537"/>
        <v>1</v>
      </c>
      <c r="T246" s="25">
        <f t="shared" si="537"/>
        <v>0.90999999999999992</v>
      </c>
      <c r="U246" s="25">
        <f t="shared" si="537"/>
        <v>0.90999999999999992</v>
      </c>
      <c r="V246" s="25">
        <f t="shared" si="537"/>
        <v>0.91499999999999992</v>
      </c>
      <c r="W246" s="25">
        <f t="shared" si="537"/>
        <v>0.90999999999999992</v>
      </c>
      <c r="X246" s="25">
        <f t="shared" si="537"/>
        <v>0.91499999999999992</v>
      </c>
      <c r="Y246" s="25">
        <f t="shared" si="537"/>
        <v>0.91499999999999992</v>
      </c>
      <c r="Z246" s="25">
        <f t="shared" si="537"/>
        <v>0.91499999999999992</v>
      </c>
      <c r="AA246" s="25">
        <f t="shared" si="537"/>
        <v>0.91499999999999992</v>
      </c>
      <c r="AB246" s="25">
        <f t="shared" si="537"/>
        <v>0.91999999999999993</v>
      </c>
      <c r="AC246" s="25">
        <f t="shared" si="537"/>
        <v>0.91999999999999993</v>
      </c>
      <c r="AD246" s="25">
        <f t="shared" si="537"/>
        <v>0.90999999999999992</v>
      </c>
      <c r="AE246" s="25">
        <f t="shared" si="537"/>
        <v>0.91499999999999992</v>
      </c>
      <c r="AF246" s="25">
        <f t="shared" si="537"/>
        <v>0.91499999999999992</v>
      </c>
      <c r="AG246" s="25">
        <f t="shared" si="537"/>
        <v>0.91499999999999992</v>
      </c>
      <c r="AH246" s="25">
        <f t="shared" si="537"/>
        <v>0.91499999999999992</v>
      </c>
      <c r="AI246" s="25">
        <f t="shared" si="537"/>
        <v>1</v>
      </c>
      <c r="AJ246" s="25">
        <f t="shared" si="537"/>
        <v>1</v>
      </c>
      <c r="AK246" s="25">
        <f t="shared" si="537"/>
        <v>0.90999999999999992</v>
      </c>
      <c r="AL246" s="25">
        <f t="shared" si="537"/>
        <v>0.91499999999999992</v>
      </c>
      <c r="AM246" s="25">
        <f t="shared" si="537"/>
        <v>0.91499999999999992</v>
      </c>
      <c r="AN246" s="25">
        <f t="shared" si="537"/>
        <v>0.86399999999999988</v>
      </c>
      <c r="AO246" s="25">
        <f t="shared" si="537"/>
        <v>0.86399999999999988</v>
      </c>
      <c r="AP246" s="25">
        <f t="shared" si="537"/>
        <v>0.86399999999999988</v>
      </c>
      <c r="AQ246" s="25">
        <f t="shared" si="537"/>
        <v>0.86399999999999988</v>
      </c>
      <c r="AR246" s="25">
        <f t="shared" si="537"/>
        <v>1</v>
      </c>
      <c r="AS246" s="25">
        <f t="shared" si="537"/>
        <v>1</v>
      </c>
      <c r="AT246" s="25">
        <f t="shared" si="537"/>
        <v>0.86399999999999988</v>
      </c>
      <c r="AU246" s="25">
        <f t="shared" si="537"/>
        <v>1</v>
      </c>
      <c r="AV246" s="25">
        <f t="shared" si="537"/>
        <v>0.86399999999999988</v>
      </c>
      <c r="AW246" s="25">
        <f t="shared" si="537"/>
        <v>0.86399999999999988</v>
      </c>
      <c r="AX246" s="25">
        <f t="shared" si="537"/>
        <v>0.86399999999999988</v>
      </c>
      <c r="AY246" s="25">
        <f t="shared" si="537"/>
        <v>0.86399999999999988</v>
      </c>
      <c r="AZ246" s="25">
        <f t="shared" si="537"/>
        <v>0.86399999999999988</v>
      </c>
      <c r="BA246" s="25">
        <f t="shared" si="537"/>
        <v>0.86399999999999988</v>
      </c>
      <c r="BB246" s="25">
        <f t="shared" si="537"/>
        <v>0.86399999999999988</v>
      </c>
      <c r="BC246" s="25">
        <f t="shared" si="537"/>
        <v>0.86399999999999988</v>
      </c>
      <c r="BD246" s="25">
        <f t="shared" si="537"/>
        <v>0.86399999999999988</v>
      </c>
      <c r="BE246" s="25">
        <f t="shared" si="537"/>
        <v>0.86399999999999988</v>
      </c>
      <c r="BF246" s="25">
        <f t="shared" si="537"/>
        <v>0.85599999999999987</v>
      </c>
      <c r="BG246" s="25">
        <f t="shared" si="537"/>
        <v>0.85599999999999987</v>
      </c>
      <c r="BH246" s="25">
        <f t="shared" si="537"/>
        <v>1</v>
      </c>
      <c r="BI246" s="25">
        <f t="shared" si="537"/>
        <v>1</v>
      </c>
      <c r="BJ246" s="25">
        <f t="shared" si="537"/>
        <v>1</v>
      </c>
      <c r="BK246" s="25">
        <f t="shared" si="537"/>
        <v>0.86399999999999988</v>
      </c>
      <c r="BL246" s="25">
        <f t="shared" si="537"/>
        <v>0.86399999999999988</v>
      </c>
      <c r="BM246" s="25">
        <f t="shared" si="537"/>
        <v>0.86399999999999988</v>
      </c>
      <c r="BN246" s="25">
        <f t="shared" si="537"/>
        <v>0.86399999999999988</v>
      </c>
      <c r="BO246" s="25">
        <f t="shared" si="537"/>
        <v>0.86399999999999988</v>
      </c>
      <c r="BP246" s="25">
        <f t="shared" si="537"/>
        <v>0.86399999999999988</v>
      </c>
      <c r="BQ246" s="25">
        <f t="shared" si="537"/>
        <v>0.86399999999999988</v>
      </c>
      <c r="BR246" s="25">
        <f t="shared" si="537"/>
        <v>0.86399999999999988</v>
      </c>
      <c r="BS246" s="25">
        <f t="shared" si="537"/>
        <v>0.86399999999999988</v>
      </c>
      <c r="BT246" s="25">
        <f t="shared" si="537"/>
        <v>0.86399999999999988</v>
      </c>
      <c r="BU246" s="25">
        <f t="shared" si="537"/>
        <v>1</v>
      </c>
      <c r="BV246" s="25">
        <f t="shared" si="537"/>
        <v>0.87199999999999989</v>
      </c>
      <c r="BW246" s="25">
        <f t="shared" si="537"/>
        <v>0.86399999999999988</v>
      </c>
      <c r="BX246" s="25">
        <f t="shared" si="537"/>
        <v>0.86399999999999988</v>
      </c>
      <c r="BY246" s="25">
        <f t="shared" si="537"/>
        <v>0.86399999999999988</v>
      </c>
      <c r="BZ246" s="25">
        <f t="shared" si="537"/>
        <v>0.86399999999999988</v>
      </c>
      <c r="CA246" s="25">
        <f t="shared" si="537"/>
        <v>0.86399999999999988</v>
      </c>
      <c r="CB246" s="25">
        <f t="shared" si="537"/>
        <v>0.86399999999999988</v>
      </c>
      <c r="CC246" s="25">
        <f t="shared" si="537"/>
        <v>0.86399999999999988</v>
      </c>
      <c r="CD246" s="25">
        <f t="shared" ref="CD246:CS246" si="538">IF($F246=CD$4,1,IF($F246&gt;=EDATE(CD$4,12),IF(CD$11="Prior Year",CD234*(1-CD$10),CD234-CD$10),IF(CD245&gt;0,CD245,0)))</f>
        <v>0.86399999999999988</v>
      </c>
      <c r="CE246" s="25">
        <f t="shared" si="538"/>
        <v>0.86399999999999988</v>
      </c>
      <c r="CF246" s="25">
        <f t="shared" si="538"/>
        <v>1</v>
      </c>
      <c r="CG246" s="25">
        <f t="shared" si="538"/>
        <v>1</v>
      </c>
      <c r="CH246" s="25">
        <f t="shared" si="538"/>
        <v>1</v>
      </c>
      <c r="CI246" s="25">
        <f t="shared" si="538"/>
        <v>0.85599999999999987</v>
      </c>
      <c r="CJ246" s="25">
        <f t="shared" si="538"/>
        <v>0.91499999999999992</v>
      </c>
      <c r="CK246" s="25">
        <f t="shared" si="538"/>
        <v>0.91499999999999992</v>
      </c>
      <c r="CL246" s="25">
        <f t="shared" si="538"/>
        <v>0.87999999999999989</v>
      </c>
      <c r="CM246" s="25">
        <v>0.90569118499355317</v>
      </c>
      <c r="CN246" s="25">
        <v>0.90569118499355317</v>
      </c>
      <c r="CO246" s="25">
        <v>0.90569118499355317</v>
      </c>
      <c r="CP246" s="25">
        <f t="shared" si="538"/>
        <v>0.91499999999999992</v>
      </c>
      <c r="CQ246" s="25">
        <f t="shared" si="538"/>
        <v>0.91499999999999992</v>
      </c>
      <c r="CR246" s="25">
        <f t="shared" si="538"/>
        <v>0.91499999999999992</v>
      </c>
      <c r="CS246" s="25">
        <f t="shared" si="538"/>
        <v>0.91499999999999992</v>
      </c>
    </row>
    <row r="247" spans="2:97" hidden="1" outlineLevel="1" x14ac:dyDescent="0.25">
      <c r="B247" s="2">
        <f t="shared" si="455"/>
        <v>30</v>
      </c>
      <c r="F247" s="24">
        <f t="shared" si="458"/>
        <v>49096</v>
      </c>
      <c r="G247" s="25">
        <f t="shared" si="479"/>
        <v>0.91382112935393389</v>
      </c>
      <c r="H247" s="25"/>
      <c r="I247" s="25"/>
      <c r="J247" s="25"/>
      <c r="K247" s="25"/>
      <c r="L247" s="25"/>
      <c r="M247" s="25"/>
      <c r="N247" s="25"/>
      <c r="O247" s="25"/>
      <c r="P247" s="23"/>
      <c r="Q247" s="25">
        <f t="shared" si="480"/>
        <v>1</v>
      </c>
      <c r="R247" s="25">
        <f t="shared" ref="R247:CC247" si="539">IF($F247=R$4,1,IF($F247&gt;=EDATE(R$4,12),IF(R$11="Prior Year",R235*(1-R$10),R235-R$10),IF(R246&gt;0,R246,0)))</f>
        <v>0.90999999999999992</v>
      </c>
      <c r="S247" s="25">
        <f t="shared" si="539"/>
        <v>1</v>
      </c>
      <c r="T247" s="25">
        <f t="shared" si="539"/>
        <v>0.90999999999999992</v>
      </c>
      <c r="U247" s="25">
        <f t="shared" si="539"/>
        <v>0.90999999999999992</v>
      </c>
      <c r="V247" s="25">
        <f t="shared" si="539"/>
        <v>0.91499999999999992</v>
      </c>
      <c r="W247" s="25">
        <f t="shared" si="539"/>
        <v>0.90999999999999992</v>
      </c>
      <c r="X247" s="25">
        <f t="shared" si="539"/>
        <v>0.91499999999999992</v>
      </c>
      <c r="Y247" s="25">
        <f t="shared" si="539"/>
        <v>0.91499999999999992</v>
      </c>
      <c r="Z247" s="25">
        <f t="shared" si="539"/>
        <v>0.91499999999999992</v>
      </c>
      <c r="AA247" s="25">
        <f t="shared" si="539"/>
        <v>0.91499999999999992</v>
      </c>
      <c r="AB247" s="25">
        <f t="shared" si="539"/>
        <v>0.91999999999999993</v>
      </c>
      <c r="AC247" s="25">
        <f t="shared" si="539"/>
        <v>0.91999999999999993</v>
      </c>
      <c r="AD247" s="25">
        <f t="shared" si="539"/>
        <v>0.90999999999999992</v>
      </c>
      <c r="AE247" s="25">
        <f t="shared" si="539"/>
        <v>0.91499999999999992</v>
      </c>
      <c r="AF247" s="25">
        <f t="shared" si="539"/>
        <v>0.91499999999999992</v>
      </c>
      <c r="AG247" s="25">
        <f t="shared" si="539"/>
        <v>0.91499999999999992</v>
      </c>
      <c r="AH247" s="25">
        <f t="shared" si="539"/>
        <v>0.91499999999999992</v>
      </c>
      <c r="AI247" s="25">
        <f t="shared" si="539"/>
        <v>1</v>
      </c>
      <c r="AJ247" s="25">
        <f t="shared" si="539"/>
        <v>1</v>
      </c>
      <c r="AK247" s="25">
        <f t="shared" si="539"/>
        <v>0.90999999999999992</v>
      </c>
      <c r="AL247" s="25">
        <f t="shared" si="539"/>
        <v>0.91499999999999992</v>
      </c>
      <c r="AM247" s="25">
        <f t="shared" si="539"/>
        <v>0.91499999999999992</v>
      </c>
      <c r="AN247" s="25">
        <f t="shared" si="539"/>
        <v>0.86399999999999988</v>
      </c>
      <c r="AO247" s="25">
        <f t="shared" si="539"/>
        <v>0.86399999999999988</v>
      </c>
      <c r="AP247" s="25">
        <f t="shared" si="539"/>
        <v>0.86399999999999988</v>
      </c>
      <c r="AQ247" s="25">
        <f t="shared" si="539"/>
        <v>0.86399999999999988</v>
      </c>
      <c r="AR247" s="25">
        <f t="shared" si="539"/>
        <v>1</v>
      </c>
      <c r="AS247" s="25">
        <f t="shared" si="539"/>
        <v>1</v>
      </c>
      <c r="AT247" s="25">
        <f t="shared" si="539"/>
        <v>0.86399999999999988</v>
      </c>
      <c r="AU247" s="25">
        <f t="shared" si="539"/>
        <v>1</v>
      </c>
      <c r="AV247" s="25">
        <f t="shared" si="539"/>
        <v>0.86399999999999988</v>
      </c>
      <c r="AW247" s="25">
        <f t="shared" si="539"/>
        <v>0.86399999999999988</v>
      </c>
      <c r="AX247" s="25">
        <f t="shared" si="539"/>
        <v>0.86399999999999988</v>
      </c>
      <c r="AY247" s="25">
        <f t="shared" si="539"/>
        <v>0.86399999999999988</v>
      </c>
      <c r="AZ247" s="25">
        <f t="shared" si="539"/>
        <v>0.85599999999999987</v>
      </c>
      <c r="BA247" s="25">
        <f t="shared" si="539"/>
        <v>0.85599999999999987</v>
      </c>
      <c r="BB247" s="25">
        <f t="shared" si="539"/>
        <v>0.85599999999999987</v>
      </c>
      <c r="BC247" s="25">
        <f t="shared" si="539"/>
        <v>0.85599999999999987</v>
      </c>
      <c r="BD247" s="25">
        <f t="shared" si="539"/>
        <v>0.85599999999999987</v>
      </c>
      <c r="BE247" s="25">
        <f t="shared" si="539"/>
        <v>0.85599999999999987</v>
      </c>
      <c r="BF247" s="25">
        <f t="shared" si="539"/>
        <v>0.85599999999999987</v>
      </c>
      <c r="BG247" s="25">
        <f t="shared" si="539"/>
        <v>0.85599999999999987</v>
      </c>
      <c r="BH247" s="25">
        <f t="shared" si="539"/>
        <v>1</v>
      </c>
      <c r="BI247" s="25">
        <f t="shared" si="539"/>
        <v>1</v>
      </c>
      <c r="BJ247" s="25">
        <f t="shared" si="539"/>
        <v>1</v>
      </c>
      <c r="BK247" s="25">
        <f t="shared" si="539"/>
        <v>0.86399999999999988</v>
      </c>
      <c r="BL247" s="25">
        <f t="shared" si="539"/>
        <v>0.86399999999999988</v>
      </c>
      <c r="BM247" s="25">
        <f t="shared" si="539"/>
        <v>0.86399999999999988</v>
      </c>
      <c r="BN247" s="25">
        <f t="shared" si="539"/>
        <v>0.86399999999999988</v>
      </c>
      <c r="BO247" s="25">
        <f t="shared" si="539"/>
        <v>0.86399999999999988</v>
      </c>
      <c r="BP247" s="25">
        <f t="shared" si="539"/>
        <v>0.86399999999999988</v>
      </c>
      <c r="BQ247" s="25">
        <f t="shared" si="539"/>
        <v>0.86399999999999988</v>
      </c>
      <c r="BR247" s="25">
        <f t="shared" si="539"/>
        <v>0.86399999999999988</v>
      </c>
      <c r="BS247" s="25">
        <f t="shared" si="539"/>
        <v>0.86399999999999988</v>
      </c>
      <c r="BT247" s="25">
        <f t="shared" si="539"/>
        <v>0.86399999999999988</v>
      </c>
      <c r="BU247" s="25">
        <f t="shared" si="539"/>
        <v>1</v>
      </c>
      <c r="BV247" s="25">
        <f t="shared" si="539"/>
        <v>0.87199999999999989</v>
      </c>
      <c r="BW247" s="25">
        <f t="shared" si="539"/>
        <v>0.86399999999999988</v>
      </c>
      <c r="BX247" s="25">
        <f t="shared" si="539"/>
        <v>0.86399999999999988</v>
      </c>
      <c r="BY247" s="25">
        <f t="shared" si="539"/>
        <v>0.86399999999999988</v>
      </c>
      <c r="BZ247" s="25">
        <f t="shared" si="539"/>
        <v>0.86399999999999988</v>
      </c>
      <c r="CA247" s="25">
        <f t="shared" si="539"/>
        <v>0.86399999999999988</v>
      </c>
      <c r="CB247" s="25">
        <f t="shared" si="539"/>
        <v>0.86399999999999988</v>
      </c>
      <c r="CC247" s="25">
        <f t="shared" si="539"/>
        <v>0.86399999999999988</v>
      </c>
      <c r="CD247" s="25">
        <f t="shared" ref="CD247:CS247" si="540">IF($F247=CD$4,1,IF($F247&gt;=EDATE(CD$4,12),IF(CD$11="Prior Year",CD235*(1-CD$10),CD235-CD$10),IF(CD246&gt;0,CD246,0)))</f>
        <v>0.86399999999999988</v>
      </c>
      <c r="CE247" s="25">
        <f t="shared" si="540"/>
        <v>0.86399999999999988</v>
      </c>
      <c r="CF247" s="25">
        <f t="shared" si="540"/>
        <v>1</v>
      </c>
      <c r="CG247" s="25">
        <f t="shared" si="540"/>
        <v>1</v>
      </c>
      <c r="CH247" s="25">
        <f t="shared" si="540"/>
        <v>1</v>
      </c>
      <c r="CI247" s="25">
        <f t="shared" si="540"/>
        <v>0.85599999999999987</v>
      </c>
      <c r="CJ247" s="25">
        <f t="shared" si="540"/>
        <v>0.91499999999999992</v>
      </c>
      <c r="CK247" s="25">
        <f t="shared" si="540"/>
        <v>0.91499999999999992</v>
      </c>
      <c r="CL247" s="25">
        <f t="shared" si="540"/>
        <v>0.87999999999999989</v>
      </c>
      <c r="CM247" s="25">
        <v>0.90569118499355317</v>
      </c>
      <c r="CN247" s="25">
        <v>0.90569118499355317</v>
      </c>
      <c r="CO247" s="25">
        <v>0.90569118499355317</v>
      </c>
      <c r="CP247" s="25">
        <f t="shared" si="540"/>
        <v>0.91499999999999992</v>
      </c>
      <c r="CQ247" s="25">
        <f t="shared" si="540"/>
        <v>0.91499999999999992</v>
      </c>
      <c r="CR247" s="25">
        <f t="shared" si="540"/>
        <v>0.91499999999999992</v>
      </c>
      <c r="CS247" s="25">
        <f t="shared" si="540"/>
        <v>0.91499999999999992</v>
      </c>
    </row>
    <row r="248" spans="2:97" hidden="1" outlineLevel="1" x14ac:dyDescent="0.25">
      <c r="B248" s="2">
        <f t="shared" si="455"/>
        <v>31</v>
      </c>
      <c r="F248" s="24">
        <f t="shared" si="458"/>
        <v>49126</v>
      </c>
      <c r="G248" s="25">
        <f t="shared" si="479"/>
        <v>0.91382112935393389</v>
      </c>
      <c r="H248" s="25"/>
      <c r="I248" s="25"/>
      <c r="J248" s="25"/>
      <c r="K248" s="25"/>
      <c r="L248" s="25"/>
      <c r="M248" s="25"/>
      <c r="N248" s="25"/>
      <c r="O248" s="25"/>
      <c r="P248" s="23"/>
      <c r="Q248" s="25">
        <f t="shared" si="480"/>
        <v>1</v>
      </c>
      <c r="R248" s="25">
        <f t="shared" ref="R248:CC248" si="541">IF($F248=R$4,1,IF($F248&gt;=EDATE(R$4,12),IF(R$11="Prior Year",R236*(1-R$10),R236-R$10),IF(R247&gt;0,R247,0)))</f>
        <v>0.90999999999999992</v>
      </c>
      <c r="S248" s="25">
        <f t="shared" si="541"/>
        <v>1</v>
      </c>
      <c r="T248" s="25">
        <f t="shared" si="541"/>
        <v>0.90999999999999992</v>
      </c>
      <c r="U248" s="25">
        <f t="shared" si="541"/>
        <v>0.90999999999999992</v>
      </c>
      <c r="V248" s="25">
        <f t="shared" si="541"/>
        <v>0.91499999999999992</v>
      </c>
      <c r="W248" s="25">
        <f t="shared" si="541"/>
        <v>0.90999999999999992</v>
      </c>
      <c r="X248" s="25">
        <f t="shared" si="541"/>
        <v>0.91499999999999992</v>
      </c>
      <c r="Y248" s="25">
        <f t="shared" si="541"/>
        <v>0.91499999999999992</v>
      </c>
      <c r="Z248" s="25">
        <f t="shared" si="541"/>
        <v>0.91499999999999992</v>
      </c>
      <c r="AA248" s="25">
        <f t="shared" si="541"/>
        <v>0.91499999999999992</v>
      </c>
      <c r="AB248" s="25">
        <f t="shared" si="541"/>
        <v>0.91999999999999993</v>
      </c>
      <c r="AC248" s="25">
        <f t="shared" si="541"/>
        <v>0.91999999999999993</v>
      </c>
      <c r="AD248" s="25">
        <f t="shared" si="541"/>
        <v>0.90999999999999992</v>
      </c>
      <c r="AE248" s="25">
        <f t="shared" si="541"/>
        <v>0.91499999999999992</v>
      </c>
      <c r="AF248" s="25">
        <f t="shared" si="541"/>
        <v>0.91499999999999992</v>
      </c>
      <c r="AG248" s="25">
        <f t="shared" si="541"/>
        <v>0.91499999999999992</v>
      </c>
      <c r="AH248" s="25">
        <f t="shared" si="541"/>
        <v>0.91499999999999992</v>
      </c>
      <c r="AI248" s="25">
        <f t="shared" si="541"/>
        <v>1</v>
      </c>
      <c r="AJ248" s="25">
        <f t="shared" si="541"/>
        <v>1</v>
      </c>
      <c r="AK248" s="25">
        <f t="shared" si="541"/>
        <v>0.90999999999999992</v>
      </c>
      <c r="AL248" s="25">
        <f t="shared" si="541"/>
        <v>0.91499999999999992</v>
      </c>
      <c r="AM248" s="25">
        <f t="shared" si="541"/>
        <v>0.91499999999999992</v>
      </c>
      <c r="AN248" s="25">
        <f t="shared" si="541"/>
        <v>0.86399999999999988</v>
      </c>
      <c r="AO248" s="25">
        <f t="shared" si="541"/>
        <v>0.86399999999999988</v>
      </c>
      <c r="AP248" s="25">
        <f t="shared" si="541"/>
        <v>0.86399999999999988</v>
      </c>
      <c r="AQ248" s="25">
        <f t="shared" si="541"/>
        <v>0.86399999999999988</v>
      </c>
      <c r="AR248" s="25">
        <f t="shared" si="541"/>
        <v>1</v>
      </c>
      <c r="AS248" s="25">
        <f t="shared" si="541"/>
        <v>1</v>
      </c>
      <c r="AT248" s="25">
        <f t="shared" si="541"/>
        <v>0.86399999999999988</v>
      </c>
      <c r="AU248" s="25">
        <f t="shared" si="541"/>
        <v>1</v>
      </c>
      <c r="AV248" s="25">
        <f t="shared" si="541"/>
        <v>0.86399999999999988</v>
      </c>
      <c r="AW248" s="25">
        <f t="shared" si="541"/>
        <v>0.86399999999999988</v>
      </c>
      <c r="AX248" s="25">
        <f t="shared" si="541"/>
        <v>0.86399999999999988</v>
      </c>
      <c r="AY248" s="25">
        <f t="shared" si="541"/>
        <v>0.86399999999999988</v>
      </c>
      <c r="AZ248" s="25">
        <f t="shared" si="541"/>
        <v>0.85599999999999987</v>
      </c>
      <c r="BA248" s="25">
        <f t="shared" si="541"/>
        <v>0.85599999999999987</v>
      </c>
      <c r="BB248" s="25">
        <f t="shared" si="541"/>
        <v>0.85599999999999987</v>
      </c>
      <c r="BC248" s="25">
        <f t="shared" si="541"/>
        <v>0.85599999999999987</v>
      </c>
      <c r="BD248" s="25">
        <f t="shared" si="541"/>
        <v>0.85599999999999987</v>
      </c>
      <c r="BE248" s="25">
        <f t="shared" si="541"/>
        <v>0.85599999999999987</v>
      </c>
      <c r="BF248" s="25">
        <f t="shared" si="541"/>
        <v>0.85599999999999987</v>
      </c>
      <c r="BG248" s="25">
        <f t="shared" si="541"/>
        <v>0.85599999999999987</v>
      </c>
      <c r="BH248" s="25">
        <f t="shared" si="541"/>
        <v>1</v>
      </c>
      <c r="BI248" s="25">
        <f t="shared" si="541"/>
        <v>1</v>
      </c>
      <c r="BJ248" s="25">
        <f t="shared" si="541"/>
        <v>1</v>
      </c>
      <c r="BK248" s="25">
        <f t="shared" si="541"/>
        <v>0.86399999999999988</v>
      </c>
      <c r="BL248" s="25">
        <f t="shared" si="541"/>
        <v>0.86399999999999988</v>
      </c>
      <c r="BM248" s="25">
        <f t="shared" si="541"/>
        <v>0.86399999999999988</v>
      </c>
      <c r="BN248" s="25">
        <f t="shared" si="541"/>
        <v>0.86399999999999988</v>
      </c>
      <c r="BO248" s="25">
        <f t="shared" si="541"/>
        <v>0.86399999999999988</v>
      </c>
      <c r="BP248" s="25">
        <f t="shared" si="541"/>
        <v>0.86399999999999988</v>
      </c>
      <c r="BQ248" s="25">
        <f t="shared" si="541"/>
        <v>0.86399999999999988</v>
      </c>
      <c r="BR248" s="25">
        <f t="shared" si="541"/>
        <v>0.86399999999999988</v>
      </c>
      <c r="BS248" s="25">
        <f t="shared" si="541"/>
        <v>0.86399999999999988</v>
      </c>
      <c r="BT248" s="25">
        <f t="shared" si="541"/>
        <v>0.86399999999999988</v>
      </c>
      <c r="BU248" s="25">
        <f t="shared" si="541"/>
        <v>1</v>
      </c>
      <c r="BV248" s="25">
        <f t="shared" si="541"/>
        <v>0.87199999999999989</v>
      </c>
      <c r="BW248" s="25">
        <f t="shared" si="541"/>
        <v>0.86399999999999988</v>
      </c>
      <c r="BX248" s="25">
        <f t="shared" si="541"/>
        <v>0.86399999999999988</v>
      </c>
      <c r="BY248" s="25">
        <f t="shared" si="541"/>
        <v>0.86399999999999988</v>
      </c>
      <c r="BZ248" s="25">
        <f t="shared" si="541"/>
        <v>0.86399999999999988</v>
      </c>
      <c r="CA248" s="25">
        <f t="shared" si="541"/>
        <v>0.86399999999999988</v>
      </c>
      <c r="CB248" s="25">
        <f t="shared" si="541"/>
        <v>0.86399999999999988</v>
      </c>
      <c r="CC248" s="25">
        <f t="shared" si="541"/>
        <v>0.86399999999999988</v>
      </c>
      <c r="CD248" s="25">
        <f t="shared" ref="CD248:CS248" si="542">IF($F248=CD$4,1,IF($F248&gt;=EDATE(CD$4,12),IF(CD$11="Prior Year",CD236*(1-CD$10),CD236-CD$10),IF(CD247&gt;0,CD247,0)))</f>
        <v>0.86399999999999988</v>
      </c>
      <c r="CE248" s="25">
        <f t="shared" si="542"/>
        <v>0.86399999999999988</v>
      </c>
      <c r="CF248" s="25">
        <f t="shared" si="542"/>
        <v>1</v>
      </c>
      <c r="CG248" s="25">
        <f t="shared" si="542"/>
        <v>1</v>
      </c>
      <c r="CH248" s="25">
        <f t="shared" si="542"/>
        <v>1</v>
      </c>
      <c r="CI248" s="25">
        <f t="shared" si="542"/>
        <v>0.85599999999999987</v>
      </c>
      <c r="CJ248" s="25">
        <f t="shared" si="542"/>
        <v>0.91499999999999992</v>
      </c>
      <c r="CK248" s="25">
        <f t="shared" si="542"/>
        <v>0.91499999999999992</v>
      </c>
      <c r="CL248" s="25">
        <f t="shared" si="542"/>
        <v>0.87999999999999989</v>
      </c>
      <c r="CM248" s="25">
        <v>0.90569118499355317</v>
      </c>
      <c r="CN248" s="25">
        <v>0.90569118499355317</v>
      </c>
      <c r="CO248" s="25">
        <v>0.90569118499355317</v>
      </c>
      <c r="CP248" s="25">
        <f t="shared" si="542"/>
        <v>0.91499999999999992</v>
      </c>
      <c r="CQ248" s="25">
        <f t="shared" si="542"/>
        <v>0.91499999999999992</v>
      </c>
      <c r="CR248" s="25">
        <f t="shared" si="542"/>
        <v>0.91499999999999992</v>
      </c>
      <c r="CS248" s="25">
        <f t="shared" si="542"/>
        <v>0.91499999999999992</v>
      </c>
    </row>
    <row r="249" spans="2:97" hidden="1" outlineLevel="1" x14ac:dyDescent="0.25">
      <c r="B249" s="2">
        <f t="shared" si="455"/>
        <v>31</v>
      </c>
      <c r="F249" s="24">
        <f t="shared" si="458"/>
        <v>49157</v>
      </c>
      <c r="G249" s="25">
        <f t="shared" si="479"/>
        <v>0.91310324033569501</v>
      </c>
      <c r="H249" s="25"/>
      <c r="I249" s="25"/>
      <c r="J249" s="25"/>
      <c r="K249" s="25"/>
      <c r="L249" s="25"/>
      <c r="M249" s="25"/>
      <c r="N249" s="25"/>
      <c r="O249" s="25"/>
      <c r="P249" s="23"/>
      <c r="Q249" s="25">
        <f t="shared" si="480"/>
        <v>1</v>
      </c>
      <c r="R249" s="25">
        <f t="shared" ref="R249:CC249" si="543">IF($F249=R$4,1,IF($F249&gt;=EDATE(R$4,12),IF(R$11="Prior Year",R237*(1-R$10),R237-R$10),IF(R248&gt;0,R248,0)))</f>
        <v>0.90999999999999992</v>
      </c>
      <c r="S249" s="25">
        <f t="shared" si="543"/>
        <v>1</v>
      </c>
      <c r="T249" s="25">
        <f t="shared" si="543"/>
        <v>0.90999999999999992</v>
      </c>
      <c r="U249" s="25">
        <f t="shared" si="543"/>
        <v>0.90999999999999992</v>
      </c>
      <c r="V249" s="25">
        <f t="shared" si="543"/>
        <v>0.91499999999999992</v>
      </c>
      <c r="W249" s="25">
        <f t="shared" si="543"/>
        <v>0.90999999999999992</v>
      </c>
      <c r="X249" s="25">
        <f t="shared" si="543"/>
        <v>0.91499999999999992</v>
      </c>
      <c r="Y249" s="25">
        <f t="shared" si="543"/>
        <v>0.91499999999999992</v>
      </c>
      <c r="Z249" s="25">
        <f t="shared" si="543"/>
        <v>0.91499999999999992</v>
      </c>
      <c r="AA249" s="25">
        <f t="shared" si="543"/>
        <v>0.91499999999999992</v>
      </c>
      <c r="AB249" s="25">
        <f t="shared" si="543"/>
        <v>0.91999999999999993</v>
      </c>
      <c r="AC249" s="25">
        <f t="shared" si="543"/>
        <v>0.91999999999999993</v>
      </c>
      <c r="AD249" s="25">
        <f t="shared" si="543"/>
        <v>0.90999999999999992</v>
      </c>
      <c r="AE249" s="25">
        <f t="shared" si="543"/>
        <v>0.91499999999999992</v>
      </c>
      <c r="AF249" s="25">
        <f t="shared" si="543"/>
        <v>0.91499999999999992</v>
      </c>
      <c r="AG249" s="25">
        <f t="shared" si="543"/>
        <v>0.91499999999999992</v>
      </c>
      <c r="AH249" s="25">
        <f t="shared" si="543"/>
        <v>0.91499999999999992</v>
      </c>
      <c r="AI249" s="25">
        <f t="shared" si="543"/>
        <v>1</v>
      </c>
      <c r="AJ249" s="25">
        <f t="shared" si="543"/>
        <v>1</v>
      </c>
      <c r="AK249" s="25">
        <f t="shared" si="543"/>
        <v>0.90999999999999992</v>
      </c>
      <c r="AL249" s="25">
        <f t="shared" si="543"/>
        <v>0.91499999999999992</v>
      </c>
      <c r="AM249" s="25">
        <f t="shared" si="543"/>
        <v>0.91499999999999992</v>
      </c>
      <c r="AN249" s="25">
        <f t="shared" si="543"/>
        <v>0.86399999999999988</v>
      </c>
      <c r="AO249" s="25">
        <f t="shared" si="543"/>
        <v>0.86399999999999988</v>
      </c>
      <c r="AP249" s="25">
        <f t="shared" si="543"/>
        <v>0.86399999999999988</v>
      </c>
      <c r="AQ249" s="25">
        <f t="shared" si="543"/>
        <v>0.86399999999999988</v>
      </c>
      <c r="AR249" s="25">
        <f t="shared" si="543"/>
        <v>1</v>
      </c>
      <c r="AS249" s="25">
        <f t="shared" si="543"/>
        <v>1</v>
      </c>
      <c r="AT249" s="25">
        <f t="shared" si="543"/>
        <v>0.86399999999999988</v>
      </c>
      <c r="AU249" s="25">
        <f t="shared" si="543"/>
        <v>1</v>
      </c>
      <c r="AV249" s="25">
        <f t="shared" si="543"/>
        <v>0.86399999999999988</v>
      </c>
      <c r="AW249" s="25">
        <f t="shared" si="543"/>
        <v>0.86399999999999988</v>
      </c>
      <c r="AX249" s="25">
        <f t="shared" si="543"/>
        <v>0.86399999999999988</v>
      </c>
      <c r="AY249" s="25">
        <f t="shared" si="543"/>
        <v>0.86399999999999988</v>
      </c>
      <c r="AZ249" s="25">
        <f t="shared" si="543"/>
        <v>0.85599999999999987</v>
      </c>
      <c r="BA249" s="25">
        <f t="shared" si="543"/>
        <v>0.85599999999999987</v>
      </c>
      <c r="BB249" s="25">
        <f t="shared" si="543"/>
        <v>0.85599999999999987</v>
      </c>
      <c r="BC249" s="25">
        <f t="shared" si="543"/>
        <v>0.85599999999999987</v>
      </c>
      <c r="BD249" s="25">
        <f t="shared" si="543"/>
        <v>0.85599999999999987</v>
      </c>
      <c r="BE249" s="25">
        <f t="shared" si="543"/>
        <v>0.85599999999999987</v>
      </c>
      <c r="BF249" s="25">
        <f t="shared" si="543"/>
        <v>0.85599999999999987</v>
      </c>
      <c r="BG249" s="25">
        <f t="shared" si="543"/>
        <v>0.85599999999999987</v>
      </c>
      <c r="BH249" s="25">
        <f t="shared" si="543"/>
        <v>1</v>
      </c>
      <c r="BI249" s="25">
        <f t="shared" si="543"/>
        <v>1</v>
      </c>
      <c r="BJ249" s="25">
        <f t="shared" si="543"/>
        <v>1</v>
      </c>
      <c r="BK249" s="25">
        <f t="shared" si="543"/>
        <v>0.86399999999999988</v>
      </c>
      <c r="BL249" s="25">
        <f t="shared" si="543"/>
        <v>0.86399999999999988</v>
      </c>
      <c r="BM249" s="25">
        <f t="shared" si="543"/>
        <v>0.86399999999999988</v>
      </c>
      <c r="BN249" s="25">
        <f t="shared" si="543"/>
        <v>0.86399999999999988</v>
      </c>
      <c r="BO249" s="25">
        <f t="shared" si="543"/>
        <v>0.86399999999999988</v>
      </c>
      <c r="BP249" s="25">
        <f t="shared" si="543"/>
        <v>0.86399999999999988</v>
      </c>
      <c r="BQ249" s="25">
        <f t="shared" si="543"/>
        <v>0.85599999999999987</v>
      </c>
      <c r="BR249" s="25">
        <f t="shared" si="543"/>
        <v>0.85599999999999987</v>
      </c>
      <c r="BS249" s="25">
        <f t="shared" si="543"/>
        <v>0.85599999999999987</v>
      </c>
      <c r="BT249" s="25">
        <f t="shared" si="543"/>
        <v>0.85599999999999987</v>
      </c>
      <c r="BU249" s="25">
        <f t="shared" si="543"/>
        <v>1</v>
      </c>
      <c r="BV249" s="25">
        <f t="shared" si="543"/>
        <v>0.87199999999999989</v>
      </c>
      <c r="BW249" s="25">
        <f t="shared" si="543"/>
        <v>0.85599999999999987</v>
      </c>
      <c r="BX249" s="25">
        <f t="shared" si="543"/>
        <v>0.85599999999999987</v>
      </c>
      <c r="BY249" s="25">
        <f t="shared" si="543"/>
        <v>0.85599999999999987</v>
      </c>
      <c r="BZ249" s="25">
        <f t="shared" si="543"/>
        <v>0.85599999999999987</v>
      </c>
      <c r="CA249" s="25">
        <f t="shared" si="543"/>
        <v>0.85599999999999987</v>
      </c>
      <c r="CB249" s="25">
        <f t="shared" si="543"/>
        <v>0.85599999999999987</v>
      </c>
      <c r="CC249" s="25">
        <f t="shared" si="543"/>
        <v>0.85599999999999987</v>
      </c>
      <c r="CD249" s="25">
        <f t="shared" ref="CD249:CS249" si="544">IF($F249=CD$4,1,IF($F249&gt;=EDATE(CD$4,12),IF(CD$11="Prior Year",CD237*(1-CD$10),CD237-CD$10),IF(CD248&gt;0,CD248,0)))</f>
        <v>0.85599999999999987</v>
      </c>
      <c r="CE249" s="25">
        <f t="shared" si="544"/>
        <v>0.85599999999999987</v>
      </c>
      <c r="CF249" s="25">
        <f t="shared" si="544"/>
        <v>1</v>
      </c>
      <c r="CG249" s="25">
        <f t="shared" si="544"/>
        <v>1</v>
      </c>
      <c r="CH249" s="25">
        <f t="shared" si="544"/>
        <v>1</v>
      </c>
      <c r="CI249" s="25">
        <f t="shared" si="544"/>
        <v>0.85599999999999987</v>
      </c>
      <c r="CJ249" s="25">
        <f t="shared" si="544"/>
        <v>0.91499999999999992</v>
      </c>
      <c r="CK249" s="25">
        <f t="shared" si="544"/>
        <v>0.91499999999999992</v>
      </c>
      <c r="CL249" s="25">
        <f t="shared" si="544"/>
        <v>0.87999999999999989</v>
      </c>
      <c r="CM249" s="25">
        <v>0.90569118499355317</v>
      </c>
      <c r="CN249" s="25">
        <v>0.90569118499355317</v>
      </c>
      <c r="CO249" s="25">
        <v>0.90569118499355317</v>
      </c>
      <c r="CP249" s="25">
        <f t="shared" si="544"/>
        <v>0.91499999999999992</v>
      </c>
      <c r="CQ249" s="25">
        <f t="shared" si="544"/>
        <v>0.91499999999999992</v>
      </c>
      <c r="CR249" s="25">
        <f t="shared" si="544"/>
        <v>0.91499999999999992</v>
      </c>
      <c r="CS249" s="25">
        <f t="shared" si="544"/>
        <v>0.91499999999999992</v>
      </c>
    </row>
    <row r="250" spans="2:97" hidden="1" outlineLevel="1" x14ac:dyDescent="0.25">
      <c r="B250" s="2">
        <f t="shared" si="455"/>
        <v>30</v>
      </c>
      <c r="F250" s="24">
        <f t="shared" si="458"/>
        <v>49188</v>
      </c>
      <c r="G250" s="25">
        <f t="shared" si="479"/>
        <v>0.91304260781726265</v>
      </c>
      <c r="H250" s="25"/>
      <c r="I250" s="25"/>
      <c r="J250" s="25"/>
      <c r="K250" s="25"/>
      <c r="L250" s="25"/>
      <c r="M250" s="25"/>
      <c r="N250" s="25"/>
      <c r="O250" s="25"/>
      <c r="P250" s="23"/>
      <c r="Q250" s="25">
        <f t="shared" si="480"/>
        <v>1</v>
      </c>
      <c r="R250" s="25">
        <f t="shared" ref="R250:CC250" si="545">IF($F250=R$4,1,IF($F250&gt;=EDATE(R$4,12),IF(R$11="Prior Year",R238*(1-R$10),R238-R$10),IF(R249&gt;0,R249,0)))</f>
        <v>0.90499999999999992</v>
      </c>
      <c r="S250" s="25">
        <f t="shared" si="545"/>
        <v>1</v>
      </c>
      <c r="T250" s="25">
        <f t="shared" si="545"/>
        <v>0.90999999999999992</v>
      </c>
      <c r="U250" s="25">
        <f t="shared" si="545"/>
        <v>0.90999999999999992</v>
      </c>
      <c r="V250" s="25">
        <f t="shared" si="545"/>
        <v>0.91499999999999992</v>
      </c>
      <c r="W250" s="25">
        <f t="shared" si="545"/>
        <v>0.90999999999999992</v>
      </c>
      <c r="X250" s="25">
        <f t="shared" si="545"/>
        <v>0.91499999999999992</v>
      </c>
      <c r="Y250" s="25">
        <f t="shared" si="545"/>
        <v>0.91499999999999992</v>
      </c>
      <c r="Z250" s="25">
        <f t="shared" si="545"/>
        <v>0.91499999999999992</v>
      </c>
      <c r="AA250" s="25">
        <f t="shared" si="545"/>
        <v>0.91499999999999992</v>
      </c>
      <c r="AB250" s="25">
        <f t="shared" si="545"/>
        <v>0.91999999999999993</v>
      </c>
      <c r="AC250" s="25">
        <f t="shared" si="545"/>
        <v>0.91999999999999993</v>
      </c>
      <c r="AD250" s="25">
        <f t="shared" si="545"/>
        <v>0.90999999999999992</v>
      </c>
      <c r="AE250" s="25">
        <f t="shared" si="545"/>
        <v>0.91499999999999992</v>
      </c>
      <c r="AF250" s="25">
        <f t="shared" si="545"/>
        <v>0.91499999999999992</v>
      </c>
      <c r="AG250" s="25">
        <f t="shared" si="545"/>
        <v>0.91499999999999992</v>
      </c>
      <c r="AH250" s="25">
        <f t="shared" si="545"/>
        <v>0.91499999999999992</v>
      </c>
      <c r="AI250" s="25">
        <f t="shared" si="545"/>
        <v>1</v>
      </c>
      <c r="AJ250" s="25">
        <f t="shared" si="545"/>
        <v>1</v>
      </c>
      <c r="AK250" s="25">
        <f t="shared" si="545"/>
        <v>0.90999999999999992</v>
      </c>
      <c r="AL250" s="25">
        <f t="shared" si="545"/>
        <v>0.91499999999999992</v>
      </c>
      <c r="AM250" s="25">
        <f t="shared" si="545"/>
        <v>0.91499999999999992</v>
      </c>
      <c r="AN250" s="25">
        <f t="shared" si="545"/>
        <v>0.86399999999999988</v>
      </c>
      <c r="AO250" s="25">
        <f t="shared" si="545"/>
        <v>0.86399999999999988</v>
      </c>
      <c r="AP250" s="25">
        <f t="shared" si="545"/>
        <v>0.86399999999999988</v>
      </c>
      <c r="AQ250" s="25">
        <f t="shared" si="545"/>
        <v>0.86399999999999988</v>
      </c>
      <c r="AR250" s="25">
        <f t="shared" si="545"/>
        <v>1</v>
      </c>
      <c r="AS250" s="25">
        <f t="shared" si="545"/>
        <v>1</v>
      </c>
      <c r="AT250" s="25">
        <f t="shared" si="545"/>
        <v>0.86399999999999988</v>
      </c>
      <c r="AU250" s="25">
        <f t="shared" si="545"/>
        <v>1</v>
      </c>
      <c r="AV250" s="25">
        <f t="shared" si="545"/>
        <v>0.86399999999999988</v>
      </c>
      <c r="AW250" s="25">
        <f t="shared" si="545"/>
        <v>0.86399999999999988</v>
      </c>
      <c r="AX250" s="25">
        <f t="shared" si="545"/>
        <v>0.86399999999999988</v>
      </c>
      <c r="AY250" s="25">
        <f t="shared" si="545"/>
        <v>0.86399999999999988</v>
      </c>
      <c r="AZ250" s="25">
        <f t="shared" si="545"/>
        <v>0.85599999999999987</v>
      </c>
      <c r="BA250" s="25">
        <f t="shared" si="545"/>
        <v>0.85599999999999987</v>
      </c>
      <c r="BB250" s="25">
        <f t="shared" si="545"/>
        <v>0.85599999999999987</v>
      </c>
      <c r="BC250" s="25">
        <f t="shared" si="545"/>
        <v>0.85599999999999987</v>
      </c>
      <c r="BD250" s="25">
        <f t="shared" si="545"/>
        <v>0.85599999999999987</v>
      </c>
      <c r="BE250" s="25">
        <f t="shared" si="545"/>
        <v>0.85599999999999987</v>
      </c>
      <c r="BF250" s="25">
        <f t="shared" si="545"/>
        <v>0.85599999999999987</v>
      </c>
      <c r="BG250" s="25">
        <f t="shared" si="545"/>
        <v>0.85599999999999987</v>
      </c>
      <c r="BH250" s="25">
        <f t="shared" si="545"/>
        <v>1</v>
      </c>
      <c r="BI250" s="25">
        <f t="shared" si="545"/>
        <v>1</v>
      </c>
      <c r="BJ250" s="25">
        <f t="shared" si="545"/>
        <v>1</v>
      </c>
      <c r="BK250" s="25">
        <f t="shared" si="545"/>
        <v>0.86399999999999988</v>
      </c>
      <c r="BL250" s="25">
        <f t="shared" si="545"/>
        <v>0.86399999999999988</v>
      </c>
      <c r="BM250" s="25">
        <f t="shared" si="545"/>
        <v>0.86399999999999988</v>
      </c>
      <c r="BN250" s="25">
        <f t="shared" si="545"/>
        <v>0.86399999999999988</v>
      </c>
      <c r="BO250" s="25">
        <f t="shared" si="545"/>
        <v>0.86399999999999988</v>
      </c>
      <c r="BP250" s="25">
        <f t="shared" si="545"/>
        <v>0.86399999999999988</v>
      </c>
      <c r="BQ250" s="25">
        <f t="shared" si="545"/>
        <v>0.85599999999999987</v>
      </c>
      <c r="BR250" s="25">
        <f t="shared" si="545"/>
        <v>0.85599999999999987</v>
      </c>
      <c r="BS250" s="25">
        <f t="shared" si="545"/>
        <v>0.85599999999999987</v>
      </c>
      <c r="BT250" s="25">
        <f t="shared" si="545"/>
        <v>0.85599999999999987</v>
      </c>
      <c r="BU250" s="25">
        <f t="shared" si="545"/>
        <v>1</v>
      </c>
      <c r="BV250" s="25">
        <f t="shared" si="545"/>
        <v>0.87199999999999989</v>
      </c>
      <c r="BW250" s="25">
        <f t="shared" si="545"/>
        <v>0.85599999999999987</v>
      </c>
      <c r="BX250" s="25">
        <f t="shared" si="545"/>
        <v>0.85599999999999987</v>
      </c>
      <c r="BY250" s="25">
        <f t="shared" si="545"/>
        <v>0.85599999999999987</v>
      </c>
      <c r="BZ250" s="25">
        <f t="shared" si="545"/>
        <v>0.85599999999999987</v>
      </c>
      <c r="CA250" s="25">
        <f t="shared" si="545"/>
        <v>0.85599999999999987</v>
      </c>
      <c r="CB250" s="25">
        <f t="shared" si="545"/>
        <v>0.85599999999999987</v>
      </c>
      <c r="CC250" s="25">
        <f t="shared" si="545"/>
        <v>0.85599999999999987</v>
      </c>
      <c r="CD250" s="25">
        <f t="shared" ref="CD250:CS250" si="546">IF($F250=CD$4,1,IF($F250&gt;=EDATE(CD$4,12),IF(CD$11="Prior Year",CD238*(1-CD$10),CD238-CD$10),IF(CD249&gt;0,CD249,0)))</f>
        <v>0.85599999999999987</v>
      </c>
      <c r="CE250" s="25">
        <f t="shared" si="546"/>
        <v>0.85599999999999987</v>
      </c>
      <c r="CF250" s="25">
        <f t="shared" si="546"/>
        <v>1</v>
      </c>
      <c r="CG250" s="25">
        <f t="shared" si="546"/>
        <v>1</v>
      </c>
      <c r="CH250" s="25">
        <f t="shared" si="546"/>
        <v>1</v>
      </c>
      <c r="CI250" s="25">
        <f t="shared" si="546"/>
        <v>0.85599999999999987</v>
      </c>
      <c r="CJ250" s="25">
        <f t="shared" si="546"/>
        <v>0.91499999999999992</v>
      </c>
      <c r="CK250" s="25">
        <f t="shared" si="546"/>
        <v>0.91499999999999992</v>
      </c>
      <c r="CL250" s="25">
        <f t="shared" si="546"/>
        <v>0.87999999999999989</v>
      </c>
      <c r="CM250" s="25">
        <v>0.90569118499355317</v>
      </c>
      <c r="CN250" s="25">
        <v>0.90569118499355317</v>
      </c>
      <c r="CO250" s="25">
        <v>0.90569118499355317</v>
      </c>
      <c r="CP250" s="25">
        <f t="shared" si="546"/>
        <v>0.91499999999999992</v>
      </c>
      <c r="CQ250" s="25">
        <f t="shared" si="546"/>
        <v>0.91499999999999992</v>
      </c>
      <c r="CR250" s="25">
        <f t="shared" si="546"/>
        <v>0.91499999999999992</v>
      </c>
      <c r="CS250" s="25">
        <f t="shared" si="546"/>
        <v>0.91499999999999992</v>
      </c>
    </row>
    <row r="251" spans="2:97" hidden="1" outlineLevel="1" x14ac:dyDescent="0.25">
      <c r="B251" s="2">
        <f t="shared" si="455"/>
        <v>31</v>
      </c>
      <c r="F251" s="24">
        <f t="shared" si="458"/>
        <v>49218</v>
      </c>
      <c r="G251" s="25">
        <f t="shared" si="479"/>
        <v>0.91292134278039816</v>
      </c>
      <c r="H251" s="25"/>
      <c r="I251" s="25"/>
      <c r="J251" s="25"/>
      <c r="K251" s="25"/>
      <c r="L251" s="25"/>
      <c r="M251" s="25"/>
      <c r="N251" s="25"/>
      <c r="O251" s="25"/>
      <c r="P251" s="23"/>
      <c r="Q251" s="25">
        <f t="shared" si="480"/>
        <v>1</v>
      </c>
      <c r="R251" s="25">
        <f t="shared" ref="R251:CC251" si="547">IF($F251=R$4,1,IF($F251&gt;=EDATE(R$4,12),IF(R$11="Prior Year",R239*(1-R$10),R239-R$10),IF(R250&gt;0,R250,0)))</f>
        <v>0.90499999999999992</v>
      </c>
      <c r="S251" s="25">
        <f t="shared" si="547"/>
        <v>1</v>
      </c>
      <c r="T251" s="25">
        <f t="shared" si="547"/>
        <v>0.90999999999999992</v>
      </c>
      <c r="U251" s="25">
        <f t="shared" si="547"/>
        <v>0.90999999999999992</v>
      </c>
      <c r="V251" s="25">
        <f t="shared" si="547"/>
        <v>0.91499999999999992</v>
      </c>
      <c r="W251" s="25">
        <f t="shared" si="547"/>
        <v>0.90999999999999992</v>
      </c>
      <c r="X251" s="25">
        <f t="shared" si="547"/>
        <v>0.90999999999999992</v>
      </c>
      <c r="Y251" s="25">
        <f t="shared" si="547"/>
        <v>0.90999999999999992</v>
      </c>
      <c r="Z251" s="25">
        <f t="shared" si="547"/>
        <v>0.91499999999999992</v>
      </c>
      <c r="AA251" s="25">
        <f t="shared" si="547"/>
        <v>0.91499999999999992</v>
      </c>
      <c r="AB251" s="25">
        <f t="shared" si="547"/>
        <v>0.91999999999999993</v>
      </c>
      <c r="AC251" s="25">
        <f t="shared" si="547"/>
        <v>0.91999999999999993</v>
      </c>
      <c r="AD251" s="25">
        <f t="shared" si="547"/>
        <v>0.90999999999999992</v>
      </c>
      <c r="AE251" s="25">
        <f t="shared" si="547"/>
        <v>0.91499999999999992</v>
      </c>
      <c r="AF251" s="25">
        <f t="shared" si="547"/>
        <v>0.91499999999999992</v>
      </c>
      <c r="AG251" s="25">
        <f t="shared" si="547"/>
        <v>0.91499999999999992</v>
      </c>
      <c r="AH251" s="25">
        <f t="shared" si="547"/>
        <v>0.91499999999999992</v>
      </c>
      <c r="AI251" s="25">
        <f t="shared" si="547"/>
        <v>1</v>
      </c>
      <c r="AJ251" s="25">
        <f t="shared" si="547"/>
        <v>1</v>
      </c>
      <c r="AK251" s="25">
        <f t="shared" si="547"/>
        <v>0.90999999999999992</v>
      </c>
      <c r="AL251" s="25">
        <f t="shared" si="547"/>
        <v>0.91499999999999992</v>
      </c>
      <c r="AM251" s="25">
        <f t="shared" si="547"/>
        <v>0.91499999999999992</v>
      </c>
      <c r="AN251" s="25">
        <f t="shared" si="547"/>
        <v>0.86399999999999988</v>
      </c>
      <c r="AO251" s="25">
        <f t="shared" si="547"/>
        <v>0.86399999999999988</v>
      </c>
      <c r="AP251" s="25">
        <f t="shared" si="547"/>
        <v>0.86399999999999988</v>
      </c>
      <c r="AQ251" s="25">
        <f t="shared" si="547"/>
        <v>0.86399999999999988</v>
      </c>
      <c r="AR251" s="25">
        <f t="shared" si="547"/>
        <v>1</v>
      </c>
      <c r="AS251" s="25">
        <f t="shared" si="547"/>
        <v>1</v>
      </c>
      <c r="AT251" s="25">
        <f t="shared" si="547"/>
        <v>0.86399999999999988</v>
      </c>
      <c r="AU251" s="25">
        <f t="shared" si="547"/>
        <v>1</v>
      </c>
      <c r="AV251" s="25">
        <f t="shared" si="547"/>
        <v>0.86399999999999988</v>
      </c>
      <c r="AW251" s="25">
        <f t="shared" si="547"/>
        <v>0.86399999999999988</v>
      </c>
      <c r="AX251" s="25">
        <f t="shared" si="547"/>
        <v>0.86399999999999988</v>
      </c>
      <c r="AY251" s="25">
        <f t="shared" si="547"/>
        <v>0.86399999999999988</v>
      </c>
      <c r="AZ251" s="25">
        <f t="shared" si="547"/>
        <v>0.85599999999999987</v>
      </c>
      <c r="BA251" s="25">
        <f t="shared" si="547"/>
        <v>0.85599999999999987</v>
      </c>
      <c r="BB251" s="25">
        <f t="shared" si="547"/>
        <v>0.85599999999999987</v>
      </c>
      <c r="BC251" s="25">
        <f t="shared" si="547"/>
        <v>0.85599999999999987</v>
      </c>
      <c r="BD251" s="25">
        <f t="shared" si="547"/>
        <v>0.85599999999999987</v>
      </c>
      <c r="BE251" s="25">
        <f t="shared" si="547"/>
        <v>0.85599999999999987</v>
      </c>
      <c r="BF251" s="25">
        <f t="shared" si="547"/>
        <v>0.85599999999999987</v>
      </c>
      <c r="BG251" s="25">
        <f t="shared" si="547"/>
        <v>0.85599999999999987</v>
      </c>
      <c r="BH251" s="25">
        <f t="shared" si="547"/>
        <v>1</v>
      </c>
      <c r="BI251" s="25">
        <f t="shared" si="547"/>
        <v>1</v>
      </c>
      <c r="BJ251" s="25">
        <f t="shared" si="547"/>
        <v>1</v>
      </c>
      <c r="BK251" s="25">
        <f t="shared" si="547"/>
        <v>0.86399999999999988</v>
      </c>
      <c r="BL251" s="25">
        <f t="shared" si="547"/>
        <v>0.86399999999999988</v>
      </c>
      <c r="BM251" s="25">
        <f t="shared" si="547"/>
        <v>0.86399999999999988</v>
      </c>
      <c r="BN251" s="25">
        <f t="shared" si="547"/>
        <v>0.86399999999999988</v>
      </c>
      <c r="BO251" s="25">
        <f t="shared" si="547"/>
        <v>0.86399999999999988</v>
      </c>
      <c r="BP251" s="25">
        <f t="shared" si="547"/>
        <v>0.86399999999999988</v>
      </c>
      <c r="BQ251" s="25">
        <f t="shared" si="547"/>
        <v>0.85599999999999987</v>
      </c>
      <c r="BR251" s="25">
        <f t="shared" si="547"/>
        <v>0.85599999999999987</v>
      </c>
      <c r="BS251" s="25">
        <f t="shared" si="547"/>
        <v>0.85599999999999987</v>
      </c>
      <c r="BT251" s="25">
        <f t="shared" si="547"/>
        <v>0.85599999999999987</v>
      </c>
      <c r="BU251" s="25">
        <f t="shared" si="547"/>
        <v>1</v>
      </c>
      <c r="BV251" s="25">
        <f t="shared" si="547"/>
        <v>0.87199999999999989</v>
      </c>
      <c r="BW251" s="25">
        <f t="shared" si="547"/>
        <v>0.85599999999999987</v>
      </c>
      <c r="BX251" s="25">
        <f t="shared" si="547"/>
        <v>0.85599999999999987</v>
      </c>
      <c r="BY251" s="25">
        <f t="shared" si="547"/>
        <v>0.85599999999999987</v>
      </c>
      <c r="BZ251" s="25">
        <f t="shared" si="547"/>
        <v>0.85599999999999987</v>
      </c>
      <c r="CA251" s="25">
        <f t="shared" si="547"/>
        <v>0.85599999999999987</v>
      </c>
      <c r="CB251" s="25">
        <f t="shared" si="547"/>
        <v>0.85599999999999987</v>
      </c>
      <c r="CC251" s="25">
        <f t="shared" si="547"/>
        <v>0.85599999999999987</v>
      </c>
      <c r="CD251" s="25">
        <f t="shared" ref="CD251:CS251" si="548">IF($F251=CD$4,1,IF($F251&gt;=EDATE(CD$4,12),IF(CD$11="Prior Year",CD239*(1-CD$10),CD239-CD$10),IF(CD250&gt;0,CD250,0)))</f>
        <v>0.85599999999999987</v>
      </c>
      <c r="CE251" s="25">
        <f t="shared" si="548"/>
        <v>0.85599999999999987</v>
      </c>
      <c r="CF251" s="25">
        <f t="shared" si="548"/>
        <v>1</v>
      </c>
      <c r="CG251" s="25">
        <f t="shared" si="548"/>
        <v>1</v>
      </c>
      <c r="CH251" s="25">
        <f t="shared" si="548"/>
        <v>1</v>
      </c>
      <c r="CI251" s="25">
        <f t="shared" si="548"/>
        <v>0.85599999999999987</v>
      </c>
      <c r="CJ251" s="25">
        <f t="shared" si="548"/>
        <v>0.91499999999999992</v>
      </c>
      <c r="CK251" s="25">
        <f t="shared" si="548"/>
        <v>0.91499999999999992</v>
      </c>
      <c r="CL251" s="25">
        <f t="shared" si="548"/>
        <v>0.87999999999999989</v>
      </c>
      <c r="CM251" s="25">
        <v>0.90569118499355317</v>
      </c>
      <c r="CN251" s="25">
        <v>0.90569118499355317</v>
      </c>
      <c r="CO251" s="25">
        <v>0.90569118499355317</v>
      </c>
      <c r="CP251" s="25">
        <f t="shared" si="548"/>
        <v>0.91499999999999992</v>
      </c>
      <c r="CQ251" s="25">
        <f t="shared" si="548"/>
        <v>0.91499999999999992</v>
      </c>
      <c r="CR251" s="25">
        <f t="shared" si="548"/>
        <v>0.91499999999999992</v>
      </c>
      <c r="CS251" s="25">
        <f t="shared" si="548"/>
        <v>0.91499999999999992</v>
      </c>
    </row>
    <row r="252" spans="2:97" hidden="1" outlineLevel="1" x14ac:dyDescent="0.25">
      <c r="B252" s="2">
        <f t="shared" si="455"/>
        <v>30</v>
      </c>
      <c r="F252" s="24">
        <f t="shared" si="458"/>
        <v>49249</v>
      </c>
      <c r="G252" s="25">
        <f t="shared" si="479"/>
        <v>0.91214524654446494</v>
      </c>
      <c r="H252" s="25"/>
      <c r="I252" s="25"/>
      <c r="J252" s="25"/>
      <c r="K252" s="25"/>
      <c r="L252" s="25"/>
      <c r="M252" s="25"/>
      <c r="N252" s="25"/>
      <c r="O252" s="25"/>
      <c r="P252" s="23"/>
      <c r="Q252" s="25">
        <f t="shared" si="480"/>
        <v>1</v>
      </c>
      <c r="R252" s="25">
        <f t="shared" ref="R252:CC252" si="549">IF($F252=R$4,1,IF($F252&gt;=EDATE(R$4,12),IF(R$11="Prior Year",R240*(1-R$10),R240-R$10),IF(R251&gt;0,R251,0)))</f>
        <v>0.90499999999999992</v>
      </c>
      <c r="S252" s="25">
        <f t="shared" si="549"/>
        <v>1</v>
      </c>
      <c r="T252" s="25">
        <f t="shared" si="549"/>
        <v>0.90999999999999992</v>
      </c>
      <c r="U252" s="25">
        <f t="shared" si="549"/>
        <v>0.90999999999999992</v>
      </c>
      <c r="V252" s="25">
        <f t="shared" si="549"/>
        <v>0.91499999999999992</v>
      </c>
      <c r="W252" s="25">
        <f t="shared" si="549"/>
        <v>0.90999999999999992</v>
      </c>
      <c r="X252" s="25">
        <f t="shared" si="549"/>
        <v>0.90999999999999992</v>
      </c>
      <c r="Y252" s="25">
        <f t="shared" si="549"/>
        <v>0.90999999999999992</v>
      </c>
      <c r="Z252" s="25">
        <f t="shared" si="549"/>
        <v>0.90999999999999992</v>
      </c>
      <c r="AA252" s="25">
        <f t="shared" si="549"/>
        <v>0.90999999999999992</v>
      </c>
      <c r="AB252" s="25">
        <f t="shared" si="549"/>
        <v>0.91999999999999993</v>
      </c>
      <c r="AC252" s="25">
        <f t="shared" si="549"/>
        <v>0.91999999999999993</v>
      </c>
      <c r="AD252" s="25">
        <f t="shared" si="549"/>
        <v>0.90999999999999992</v>
      </c>
      <c r="AE252" s="25">
        <f t="shared" si="549"/>
        <v>0.90999999999999992</v>
      </c>
      <c r="AF252" s="25">
        <f t="shared" si="549"/>
        <v>0.90999999999999992</v>
      </c>
      <c r="AG252" s="25">
        <f t="shared" si="549"/>
        <v>0.91499999999999992</v>
      </c>
      <c r="AH252" s="25">
        <f t="shared" si="549"/>
        <v>0.91499999999999992</v>
      </c>
      <c r="AI252" s="25">
        <f t="shared" si="549"/>
        <v>1</v>
      </c>
      <c r="AJ252" s="25">
        <f t="shared" si="549"/>
        <v>1</v>
      </c>
      <c r="AK252" s="25">
        <f t="shared" si="549"/>
        <v>0.90999999999999992</v>
      </c>
      <c r="AL252" s="25">
        <f t="shared" si="549"/>
        <v>0.91499999999999992</v>
      </c>
      <c r="AM252" s="25">
        <f t="shared" si="549"/>
        <v>0.91499999999999992</v>
      </c>
      <c r="AN252" s="25">
        <f t="shared" si="549"/>
        <v>0.86399999999999988</v>
      </c>
      <c r="AO252" s="25">
        <f t="shared" si="549"/>
        <v>0.86399999999999988</v>
      </c>
      <c r="AP252" s="25">
        <f t="shared" si="549"/>
        <v>0.85599999999999987</v>
      </c>
      <c r="AQ252" s="25">
        <f t="shared" si="549"/>
        <v>0.85599999999999987</v>
      </c>
      <c r="AR252" s="25">
        <f t="shared" si="549"/>
        <v>1</v>
      </c>
      <c r="AS252" s="25">
        <f t="shared" si="549"/>
        <v>1</v>
      </c>
      <c r="AT252" s="25">
        <f t="shared" si="549"/>
        <v>0.86399999999999988</v>
      </c>
      <c r="AU252" s="25">
        <f t="shared" si="549"/>
        <v>1</v>
      </c>
      <c r="AV252" s="25">
        <f t="shared" si="549"/>
        <v>0.86399999999999988</v>
      </c>
      <c r="AW252" s="25">
        <f t="shared" si="549"/>
        <v>0.86399999999999988</v>
      </c>
      <c r="AX252" s="25">
        <f t="shared" si="549"/>
        <v>0.86399999999999988</v>
      </c>
      <c r="AY252" s="25">
        <f t="shared" si="549"/>
        <v>0.86399999999999988</v>
      </c>
      <c r="AZ252" s="25">
        <f t="shared" si="549"/>
        <v>0.85599999999999987</v>
      </c>
      <c r="BA252" s="25">
        <f t="shared" si="549"/>
        <v>0.85599999999999987</v>
      </c>
      <c r="BB252" s="25">
        <f t="shared" si="549"/>
        <v>0.85599999999999987</v>
      </c>
      <c r="BC252" s="25">
        <f t="shared" si="549"/>
        <v>0.85599999999999987</v>
      </c>
      <c r="BD252" s="25">
        <f t="shared" si="549"/>
        <v>0.85599999999999987</v>
      </c>
      <c r="BE252" s="25">
        <f t="shared" si="549"/>
        <v>0.85599999999999987</v>
      </c>
      <c r="BF252" s="25">
        <f t="shared" si="549"/>
        <v>0.85599999999999987</v>
      </c>
      <c r="BG252" s="25">
        <f t="shared" si="549"/>
        <v>0.85599999999999987</v>
      </c>
      <c r="BH252" s="25">
        <f t="shared" si="549"/>
        <v>1</v>
      </c>
      <c r="BI252" s="25">
        <f t="shared" si="549"/>
        <v>1</v>
      </c>
      <c r="BJ252" s="25">
        <f t="shared" si="549"/>
        <v>1</v>
      </c>
      <c r="BK252" s="25">
        <f t="shared" si="549"/>
        <v>0.86399999999999988</v>
      </c>
      <c r="BL252" s="25">
        <f t="shared" si="549"/>
        <v>0.86399999999999988</v>
      </c>
      <c r="BM252" s="25">
        <f t="shared" si="549"/>
        <v>0.86399999999999988</v>
      </c>
      <c r="BN252" s="25">
        <f t="shared" si="549"/>
        <v>0.86399999999999988</v>
      </c>
      <c r="BO252" s="25">
        <f t="shared" si="549"/>
        <v>0.85599999999999987</v>
      </c>
      <c r="BP252" s="25">
        <f t="shared" si="549"/>
        <v>0.86399999999999988</v>
      </c>
      <c r="BQ252" s="25">
        <f t="shared" si="549"/>
        <v>0.85599999999999987</v>
      </c>
      <c r="BR252" s="25">
        <f t="shared" si="549"/>
        <v>0.85599999999999987</v>
      </c>
      <c r="BS252" s="25">
        <f t="shared" si="549"/>
        <v>0.85599999999999987</v>
      </c>
      <c r="BT252" s="25">
        <f t="shared" si="549"/>
        <v>0.85599999999999987</v>
      </c>
      <c r="BU252" s="25">
        <f t="shared" si="549"/>
        <v>1</v>
      </c>
      <c r="BV252" s="25">
        <f t="shared" si="549"/>
        <v>0.87199999999999989</v>
      </c>
      <c r="BW252" s="25">
        <f t="shared" si="549"/>
        <v>0.85599999999999987</v>
      </c>
      <c r="BX252" s="25">
        <f t="shared" si="549"/>
        <v>0.85599999999999987</v>
      </c>
      <c r="BY252" s="25">
        <f t="shared" si="549"/>
        <v>0.85599999999999987</v>
      </c>
      <c r="BZ252" s="25">
        <f t="shared" si="549"/>
        <v>0.85599999999999987</v>
      </c>
      <c r="CA252" s="25">
        <f t="shared" si="549"/>
        <v>0.85599999999999987</v>
      </c>
      <c r="CB252" s="25">
        <f t="shared" si="549"/>
        <v>0.85599999999999987</v>
      </c>
      <c r="CC252" s="25">
        <f t="shared" si="549"/>
        <v>0.85599999999999987</v>
      </c>
      <c r="CD252" s="25">
        <f t="shared" ref="CD252:CS252" si="550">IF($F252=CD$4,1,IF($F252&gt;=EDATE(CD$4,12),IF(CD$11="Prior Year",CD240*(1-CD$10),CD240-CD$10),IF(CD251&gt;0,CD251,0)))</f>
        <v>0.85599999999999987</v>
      </c>
      <c r="CE252" s="25">
        <f t="shared" si="550"/>
        <v>0.85599999999999987</v>
      </c>
      <c r="CF252" s="25">
        <f t="shared" si="550"/>
        <v>1</v>
      </c>
      <c r="CG252" s="25">
        <f t="shared" si="550"/>
        <v>1</v>
      </c>
      <c r="CH252" s="25">
        <f t="shared" si="550"/>
        <v>1</v>
      </c>
      <c r="CI252" s="25">
        <f t="shared" si="550"/>
        <v>0.85599999999999987</v>
      </c>
      <c r="CJ252" s="25">
        <f t="shared" si="550"/>
        <v>0.91499999999999992</v>
      </c>
      <c r="CK252" s="25">
        <f t="shared" si="550"/>
        <v>0.91499999999999992</v>
      </c>
      <c r="CL252" s="25">
        <f t="shared" si="550"/>
        <v>0.87199999999999989</v>
      </c>
      <c r="CM252" s="25">
        <v>0.90569118499355317</v>
      </c>
      <c r="CN252" s="25">
        <v>0.90569118499355317</v>
      </c>
      <c r="CO252" s="25">
        <v>0.90569118499355317</v>
      </c>
      <c r="CP252" s="25">
        <f t="shared" si="550"/>
        <v>0.91499999999999992</v>
      </c>
      <c r="CQ252" s="25">
        <f t="shared" si="550"/>
        <v>0.91499999999999992</v>
      </c>
      <c r="CR252" s="25">
        <f t="shared" si="550"/>
        <v>0.91499999999999992</v>
      </c>
      <c r="CS252" s="25">
        <f t="shared" si="550"/>
        <v>0.91499999999999992</v>
      </c>
    </row>
    <row r="253" spans="2:97" hidden="1" outlineLevel="1" x14ac:dyDescent="0.25">
      <c r="B253" s="2">
        <f t="shared" si="455"/>
        <v>31</v>
      </c>
      <c r="F253" s="26">
        <f t="shared" si="458"/>
        <v>49279</v>
      </c>
      <c r="G253" s="27">
        <f t="shared" si="479"/>
        <v>0.91165821137210867</v>
      </c>
      <c r="H253" s="27"/>
      <c r="I253" s="27"/>
      <c r="J253" s="27"/>
      <c r="K253" s="27"/>
      <c r="L253" s="27"/>
      <c r="M253" s="27"/>
      <c r="N253" s="27"/>
      <c r="O253" s="27"/>
      <c r="P253" s="28"/>
      <c r="Q253" s="27">
        <f t="shared" si="480"/>
        <v>1</v>
      </c>
      <c r="R253" s="27">
        <f t="shared" ref="R253:CC253" si="551">IF($F253=R$4,1,IF($F253&gt;=EDATE(R$4,12),IF(R$11="Prior Year",R241*(1-R$10),R241-R$10),IF(R252&gt;0,R252,0)))</f>
        <v>0.90499999999999992</v>
      </c>
      <c r="S253" s="27">
        <f t="shared" si="551"/>
        <v>1</v>
      </c>
      <c r="T253" s="27">
        <f t="shared" si="551"/>
        <v>0.90999999999999992</v>
      </c>
      <c r="U253" s="27">
        <f t="shared" si="551"/>
        <v>0.90999999999999992</v>
      </c>
      <c r="V253" s="27">
        <f t="shared" si="551"/>
        <v>0.91499999999999992</v>
      </c>
      <c r="W253" s="27">
        <f t="shared" si="551"/>
        <v>0.90999999999999992</v>
      </c>
      <c r="X253" s="27">
        <f t="shared" si="551"/>
        <v>0.90999999999999992</v>
      </c>
      <c r="Y253" s="27">
        <f t="shared" si="551"/>
        <v>0.90999999999999992</v>
      </c>
      <c r="Z253" s="27">
        <f t="shared" si="551"/>
        <v>0.90999999999999992</v>
      </c>
      <c r="AA253" s="27">
        <f t="shared" si="551"/>
        <v>0.90999999999999992</v>
      </c>
      <c r="AB253" s="27">
        <f t="shared" si="551"/>
        <v>0.91999999999999993</v>
      </c>
      <c r="AC253" s="27">
        <f t="shared" si="551"/>
        <v>0.91999999999999993</v>
      </c>
      <c r="AD253" s="27">
        <f t="shared" si="551"/>
        <v>0.90999999999999992</v>
      </c>
      <c r="AE253" s="27">
        <f t="shared" si="551"/>
        <v>0.90999999999999992</v>
      </c>
      <c r="AF253" s="27">
        <f t="shared" si="551"/>
        <v>0.90999999999999992</v>
      </c>
      <c r="AG253" s="27">
        <f t="shared" si="551"/>
        <v>0.91499999999999992</v>
      </c>
      <c r="AH253" s="27">
        <f t="shared" si="551"/>
        <v>0.91499999999999992</v>
      </c>
      <c r="AI253" s="27">
        <f t="shared" si="551"/>
        <v>1</v>
      </c>
      <c r="AJ253" s="27">
        <f t="shared" si="551"/>
        <v>1</v>
      </c>
      <c r="AK253" s="27">
        <f t="shared" si="551"/>
        <v>0.90999999999999992</v>
      </c>
      <c r="AL253" s="27">
        <f t="shared" si="551"/>
        <v>0.91499999999999992</v>
      </c>
      <c r="AM253" s="27">
        <f t="shared" si="551"/>
        <v>0.91499999999999992</v>
      </c>
      <c r="AN253" s="27">
        <f t="shared" si="551"/>
        <v>0.86399999999999988</v>
      </c>
      <c r="AO253" s="27">
        <f t="shared" si="551"/>
        <v>0.86399999999999988</v>
      </c>
      <c r="AP253" s="27">
        <f t="shared" si="551"/>
        <v>0.85599999999999987</v>
      </c>
      <c r="AQ253" s="27">
        <f t="shared" si="551"/>
        <v>0.85599999999999987</v>
      </c>
      <c r="AR253" s="27">
        <f t="shared" si="551"/>
        <v>1</v>
      </c>
      <c r="AS253" s="27">
        <f t="shared" si="551"/>
        <v>1</v>
      </c>
      <c r="AT253" s="27">
        <f t="shared" si="551"/>
        <v>0.86399999999999988</v>
      </c>
      <c r="AU253" s="27">
        <f t="shared" si="551"/>
        <v>1</v>
      </c>
      <c r="AV253" s="27">
        <f t="shared" si="551"/>
        <v>0.86399999999999988</v>
      </c>
      <c r="AW253" s="27">
        <f t="shared" si="551"/>
        <v>0.86399999999999988</v>
      </c>
      <c r="AX253" s="27">
        <f t="shared" si="551"/>
        <v>0.86399999999999988</v>
      </c>
      <c r="AY253" s="27">
        <f t="shared" si="551"/>
        <v>0.86399999999999988</v>
      </c>
      <c r="AZ253" s="27">
        <f t="shared" si="551"/>
        <v>0.85599999999999987</v>
      </c>
      <c r="BA253" s="27">
        <f t="shared" si="551"/>
        <v>0.85599999999999987</v>
      </c>
      <c r="BB253" s="27">
        <f t="shared" si="551"/>
        <v>0.85599999999999987</v>
      </c>
      <c r="BC253" s="27">
        <f t="shared" si="551"/>
        <v>0.85599999999999987</v>
      </c>
      <c r="BD253" s="27">
        <f t="shared" si="551"/>
        <v>0.85599999999999987</v>
      </c>
      <c r="BE253" s="27">
        <f t="shared" si="551"/>
        <v>0.85599999999999987</v>
      </c>
      <c r="BF253" s="27">
        <f t="shared" si="551"/>
        <v>0.85599999999999987</v>
      </c>
      <c r="BG253" s="27">
        <f t="shared" si="551"/>
        <v>0.85599999999999987</v>
      </c>
      <c r="BH253" s="27">
        <f t="shared" si="551"/>
        <v>1</v>
      </c>
      <c r="BI253" s="27">
        <f t="shared" si="551"/>
        <v>1</v>
      </c>
      <c r="BJ253" s="27">
        <f t="shared" si="551"/>
        <v>1</v>
      </c>
      <c r="BK253" s="27">
        <f t="shared" si="551"/>
        <v>0.86399999999999988</v>
      </c>
      <c r="BL253" s="27">
        <f t="shared" si="551"/>
        <v>0.86399999999999988</v>
      </c>
      <c r="BM253" s="27">
        <f t="shared" si="551"/>
        <v>0.86399999999999988</v>
      </c>
      <c r="BN253" s="27">
        <f t="shared" si="551"/>
        <v>0.86399999999999988</v>
      </c>
      <c r="BO253" s="27">
        <f t="shared" si="551"/>
        <v>0.85599999999999987</v>
      </c>
      <c r="BP253" s="27">
        <f t="shared" si="551"/>
        <v>0.86399999999999988</v>
      </c>
      <c r="BQ253" s="27">
        <f t="shared" si="551"/>
        <v>0.85599999999999987</v>
      </c>
      <c r="BR253" s="27">
        <f t="shared" si="551"/>
        <v>0.85599999999999987</v>
      </c>
      <c r="BS253" s="27">
        <f t="shared" si="551"/>
        <v>0.85599999999999987</v>
      </c>
      <c r="BT253" s="27">
        <f t="shared" si="551"/>
        <v>0.85599999999999987</v>
      </c>
      <c r="BU253" s="27">
        <f t="shared" si="551"/>
        <v>1</v>
      </c>
      <c r="BV253" s="27">
        <f t="shared" si="551"/>
        <v>0.86399999999999988</v>
      </c>
      <c r="BW253" s="27">
        <f t="shared" si="551"/>
        <v>0.85599999999999987</v>
      </c>
      <c r="BX253" s="27">
        <f t="shared" si="551"/>
        <v>0.85599999999999987</v>
      </c>
      <c r="BY253" s="27">
        <f t="shared" si="551"/>
        <v>0.85599999999999987</v>
      </c>
      <c r="BZ253" s="27">
        <f t="shared" si="551"/>
        <v>0.85599999999999987</v>
      </c>
      <c r="CA253" s="27">
        <f t="shared" si="551"/>
        <v>0.85599999999999987</v>
      </c>
      <c r="CB253" s="27">
        <f t="shared" si="551"/>
        <v>0.85599999999999987</v>
      </c>
      <c r="CC253" s="27">
        <f t="shared" si="551"/>
        <v>0.85599999999999987</v>
      </c>
      <c r="CD253" s="27">
        <f t="shared" ref="CD253:CS253" si="552">IF($F253=CD$4,1,IF($F253&gt;=EDATE(CD$4,12),IF(CD$11="Prior Year",CD241*(1-CD$10),CD241-CD$10),IF(CD252&gt;0,CD252,0)))</f>
        <v>0.85599999999999987</v>
      </c>
      <c r="CE253" s="27">
        <f t="shared" si="552"/>
        <v>0.85599999999999987</v>
      </c>
      <c r="CF253" s="27">
        <f t="shared" si="552"/>
        <v>1</v>
      </c>
      <c r="CG253" s="27">
        <f t="shared" si="552"/>
        <v>1</v>
      </c>
      <c r="CH253" s="27">
        <f t="shared" si="552"/>
        <v>1</v>
      </c>
      <c r="CI253" s="27">
        <f t="shared" si="552"/>
        <v>0.85599999999999987</v>
      </c>
      <c r="CJ253" s="27">
        <f t="shared" si="552"/>
        <v>0.90999999999999992</v>
      </c>
      <c r="CK253" s="27">
        <f t="shared" si="552"/>
        <v>0.90999999999999992</v>
      </c>
      <c r="CL253" s="27">
        <f t="shared" si="552"/>
        <v>0.87199999999999989</v>
      </c>
      <c r="CM253" s="27">
        <v>0.9030144777987984</v>
      </c>
      <c r="CN253" s="27">
        <v>0.9030144777987984</v>
      </c>
      <c r="CO253" s="27">
        <v>0.9030144777987984</v>
      </c>
      <c r="CP253" s="27">
        <f t="shared" si="552"/>
        <v>0.90999999999999992</v>
      </c>
      <c r="CQ253" s="27">
        <f t="shared" si="552"/>
        <v>0.90999999999999992</v>
      </c>
      <c r="CR253" s="27">
        <f t="shared" si="552"/>
        <v>0.90999999999999992</v>
      </c>
      <c r="CS253" s="27">
        <f t="shared" si="552"/>
        <v>0.90999999999999992</v>
      </c>
    </row>
    <row r="254" spans="2:97" hidden="1" outlineLevel="1" x14ac:dyDescent="0.25">
      <c r="B254" s="2">
        <f t="shared" si="455"/>
        <v>31</v>
      </c>
      <c r="F254" s="24">
        <f t="shared" si="458"/>
        <v>49310</v>
      </c>
      <c r="G254" s="25">
        <f t="shared" si="479"/>
        <v>0.90991343495655774</v>
      </c>
      <c r="H254" s="25"/>
      <c r="I254" s="25"/>
      <c r="J254" s="25"/>
      <c r="K254" s="25"/>
      <c r="L254" s="25"/>
      <c r="M254" s="25"/>
      <c r="N254" s="25"/>
      <c r="O254" s="25"/>
      <c r="P254" s="23"/>
      <c r="Q254" s="25">
        <f t="shared" si="480"/>
        <v>1</v>
      </c>
      <c r="R254" s="25">
        <f t="shared" ref="R254:CC254" si="553">IF($F254=R$4,1,IF($F254&gt;=EDATE(R$4,12),IF(R$11="Prior Year",R242*(1-R$10),R242-R$10),IF(R253&gt;0,R253,0)))</f>
        <v>0.90499999999999992</v>
      </c>
      <c r="S254" s="25">
        <f t="shared" si="553"/>
        <v>1</v>
      </c>
      <c r="T254" s="25">
        <f t="shared" si="553"/>
        <v>0.90499999999999992</v>
      </c>
      <c r="U254" s="25">
        <f t="shared" si="553"/>
        <v>0.90499999999999992</v>
      </c>
      <c r="V254" s="25">
        <f t="shared" si="553"/>
        <v>0.90999999999999992</v>
      </c>
      <c r="W254" s="25">
        <f t="shared" si="553"/>
        <v>0.90499999999999992</v>
      </c>
      <c r="X254" s="25">
        <f t="shared" si="553"/>
        <v>0.90999999999999992</v>
      </c>
      <c r="Y254" s="25">
        <f t="shared" si="553"/>
        <v>0.90999999999999992</v>
      </c>
      <c r="Z254" s="25">
        <f t="shared" si="553"/>
        <v>0.90999999999999992</v>
      </c>
      <c r="AA254" s="25">
        <f t="shared" si="553"/>
        <v>0.90999999999999992</v>
      </c>
      <c r="AB254" s="25">
        <f t="shared" si="553"/>
        <v>0.91499999999999992</v>
      </c>
      <c r="AC254" s="25">
        <f t="shared" si="553"/>
        <v>0.91499999999999992</v>
      </c>
      <c r="AD254" s="25">
        <f t="shared" si="553"/>
        <v>0.90499999999999992</v>
      </c>
      <c r="AE254" s="25">
        <f t="shared" si="553"/>
        <v>0.90999999999999992</v>
      </c>
      <c r="AF254" s="25">
        <f t="shared" si="553"/>
        <v>0.90999999999999992</v>
      </c>
      <c r="AG254" s="25">
        <f t="shared" si="553"/>
        <v>0.90999999999999992</v>
      </c>
      <c r="AH254" s="25">
        <f t="shared" si="553"/>
        <v>0.90999999999999992</v>
      </c>
      <c r="AI254" s="25">
        <f t="shared" si="553"/>
        <v>1</v>
      </c>
      <c r="AJ254" s="25">
        <f t="shared" si="553"/>
        <v>1</v>
      </c>
      <c r="AK254" s="25">
        <f t="shared" si="553"/>
        <v>0.90499999999999992</v>
      </c>
      <c r="AL254" s="25">
        <f t="shared" si="553"/>
        <v>0.90999999999999992</v>
      </c>
      <c r="AM254" s="25">
        <f t="shared" si="553"/>
        <v>0.90999999999999992</v>
      </c>
      <c r="AN254" s="25">
        <f t="shared" si="553"/>
        <v>0.85599999999999987</v>
      </c>
      <c r="AO254" s="25">
        <f t="shared" si="553"/>
        <v>0.85599999999999987</v>
      </c>
      <c r="AP254" s="25">
        <f t="shared" si="553"/>
        <v>0.85599999999999987</v>
      </c>
      <c r="AQ254" s="25">
        <f t="shared" si="553"/>
        <v>0.85599999999999987</v>
      </c>
      <c r="AR254" s="25">
        <f t="shared" si="553"/>
        <v>1</v>
      </c>
      <c r="AS254" s="25">
        <f t="shared" si="553"/>
        <v>1</v>
      </c>
      <c r="AT254" s="25">
        <f t="shared" si="553"/>
        <v>0.85599999999999987</v>
      </c>
      <c r="AU254" s="25">
        <f t="shared" si="553"/>
        <v>1</v>
      </c>
      <c r="AV254" s="25">
        <f t="shared" si="553"/>
        <v>0.85599999999999987</v>
      </c>
      <c r="AW254" s="25">
        <f t="shared" si="553"/>
        <v>0.85599999999999987</v>
      </c>
      <c r="AX254" s="25">
        <f t="shared" si="553"/>
        <v>0.85599999999999987</v>
      </c>
      <c r="AY254" s="25">
        <f t="shared" si="553"/>
        <v>0.85599999999999987</v>
      </c>
      <c r="AZ254" s="25">
        <f t="shared" si="553"/>
        <v>0.85599999999999987</v>
      </c>
      <c r="BA254" s="25">
        <f t="shared" si="553"/>
        <v>0.85599999999999987</v>
      </c>
      <c r="BB254" s="25">
        <f t="shared" si="553"/>
        <v>0.85599999999999987</v>
      </c>
      <c r="BC254" s="25">
        <f t="shared" si="553"/>
        <v>0.85599999999999987</v>
      </c>
      <c r="BD254" s="25">
        <f t="shared" si="553"/>
        <v>0.85599999999999987</v>
      </c>
      <c r="BE254" s="25">
        <f t="shared" si="553"/>
        <v>0.85599999999999987</v>
      </c>
      <c r="BF254" s="25">
        <f t="shared" si="553"/>
        <v>0.84799999999999986</v>
      </c>
      <c r="BG254" s="25">
        <f t="shared" si="553"/>
        <v>0.84799999999999986</v>
      </c>
      <c r="BH254" s="25">
        <f t="shared" si="553"/>
        <v>1</v>
      </c>
      <c r="BI254" s="25">
        <f t="shared" si="553"/>
        <v>1</v>
      </c>
      <c r="BJ254" s="25">
        <f t="shared" si="553"/>
        <v>1</v>
      </c>
      <c r="BK254" s="25">
        <f t="shared" si="553"/>
        <v>0.85599999999999987</v>
      </c>
      <c r="BL254" s="25">
        <f t="shared" si="553"/>
        <v>0.85599999999999987</v>
      </c>
      <c r="BM254" s="25">
        <f t="shared" si="553"/>
        <v>0.85599999999999987</v>
      </c>
      <c r="BN254" s="25">
        <f t="shared" si="553"/>
        <v>0.85599999999999987</v>
      </c>
      <c r="BO254" s="25">
        <f t="shared" si="553"/>
        <v>0.85599999999999987</v>
      </c>
      <c r="BP254" s="25">
        <f t="shared" si="553"/>
        <v>0.85599999999999987</v>
      </c>
      <c r="BQ254" s="25">
        <f t="shared" si="553"/>
        <v>0.85599999999999987</v>
      </c>
      <c r="BR254" s="25">
        <f t="shared" si="553"/>
        <v>0.85599999999999987</v>
      </c>
      <c r="BS254" s="25">
        <f t="shared" si="553"/>
        <v>0.85599999999999987</v>
      </c>
      <c r="BT254" s="25">
        <f t="shared" si="553"/>
        <v>0.85599999999999987</v>
      </c>
      <c r="BU254" s="25">
        <f t="shared" si="553"/>
        <v>1</v>
      </c>
      <c r="BV254" s="25">
        <f t="shared" si="553"/>
        <v>0.86399999999999988</v>
      </c>
      <c r="BW254" s="25">
        <f t="shared" si="553"/>
        <v>0.85599999999999987</v>
      </c>
      <c r="BX254" s="25">
        <f t="shared" si="553"/>
        <v>0.85599999999999987</v>
      </c>
      <c r="BY254" s="25">
        <f t="shared" si="553"/>
        <v>0.85599999999999987</v>
      </c>
      <c r="BZ254" s="25">
        <f t="shared" si="553"/>
        <v>0.85599999999999987</v>
      </c>
      <c r="CA254" s="25">
        <f t="shared" si="553"/>
        <v>0.85599999999999987</v>
      </c>
      <c r="CB254" s="25">
        <f t="shared" si="553"/>
        <v>0.85599999999999987</v>
      </c>
      <c r="CC254" s="25">
        <f t="shared" si="553"/>
        <v>0.85599999999999987</v>
      </c>
      <c r="CD254" s="25">
        <f t="shared" ref="CD254:CS254" si="554">IF($F254=CD$4,1,IF($F254&gt;=EDATE(CD$4,12),IF(CD$11="Prior Year",CD242*(1-CD$10),CD242-CD$10),IF(CD253&gt;0,CD253,0)))</f>
        <v>0.85599999999999987</v>
      </c>
      <c r="CE254" s="25">
        <f t="shared" si="554"/>
        <v>0.85599999999999987</v>
      </c>
      <c r="CF254" s="25">
        <f t="shared" si="554"/>
        <v>1</v>
      </c>
      <c r="CG254" s="25">
        <f t="shared" si="554"/>
        <v>1</v>
      </c>
      <c r="CH254" s="25">
        <f t="shared" si="554"/>
        <v>1</v>
      </c>
      <c r="CI254" s="25">
        <f t="shared" si="554"/>
        <v>0.85599999999999987</v>
      </c>
      <c r="CJ254" s="25">
        <f t="shared" si="554"/>
        <v>0.90999999999999992</v>
      </c>
      <c r="CK254" s="25">
        <f t="shared" si="554"/>
        <v>0.90999999999999992</v>
      </c>
      <c r="CL254" s="25">
        <f t="shared" si="554"/>
        <v>0.87199999999999989</v>
      </c>
      <c r="CM254" s="25">
        <v>0.90044002251779065</v>
      </c>
      <c r="CN254" s="25">
        <v>0.90044002251779065</v>
      </c>
      <c r="CO254" s="25">
        <v>0.90044002251779065</v>
      </c>
      <c r="CP254" s="25">
        <f t="shared" si="554"/>
        <v>0.90999999999999992</v>
      </c>
      <c r="CQ254" s="25">
        <f t="shared" si="554"/>
        <v>0.90999999999999992</v>
      </c>
      <c r="CR254" s="25">
        <f t="shared" si="554"/>
        <v>0.90999999999999992</v>
      </c>
      <c r="CS254" s="25">
        <f t="shared" si="554"/>
        <v>0.90999999999999992</v>
      </c>
    </row>
    <row r="255" spans="2:97" hidden="1" outlineLevel="1" x14ac:dyDescent="0.25">
      <c r="B255" s="2">
        <f t="shared" si="455"/>
        <v>28</v>
      </c>
      <c r="F255" s="24">
        <f t="shared" si="458"/>
        <v>49341</v>
      </c>
      <c r="G255" s="25">
        <f t="shared" si="479"/>
        <v>0.90991343495655774</v>
      </c>
      <c r="H255" s="25"/>
      <c r="I255" s="25"/>
      <c r="J255" s="25"/>
      <c r="K255" s="25"/>
      <c r="L255" s="25"/>
      <c r="M255" s="25"/>
      <c r="N255" s="25"/>
      <c r="O255" s="25"/>
      <c r="P255" s="23"/>
      <c r="Q255" s="25">
        <f t="shared" si="480"/>
        <v>1</v>
      </c>
      <c r="R255" s="25">
        <f t="shared" ref="R255:CC255" si="555">IF($F255=R$4,1,IF($F255&gt;=EDATE(R$4,12),IF(R$11="Prior Year",R243*(1-R$10),R243-R$10),IF(R254&gt;0,R254,0)))</f>
        <v>0.90499999999999992</v>
      </c>
      <c r="S255" s="25">
        <f t="shared" si="555"/>
        <v>1</v>
      </c>
      <c r="T255" s="25">
        <f t="shared" si="555"/>
        <v>0.90499999999999992</v>
      </c>
      <c r="U255" s="25">
        <f t="shared" si="555"/>
        <v>0.90499999999999992</v>
      </c>
      <c r="V255" s="25">
        <f t="shared" si="555"/>
        <v>0.90999999999999992</v>
      </c>
      <c r="W255" s="25">
        <f t="shared" si="555"/>
        <v>0.90499999999999992</v>
      </c>
      <c r="X255" s="25">
        <f t="shared" si="555"/>
        <v>0.90999999999999992</v>
      </c>
      <c r="Y255" s="25">
        <f t="shared" si="555"/>
        <v>0.90999999999999992</v>
      </c>
      <c r="Z255" s="25">
        <f t="shared" si="555"/>
        <v>0.90999999999999992</v>
      </c>
      <c r="AA255" s="25">
        <f t="shared" si="555"/>
        <v>0.90999999999999992</v>
      </c>
      <c r="AB255" s="25">
        <f t="shared" si="555"/>
        <v>0.91499999999999992</v>
      </c>
      <c r="AC255" s="25">
        <f t="shared" si="555"/>
        <v>0.91499999999999992</v>
      </c>
      <c r="AD255" s="25">
        <f t="shared" si="555"/>
        <v>0.90499999999999992</v>
      </c>
      <c r="AE255" s="25">
        <f t="shared" si="555"/>
        <v>0.90999999999999992</v>
      </c>
      <c r="AF255" s="25">
        <f t="shared" si="555"/>
        <v>0.90999999999999992</v>
      </c>
      <c r="AG255" s="25">
        <f t="shared" si="555"/>
        <v>0.90999999999999992</v>
      </c>
      <c r="AH255" s="25">
        <f t="shared" si="555"/>
        <v>0.90999999999999992</v>
      </c>
      <c r="AI255" s="25">
        <f t="shared" si="555"/>
        <v>1</v>
      </c>
      <c r="AJ255" s="25">
        <f t="shared" si="555"/>
        <v>1</v>
      </c>
      <c r="AK255" s="25">
        <f t="shared" si="555"/>
        <v>0.90499999999999992</v>
      </c>
      <c r="AL255" s="25">
        <f t="shared" si="555"/>
        <v>0.90999999999999992</v>
      </c>
      <c r="AM255" s="25">
        <f t="shared" si="555"/>
        <v>0.90999999999999992</v>
      </c>
      <c r="AN255" s="25">
        <f t="shared" si="555"/>
        <v>0.85599999999999987</v>
      </c>
      <c r="AO255" s="25">
        <f t="shared" si="555"/>
        <v>0.85599999999999987</v>
      </c>
      <c r="AP255" s="25">
        <f t="shared" si="555"/>
        <v>0.85599999999999987</v>
      </c>
      <c r="AQ255" s="25">
        <f t="shared" si="555"/>
        <v>0.85599999999999987</v>
      </c>
      <c r="AR255" s="25">
        <f t="shared" si="555"/>
        <v>1</v>
      </c>
      <c r="AS255" s="25">
        <f t="shared" si="555"/>
        <v>1</v>
      </c>
      <c r="AT255" s="25">
        <f t="shared" si="555"/>
        <v>0.85599999999999987</v>
      </c>
      <c r="AU255" s="25">
        <f t="shared" si="555"/>
        <v>1</v>
      </c>
      <c r="AV255" s="25">
        <f t="shared" si="555"/>
        <v>0.85599999999999987</v>
      </c>
      <c r="AW255" s="25">
        <f t="shared" si="555"/>
        <v>0.85599999999999987</v>
      </c>
      <c r="AX255" s="25">
        <f t="shared" si="555"/>
        <v>0.85599999999999987</v>
      </c>
      <c r="AY255" s="25">
        <f t="shared" si="555"/>
        <v>0.85599999999999987</v>
      </c>
      <c r="AZ255" s="25">
        <f t="shared" si="555"/>
        <v>0.85599999999999987</v>
      </c>
      <c r="BA255" s="25">
        <f t="shared" si="555"/>
        <v>0.85599999999999987</v>
      </c>
      <c r="BB255" s="25">
        <f t="shared" si="555"/>
        <v>0.85599999999999987</v>
      </c>
      <c r="BC255" s="25">
        <f t="shared" si="555"/>
        <v>0.85599999999999987</v>
      </c>
      <c r="BD255" s="25">
        <f t="shared" si="555"/>
        <v>0.85599999999999987</v>
      </c>
      <c r="BE255" s="25">
        <f t="shared" si="555"/>
        <v>0.85599999999999987</v>
      </c>
      <c r="BF255" s="25">
        <f t="shared" si="555"/>
        <v>0.84799999999999986</v>
      </c>
      <c r="BG255" s="25">
        <f t="shared" si="555"/>
        <v>0.84799999999999986</v>
      </c>
      <c r="BH255" s="25">
        <f t="shared" si="555"/>
        <v>1</v>
      </c>
      <c r="BI255" s="25">
        <f t="shared" si="555"/>
        <v>1</v>
      </c>
      <c r="BJ255" s="25">
        <f t="shared" si="555"/>
        <v>1</v>
      </c>
      <c r="BK255" s="25">
        <f t="shared" si="555"/>
        <v>0.85599999999999987</v>
      </c>
      <c r="BL255" s="25">
        <f t="shared" si="555"/>
        <v>0.85599999999999987</v>
      </c>
      <c r="BM255" s="25">
        <f t="shared" si="555"/>
        <v>0.85599999999999987</v>
      </c>
      <c r="BN255" s="25">
        <f t="shared" si="555"/>
        <v>0.85599999999999987</v>
      </c>
      <c r="BO255" s="25">
        <f t="shared" si="555"/>
        <v>0.85599999999999987</v>
      </c>
      <c r="BP255" s="25">
        <f t="shared" si="555"/>
        <v>0.85599999999999987</v>
      </c>
      <c r="BQ255" s="25">
        <f t="shared" si="555"/>
        <v>0.85599999999999987</v>
      </c>
      <c r="BR255" s="25">
        <f t="shared" si="555"/>
        <v>0.85599999999999987</v>
      </c>
      <c r="BS255" s="25">
        <f t="shared" si="555"/>
        <v>0.85599999999999987</v>
      </c>
      <c r="BT255" s="25">
        <f t="shared" si="555"/>
        <v>0.85599999999999987</v>
      </c>
      <c r="BU255" s="25">
        <f t="shared" si="555"/>
        <v>1</v>
      </c>
      <c r="BV255" s="25">
        <f t="shared" si="555"/>
        <v>0.86399999999999988</v>
      </c>
      <c r="BW255" s="25">
        <f t="shared" si="555"/>
        <v>0.85599999999999987</v>
      </c>
      <c r="BX255" s="25">
        <f t="shared" si="555"/>
        <v>0.85599999999999987</v>
      </c>
      <c r="BY255" s="25">
        <f t="shared" si="555"/>
        <v>0.85599999999999987</v>
      </c>
      <c r="BZ255" s="25">
        <f t="shared" si="555"/>
        <v>0.85599999999999987</v>
      </c>
      <c r="CA255" s="25">
        <f t="shared" si="555"/>
        <v>0.85599999999999987</v>
      </c>
      <c r="CB255" s="25">
        <f t="shared" si="555"/>
        <v>0.85599999999999987</v>
      </c>
      <c r="CC255" s="25">
        <f t="shared" si="555"/>
        <v>0.85599999999999987</v>
      </c>
      <c r="CD255" s="25">
        <f t="shared" ref="CD255:CS255" si="556">IF($F255=CD$4,1,IF($F255&gt;=EDATE(CD$4,12),IF(CD$11="Prior Year",CD243*(1-CD$10),CD243-CD$10),IF(CD254&gt;0,CD254,0)))</f>
        <v>0.85599999999999987</v>
      </c>
      <c r="CE255" s="25">
        <f t="shared" si="556"/>
        <v>0.85599999999999987</v>
      </c>
      <c r="CF255" s="25">
        <f t="shared" si="556"/>
        <v>1</v>
      </c>
      <c r="CG255" s="25">
        <f t="shared" si="556"/>
        <v>1</v>
      </c>
      <c r="CH255" s="25">
        <f t="shared" si="556"/>
        <v>1</v>
      </c>
      <c r="CI255" s="25">
        <f t="shared" si="556"/>
        <v>0.85599999999999987</v>
      </c>
      <c r="CJ255" s="25">
        <f t="shared" si="556"/>
        <v>0.90999999999999992</v>
      </c>
      <c r="CK255" s="25">
        <f t="shared" si="556"/>
        <v>0.90999999999999992</v>
      </c>
      <c r="CL255" s="25">
        <f t="shared" si="556"/>
        <v>0.87199999999999989</v>
      </c>
      <c r="CM255" s="25">
        <v>0.90044002251779065</v>
      </c>
      <c r="CN255" s="25">
        <v>0.90044002251779065</v>
      </c>
      <c r="CO255" s="25">
        <v>0.90044002251779065</v>
      </c>
      <c r="CP255" s="25">
        <f t="shared" si="556"/>
        <v>0.90999999999999992</v>
      </c>
      <c r="CQ255" s="25">
        <f t="shared" si="556"/>
        <v>0.90999999999999992</v>
      </c>
      <c r="CR255" s="25">
        <f t="shared" si="556"/>
        <v>0.90999999999999992</v>
      </c>
      <c r="CS255" s="25">
        <f t="shared" si="556"/>
        <v>0.90999999999999992</v>
      </c>
    </row>
    <row r="256" spans="2:97" hidden="1" outlineLevel="1" x14ac:dyDescent="0.25">
      <c r="B256" s="2">
        <f t="shared" si="455"/>
        <v>31</v>
      </c>
      <c r="F256" s="24">
        <f t="shared" si="458"/>
        <v>49369</v>
      </c>
      <c r="G256" s="25">
        <f t="shared" si="479"/>
        <v>0.90991343495655774</v>
      </c>
      <c r="H256" s="25"/>
      <c r="I256" s="25"/>
      <c r="J256" s="25"/>
      <c r="K256" s="25"/>
      <c r="L256" s="25"/>
      <c r="M256" s="25"/>
      <c r="N256" s="25"/>
      <c r="O256" s="25"/>
      <c r="P256" s="23"/>
      <c r="Q256" s="25">
        <f t="shared" si="480"/>
        <v>1</v>
      </c>
      <c r="R256" s="25">
        <f t="shared" ref="R256:CC256" si="557">IF($F256=R$4,1,IF($F256&gt;=EDATE(R$4,12),IF(R$11="Prior Year",R244*(1-R$10),R244-R$10),IF(R255&gt;0,R255,0)))</f>
        <v>0.90499999999999992</v>
      </c>
      <c r="S256" s="25">
        <f t="shared" si="557"/>
        <v>1</v>
      </c>
      <c r="T256" s="25">
        <f t="shared" si="557"/>
        <v>0.90499999999999992</v>
      </c>
      <c r="U256" s="25">
        <f t="shared" si="557"/>
        <v>0.90499999999999992</v>
      </c>
      <c r="V256" s="25">
        <f t="shared" si="557"/>
        <v>0.90999999999999992</v>
      </c>
      <c r="W256" s="25">
        <f t="shared" si="557"/>
        <v>0.90499999999999992</v>
      </c>
      <c r="X256" s="25">
        <f t="shared" si="557"/>
        <v>0.90999999999999992</v>
      </c>
      <c r="Y256" s="25">
        <f t="shared" si="557"/>
        <v>0.90999999999999992</v>
      </c>
      <c r="Z256" s="25">
        <f t="shared" si="557"/>
        <v>0.90999999999999992</v>
      </c>
      <c r="AA256" s="25">
        <f t="shared" si="557"/>
        <v>0.90999999999999992</v>
      </c>
      <c r="AB256" s="25">
        <f t="shared" si="557"/>
        <v>0.91499999999999992</v>
      </c>
      <c r="AC256" s="25">
        <f t="shared" si="557"/>
        <v>0.91499999999999992</v>
      </c>
      <c r="AD256" s="25">
        <f t="shared" si="557"/>
        <v>0.90499999999999992</v>
      </c>
      <c r="AE256" s="25">
        <f t="shared" si="557"/>
        <v>0.90999999999999992</v>
      </c>
      <c r="AF256" s="25">
        <f t="shared" si="557"/>
        <v>0.90999999999999992</v>
      </c>
      <c r="AG256" s="25">
        <f t="shared" si="557"/>
        <v>0.90999999999999992</v>
      </c>
      <c r="AH256" s="25">
        <f t="shared" si="557"/>
        <v>0.90999999999999992</v>
      </c>
      <c r="AI256" s="25">
        <f t="shared" si="557"/>
        <v>1</v>
      </c>
      <c r="AJ256" s="25">
        <f t="shared" si="557"/>
        <v>1</v>
      </c>
      <c r="AK256" s="25">
        <f t="shared" si="557"/>
        <v>0.90499999999999992</v>
      </c>
      <c r="AL256" s="25">
        <f t="shared" si="557"/>
        <v>0.90999999999999992</v>
      </c>
      <c r="AM256" s="25">
        <f t="shared" si="557"/>
        <v>0.90999999999999992</v>
      </c>
      <c r="AN256" s="25">
        <f t="shared" si="557"/>
        <v>0.85599999999999987</v>
      </c>
      <c r="AO256" s="25">
        <f t="shared" si="557"/>
        <v>0.85599999999999987</v>
      </c>
      <c r="AP256" s="25">
        <f t="shared" si="557"/>
        <v>0.85599999999999987</v>
      </c>
      <c r="AQ256" s="25">
        <f t="shared" si="557"/>
        <v>0.85599999999999987</v>
      </c>
      <c r="AR256" s="25">
        <f t="shared" si="557"/>
        <v>1</v>
      </c>
      <c r="AS256" s="25">
        <f t="shared" si="557"/>
        <v>1</v>
      </c>
      <c r="AT256" s="25">
        <f t="shared" si="557"/>
        <v>0.85599999999999987</v>
      </c>
      <c r="AU256" s="25">
        <f t="shared" si="557"/>
        <v>1</v>
      </c>
      <c r="AV256" s="25">
        <f t="shared" si="557"/>
        <v>0.85599999999999987</v>
      </c>
      <c r="AW256" s="25">
        <f t="shared" si="557"/>
        <v>0.85599999999999987</v>
      </c>
      <c r="AX256" s="25">
        <f t="shared" si="557"/>
        <v>0.85599999999999987</v>
      </c>
      <c r="AY256" s="25">
        <f t="shared" si="557"/>
        <v>0.85599999999999987</v>
      </c>
      <c r="AZ256" s="25">
        <f t="shared" si="557"/>
        <v>0.85599999999999987</v>
      </c>
      <c r="BA256" s="25">
        <f t="shared" si="557"/>
        <v>0.85599999999999987</v>
      </c>
      <c r="BB256" s="25">
        <f t="shared" si="557"/>
        <v>0.85599999999999987</v>
      </c>
      <c r="BC256" s="25">
        <f t="shared" si="557"/>
        <v>0.85599999999999987</v>
      </c>
      <c r="BD256" s="25">
        <f t="shared" si="557"/>
        <v>0.85599999999999987</v>
      </c>
      <c r="BE256" s="25">
        <f t="shared" si="557"/>
        <v>0.85599999999999987</v>
      </c>
      <c r="BF256" s="25">
        <f t="shared" si="557"/>
        <v>0.84799999999999986</v>
      </c>
      <c r="BG256" s="25">
        <f t="shared" si="557"/>
        <v>0.84799999999999986</v>
      </c>
      <c r="BH256" s="25">
        <f t="shared" si="557"/>
        <v>1</v>
      </c>
      <c r="BI256" s="25">
        <f t="shared" si="557"/>
        <v>1</v>
      </c>
      <c r="BJ256" s="25">
        <f t="shared" si="557"/>
        <v>1</v>
      </c>
      <c r="BK256" s="25">
        <f t="shared" si="557"/>
        <v>0.85599999999999987</v>
      </c>
      <c r="BL256" s="25">
        <f t="shared" si="557"/>
        <v>0.85599999999999987</v>
      </c>
      <c r="BM256" s="25">
        <f t="shared" si="557"/>
        <v>0.85599999999999987</v>
      </c>
      <c r="BN256" s="25">
        <f t="shared" si="557"/>
        <v>0.85599999999999987</v>
      </c>
      <c r="BO256" s="25">
        <f t="shared" si="557"/>
        <v>0.85599999999999987</v>
      </c>
      <c r="BP256" s="25">
        <f t="shared" si="557"/>
        <v>0.85599999999999987</v>
      </c>
      <c r="BQ256" s="25">
        <f t="shared" si="557"/>
        <v>0.85599999999999987</v>
      </c>
      <c r="BR256" s="25">
        <f t="shared" si="557"/>
        <v>0.85599999999999987</v>
      </c>
      <c r="BS256" s="25">
        <f t="shared" si="557"/>
        <v>0.85599999999999987</v>
      </c>
      <c r="BT256" s="25">
        <f t="shared" si="557"/>
        <v>0.85599999999999987</v>
      </c>
      <c r="BU256" s="25">
        <f t="shared" si="557"/>
        <v>1</v>
      </c>
      <c r="BV256" s="25">
        <f t="shared" si="557"/>
        <v>0.86399999999999988</v>
      </c>
      <c r="BW256" s="25">
        <f t="shared" si="557"/>
        <v>0.85599999999999987</v>
      </c>
      <c r="BX256" s="25">
        <f t="shared" si="557"/>
        <v>0.85599999999999987</v>
      </c>
      <c r="BY256" s="25">
        <f t="shared" si="557"/>
        <v>0.85599999999999987</v>
      </c>
      <c r="BZ256" s="25">
        <f t="shared" si="557"/>
        <v>0.85599999999999987</v>
      </c>
      <c r="CA256" s="25">
        <f t="shared" si="557"/>
        <v>0.85599999999999987</v>
      </c>
      <c r="CB256" s="25">
        <f t="shared" si="557"/>
        <v>0.85599999999999987</v>
      </c>
      <c r="CC256" s="25">
        <f t="shared" si="557"/>
        <v>0.85599999999999987</v>
      </c>
      <c r="CD256" s="25">
        <f t="shared" ref="CD256:CS256" si="558">IF($F256=CD$4,1,IF($F256&gt;=EDATE(CD$4,12),IF(CD$11="Prior Year",CD244*(1-CD$10),CD244-CD$10),IF(CD255&gt;0,CD255,0)))</f>
        <v>0.85599999999999987</v>
      </c>
      <c r="CE256" s="25">
        <f t="shared" si="558"/>
        <v>0.85599999999999987</v>
      </c>
      <c r="CF256" s="25">
        <f t="shared" si="558"/>
        <v>1</v>
      </c>
      <c r="CG256" s="25">
        <f t="shared" si="558"/>
        <v>1</v>
      </c>
      <c r="CH256" s="25">
        <f t="shared" si="558"/>
        <v>1</v>
      </c>
      <c r="CI256" s="25">
        <f t="shared" si="558"/>
        <v>0.85599999999999987</v>
      </c>
      <c r="CJ256" s="25">
        <f t="shared" si="558"/>
        <v>0.90999999999999992</v>
      </c>
      <c r="CK256" s="25">
        <f t="shared" si="558"/>
        <v>0.90999999999999992</v>
      </c>
      <c r="CL256" s="25">
        <f t="shared" si="558"/>
        <v>0.87199999999999989</v>
      </c>
      <c r="CM256" s="25">
        <v>0.90044002251779065</v>
      </c>
      <c r="CN256" s="25">
        <v>0.90044002251779065</v>
      </c>
      <c r="CO256" s="25">
        <v>0.90044002251779065</v>
      </c>
      <c r="CP256" s="25">
        <f t="shared" si="558"/>
        <v>0.90999999999999992</v>
      </c>
      <c r="CQ256" s="25">
        <f t="shared" si="558"/>
        <v>0.90999999999999992</v>
      </c>
      <c r="CR256" s="25">
        <f t="shared" si="558"/>
        <v>0.90999999999999992</v>
      </c>
      <c r="CS256" s="25">
        <f t="shared" si="558"/>
        <v>0.90999999999999992</v>
      </c>
    </row>
    <row r="257" spans="2:97" hidden="1" outlineLevel="1" x14ac:dyDescent="0.25">
      <c r="B257" s="2">
        <f t="shared" si="455"/>
        <v>30</v>
      </c>
      <c r="F257" s="24">
        <f t="shared" si="458"/>
        <v>49400</v>
      </c>
      <c r="G257" s="25">
        <f t="shared" si="479"/>
        <v>0.90991343495655774</v>
      </c>
      <c r="H257" s="25"/>
      <c r="I257" s="25"/>
      <c r="J257" s="25"/>
      <c r="K257" s="25"/>
      <c r="L257" s="25"/>
      <c r="M257" s="25"/>
      <c r="N257" s="25"/>
      <c r="O257" s="25"/>
      <c r="P257" s="23"/>
      <c r="Q257" s="25">
        <f t="shared" si="480"/>
        <v>1</v>
      </c>
      <c r="R257" s="25">
        <f t="shared" ref="R257:CC257" si="559">IF($F257=R$4,1,IF($F257&gt;=EDATE(R$4,12),IF(R$11="Prior Year",R245*(1-R$10),R245-R$10),IF(R256&gt;0,R256,0)))</f>
        <v>0.90499999999999992</v>
      </c>
      <c r="S257" s="25">
        <f t="shared" si="559"/>
        <v>1</v>
      </c>
      <c r="T257" s="25">
        <f t="shared" si="559"/>
        <v>0.90499999999999992</v>
      </c>
      <c r="U257" s="25">
        <f t="shared" si="559"/>
        <v>0.90499999999999992</v>
      </c>
      <c r="V257" s="25">
        <f t="shared" si="559"/>
        <v>0.90999999999999992</v>
      </c>
      <c r="W257" s="25">
        <f t="shared" si="559"/>
        <v>0.90499999999999992</v>
      </c>
      <c r="X257" s="25">
        <f t="shared" si="559"/>
        <v>0.90999999999999992</v>
      </c>
      <c r="Y257" s="25">
        <f t="shared" si="559"/>
        <v>0.90999999999999992</v>
      </c>
      <c r="Z257" s="25">
        <f t="shared" si="559"/>
        <v>0.90999999999999992</v>
      </c>
      <c r="AA257" s="25">
        <f t="shared" si="559"/>
        <v>0.90999999999999992</v>
      </c>
      <c r="AB257" s="25">
        <f t="shared" si="559"/>
        <v>0.91499999999999992</v>
      </c>
      <c r="AC257" s="25">
        <f t="shared" si="559"/>
        <v>0.91499999999999992</v>
      </c>
      <c r="AD257" s="25">
        <f t="shared" si="559"/>
        <v>0.90499999999999992</v>
      </c>
      <c r="AE257" s="25">
        <f t="shared" si="559"/>
        <v>0.90999999999999992</v>
      </c>
      <c r="AF257" s="25">
        <f t="shared" si="559"/>
        <v>0.90999999999999992</v>
      </c>
      <c r="AG257" s="25">
        <f t="shared" si="559"/>
        <v>0.90999999999999992</v>
      </c>
      <c r="AH257" s="25">
        <f t="shared" si="559"/>
        <v>0.90999999999999992</v>
      </c>
      <c r="AI257" s="25">
        <f t="shared" si="559"/>
        <v>1</v>
      </c>
      <c r="AJ257" s="25">
        <f t="shared" si="559"/>
        <v>1</v>
      </c>
      <c r="AK257" s="25">
        <f t="shared" si="559"/>
        <v>0.90499999999999992</v>
      </c>
      <c r="AL257" s="25">
        <f t="shared" si="559"/>
        <v>0.90999999999999992</v>
      </c>
      <c r="AM257" s="25">
        <f t="shared" si="559"/>
        <v>0.90999999999999992</v>
      </c>
      <c r="AN257" s="25">
        <f t="shared" si="559"/>
        <v>0.85599999999999987</v>
      </c>
      <c r="AO257" s="25">
        <f t="shared" si="559"/>
        <v>0.85599999999999987</v>
      </c>
      <c r="AP257" s="25">
        <f t="shared" si="559"/>
        <v>0.85599999999999987</v>
      </c>
      <c r="AQ257" s="25">
        <f t="shared" si="559"/>
        <v>0.85599999999999987</v>
      </c>
      <c r="AR257" s="25">
        <f t="shared" si="559"/>
        <v>1</v>
      </c>
      <c r="AS257" s="25">
        <f t="shared" si="559"/>
        <v>1</v>
      </c>
      <c r="AT257" s="25">
        <f t="shared" si="559"/>
        <v>0.85599999999999987</v>
      </c>
      <c r="AU257" s="25">
        <f t="shared" si="559"/>
        <v>1</v>
      </c>
      <c r="AV257" s="25">
        <f t="shared" si="559"/>
        <v>0.85599999999999987</v>
      </c>
      <c r="AW257" s="25">
        <f t="shared" si="559"/>
        <v>0.85599999999999987</v>
      </c>
      <c r="AX257" s="25">
        <f t="shared" si="559"/>
        <v>0.85599999999999987</v>
      </c>
      <c r="AY257" s="25">
        <f t="shared" si="559"/>
        <v>0.85599999999999987</v>
      </c>
      <c r="AZ257" s="25">
        <f t="shared" si="559"/>
        <v>0.85599999999999987</v>
      </c>
      <c r="BA257" s="25">
        <f t="shared" si="559"/>
        <v>0.85599999999999987</v>
      </c>
      <c r="BB257" s="25">
        <f t="shared" si="559"/>
        <v>0.85599999999999987</v>
      </c>
      <c r="BC257" s="25">
        <f t="shared" si="559"/>
        <v>0.85599999999999987</v>
      </c>
      <c r="BD257" s="25">
        <f t="shared" si="559"/>
        <v>0.85599999999999987</v>
      </c>
      <c r="BE257" s="25">
        <f t="shared" si="559"/>
        <v>0.85599999999999987</v>
      </c>
      <c r="BF257" s="25">
        <f t="shared" si="559"/>
        <v>0.84799999999999986</v>
      </c>
      <c r="BG257" s="25">
        <f t="shared" si="559"/>
        <v>0.84799999999999986</v>
      </c>
      <c r="BH257" s="25">
        <f t="shared" si="559"/>
        <v>1</v>
      </c>
      <c r="BI257" s="25">
        <f t="shared" si="559"/>
        <v>1</v>
      </c>
      <c r="BJ257" s="25">
        <f t="shared" si="559"/>
        <v>1</v>
      </c>
      <c r="BK257" s="25">
        <f t="shared" si="559"/>
        <v>0.85599999999999987</v>
      </c>
      <c r="BL257" s="25">
        <f t="shared" si="559"/>
        <v>0.85599999999999987</v>
      </c>
      <c r="BM257" s="25">
        <f t="shared" si="559"/>
        <v>0.85599999999999987</v>
      </c>
      <c r="BN257" s="25">
        <f t="shared" si="559"/>
        <v>0.85599999999999987</v>
      </c>
      <c r="BO257" s="25">
        <f t="shared" si="559"/>
        <v>0.85599999999999987</v>
      </c>
      <c r="BP257" s="25">
        <f t="shared" si="559"/>
        <v>0.85599999999999987</v>
      </c>
      <c r="BQ257" s="25">
        <f t="shared" si="559"/>
        <v>0.85599999999999987</v>
      </c>
      <c r="BR257" s="25">
        <f t="shared" si="559"/>
        <v>0.85599999999999987</v>
      </c>
      <c r="BS257" s="25">
        <f t="shared" si="559"/>
        <v>0.85599999999999987</v>
      </c>
      <c r="BT257" s="25">
        <f t="shared" si="559"/>
        <v>0.85599999999999987</v>
      </c>
      <c r="BU257" s="25">
        <f t="shared" si="559"/>
        <v>1</v>
      </c>
      <c r="BV257" s="25">
        <f t="shared" si="559"/>
        <v>0.86399999999999988</v>
      </c>
      <c r="BW257" s="25">
        <f t="shared" si="559"/>
        <v>0.85599999999999987</v>
      </c>
      <c r="BX257" s="25">
        <f t="shared" si="559"/>
        <v>0.85599999999999987</v>
      </c>
      <c r="BY257" s="25">
        <f t="shared" si="559"/>
        <v>0.85599999999999987</v>
      </c>
      <c r="BZ257" s="25">
        <f t="shared" si="559"/>
        <v>0.85599999999999987</v>
      </c>
      <c r="CA257" s="25">
        <f t="shared" si="559"/>
        <v>0.85599999999999987</v>
      </c>
      <c r="CB257" s="25">
        <f t="shared" si="559"/>
        <v>0.85599999999999987</v>
      </c>
      <c r="CC257" s="25">
        <f t="shared" si="559"/>
        <v>0.85599999999999987</v>
      </c>
      <c r="CD257" s="25">
        <f t="shared" ref="CD257:CS257" si="560">IF($F257=CD$4,1,IF($F257&gt;=EDATE(CD$4,12),IF(CD$11="Prior Year",CD245*(1-CD$10),CD245-CD$10),IF(CD256&gt;0,CD256,0)))</f>
        <v>0.85599999999999987</v>
      </c>
      <c r="CE257" s="25">
        <f t="shared" si="560"/>
        <v>0.85599999999999987</v>
      </c>
      <c r="CF257" s="25">
        <f t="shared" si="560"/>
        <v>1</v>
      </c>
      <c r="CG257" s="25">
        <f t="shared" si="560"/>
        <v>1</v>
      </c>
      <c r="CH257" s="25">
        <f t="shared" si="560"/>
        <v>1</v>
      </c>
      <c r="CI257" s="25">
        <f t="shared" si="560"/>
        <v>0.85599999999999987</v>
      </c>
      <c r="CJ257" s="25">
        <f t="shared" si="560"/>
        <v>0.90999999999999992</v>
      </c>
      <c r="CK257" s="25">
        <f t="shared" si="560"/>
        <v>0.90999999999999992</v>
      </c>
      <c r="CL257" s="25">
        <f t="shared" si="560"/>
        <v>0.87199999999999989</v>
      </c>
      <c r="CM257" s="25">
        <v>0.90044002251779065</v>
      </c>
      <c r="CN257" s="25">
        <v>0.90044002251779065</v>
      </c>
      <c r="CO257" s="25">
        <v>0.90044002251779065</v>
      </c>
      <c r="CP257" s="25">
        <f t="shared" si="560"/>
        <v>0.90999999999999992</v>
      </c>
      <c r="CQ257" s="25">
        <f t="shared" si="560"/>
        <v>0.90999999999999992</v>
      </c>
      <c r="CR257" s="25">
        <f t="shared" si="560"/>
        <v>0.90999999999999992</v>
      </c>
      <c r="CS257" s="25">
        <f t="shared" si="560"/>
        <v>0.90999999999999992</v>
      </c>
    </row>
    <row r="258" spans="2:97" hidden="1" outlineLevel="1" x14ac:dyDescent="0.25">
      <c r="B258" s="2">
        <f t="shared" si="455"/>
        <v>31</v>
      </c>
      <c r="F258" s="24">
        <f t="shared" si="458"/>
        <v>49430</v>
      </c>
      <c r="G258" s="25">
        <f t="shared" si="479"/>
        <v>0.90975821570937132</v>
      </c>
      <c r="H258" s="25"/>
      <c r="I258" s="25"/>
      <c r="J258" s="25"/>
      <c r="K258" s="25"/>
      <c r="L258" s="25"/>
      <c r="M258" s="25"/>
      <c r="N258" s="25"/>
      <c r="O258" s="25"/>
      <c r="P258" s="23"/>
      <c r="Q258" s="25">
        <f t="shared" si="480"/>
        <v>1</v>
      </c>
      <c r="R258" s="25">
        <f t="shared" ref="R258:CC258" si="561">IF($F258=R$4,1,IF($F258&gt;=EDATE(R$4,12),IF(R$11="Prior Year",R246*(1-R$10),R246-R$10),IF(R257&gt;0,R257,0)))</f>
        <v>0.90499999999999992</v>
      </c>
      <c r="S258" s="25">
        <f t="shared" si="561"/>
        <v>1</v>
      </c>
      <c r="T258" s="25">
        <f t="shared" si="561"/>
        <v>0.90499999999999992</v>
      </c>
      <c r="U258" s="25">
        <f t="shared" si="561"/>
        <v>0.90499999999999992</v>
      </c>
      <c r="V258" s="25">
        <f t="shared" si="561"/>
        <v>0.90999999999999992</v>
      </c>
      <c r="W258" s="25">
        <f t="shared" si="561"/>
        <v>0.90499999999999992</v>
      </c>
      <c r="X258" s="25">
        <f t="shared" si="561"/>
        <v>0.90999999999999992</v>
      </c>
      <c r="Y258" s="25">
        <f t="shared" si="561"/>
        <v>0.90999999999999992</v>
      </c>
      <c r="Z258" s="25">
        <f t="shared" si="561"/>
        <v>0.90999999999999992</v>
      </c>
      <c r="AA258" s="25">
        <f t="shared" si="561"/>
        <v>0.90999999999999992</v>
      </c>
      <c r="AB258" s="25">
        <f t="shared" si="561"/>
        <v>0.91499999999999992</v>
      </c>
      <c r="AC258" s="25">
        <f t="shared" si="561"/>
        <v>0.91499999999999992</v>
      </c>
      <c r="AD258" s="25">
        <f t="shared" si="561"/>
        <v>0.90499999999999992</v>
      </c>
      <c r="AE258" s="25">
        <f t="shared" si="561"/>
        <v>0.90999999999999992</v>
      </c>
      <c r="AF258" s="25">
        <f t="shared" si="561"/>
        <v>0.90999999999999992</v>
      </c>
      <c r="AG258" s="25">
        <f t="shared" si="561"/>
        <v>0.90999999999999992</v>
      </c>
      <c r="AH258" s="25">
        <f t="shared" si="561"/>
        <v>0.90999999999999992</v>
      </c>
      <c r="AI258" s="25">
        <f t="shared" si="561"/>
        <v>1</v>
      </c>
      <c r="AJ258" s="25">
        <f t="shared" si="561"/>
        <v>1</v>
      </c>
      <c r="AK258" s="25">
        <f t="shared" si="561"/>
        <v>0.90499999999999992</v>
      </c>
      <c r="AL258" s="25">
        <f t="shared" si="561"/>
        <v>0.90999999999999992</v>
      </c>
      <c r="AM258" s="25">
        <f t="shared" si="561"/>
        <v>0.90999999999999992</v>
      </c>
      <c r="AN258" s="25">
        <f t="shared" si="561"/>
        <v>0.85599999999999987</v>
      </c>
      <c r="AO258" s="25">
        <f t="shared" si="561"/>
        <v>0.85599999999999987</v>
      </c>
      <c r="AP258" s="25">
        <f t="shared" si="561"/>
        <v>0.85599999999999987</v>
      </c>
      <c r="AQ258" s="25">
        <f t="shared" si="561"/>
        <v>0.85599999999999987</v>
      </c>
      <c r="AR258" s="25">
        <f t="shared" si="561"/>
        <v>1</v>
      </c>
      <c r="AS258" s="25">
        <f t="shared" si="561"/>
        <v>1</v>
      </c>
      <c r="AT258" s="25">
        <f t="shared" si="561"/>
        <v>0.85599999999999987</v>
      </c>
      <c r="AU258" s="25">
        <f t="shared" si="561"/>
        <v>1</v>
      </c>
      <c r="AV258" s="25">
        <f t="shared" si="561"/>
        <v>0.85599999999999987</v>
      </c>
      <c r="AW258" s="25">
        <f t="shared" si="561"/>
        <v>0.85599999999999987</v>
      </c>
      <c r="AX258" s="25">
        <f t="shared" si="561"/>
        <v>0.85599999999999987</v>
      </c>
      <c r="AY258" s="25">
        <f t="shared" si="561"/>
        <v>0.85599999999999987</v>
      </c>
      <c r="AZ258" s="25">
        <f t="shared" si="561"/>
        <v>0.85599999999999987</v>
      </c>
      <c r="BA258" s="25">
        <f t="shared" si="561"/>
        <v>0.85599999999999987</v>
      </c>
      <c r="BB258" s="25">
        <f t="shared" si="561"/>
        <v>0.85599999999999987</v>
      </c>
      <c r="BC258" s="25">
        <f t="shared" si="561"/>
        <v>0.85599999999999987</v>
      </c>
      <c r="BD258" s="25">
        <f t="shared" si="561"/>
        <v>0.85599999999999987</v>
      </c>
      <c r="BE258" s="25">
        <f t="shared" si="561"/>
        <v>0.85599999999999987</v>
      </c>
      <c r="BF258" s="25">
        <f t="shared" si="561"/>
        <v>0.84799999999999986</v>
      </c>
      <c r="BG258" s="25">
        <f t="shared" si="561"/>
        <v>0.84799999999999986</v>
      </c>
      <c r="BH258" s="25">
        <f t="shared" si="561"/>
        <v>1</v>
      </c>
      <c r="BI258" s="25">
        <f t="shared" si="561"/>
        <v>1</v>
      </c>
      <c r="BJ258" s="25">
        <f t="shared" si="561"/>
        <v>1</v>
      </c>
      <c r="BK258" s="25">
        <f t="shared" si="561"/>
        <v>0.85599999999999987</v>
      </c>
      <c r="BL258" s="25">
        <f t="shared" si="561"/>
        <v>0.85599999999999987</v>
      </c>
      <c r="BM258" s="25">
        <f t="shared" si="561"/>
        <v>0.85599999999999987</v>
      </c>
      <c r="BN258" s="25">
        <f t="shared" si="561"/>
        <v>0.85599999999999987</v>
      </c>
      <c r="BO258" s="25">
        <f t="shared" si="561"/>
        <v>0.85599999999999987</v>
      </c>
      <c r="BP258" s="25">
        <f t="shared" si="561"/>
        <v>0.85599999999999987</v>
      </c>
      <c r="BQ258" s="25">
        <f t="shared" si="561"/>
        <v>0.85599999999999987</v>
      </c>
      <c r="BR258" s="25">
        <f t="shared" si="561"/>
        <v>0.85599999999999987</v>
      </c>
      <c r="BS258" s="25">
        <f t="shared" si="561"/>
        <v>0.85599999999999987</v>
      </c>
      <c r="BT258" s="25">
        <f t="shared" si="561"/>
        <v>0.85599999999999987</v>
      </c>
      <c r="BU258" s="25">
        <f t="shared" si="561"/>
        <v>1</v>
      </c>
      <c r="BV258" s="25">
        <f t="shared" si="561"/>
        <v>0.86399999999999988</v>
      </c>
      <c r="BW258" s="25">
        <f t="shared" si="561"/>
        <v>0.85599999999999987</v>
      </c>
      <c r="BX258" s="25">
        <f t="shared" si="561"/>
        <v>0.85599999999999987</v>
      </c>
      <c r="BY258" s="25">
        <f t="shared" si="561"/>
        <v>0.85599999999999987</v>
      </c>
      <c r="BZ258" s="25">
        <f t="shared" si="561"/>
        <v>0.85599999999999987</v>
      </c>
      <c r="CA258" s="25">
        <f t="shared" si="561"/>
        <v>0.85599999999999987</v>
      </c>
      <c r="CB258" s="25">
        <f t="shared" si="561"/>
        <v>0.85599999999999987</v>
      </c>
      <c r="CC258" s="25">
        <f t="shared" si="561"/>
        <v>0.85599999999999987</v>
      </c>
      <c r="CD258" s="25">
        <f t="shared" ref="CD258:CS258" si="562">IF($F258=CD$4,1,IF($F258&gt;=EDATE(CD$4,12),IF(CD$11="Prior Year",CD246*(1-CD$10),CD246-CD$10),IF(CD257&gt;0,CD257,0)))</f>
        <v>0.85599999999999987</v>
      </c>
      <c r="CE258" s="25">
        <f t="shared" si="562"/>
        <v>0.85599999999999987</v>
      </c>
      <c r="CF258" s="25">
        <f t="shared" si="562"/>
        <v>1</v>
      </c>
      <c r="CG258" s="25">
        <f t="shared" si="562"/>
        <v>1</v>
      </c>
      <c r="CH258" s="25">
        <f t="shared" si="562"/>
        <v>1</v>
      </c>
      <c r="CI258" s="25">
        <f t="shared" si="562"/>
        <v>0.84799999999999986</v>
      </c>
      <c r="CJ258" s="25">
        <f t="shared" si="562"/>
        <v>0.90999999999999992</v>
      </c>
      <c r="CK258" s="25">
        <f t="shared" si="562"/>
        <v>0.90999999999999992</v>
      </c>
      <c r="CL258" s="25">
        <f t="shared" si="562"/>
        <v>0.87199999999999989</v>
      </c>
      <c r="CM258" s="25">
        <v>0.90044002251779065</v>
      </c>
      <c r="CN258" s="25">
        <v>0.90044002251779065</v>
      </c>
      <c r="CO258" s="25">
        <v>0.90044002251779065</v>
      </c>
      <c r="CP258" s="25">
        <f t="shared" si="562"/>
        <v>0.90999999999999992</v>
      </c>
      <c r="CQ258" s="25">
        <f t="shared" si="562"/>
        <v>0.90999999999999992</v>
      </c>
      <c r="CR258" s="25">
        <f t="shared" si="562"/>
        <v>0.90999999999999992</v>
      </c>
      <c r="CS258" s="25">
        <f t="shared" si="562"/>
        <v>0.90999999999999992</v>
      </c>
    </row>
    <row r="259" spans="2:97" hidden="1" outlineLevel="1" x14ac:dyDescent="0.25">
      <c r="B259" s="2">
        <f t="shared" si="455"/>
        <v>30</v>
      </c>
      <c r="F259" s="24">
        <f t="shared" si="458"/>
        <v>49461</v>
      </c>
      <c r="G259" s="25">
        <f t="shared" si="479"/>
        <v>0.90882690022625134</v>
      </c>
      <c r="H259" s="25"/>
      <c r="I259" s="25"/>
      <c r="J259" s="25"/>
      <c r="K259" s="25"/>
      <c r="L259" s="25"/>
      <c r="M259" s="25"/>
      <c r="N259" s="25"/>
      <c r="O259" s="25"/>
      <c r="P259" s="23"/>
      <c r="Q259" s="25">
        <f t="shared" si="480"/>
        <v>1</v>
      </c>
      <c r="R259" s="25">
        <f t="shared" ref="R259:CC259" si="563">IF($F259=R$4,1,IF($F259&gt;=EDATE(R$4,12),IF(R$11="Prior Year",R247*(1-R$10),R247-R$10),IF(R258&gt;0,R258,0)))</f>
        <v>0.90499999999999992</v>
      </c>
      <c r="S259" s="25">
        <f t="shared" si="563"/>
        <v>1</v>
      </c>
      <c r="T259" s="25">
        <f t="shared" si="563"/>
        <v>0.90499999999999992</v>
      </c>
      <c r="U259" s="25">
        <f t="shared" si="563"/>
        <v>0.90499999999999992</v>
      </c>
      <c r="V259" s="25">
        <f t="shared" si="563"/>
        <v>0.90999999999999992</v>
      </c>
      <c r="W259" s="25">
        <f t="shared" si="563"/>
        <v>0.90499999999999992</v>
      </c>
      <c r="X259" s="25">
        <f t="shared" si="563"/>
        <v>0.90999999999999992</v>
      </c>
      <c r="Y259" s="25">
        <f t="shared" si="563"/>
        <v>0.90999999999999992</v>
      </c>
      <c r="Z259" s="25">
        <f t="shared" si="563"/>
        <v>0.90999999999999992</v>
      </c>
      <c r="AA259" s="25">
        <f t="shared" si="563"/>
        <v>0.90999999999999992</v>
      </c>
      <c r="AB259" s="25">
        <f t="shared" si="563"/>
        <v>0.91499999999999992</v>
      </c>
      <c r="AC259" s="25">
        <f t="shared" si="563"/>
        <v>0.91499999999999992</v>
      </c>
      <c r="AD259" s="25">
        <f t="shared" si="563"/>
        <v>0.90499999999999992</v>
      </c>
      <c r="AE259" s="25">
        <f t="shared" si="563"/>
        <v>0.90999999999999992</v>
      </c>
      <c r="AF259" s="25">
        <f t="shared" si="563"/>
        <v>0.90999999999999992</v>
      </c>
      <c r="AG259" s="25">
        <f t="shared" si="563"/>
        <v>0.90999999999999992</v>
      </c>
      <c r="AH259" s="25">
        <f t="shared" si="563"/>
        <v>0.90999999999999992</v>
      </c>
      <c r="AI259" s="25">
        <f t="shared" si="563"/>
        <v>1</v>
      </c>
      <c r="AJ259" s="25">
        <f t="shared" si="563"/>
        <v>1</v>
      </c>
      <c r="AK259" s="25">
        <f t="shared" si="563"/>
        <v>0.90499999999999992</v>
      </c>
      <c r="AL259" s="25">
        <f t="shared" si="563"/>
        <v>0.90999999999999992</v>
      </c>
      <c r="AM259" s="25">
        <f t="shared" si="563"/>
        <v>0.90999999999999992</v>
      </c>
      <c r="AN259" s="25">
        <f t="shared" si="563"/>
        <v>0.85599999999999987</v>
      </c>
      <c r="AO259" s="25">
        <f t="shared" si="563"/>
        <v>0.85599999999999987</v>
      </c>
      <c r="AP259" s="25">
        <f t="shared" si="563"/>
        <v>0.85599999999999987</v>
      </c>
      <c r="AQ259" s="25">
        <f t="shared" si="563"/>
        <v>0.85599999999999987</v>
      </c>
      <c r="AR259" s="25">
        <f t="shared" si="563"/>
        <v>1</v>
      </c>
      <c r="AS259" s="25">
        <f t="shared" si="563"/>
        <v>1</v>
      </c>
      <c r="AT259" s="25">
        <f t="shared" si="563"/>
        <v>0.85599999999999987</v>
      </c>
      <c r="AU259" s="25">
        <f t="shared" si="563"/>
        <v>1</v>
      </c>
      <c r="AV259" s="25">
        <f t="shared" si="563"/>
        <v>0.85599999999999987</v>
      </c>
      <c r="AW259" s="25">
        <f t="shared" si="563"/>
        <v>0.85599999999999987</v>
      </c>
      <c r="AX259" s="25">
        <f t="shared" si="563"/>
        <v>0.85599999999999987</v>
      </c>
      <c r="AY259" s="25">
        <f t="shared" si="563"/>
        <v>0.85599999999999987</v>
      </c>
      <c r="AZ259" s="25">
        <f t="shared" si="563"/>
        <v>0.84799999999999986</v>
      </c>
      <c r="BA259" s="25">
        <f t="shared" si="563"/>
        <v>0.84799999999999986</v>
      </c>
      <c r="BB259" s="25">
        <f t="shared" si="563"/>
        <v>0.84799999999999986</v>
      </c>
      <c r="BC259" s="25">
        <f t="shared" si="563"/>
        <v>0.84799999999999986</v>
      </c>
      <c r="BD259" s="25">
        <f t="shared" si="563"/>
        <v>0.84799999999999986</v>
      </c>
      <c r="BE259" s="25">
        <f t="shared" si="563"/>
        <v>0.84799999999999986</v>
      </c>
      <c r="BF259" s="25">
        <f t="shared" si="563"/>
        <v>0.84799999999999986</v>
      </c>
      <c r="BG259" s="25">
        <f t="shared" si="563"/>
        <v>0.84799999999999986</v>
      </c>
      <c r="BH259" s="25">
        <f t="shared" si="563"/>
        <v>1</v>
      </c>
      <c r="BI259" s="25">
        <f t="shared" si="563"/>
        <v>1</v>
      </c>
      <c r="BJ259" s="25">
        <f t="shared" si="563"/>
        <v>1</v>
      </c>
      <c r="BK259" s="25">
        <f t="shared" si="563"/>
        <v>0.85599999999999987</v>
      </c>
      <c r="BL259" s="25">
        <f t="shared" si="563"/>
        <v>0.85599999999999987</v>
      </c>
      <c r="BM259" s="25">
        <f t="shared" si="563"/>
        <v>0.85599999999999987</v>
      </c>
      <c r="BN259" s="25">
        <f t="shared" si="563"/>
        <v>0.85599999999999987</v>
      </c>
      <c r="BO259" s="25">
        <f t="shared" si="563"/>
        <v>0.85599999999999987</v>
      </c>
      <c r="BP259" s="25">
        <f t="shared" si="563"/>
        <v>0.85599999999999987</v>
      </c>
      <c r="BQ259" s="25">
        <f t="shared" si="563"/>
        <v>0.85599999999999987</v>
      </c>
      <c r="BR259" s="25">
        <f t="shared" si="563"/>
        <v>0.85599999999999987</v>
      </c>
      <c r="BS259" s="25">
        <f t="shared" si="563"/>
        <v>0.85599999999999987</v>
      </c>
      <c r="BT259" s="25">
        <f t="shared" si="563"/>
        <v>0.85599999999999987</v>
      </c>
      <c r="BU259" s="25">
        <f t="shared" si="563"/>
        <v>1</v>
      </c>
      <c r="BV259" s="25">
        <f t="shared" si="563"/>
        <v>0.86399999999999988</v>
      </c>
      <c r="BW259" s="25">
        <f t="shared" si="563"/>
        <v>0.85599999999999987</v>
      </c>
      <c r="BX259" s="25">
        <f t="shared" si="563"/>
        <v>0.85599999999999987</v>
      </c>
      <c r="BY259" s="25">
        <f t="shared" si="563"/>
        <v>0.85599999999999987</v>
      </c>
      <c r="BZ259" s="25">
        <f t="shared" si="563"/>
        <v>0.85599999999999987</v>
      </c>
      <c r="CA259" s="25">
        <f t="shared" si="563"/>
        <v>0.85599999999999987</v>
      </c>
      <c r="CB259" s="25">
        <f t="shared" si="563"/>
        <v>0.85599999999999987</v>
      </c>
      <c r="CC259" s="25">
        <f t="shared" si="563"/>
        <v>0.85599999999999987</v>
      </c>
      <c r="CD259" s="25">
        <f t="shared" ref="CD259:CS259" si="564">IF($F259=CD$4,1,IF($F259&gt;=EDATE(CD$4,12),IF(CD$11="Prior Year",CD247*(1-CD$10),CD247-CD$10),IF(CD258&gt;0,CD258,0)))</f>
        <v>0.85599999999999987</v>
      </c>
      <c r="CE259" s="25">
        <f t="shared" si="564"/>
        <v>0.85599999999999987</v>
      </c>
      <c r="CF259" s="25">
        <f t="shared" si="564"/>
        <v>1</v>
      </c>
      <c r="CG259" s="25">
        <f t="shared" si="564"/>
        <v>1</v>
      </c>
      <c r="CH259" s="25">
        <f t="shared" si="564"/>
        <v>1</v>
      </c>
      <c r="CI259" s="25">
        <f t="shared" si="564"/>
        <v>0.84799999999999986</v>
      </c>
      <c r="CJ259" s="25">
        <f t="shared" si="564"/>
        <v>0.90999999999999992</v>
      </c>
      <c r="CK259" s="25">
        <f t="shared" si="564"/>
        <v>0.90999999999999992</v>
      </c>
      <c r="CL259" s="25">
        <f t="shared" si="564"/>
        <v>0.87199999999999989</v>
      </c>
      <c r="CM259" s="25">
        <v>0.90044002251779065</v>
      </c>
      <c r="CN259" s="25">
        <v>0.90044002251779065</v>
      </c>
      <c r="CO259" s="25">
        <v>0.90044002251779065</v>
      </c>
      <c r="CP259" s="25">
        <f t="shared" si="564"/>
        <v>0.90999999999999992</v>
      </c>
      <c r="CQ259" s="25">
        <f t="shared" si="564"/>
        <v>0.90999999999999992</v>
      </c>
      <c r="CR259" s="25">
        <f t="shared" si="564"/>
        <v>0.90999999999999992</v>
      </c>
      <c r="CS259" s="25">
        <f t="shared" si="564"/>
        <v>0.90999999999999992</v>
      </c>
    </row>
    <row r="260" spans="2:97" hidden="1" outlineLevel="1" x14ac:dyDescent="0.25">
      <c r="B260" s="2">
        <f t="shared" si="455"/>
        <v>31</v>
      </c>
      <c r="F260" s="24">
        <f t="shared" si="458"/>
        <v>49491</v>
      </c>
      <c r="G260" s="25">
        <f t="shared" si="479"/>
        <v>0.90882690022625134</v>
      </c>
      <c r="H260" s="25"/>
      <c r="I260" s="25"/>
      <c r="J260" s="25"/>
      <c r="K260" s="25"/>
      <c r="L260" s="25"/>
      <c r="M260" s="25"/>
      <c r="N260" s="25"/>
      <c r="O260" s="25"/>
      <c r="P260" s="23"/>
      <c r="Q260" s="25">
        <f t="shared" si="480"/>
        <v>1</v>
      </c>
      <c r="R260" s="25">
        <f t="shared" ref="R260:CC260" si="565">IF($F260=R$4,1,IF($F260&gt;=EDATE(R$4,12),IF(R$11="Prior Year",R248*(1-R$10),R248-R$10),IF(R259&gt;0,R259,0)))</f>
        <v>0.90499999999999992</v>
      </c>
      <c r="S260" s="25">
        <f t="shared" si="565"/>
        <v>1</v>
      </c>
      <c r="T260" s="25">
        <f t="shared" si="565"/>
        <v>0.90499999999999992</v>
      </c>
      <c r="U260" s="25">
        <f t="shared" si="565"/>
        <v>0.90499999999999992</v>
      </c>
      <c r="V260" s="25">
        <f t="shared" si="565"/>
        <v>0.90999999999999992</v>
      </c>
      <c r="W260" s="25">
        <f t="shared" si="565"/>
        <v>0.90499999999999992</v>
      </c>
      <c r="X260" s="25">
        <f t="shared" si="565"/>
        <v>0.90999999999999992</v>
      </c>
      <c r="Y260" s="25">
        <f t="shared" si="565"/>
        <v>0.90999999999999992</v>
      </c>
      <c r="Z260" s="25">
        <f t="shared" si="565"/>
        <v>0.90999999999999992</v>
      </c>
      <c r="AA260" s="25">
        <f t="shared" si="565"/>
        <v>0.90999999999999992</v>
      </c>
      <c r="AB260" s="25">
        <f t="shared" si="565"/>
        <v>0.91499999999999992</v>
      </c>
      <c r="AC260" s="25">
        <f t="shared" si="565"/>
        <v>0.91499999999999992</v>
      </c>
      <c r="AD260" s="25">
        <f t="shared" si="565"/>
        <v>0.90499999999999992</v>
      </c>
      <c r="AE260" s="25">
        <f t="shared" si="565"/>
        <v>0.90999999999999992</v>
      </c>
      <c r="AF260" s="25">
        <f t="shared" si="565"/>
        <v>0.90999999999999992</v>
      </c>
      <c r="AG260" s="25">
        <f t="shared" si="565"/>
        <v>0.90999999999999992</v>
      </c>
      <c r="AH260" s="25">
        <f t="shared" si="565"/>
        <v>0.90999999999999992</v>
      </c>
      <c r="AI260" s="25">
        <f t="shared" si="565"/>
        <v>1</v>
      </c>
      <c r="AJ260" s="25">
        <f t="shared" si="565"/>
        <v>1</v>
      </c>
      <c r="AK260" s="25">
        <f t="shared" si="565"/>
        <v>0.90499999999999992</v>
      </c>
      <c r="AL260" s="25">
        <f t="shared" si="565"/>
        <v>0.90999999999999992</v>
      </c>
      <c r="AM260" s="25">
        <f t="shared" si="565"/>
        <v>0.90999999999999992</v>
      </c>
      <c r="AN260" s="25">
        <f t="shared" si="565"/>
        <v>0.85599999999999987</v>
      </c>
      <c r="AO260" s="25">
        <f t="shared" si="565"/>
        <v>0.85599999999999987</v>
      </c>
      <c r="AP260" s="25">
        <f t="shared" si="565"/>
        <v>0.85599999999999987</v>
      </c>
      <c r="AQ260" s="25">
        <f t="shared" si="565"/>
        <v>0.85599999999999987</v>
      </c>
      <c r="AR260" s="25">
        <f t="shared" si="565"/>
        <v>1</v>
      </c>
      <c r="AS260" s="25">
        <f t="shared" si="565"/>
        <v>1</v>
      </c>
      <c r="AT260" s="25">
        <f t="shared" si="565"/>
        <v>0.85599999999999987</v>
      </c>
      <c r="AU260" s="25">
        <f t="shared" si="565"/>
        <v>1</v>
      </c>
      <c r="AV260" s="25">
        <f t="shared" si="565"/>
        <v>0.85599999999999987</v>
      </c>
      <c r="AW260" s="25">
        <f t="shared" si="565"/>
        <v>0.85599999999999987</v>
      </c>
      <c r="AX260" s="25">
        <f t="shared" si="565"/>
        <v>0.85599999999999987</v>
      </c>
      <c r="AY260" s="25">
        <f t="shared" si="565"/>
        <v>0.85599999999999987</v>
      </c>
      <c r="AZ260" s="25">
        <f t="shared" si="565"/>
        <v>0.84799999999999986</v>
      </c>
      <c r="BA260" s="25">
        <f t="shared" si="565"/>
        <v>0.84799999999999986</v>
      </c>
      <c r="BB260" s="25">
        <f t="shared" si="565"/>
        <v>0.84799999999999986</v>
      </c>
      <c r="BC260" s="25">
        <f t="shared" si="565"/>
        <v>0.84799999999999986</v>
      </c>
      <c r="BD260" s="25">
        <f t="shared" si="565"/>
        <v>0.84799999999999986</v>
      </c>
      <c r="BE260" s="25">
        <f t="shared" si="565"/>
        <v>0.84799999999999986</v>
      </c>
      <c r="BF260" s="25">
        <f t="shared" si="565"/>
        <v>0.84799999999999986</v>
      </c>
      <c r="BG260" s="25">
        <f t="shared" si="565"/>
        <v>0.84799999999999986</v>
      </c>
      <c r="BH260" s="25">
        <f t="shared" si="565"/>
        <v>1</v>
      </c>
      <c r="BI260" s="25">
        <f t="shared" si="565"/>
        <v>1</v>
      </c>
      <c r="BJ260" s="25">
        <f t="shared" si="565"/>
        <v>1</v>
      </c>
      <c r="BK260" s="25">
        <f t="shared" si="565"/>
        <v>0.85599999999999987</v>
      </c>
      <c r="BL260" s="25">
        <f t="shared" si="565"/>
        <v>0.85599999999999987</v>
      </c>
      <c r="BM260" s="25">
        <f t="shared" si="565"/>
        <v>0.85599999999999987</v>
      </c>
      <c r="BN260" s="25">
        <f t="shared" si="565"/>
        <v>0.85599999999999987</v>
      </c>
      <c r="BO260" s="25">
        <f t="shared" si="565"/>
        <v>0.85599999999999987</v>
      </c>
      <c r="BP260" s="25">
        <f t="shared" si="565"/>
        <v>0.85599999999999987</v>
      </c>
      <c r="BQ260" s="25">
        <f t="shared" si="565"/>
        <v>0.85599999999999987</v>
      </c>
      <c r="BR260" s="25">
        <f t="shared" si="565"/>
        <v>0.85599999999999987</v>
      </c>
      <c r="BS260" s="25">
        <f t="shared" si="565"/>
        <v>0.85599999999999987</v>
      </c>
      <c r="BT260" s="25">
        <f t="shared" si="565"/>
        <v>0.85599999999999987</v>
      </c>
      <c r="BU260" s="25">
        <f t="shared" si="565"/>
        <v>1</v>
      </c>
      <c r="BV260" s="25">
        <f t="shared" si="565"/>
        <v>0.86399999999999988</v>
      </c>
      <c r="BW260" s="25">
        <f t="shared" si="565"/>
        <v>0.85599999999999987</v>
      </c>
      <c r="BX260" s="25">
        <f t="shared" si="565"/>
        <v>0.85599999999999987</v>
      </c>
      <c r="BY260" s="25">
        <f t="shared" si="565"/>
        <v>0.85599999999999987</v>
      </c>
      <c r="BZ260" s="25">
        <f t="shared" si="565"/>
        <v>0.85599999999999987</v>
      </c>
      <c r="CA260" s="25">
        <f t="shared" si="565"/>
        <v>0.85599999999999987</v>
      </c>
      <c r="CB260" s="25">
        <f t="shared" si="565"/>
        <v>0.85599999999999987</v>
      </c>
      <c r="CC260" s="25">
        <f t="shared" si="565"/>
        <v>0.85599999999999987</v>
      </c>
      <c r="CD260" s="25">
        <f t="shared" ref="CD260:CS260" si="566">IF($F260=CD$4,1,IF($F260&gt;=EDATE(CD$4,12),IF(CD$11="Prior Year",CD248*(1-CD$10),CD248-CD$10),IF(CD259&gt;0,CD259,0)))</f>
        <v>0.85599999999999987</v>
      </c>
      <c r="CE260" s="25">
        <f t="shared" si="566"/>
        <v>0.85599999999999987</v>
      </c>
      <c r="CF260" s="25">
        <f t="shared" si="566"/>
        <v>1</v>
      </c>
      <c r="CG260" s="25">
        <f t="shared" si="566"/>
        <v>1</v>
      </c>
      <c r="CH260" s="25">
        <f t="shared" si="566"/>
        <v>1</v>
      </c>
      <c r="CI260" s="25">
        <f t="shared" si="566"/>
        <v>0.84799999999999986</v>
      </c>
      <c r="CJ260" s="25">
        <f t="shared" si="566"/>
        <v>0.90999999999999992</v>
      </c>
      <c r="CK260" s="25">
        <f t="shared" si="566"/>
        <v>0.90999999999999992</v>
      </c>
      <c r="CL260" s="25">
        <f t="shared" si="566"/>
        <v>0.87199999999999989</v>
      </c>
      <c r="CM260" s="25">
        <v>0.90044002251779065</v>
      </c>
      <c r="CN260" s="25">
        <v>0.90044002251779065</v>
      </c>
      <c r="CO260" s="25">
        <v>0.90044002251779065</v>
      </c>
      <c r="CP260" s="25">
        <f t="shared" si="566"/>
        <v>0.90999999999999992</v>
      </c>
      <c r="CQ260" s="25">
        <f t="shared" si="566"/>
        <v>0.90999999999999992</v>
      </c>
      <c r="CR260" s="25">
        <f t="shared" si="566"/>
        <v>0.90999999999999992</v>
      </c>
      <c r="CS260" s="25">
        <f t="shared" si="566"/>
        <v>0.90999999999999992</v>
      </c>
    </row>
    <row r="261" spans="2:97" hidden="1" outlineLevel="1" x14ac:dyDescent="0.25">
      <c r="B261" s="2">
        <f t="shared" si="455"/>
        <v>31</v>
      </c>
      <c r="F261" s="24">
        <f t="shared" si="458"/>
        <v>49522</v>
      </c>
      <c r="G261" s="25">
        <f t="shared" si="479"/>
        <v>0.90810901120801346</v>
      </c>
      <c r="H261" s="25"/>
      <c r="I261" s="25"/>
      <c r="J261" s="25"/>
      <c r="K261" s="25"/>
      <c r="L261" s="25"/>
      <c r="M261" s="25"/>
      <c r="N261" s="25"/>
      <c r="O261" s="25"/>
      <c r="P261" s="23"/>
      <c r="Q261" s="25">
        <f t="shared" si="480"/>
        <v>1</v>
      </c>
      <c r="R261" s="25">
        <f t="shared" ref="R261:CC261" si="567">IF($F261=R$4,1,IF($F261&gt;=EDATE(R$4,12),IF(R$11="Prior Year",R249*(1-R$10),R249-R$10),IF(R260&gt;0,R260,0)))</f>
        <v>0.90499999999999992</v>
      </c>
      <c r="S261" s="25">
        <f t="shared" si="567"/>
        <v>1</v>
      </c>
      <c r="T261" s="25">
        <f t="shared" si="567"/>
        <v>0.90499999999999992</v>
      </c>
      <c r="U261" s="25">
        <f t="shared" si="567"/>
        <v>0.90499999999999992</v>
      </c>
      <c r="V261" s="25">
        <f t="shared" si="567"/>
        <v>0.90999999999999992</v>
      </c>
      <c r="W261" s="25">
        <f t="shared" si="567"/>
        <v>0.90499999999999992</v>
      </c>
      <c r="X261" s="25">
        <f t="shared" si="567"/>
        <v>0.90999999999999992</v>
      </c>
      <c r="Y261" s="25">
        <f t="shared" si="567"/>
        <v>0.90999999999999992</v>
      </c>
      <c r="Z261" s="25">
        <f t="shared" si="567"/>
        <v>0.90999999999999992</v>
      </c>
      <c r="AA261" s="25">
        <f t="shared" si="567"/>
        <v>0.90999999999999992</v>
      </c>
      <c r="AB261" s="25">
        <f t="shared" si="567"/>
        <v>0.91499999999999992</v>
      </c>
      <c r="AC261" s="25">
        <f t="shared" si="567"/>
        <v>0.91499999999999992</v>
      </c>
      <c r="AD261" s="25">
        <f t="shared" si="567"/>
        <v>0.90499999999999992</v>
      </c>
      <c r="AE261" s="25">
        <f t="shared" si="567"/>
        <v>0.90999999999999992</v>
      </c>
      <c r="AF261" s="25">
        <f t="shared" si="567"/>
        <v>0.90999999999999992</v>
      </c>
      <c r="AG261" s="25">
        <f t="shared" si="567"/>
        <v>0.90999999999999992</v>
      </c>
      <c r="AH261" s="25">
        <f t="shared" si="567"/>
        <v>0.90999999999999992</v>
      </c>
      <c r="AI261" s="25">
        <f t="shared" si="567"/>
        <v>1</v>
      </c>
      <c r="AJ261" s="25">
        <f t="shared" si="567"/>
        <v>1</v>
      </c>
      <c r="AK261" s="25">
        <f t="shared" si="567"/>
        <v>0.90499999999999992</v>
      </c>
      <c r="AL261" s="25">
        <f t="shared" si="567"/>
        <v>0.90999999999999992</v>
      </c>
      <c r="AM261" s="25">
        <f t="shared" si="567"/>
        <v>0.90999999999999992</v>
      </c>
      <c r="AN261" s="25">
        <f t="shared" si="567"/>
        <v>0.85599999999999987</v>
      </c>
      <c r="AO261" s="25">
        <f t="shared" si="567"/>
        <v>0.85599999999999987</v>
      </c>
      <c r="AP261" s="25">
        <f t="shared" si="567"/>
        <v>0.85599999999999987</v>
      </c>
      <c r="AQ261" s="25">
        <f t="shared" si="567"/>
        <v>0.85599999999999987</v>
      </c>
      <c r="AR261" s="25">
        <f t="shared" si="567"/>
        <v>1</v>
      </c>
      <c r="AS261" s="25">
        <f t="shared" si="567"/>
        <v>1</v>
      </c>
      <c r="AT261" s="25">
        <f t="shared" si="567"/>
        <v>0.85599999999999987</v>
      </c>
      <c r="AU261" s="25">
        <f t="shared" si="567"/>
        <v>1</v>
      </c>
      <c r="AV261" s="25">
        <f t="shared" si="567"/>
        <v>0.85599999999999987</v>
      </c>
      <c r="AW261" s="25">
        <f t="shared" si="567"/>
        <v>0.85599999999999987</v>
      </c>
      <c r="AX261" s="25">
        <f t="shared" si="567"/>
        <v>0.85599999999999987</v>
      </c>
      <c r="AY261" s="25">
        <f t="shared" si="567"/>
        <v>0.85599999999999987</v>
      </c>
      <c r="AZ261" s="25">
        <f t="shared" si="567"/>
        <v>0.84799999999999986</v>
      </c>
      <c r="BA261" s="25">
        <f t="shared" si="567"/>
        <v>0.84799999999999986</v>
      </c>
      <c r="BB261" s="25">
        <f t="shared" si="567"/>
        <v>0.84799999999999986</v>
      </c>
      <c r="BC261" s="25">
        <f t="shared" si="567"/>
        <v>0.84799999999999986</v>
      </c>
      <c r="BD261" s="25">
        <f t="shared" si="567"/>
        <v>0.84799999999999986</v>
      </c>
      <c r="BE261" s="25">
        <f t="shared" si="567"/>
        <v>0.84799999999999986</v>
      </c>
      <c r="BF261" s="25">
        <f t="shared" si="567"/>
        <v>0.84799999999999986</v>
      </c>
      <c r="BG261" s="25">
        <f t="shared" si="567"/>
        <v>0.84799999999999986</v>
      </c>
      <c r="BH261" s="25">
        <f t="shared" si="567"/>
        <v>1</v>
      </c>
      <c r="BI261" s="25">
        <f t="shared" si="567"/>
        <v>1</v>
      </c>
      <c r="BJ261" s="25">
        <f t="shared" si="567"/>
        <v>1</v>
      </c>
      <c r="BK261" s="25">
        <f t="shared" si="567"/>
        <v>0.85599999999999987</v>
      </c>
      <c r="BL261" s="25">
        <f t="shared" si="567"/>
        <v>0.85599999999999987</v>
      </c>
      <c r="BM261" s="25">
        <f t="shared" si="567"/>
        <v>0.85599999999999987</v>
      </c>
      <c r="BN261" s="25">
        <f t="shared" si="567"/>
        <v>0.85599999999999987</v>
      </c>
      <c r="BO261" s="25">
        <f t="shared" si="567"/>
        <v>0.85599999999999987</v>
      </c>
      <c r="BP261" s="25">
        <f t="shared" si="567"/>
        <v>0.85599999999999987</v>
      </c>
      <c r="BQ261" s="25">
        <f t="shared" si="567"/>
        <v>0.84799999999999986</v>
      </c>
      <c r="BR261" s="25">
        <f t="shared" si="567"/>
        <v>0.84799999999999986</v>
      </c>
      <c r="BS261" s="25">
        <f t="shared" si="567"/>
        <v>0.84799999999999986</v>
      </c>
      <c r="BT261" s="25">
        <f t="shared" si="567"/>
        <v>0.84799999999999986</v>
      </c>
      <c r="BU261" s="25">
        <f t="shared" si="567"/>
        <v>1</v>
      </c>
      <c r="BV261" s="25">
        <f t="shared" si="567"/>
        <v>0.86399999999999988</v>
      </c>
      <c r="BW261" s="25">
        <f t="shared" si="567"/>
        <v>0.84799999999999986</v>
      </c>
      <c r="BX261" s="25">
        <f t="shared" si="567"/>
        <v>0.84799999999999986</v>
      </c>
      <c r="BY261" s="25">
        <f t="shared" si="567"/>
        <v>0.84799999999999986</v>
      </c>
      <c r="BZ261" s="25">
        <f t="shared" si="567"/>
        <v>0.84799999999999986</v>
      </c>
      <c r="CA261" s="25">
        <f t="shared" si="567"/>
        <v>0.84799999999999986</v>
      </c>
      <c r="CB261" s="25">
        <f t="shared" si="567"/>
        <v>0.84799999999999986</v>
      </c>
      <c r="CC261" s="25">
        <f t="shared" si="567"/>
        <v>0.84799999999999986</v>
      </c>
      <c r="CD261" s="25">
        <f t="shared" ref="CD261:CS261" si="568">IF($F261=CD$4,1,IF($F261&gt;=EDATE(CD$4,12),IF(CD$11="Prior Year",CD249*(1-CD$10),CD249-CD$10),IF(CD260&gt;0,CD260,0)))</f>
        <v>0.84799999999999986</v>
      </c>
      <c r="CE261" s="25">
        <f t="shared" si="568"/>
        <v>0.84799999999999986</v>
      </c>
      <c r="CF261" s="25">
        <f t="shared" si="568"/>
        <v>1</v>
      </c>
      <c r="CG261" s="25">
        <f t="shared" si="568"/>
        <v>1</v>
      </c>
      <c r="CH261" s="25">
        <f t="shared" si="568"/>
        <v>1</v>
      </c>
      <c r="CI261" s="25">
        <f t="shared" si="568"/>
        <v>0.84799999999999986</v>
      </c>
      <c r="CJ261" s="25">
        <f t="shared" si="568"/>
        <v>0.90999999999999992</v>
      </c>
      <c r="CK261" s="25">
        <f t="shared" si="568"/>
        <v>0.90999999999999992</v>
      </c>
      <c r="CL261" s="25">
        <f t="shared" si="568"/>
        <v>0.87199999999999989</v>
      </c>
      <c r="CM261" s="25">
        <v>0.90044002251779065</v>
      </c>
      <c r="CN261" s="25">
        <v>0.90044002251779065</v>
      </c>
      <c r="CO261" s="25">
        <v>0.90044002251779065</v>
      </c>
      <c r="CP261" s="25">
        <f t="shared" si="568"/>
        <v>0.90999999999999992</v>
      </c>
      <c r="CQ261" s="25">
        <f t="shared" si="568"/>
        <v>0.90999999999999992</v>
      </c>
      <c r="CR261" s="25">
        <f t="shared" si="568"/>
        <v>0.90999999999999992</v>
      </c>
      <c r="CS261" s="25">
        <f t="shared" si="568"/>
        <v>0.90999999999999992</v>
      </c>
    </row>
    <row r="262" spans="2:97" hidden="1" outlineLevel="1" x14ac:dyDescent="0.25">
      <c r="B262" s="2">
        <f t="shared" si="455"/>
        <v>30</v>
      </c>
      <c r="F262" s="24">
        <f t="shared" si="458"/>
        <v>49553</v>
      </c>
      <c r="G262" s="25">
        <f t="shared" si="479"/>
        <v>0.90804837868958121</v>
      </c>
      <c r="H262" s="25"/>
      <c r="I262" s="25"/>
      <c r="J262" s="25"/>
      <c r="K262" s="25"/>
      <c r="L262" s="25"/>
      <c r="M262" s="25"/>
      <c r="N262" s="25"/>
      <c r="O262" s="25"/>
      <c r="P262" s="23"/>
      <c r="Q262" s="25">
        <f t="shared" si="480"/>
        <v>1</v>
      </c>
      <c r="R262" s="25">
        <f t="shared" ref="R262:CC262" si="569">IF($F262=R$4,1,IF($F262&gt;=EDATE(R$4,12),IF(R$11="Prior Year",R250*(1-R$10),R250-R$10),IF(R261&gt;0,R261,0)))</f>
        <v>0.89999999999999991</v>
      </c>
      <c r="S262" s="25">
        <f t="shared" si="569"/>
        <v>1</v>
      </c>
      <c r="T262" s="25">
        <f t="shared" si="569"/>
        <v>0.90499999999999992</v>
      </c>
      <c r="U262" s="25">
        <f t="shared" si="569"/>
        <v>0.90499999999999992</v>
      </c>
      <c r="V262" s="25">
        <f t="shared" si="569"/>
        <v>0.90999999999999992</v>
      </c>
      <c r="W262" s="25">
        <f t="shared" si="569"/>
        <v>0.90499999999999992</v>
      </c>
      <c r="X262" s="25">
        <f t="shared" si="569"/>
        <v>0.90999999999999992</v>
      </c>
      <c r="Y262" s="25">
        <f t="shared" si="569"/>
        <v>0.90999999999999992</v>
      </c>
      <c r="Z262" s="25">
        <f t="shared" si="569"/>
        <v>0.90999999999999992</v>
      </c>
      <c r="AA262" s="25">
        <f t="shared" si="569"/>
        <v>0.90999999999999992</v>
      </c>
      <c r="AB262" s="25">
        <f t="shared" si="569"/>
        <v>0.91499999999999992</v>
      </c>
      <c r="AC262" s="25">
        <f t="shared" si="569"/>
        <v>0.91499999999999992</v>
      </c>
      <c r="AD262" s="25">
        <f t="shared" si="569"/>
        <v>0.90499999999999992</v>
      </c>
      <c r="AE262" s="25">
        <f t="shared" si="569"/>
        <v>0.90999999999999992</v>
      </c>
      <c r="AF262" s="25">
        <f t="shared" si="569"/>
        <v>0.90999999999999992</v>
      </c>
      <c r="AG262" s="25">
        <f t="shared" si="569"/>
        <v>0.90999999999999992</v>
      </c>
      <c r="AH262" s="25">
        <f t="shared" si="569"/>
        <v>0.90999999999999992</v>
      </c>
      <c r="AI262" s="25">
        <f t="shared" si="569"/>
        <v>1</v>
      </c>
      <c r="AJ262" s="25">
        <f t="shared" si="569"/>
        <v>1</v>
      </c>
      <c r="AK262" s="25">
        <f t="shared" si="569"/>
        <v>0.90499999999999992</v>
      </c>
      <c r="AL262" s="25">
        <f t="shared" si="569"/>
        <v>0.90999999999999992</v>
      </c>
      <c r="AM262" s="25">
        <f t="shared" si="569"/>
        <v>0.90999999999999992</v>
      </c>
      <c r="AN262" s="25">
        <f t="shared" si="569"/>
        <v>0.85599999999999987</v>
      </c>
      <c r="AO262" s="25">
        <f t="shared" si="569"/>
        <v>0.85599999999999987</v>
      </c>
      <c r="AP262" s="25">
        <f t="shared" si="569"/>
        <v>0.85599999999999987</v>
      </c>
      <c r="AQ262" s="25">
        <f t="shared" si="569"/>
        <v>0.85599999999999987</v>
      </c>
      <c r="AR262" s="25">
        <f t="shared" si="569"/>
        <v>1</v>
      </c>
      <c r="AS262" s="25">
        <f t="shared" si="569"/>
        <v>1</v>
      </c>
      <c r="AT262" s="25">
        <f t="shared" si="569"/>
        <v>0.85599999999999987</v>
      </c>
      <c r="AU262" s="25">
        <f t="shared" si="569"/>
        <v>1</v>
      </c>
      <c r="AV262" s="25">
        <f t="shared" si="569"/>
        <v>0.85599999999999987</v>
      </c>
      <c r="AW262" s="25">
        <f t="shared" si="569"/>
        <v>0.85599999999999987</v>
      </c>
      <c r="AX262" s="25">
        <f t="shared" si="569"/>
        <v>0.85599999999999987</v>
      </c>
      <c r="AY262" s="25">
        <f t="shared" si="569"/>
        <v>0.85599999999999987</v>
      </c>
      <c r="AZ262" s="25">
        <f t="shared" si="569"/>
        <v>0.84799999999999986</v>
      </c>
      <c r="BA262" s="25">
        <f t="shared" si="569"/>
        <v>0.84799999999999986</v>
      </c>
      <c r="BB262" s="25">
        <f t="shared" si="569"/>
        <v>0.84799999999999986</v>
      </c>
      <c r="BC262" s="25">
        <f t="shared" si="569"/>
        <v>0.84799999999999986</v>
      </c>
      <c r="BD262" s="25">
        <f t="shared" si="569"/>
        <v>0.84799999999999986</v>
      </c>
      <c r="BE262" s="25">
        <f t="shared" si="569"/>
        <v>0.84799999999999986</v>
      </c>
      <c r="BF262" s="25">
        <f t="shared" si="569"/>
        <v>0.84799999999999986</v>
      </c>
      <c r="BG262" s="25">
        <f t="shared" si="569"/>
        <v>0.84799999999999986</v>
      </c>
      <c r="BH262" s="25">
        <f t="shared" si="569"/>
        <v>1</v>
      </c>
      <c r="BI262" s="25">
        <f t="shared" si="569"/>
        <v>1</v>
      </c>
      <c r="BJ262" s="25">
        <f t="shared" si="569"/>
        <v>1</v>
      </c>
      <c r="BK262" s="25">
        <f t="shared" si="569"/>
        <v>0.85599999999999987</v>
      </c>
      <c r="BL262" s="25">
        <f t="shared" si="569"/>
        <v>0.85599999999999987</v>
      </c>
      <c r="BM262" s="25">
        <f t="shared" si="569"/>
        <v>0.85599999999999987</v>
      </c>
      <c r="BN262" s="25">
        <f t="shared" si="569"/>
        <v>0.85599999999999987</v>
      </c>
      <c r="BO262" s="25">
        <f t="shared" si="569"/>
        <v>0.85599999999999987</v>
      </c>
      <c r="BP262" s="25">
        <f t="shared" si="569"/>
        <v>0.85599999999999987</v>
      </c>
      <c r="BQ262" s="25">
        <f t="shared" si="569"/>
        <v>0.84799999999999986</v>
      </c>
      <c r="BR262" s="25">
        <f t="shared" si="569"/>
        <v>0.84799999999999986</v>
      </c>
      <c r="BS262" s="25">
        <f t="shared" si="569"/>
        <v>0.84799999999999986</v>
      </c>
      <c r="BT262" s="25">
        <f t="shared" si="569"/>
        <v>0.84799999999999986</v>
      </c>
      <c r="BU262" s="25">
        <f t="shared" si="569"/>
        <v>1</v>
      </c>
      <c r="BV262" s="25">
        <f t="shared" si="569"/>
        <v>0.86399999999999988</v>
      </c>
      <c r="BW262" s="25">
        <f t="shared" si="569"/>
        <v>0.84799999999999986</v>
      </c>
      <c r="BX262" s="25">
        <f t="shared" si="569"/>
        <v>0.84799999999999986</v>
      </c>
      <c r="BY262" s="25">
        <f t="shared" si="569"/>
        <v>0.84799999999999986</v>
      </c>
      <c r="BZ262" s="25">
        <f t="shared" si="569"/>
        <v>0.84799999999999986</v>
      </c>
      <c r="CA262" s="25">
        <f t="shared" si="569"/>
        <v>0.84799999999999986</v>
      </c>
      <c r="CB262" s="25">
        <f t="shared" si="569"/>
        <v>0.84799999999999986</v>
      </c>
      <c r="CC262" s="25">
        <f t="shared" si="569"/>
        <v>0.84799999999999986</v>
      </c>
      <c r="CD262" s="25">
        <f t="shared" ref="CD262:CS262" si="570">IF($F262=CD$4,1,IF($F262&gt;=EDATE(CD$4,12),IF(CD$11="Prior Year",CD250*(1-CD$10),CD250-CD$10),IF(CD261&gt;0,CD261,0)))</f>
        <v>0.84799999999999986</v>
      </c>
      <c r="CE262" s="25">
        <f t="shared" si="570"/>
        <v>0.84799999999999986</v>
      </c>
      <c r="CF262" s="25">
        <f t="shared" si="570"/>
        <v>1</v>
      </c>
      <c r="CG262" s="25">
        <f t="shared" si="570"/>
        <v>1</v>
      </c>
      <c r="CH262" s="25">
        <f t="shared" si="570"/>
        <v>1</v>
      </c>
      <c r="CI262" s="25">
        <f t="shared" si="570"/>
        <v>0.84799999999999986</v>
      </c>
      <c r="CJ262" s="25">
        <f t="shared" si="570"/>
        <v>0.90999999999999992</v>
      </c>
      <c r="CK262" s="25">
        <f t="shared" si="570"/>
        <v>0.90999999999999992</v>
      </c>
      <c r="CL262" s="25">
        <f t="shared" si="570"/>
        <v>0.87199999999999989</v>
      </c>
      <c r="CM262" s="25">
        <v>0.90044002251779065</v>
      </c>
      <c r="CN262" s="25">
        <v>0.90044002251779065</v>
      </c>
      <c r="CO262" s="25">
        <v>0.90044002251779065</v>
      </c>
      <c r="CP262" s="25">
        <f t="shared" si="570"/>
        <v>0.90999999999999992</v>
      </c>
      <c r="CQ262" s="25">
        <f t="shared" si="570"/>
        <v>0.90999999999999992</v>
      </c>
      <c r="CR262" s="25">
        <f t="shared" si="570"/>
        <v>0.90999999999999992</v>
      </c>
      <c r="CS262" s="25">
        <f t="shared" si="570"/>
        <v>0.90999999999999992</v>
      </c>
    </row>
    <row r="263" spans="2:97" hidden="1" outlineLevel="1" x14ac:dyDescent="0.25">
      <c r="B263" s="2">
        <f t="shared" si="455"/>
        <v>31</v>
      </c>
      <c r="F263" s="24">
        <f t="shared" si="458"/>
        <v>49583</v>
      </c>
      <c r="G263" s="25">
        <f t="shared" si="479"/>
        <v>0.90792711365271661</v>
      </c>
      <c r="H263" s="25"/>
      <c r="I263" s="25"/>
      <c r="J263" s="25"/>
      <c r="K263" s="25"/>
      <c r="L263" s="25"/>
      <c r="M263" s="25"/>
      <c r="N263" s="25"/>
      <c r="O263" s="25"/>
      <c r="P263" s="23"/>
      <c r="Q263" s="25">
        <f t="shared" si="480"/>
        <v>1</v>
      </c>
      <c r="R263" s="25">
        <f t="shared" ref="R263:CC263" si="571">IF($F263=R$4,1,IF($F263&gt;=EDATE(R$4,12),IF(R$11="Prior Year",R251*(1-R$10),R251-R$10),IF(R262&gt;0,R262,0)))</f>
        <v>0.89999999999999991</v>
      </c>
      <c r="S263" s="25">
        <f t="shared" si="571"/>
        <v>1</v>
      </c>
      <c r="T263" s="25">
        <f t="shared" si="571"/>
        <v>0.90499999999999992</v>
      </c>
      <c r="U263" s="25">
        <f t="shared" si="571"/>
        <v>0.90499999999999992</v>
      </c>
      <c r="V263" s="25">
        <f t="shared" si="571"/>
        <v>0.90999999999999992</v>
      </c>
      <c r="W263" s="25">
        <f t="shared" si="571"/>
        <v>0.90499999999999992</v>
      </c>
      <c r="X263" s="25">
        <f t="shared" si="571"/>
        <v>0.90499999999999992</v>
      </c>
      <c r="Y263" s="25">
        <f t="shared" si="571"/>
        <v>0.90499999999999992</v>
      </c>
      <c r="Z263" s="25">
        <f t="shared" si="571"/>
        <v>0.90999999999999992</v>
      </c>
      <c r="AA263" s="25">
        <f t="shared" si="571"/>
        <v>0.90999999999999992</v>
      </c>
      <c r="AB263" s="25">
        <f t="shared" si="571"/>
        <v>0.91499999999999992</v>
      </c>
      <c r="AC263" s="25">
        <f t="shared" si="571"/>
        <v>0.91499999999999992</v>
      </c>
      <c r="AD263" s="25">
        <f t="shared" si="571"/>
        <v>0.90499999999999992</v>
      </c>
      <c r="AE263" s="25">
        <f t="shared" si="571"/>
        <v>0.90999999999999992</v>
      </c>
      <c r="AF263" s="25">
        <f t="shared" si="571"/>
        <v>0.90999999999999992</v>
      </c>
      <c r="AG263" s="25">
        <f t="shared" si="571"/>
        <v>0.90999999999999992</v>
      </c>
      <c r="AH263" s="25">
        <f t="shared" si="571"/>
        <v>0.90999999999999992</v>
      </c>
      <c r="AI263" s="25">
        <f t="shared" si="571"/>
        <v>1</v>
      </c>
      <c r="AJ263" s="25">
        <f t="shared" si="571"/>
        <v>1</v>
      </c>
      <c r="AK263" s="25">
        <f t="shared" si="571"/>
        <v>0.90499999999999992</v>
      </c>
      <c r="AL263" s="25">
        <f t="shared" si="571"/>
        <v>0.90999999999999992</v>
      </c>
      <c r="AM263" s="25">
        <f t="shared" si="571"/>
        <v>0.90999999999999992</v>
      </c>
      <c r="AN263" s="25">
        <f t="shared" si="571"/>
        <v>0.85599999999999987</v>
      </c>
      <c r="AO263" s="25">
        <f t="shared" si="571"/>
        <v>0.85599999999999987</v>
      </c>
      <c r="AP263" s="25">
        <f t="shared" si="571"/>
        <v>0.85599999999999987</v>
      </c>
      <c r="AQ263" s="25">
        <f t="shared" si="571"/>
        <v>0.85599999999999987</v>
      </c>
      <c r="AR263" s="25">
        <f t="shared" si="571"/>
        <v>1</v>
      </c>
      <c r="AS263" s="25">
        <f t="shared" si="571"/>
        <v>1</v>
      </c>
      <c r="AT263" s="25">
        <f t="shared" si="571"/>
        <v>0.85599999999999987</v>
      </c>
      <c r="AU263" s="25">
        <f t="shared" si="571"/>
        <v>1</v>
      </c>
      <c r="AV263" s="25">
        <f t="shared" si="571"/>
        <v>0.85599999999999987</v>
      </c>
      <c r="AW263" s="25">
        <f t="shared" si="571"/>
        <v>0.85599999999999987</v>
      </c>
      <c r="AX263" s="25">
        <f t="shared" si="571"/>
        <v>0.85599999999999987</v>
      </c>
      <c r="AY263" s="25">
        <f t="shared" si="571"/>
        <v>0.85599999999999987</v>
      </c>
      <c r="AZ263" s="25">
        <f t="shared" si="571"/>
        <v>0.84799999999999986</v>
      </c>
      <c r="BA263" s="25">
        <f t="shared" si="571"/>
        <v>0.84799999999999986</v>
      </c>
      <c r="BB263" s="25">
        <f t="shared" si="571"/>
        <v>0.84799999999999986</v>
      </c>
      <c r="BC263" s="25">
        <f t="shared" si="571"/>
        <v>0.84799999999999986</v>
      </c>
      <c r="BD263" s="25">
        <f t="shared" si="571"/>
        <v>0.84799999999999986</v>
      </c>
      <c r="BE263" s="25">
        <f t="shared" si="571"/>
        <v>0.84799999999999986</v>
      </c>
      <c r="BF263" s="25">
        <f t="shared" si="571"/>
        <v>0.84799999999999986</v>
      </c>
      <c r="BG263" s="25">
        <f t="shared" si="571"/>
        <v>0.84799999999999986</v>
      </c>
      <c r="BH263" s="25">
        <f t="shared" si="571"/>
        <v>1</v>
      </c>
      <c r="BI263" s="25">
        <f t="shared" si="571"/>
        <v>1</v>
      </c>
      <c r="BJ263" s="25">
        <f t="shared" si="571"/>
        <v>1</v>
      </c>
      <c r="BK263" s="25">
        <f t="shared" si="571"/>
        <v>0.85599999999999987</v>
      </c>
      <c r="BL263" s="25">
        <f t="shared" si="571"/>
        <v>0.85599999999999987</v>
      </c>
      <c r="BM263" s="25">
        <f t="shared" si="571"/>
        <v>0.85599999999999987</v>
      </c>
      <c r="BN263" s="25">
        <f t="shared" si="571"/>
        <v>0.85599999999999987</v>
      </c>
      <c r="BO263" s="25">
        <f t="shared" si="571"/>
        <v>0.85599999999999987</v>
      </c>
      <c r="BP263" s="25">
        <f t="shared" si="571"/>
        <v>0.85599999999999987</v>
      </c>
      <c r="BQ263" s="25">
        <f t="shared" si="571"/>
        <v>0.84799999999999986</v>
      </c>
      <c r="BR263" s="25">
        <f t="shared" si="571"/>
        <v>0.84799999999999986</v>
      </c>
      <c r="BS263" s="25">
        <f t="shared" si="571"/>
        <v>0.84799999999999986</v>
      </c>
      <c r="BT263" s="25">
        <f t="shared" si="571"/>
        <v>0.84799999999999986</v>
      </c>
      <c r="BU263" s="25">
        <f t="shared" si="571"/>
        <v>1</v>
      </c>
      <c r="BV263" s="25">
        <f t="shared" si="571"/>
        <v>0.86399999999999988</v>
      </c>
      <c r="BW263" s="25">
        <f t="shared" si="571"/>
        <v>0.84799999999999986</v>
      </c>
      <c r="BX263" s="25">
        <f t="shared" si="571"/>
        <v>0.84799999999999986</v>
      </c>
      <c r="BY263" s="25">
        <f t="shared" si="571"/>
        <v>0.84799999999999986</v>
      </c>
      <c r="BZ263" s="25">
        <f t="shared" si="571"/>
        <v>0.84799999999999986</v>
      </c>
      <c r="CA263" s="25">
        <f t="shared" si="571"/>
        <v>0.84799999999999986</v>
      </c>
      <c r="CB263" s="25">
        <f t="shared" si="571"/>
        <v>0.84799999999999986</v>
      </c>
      <c r="CC263" s="25">
        <f t="shared" si="571"/>
        <v>0.84799999999999986</v>
      </c>
      <c r="CD263" s="25">
        <f t="shared" ref="CD263:CS263" si="572">IF($F263=CD$4,1,IF($F263&gt;=EDATE(CD$4,12),IF(CD$11="Prior Year",CD251*(1-CD$10),CD251-CD$10),IF(CD262&gt;0,CD262,0)))</f>
        <v>0.84799999999999986</v>
      </c>
      <c r="CE263" s="25">
        <f t="shared" si="572"/>
        <v>0.84799999999999986</v>
      </c>
      <c r="CF263" s="25">
        <f t="shared" si="572"/>
        <v>1</v>
      </c>
      <c r="CG263" s="25">
        <f t="shared" si="572"/>
        <v>1</v>
      </c>
      <c r="CH263" s="25">
        <f t="shared" si="572"/>
        <v>1</v>
      </c>
      <c r="CI263" s="25">
        <f t="shared" si="572"/>
        <v>0.84799999999999986</v>
      </c>
      <c r="CJ263" s="25">
        <f t="shared" si="572"/>
        <v>0.90999999999999992</v>
      </c>
      <c r="CK263" s="25">
        <f t="shared" si="572"/>
        <v>0.90999999999999992</v>
      </c>
      <c r="CL263" s="25">
        <f t="shared" si="572"/>
        <v>0.87199999999999989</v>
      </c>
      <c r="CM263" s="25">
        <v>0.90044002251779065</v>
      </c>
      <c r="CN263" s="25">
        <v>0.90044002251779065</v>
      </c>
      <c r="CO263" s="25">
        <v>0.90044002251779065</v>
      </c>
      <c r="CP263" s="25">
        <f t="shared" si="572"/>
        <v>0.90999999999999992</v>
      </c>
      <c r="CQ263" s="25">
        <f t="shared" si="572"/>
        <v>0.90999999999999992</v>
      </c>
      <c r="CR263" s="25">
        <f t="shared" si="572"/>
        <v>0.90999999999999992</v>
      </c>
      <c r="CS263" s="25">
        <f t="shared" si="572"/>
        <v>0.90999999999999992</v>
      </c>
    </row>
    <row r="264" spans="2:97" hidden="1" outlineLevel="1" x14ac:dyDescent="0.25">
      <c r="B264" s="2">
        <f t="shared" si="455"/>
        <v>30</v>
      </c>
      <c r="F264" s="24">
        <f t="shared" si="458"/>
        <v>49614</v>
      </c>
      <c r="G264" s="25">
        <f t="shared" si="479"/>
        <v>0.90715101741678339</v>
      </c>
      <c r="H264" s="25"/>
      <c r="I264" s="25"/>
      <c r="J264" s="25"/>
      <c r="K264" s="25"/>
      <c r="L264" s="25"/>
      <c r="M264" s="25"/>
      <c r="N264" s="25"/>
      <c r="O264" s="25"/>
      <c r="P264" s="23"/>
      <c r="Q264" s="25">
        <f t="shared" si="480"/>
        <v>1</v>
      </c>
      <c r="R264" s="25">
        <f t="shared" ref="R264:CC264" si="573">IF($F264=R$4,1,IF($F264&gt;=EDATE(R$4,12),IF(R$11="Prior Year",R252*(1-R$10),R252-R$10),IF(R263&gt;0,R263,0)))</f>
        <v>0.89999999999999991</v>
      </c>
      <c r="S264" s="25">
        <f t="shared" si="573"/>
        <v>1</v>
      </c>
      <c r="T264" s="25">
        <f t="shared" si="573"/>
        <v>0.90499999999999992</v>
      </c>
      <c r="U264" s="25">
        <f t="shared" si="573"/>
        <v>0.90499999999999992</v>
      </c>
      <c r="V264" s="25">
        <f t="shared" si="573"/>
        <v>0.90999999999999992</v>
      </c>
      <c r="W264" s="25">
        <f t="shared" si="573"/>
        <v>0.90499999999999992</v>
      </c>
      <c r="X264" s="25">
        <f t="shared" si="573"/>
        <v>0.90499999999999992</v>
      </c>
      <c r="Y264" s="25">
        <f t="shared" si="573"/>
        <v>0.90499999999999992</v>
      </c>
      <c r="Z264" s="25">
        <f t="shared" si="573"/>
        <v>0.90499999999999992</v>
      </c>
      <c r="AA264" s="25">
        <f t="shared" si="573"/>
        <v>0.90499999999999992</v>
      </c>
      <c r="AB264" s="25">
        <f t="shared" si="573"/>
        <v>0.91499999999999992</v>
      </c>
      <c r="AC264" s="25">
        <f t="shared" si="573"/>
        <v>0.91499999999999992</v>
      </c>
      <c r="AD264" s="25">
        <f t="shared" si="573"/>
        <v>0.90499999999999992</v>
      </c>
      <c r="AE264" s="25">
        <f t="shared" si="573"/>
        <v>0.90499999999999992</v>
      </c>
      <c r="AF264" s="25">
        <f t="shared" si="573"/>
        <v>0.90499999999999992</v>
      </c>
      <c r="AG264" s="25">
        <f t="shared" si="573"/>
        <v>0.90999999999999992</v>
      </c>
      <c r="AH264" s="25">
        <f t="shared" si="573"/>
        <v>0.90999999999999992</v>
      </c>
      <c r="AI264" s="25">
        <f t="shared" si="573"/>
        <v>1</v>
      </c>
      <c r="AJ264" s="25">
        <f t="shared" si="573"/>
        <v>1</v>
      </c>
      <c r="AK264" s="25">
        <f t="shared" si="573"/>
        <v>0.90499999999999992</v>
      </c>
      <c r="AL264" s="25">
        <f t="shared" si="573"/>
        <v>0.90999999999999992</v>
      </c>
      <c r="AM264" s="25">
        <f t="shared" si="573"/>
        <v>0.90999999999999992</v>
      </c>
      <c r="AN264" s="25">
        <f t="shared" si="573"/>
        <v>0.85599999999999987</v>
      </c>
      <c r="AO264" s="25">
        <f t="shared" si="573"/>
        <v>0.85599999999999987</v>
      </c>
      <c r="AP264" s="25">
        <f t="shared" si="573"/>
        <v>0.84799999999999986</v>
      </c>
      <c r="AQ264" s="25">
        <f t="shared" si="573"/>
        <v>0.84799999999999986</v>
      </c>
      <c r="AR264" s="25">
        <f t="shared" si="573"/>
        <v>1</v>
      </c>
      <c r="AS264" s="25">
        <f t="shared" si="573"/>
        <v>1</v>
      </c>
      <c r="AT264" s="25">
        <f t="shared" si="573"/>
        <v>0.85599999999999987</v>
      </c>
      <c r="AU264" s="25">
        <f t="shared" si="573"/>
        <v>1</v>
      </c>
      <c r="AV264" s="25">
        <f t="shared" si="573"/>
        <v>0.85599999999999987</v>
      </c>
      <c r="AW264" s="25">
        <f t="shared" si="573"/>
        <v>0.85599999999999987</v>
      </c>
      <c r="AX264" s="25">
        <f t="shared" si="573"/>
        <v>0.85599999999999987</v>
      </c>
      <c r="AY264" s="25">
        <f t="shared" si="573"/>
        <v>0.85599999999999987</v>
      </c>
      <c r="AZ264" s="25">
        <f t="shared" si="573"/>
        <v>0.84799999999999986</v>
      </c>
      <c r="BA264" s="25">
        <f t="shared" si="573"/>
        <v>0.84799999999999986</v>
      </c>
      <c r="BB264" s="25">
        <f t="shared" si="573"/>
        <v>0.84799999999999986</v>
      </c>
      <c r="BC264" s="25">
        <f t="shared" si="573"/>
        <v>0.84799999999999986</v>
      </c>
      <c r="BD264" s="25">
        <f t="shared" si="573"/>
        <v>0.84799999999999986</v>
      </c>
      <c r="BE264" s="25">
        <f t="shared" si="573"/>
        <v>0.84799999999999986</v>
      </c>
      <c r="BF264" s="25">
        <f t="shared" si="573"/>
        <v>0.84799999999999986</v>
      </c>
      <c r="BG264" s="25">
        <f t="shared" si="573"/>
        <v>0.84799999999999986</v>
      </c>
      <c r="BH264" s="25">
        <f t="shared" si="573"/>
        <v>1</v>
      </c>
      <c r="BI264" s="25">
        <f t="shared" si="573"/>
        <v>1</v>
      </c>
      <c r="BJ264" s="25">
        <f t="shared" si="573"/>
        <v>1</v>
      </c>
      <c r="BK264" s="25">
        <f t="shared" si="573"/>
        <v>0.85599999999999987</v>
      </c>
      <c r="BL264" s="25">
        <f t="shared" si="573"/>
        <v>0.85599999999999987</v>
      </c>
      <c r="BM264" s="25">
        <f t="shared" si="573"/>
        <v>0.85599999999999987</v>
      </c>
      <c r="BN264" s="25">
        <f t="shared" si="573"/>
        <v>0.85599999999999987</v>
      </c>
      <c r="BO264" s="25">
        <f t="shared" si="573"/>
        <v>0.84799999999999986</v>
      </c>
      <c r="BP264" s="25">
        <f t="shared" si="573"/>
        <v>0.85599999999999987</v>
      </c>
      <c r="BQ264" s="25">
        <f t="shared" si="573"/>
        <v>0.84799999999999986</v>
      </c>
      <c r="BR264" s="25">
        <f t="shared" si="573"/>
        <v>0.84799999999999986</v>
      </c>
      <c r="BS264" s="25">
        <f t="shared" si="573"/>
        <v>0.84799999999999986</v>
      </c>
      <c r="BT264" s="25">
        <f t="shared" si="573"/>
        <v>0.84799999999999986</v>
      </c>
      <c r="BU264" s="25">
        <f t="shared" si="573"/>
        <v>1</v>
      </c>
      <c r="BV264" s="25">
        <f t="shared" si="573"/>
        <v>0.86399999999999988</v>
      </c>
      <c r="BW264" s="25">
        <f t="shared" si="573"/>
        <v>0.84799999999999986</v>
      </c>
      <c r="BX264" s="25">
        <f t="shared" si="573"/>
        <v>0.84799999999999986</v>
      </c>
      <c r="BY264" s="25">
        <f t="shared" si="573"/>
        <v>0.84799999999999986</v>
      </c>
      <c r="BZ264" s="25">
        <f t="shared" si="573"/>
        <v>0.84799999999999986</v>
      </c>
      <c r="CA264" s="25">
        <f t="shared" si="573"/>
        <v>0.84799999999999986</v>
      </c>
      <c r="CB264" s="25">
        <f t="shared" si="573"/>
        <v>0.84799999999999986</v>
      </c>
      <c r="CC264" s="25">
        <f t="shared" si="573"/>
        <v>0.84799999999999986</v>
      </c>
      <c r="CD264" s="25">
        <f t="shared" ref="CD264:CS264" si="574">IF($F264=CD$4,1,IF($F264&gt;=EDATE(CD$4,12),IF(CD$11="Prior Year",CD252*(1-CD$10),CD252-CD$10),IF(CD263&gt;0,CD263,0)))</f>
        <v>0.84799999999999986</v>
      </c>
      <c r="CE264" s="25">
        <f t="shared" si="574"/>
        <v>0.84799999999999986</v>
      </c>
      <c r="CF264" s="25">
        <f t="shared" si="574"/>
        <v>1</v>
      </c>
      <c r="CG264" s="25">
        <f t="shared" si="574"/>
        <v>1</v>
      </c>
      <c r="CH264" s="25">
        <f t="shared" si="574"/>
        <v>1</v>
      </c>
      <c r="CI264" s="25">
        <f t="shared" si="574"/>
        <v>0.84799999999999986</v>
      </c>
      <c r="CJ264" s="25">
        <f t="shared" si="574"/>
        <v>0.90999999999999992</v>
      </c>
      <c r="CK264" s="25">
        <f t="shared" si="574"/>
        <v>0.90999999999999992</v>
      </c>
      <c r="CL264" s="25">
        <f t="shared" si="574"/>
        <v>0.86399999999999988</v>
      </c>
      <c r="CM264" s="25">
        <v>0.90044002251779065</v>
      </c>
      <c r="CN264" s="25">
        <v>0.90044002251779065</v>
      </c>
      <c r="CO264" s="25">
        <v>0.90044002251779065</v>
      </c>
      <c r="CP264" s="25">
        <f t="shared" si="574"/>
        <v>0.90999999999999992</v>
      </c>
      <c r="CQ264" s="25">
        <f t="shared" si="574"/>
        <v>0.90999999999999992</v>
      </c>
      <c r="CR264" s="25">
        <f t="shared" si="574"/>
        <v>0.90999999999999992</v>
      </c>
      <c r="CS264" s="25">
        <f t="shared" si="574"/>
        <v>0.90999999999999992</v>
      </c>
    </row>
    <row r="265" spans="2:97" hidden="1" outlineLevel="1" x14ac:dyDescent="0.25">
      <c r="B265" s="2">
        <f t="shared" si="455"/>
        <v>31</v>
      </c>
      <c r="F265" s="26">
        <f t="shared" si="458"/>
        <v>49644</v>
      </c>
      <c r="G265" s="27">
        <f t="shared" si="479"/>
        <v>0.90666441654718077</v>
      </c>
      <c r="H265" s="27"/>
      <c r="I265" s="27"/>
      <c r="J265" s="27"/>
      <c r="K265" s="27"/>
      <c r="L265" s="27"/>
      <c r="M265" s="27"/>
      <c r="N265" s="27"/>
      <c r="O265" s="27"/>
      <c r="P265" s="28"/>
      <c r="Q265" s="27">
        <f t="shared" si="480"/>
        <v>1</v>
      </c>
      <c r="R265" s="27">
        <f t="shared" ref="R265:CC265" si="575">IF($F265=R$4,1,IF($F265&gt;=EDATE(R$4,12),IF(R$11="Prior Year",R253*(1-R$10),R253-R$10),IF(R264&gt;0,R264,0)))</f>
        <v>0.89999999999999991</v>
      </c>
      <c r="S265" s="27">
        <f t="shared" si="575"/>
        <v>1</v>
      </c>
      <c r="T265" s="27">
        <f t="shared" si="575"/>
        <v>0.90499999999999992</v>
      </c>
      <c r="U265" s="27">
        <f t="shared" si="575"/>
        <v>0.90499999999999992</v>
      </c>
      <c r="V265" s="27">
        <f t="shared" si="575"/>
        <v>0.90999999999999992</v>
      </c>
      <c r="W265" s="27">
        <f t="shared" si="575"/>
        <v>0.90499999999999992</v>
      </c>
      <c r="X265" s="27">
        <f t="shared" si="575"/>
        <v>0.90499999999999992</v>
      </c>
      <c r="Y265" s="27">
        <f t="shared" si="575"/>
        <v>0.90499999999999992</v>
      </c>
      <c r="Z265" s="27">
        <f t="shared" si="575"/>
        <v>0.90499999999999992</v>
      </c>
      <c r="AA265" s="27">
        <f t="shared" si="575"/>
        <v>0.90499999999999992</v>
      </c>
      <c r="AB265" s="27">
        <f t="shared" si="575"/>
        <v>0.91499999999999992</v>
      </c>
      <c r="AC265" s="27">
        <f t="shared" si="575"/>
        <v>0.91499999999999992</v>
      </c>
      <c r="AD265" s="27">
        <f t="shared" si="575"/>
        <v>0.90499999999999992</v>
      </c>
      <c r="AE265" s="27">
        <f t="shared" si="575"/>
        <v>0.90499999999999992</v>
      </c>
      <c r="AF265" s="27">
        <f t="shared" si="575"/>
        <v>0.90499999999999992</v>
      </c>
      <c r="AG265" s="27">
        <f t="shared" si="575"/>
        <v>0.90999999999999992</v>
      </c>
      <c r="AH265" s="27">
        <f t="shared" si="575"/>
        <v>0.90999999999999992</v>
      </c>
      <c r="AI265" s="27">
        <f t="shared" si="575"/>
        <v>1</v>
      </c>
      <c r="AJ265" s="27">
        <f t="shared" si="575"/>
        <v>1</v>
      </c>
      <c r="AK265" s="27">
        <f t="shared" si="575"/>
        <v>0.90499999999999992</v>
      </c>
      <c r="AL265" s="27">
        <f t="shared" si="575"/>
        <v>0.90999999999999992</v>
      </c>
      <c r="AM265" s="27">
        <f t="shared" si="575"/>
        <v>0.90999999999999992</v>
      </c>
      <c r="AN265" s="27">
        <f t="shared" si="575"/>
        <v>0.85599999999999987</v>
      </c>
      <c r="AO265" s="27">
        <f t="shared" si="575"/>
        <v>0.85599999999999987</v>
      </c>
      <c r="AP265" s="27">
        <f t="shared" si="575"/>
        <v>0.84799999999999986</v>
      </c>
      <c r="AQ265" s="27">
        <f t="shared" si="575"/>
        <v>0.84799999999999986</v>
      </c>
      <c r="AR265" s="27">
        <f t="shared" si="575"/>
        <v>1</v>
      </c>
      <c r="AS265" s="27">
        <f t="shared" si="575"/>
        <v>1</v>
      </c>
      <c r="AT265" s="27">
        <f t="shared" si="575"/>
        <v>0.85599999999999987</v>
      </c>
      <c r="AU265" s="27">
        <f t="shared" si="575"/>
        <v>1</v>
      </c>
      <c r="AV265" s="27">
        <f t="shared" si="575"/>
        <v>0.85599999999999987</v>
      </c>
      <c r="AW265" s="27">
        <f t="shared" si="575"/>
        <v>0.85599999999999987</v>
      </c>
      <c r="AX265" s="27">
        <f t="shared" si="575"/>
        <v>0.85599999999999987</v>
      </c>
      <c r="AY265" s="27">
        <f t="shared" si="575"/>
        <v>0.85599999999999987</v>
      </c>
      <c r="AZ265" s="27">
        <f t="shared" si="575"/>
        <v>0.84799999999999986</v>
      </c>
      <c r="BA265" s="27">
        <f t="shared" si="575"/>
        <v>0.84799999999999986</v>
      </c>
      <c r="BB265" s="27">
        <f t="shared" si="575"/>
        <v>0.84799999999999986</v>
      </c>
      <c r="BC265" s="27">
        <f t="shared" si="575"/>
        <v>0.84799999999999986</v>
      </c>
      <c r="BD265" s="27">
        <f t="shared" si="575"/>
        <v>0.84799999999999986</v>
      </c>
      <c r="BE265" s="27">
        <f t="shared" si="575"/>
        <v>0.84799999999999986</v>
      </c>
      <c r="BF265" s="27">
        <f t="shared" si="575"/>
        <v>0.84799999999999986</v>
      </c>
      <c r="BG265" s="27">
        <f t="shared" si="575"/>
        <v>0.84799999999999986</v>
      </c>
      <c r="BH265" s="27">
        <f t="shared" si="575"/>
        <v>1</v>
      </c>
      <c r="BI265" s="27">
        <f t="shared" si="575"/>
        <v>1</v>
      </c>
      <c r="BJ265" s="27">
        <f t="shared" si="575"/>
        <v>1</v>
      </c>
      <c r="BK265" s="27">
        <f t="shared" si="575"/>
        <v>0.85599999999999987</v>
      </c>
      <c r="BL265" s="27">
        <f t="shared" si="575"/>
        <v>0.85599999999999987</v>
      </c>
      <c r="BM265" s="27">
        <f t="shared" si="575"/>
        <v>0.85599999999999987</v>
      </c>
      <c r="BN265" s="27">
        <f t="shared" si="575"/>
        <v>0.85599999999999987</v>
      </c>
      <c r="BO265" s="27">
        <f t="shared" si="575"/>
        <v>0.84799999999999986</v>
      </c>
      <c r="BP265" s="27">
        <f t="shared" si="575"/>
        <v>0.85599999999999987</v>
      </c>
      <c r="BQ265" s="27">
        <f t="shared" si="575"/>
        <v>0.84799999999999986</v>
      </c>
      <c r="BR265" s="27">
        <f t="shared" si="575"/>
        <v>0.84799999999999986</v>
      </c>
      <c r="BS265" s="27">
        <f t="shared" si="575"/>
        <v>0.84799999999999986</v>
      </c>
      <c r="BT265" s="27">
        <f t="shared" si="575"/>
        <v>0.84799999999999986</v>
      </c>
      <c r="BU265" s="27">
        <f t="shared" si="575"/>
        <v>1</v>
      </c>
      <c r="BV265" s="27">
        <f t="shared" si="575"/>
        <v>0.85599999999999987</v>
      </c>
      <c r="BW265" s="27">
        <f t="shared" si="575"/>
        <v>0.84799999999999986</v>
      </c>
      <c r="BX265" s="27">
        <f t="shared" si="575"/>
        <v>0.84799999999999986</v>
      </c>
      <c r="BY265" s="27">
        <f t="shared" si="575"/>
        <v>0.84799999999999986</v>
      </c>
      <c r="BZ265" s="27">
        <f t="shared" si="575"/>
        <v>0.84799999999999986</v>
      </c>
      <c r="CA265" s="27">
        <f t="shared" si="575"/>
        <v>0.84799999999999986</v>
      </c>
      <c r="CB265" s="27">
        <f t="shared" si="575"/>
        <v>0.84799999999999986</v>
      </c>
      <c r="CC265" s="27">
        <f t="shared" si="575"/>
        <v>0.84799999999999986</v>
      </c>
      <c r="CD265" s="27">
        <f t="shared" ref="CD265:CS265" si="576">IF($F265=CD$4,1,IF($F265&gt;=EDATE(CD$4,12),IF(CD$11="Prior Year",CD253*(1-CD$10),CD253-CD$10),IF(CD264&gt;0,CD264,0)))</f>
        <v>0.84799999999999986</v>
      </c>
      <c r="CE265" s="27">
        <f t="shared" si="576"/>
        <v>0.84799999999999986</v>
      </c>
      <c r="CF265" s="27">
        <f t="shared" si="576"/>
        <v>1</v>
      </c>
      <c r="CG265" s="27">
        <f t="shared" si="576"/>
        <v>1</v>
      </c>
      <c r="CH265" s="27">
        <f t="shared" si="576"/>
        <v>1</v>
      </c>
      <c r="CI265" s="27">
        <f t="shared" si="576"/>
        <v>0.84799999999999986</v>
      </c>
      <c r="CJ265" s="27">
        <f t="shared" si="576"/>
        <v>0.90499999999999992</v>
      </c>
      <c r="CK265" s="27">
        <f t="shared" si="576"/>
        <v>0.90499999999999992</v>
      </c>
      <c r="CL265" s="27">
        <f t="shared" si="576"/>
        <v>0.86399999999999988</v>
      </c>
      <c r="CM265" s="27">
        <v>0.89777669885900913</v>
      </c>
      <c r="CN265" s="27">
        <v>0.89777669885900913</v>
      </c>
      <c r="CO265" s="27">
        <v>0.89777669885900913</v>
      </c>
      <c r="CP265" s="27">
        <f t="shared" si="576"/>
        <v>0.90499999999999992</v>
      </c>
      <c r="CQ265" s="27">
        <f t="shared" si="576"/>
        <v>0.90499999999999992</v>
      </c>
      <c r="CR265" s="27">
        <f t="shared" si="576"/>
        <v>0.90499999999999992</v>
      </c>
      <c r="CS265" s="27">
        <f t="shared" si="576"/>
        <v>0.90499999999999992</v>
      </c>
    </row>
    <row r="266" spans="2:97" hidden="1" outlineLevel="1" x14ac:dyDescent="0.25">
      <c r="B266" s="2">
        <f t="shared" si="455"/>
        <v>31</v>
      </c>
      <c r="F266" s="24">
        <f t="shared" si="458"/>
        <v>49675</v>
      </c>
      <c r="G266" s="25">
        <f t="shared" si="479"/>
        <v>0.90492023245955433</v>
      </c>
      <c r="H266" s="25"/>
      <c r="I266" s="25"/>
      <c r="J266" s="25"/>
      <c r="K266" s="25"/>
      <c r="L266" s="25"/>
      <c r="M266" s="25"/>
      <c r="N266" s="25"/>
      <c r="O266" s="25"/>
      <c r="P266" s="23"/>
      <c r="Q266" s="25">
        <f t="shared" si="480"/>
        <v>1</v>
      </c>
      <c r="R266" s="25">
        <f t="shared" ref="R266:CC266" si="577">IF($F266=R$4,1,IF($F266&gt;=EDATE(R$4,12),IF(R$11="Prior Year",R254*(1-R$10),R254-R$10),IF(R265&gt;0,R265,0)))</f>
        <v>0.89999999999999991</v>
      </c>
      <c r="S266" s="25">
        <f t="shared" si="577"/>
        <v>1</v>
      </c>
      <c r="T266" s="25">
        <f t="shared" si="577"/>
        <v>0.89999999999999991</v>
      </c>
      <c r="U266" s="25">
        <f t="shared" si="577"/>
        <v>0.89999999999999991</v>
      </c>
      <c r="V266" s="25">
        <f t="shared" si="577"/>
        <v>0.90499999999999992</v>
      </c>
      <c r="W266" s="25">
        <f t="shared" si="577"/>
        <v>0.89999999999999991</v>
      </c>
      <c r="X266" s="25">
        <f t="shared" si="577"/>
        <v>0.90499999999999992</v>
      </c>
      <c r="Y266" s="25">
        <f t="shared" si="577"/>
        <v>0.90499999999999992</v>
      </c>
      <c r="Z266" s="25">
        <f t="shared" si="577"/>
        <v>0.90499999999999992</v>
      </c>
      <c r="AA266" s="25">
        <f t="shared" si="577"/>
        <v>0.90499999999999992</v>
      </c>
      <c r="AB266" s="25">
        <f t="shared" si="577"/>
        <v>0.90999999999999992</v>
      </c>
      <c r="AC266" s="25">
        <f t="shared" si="577"/>
        <v>0.90999999999999992</v>
      </c>
      <c r="AD266" s="25">
        <f t="shared" si="577"/>
        <v>0.89999999999999991</v>
      </c>
      <c r="AE266" s="25">
        <f t="shared" si="577"/>
        <v>0.90499999999999992</v>
      </c>
      <c r="AF266" s="25">
        <f t="shared" si="577"/>
        <v>0.90499999999999992</v>
      </c>
      <c r="AG266" s="25">
        <f t="shared" si="577"/>
        <v>0.90499999999999992</v>
      </c>
      <c r="AH266" s="25">
        <f t="shared" si="577"/>
        <v>0.90499999999999992</v>
      </c>
      <c r="AI266" s="25">
        <f t="shared" si="577"/>
        <v>1</v>
      </c>
      <c r="AJ266" s="25">
        <f t="shared" si="577"/>
        <v>1</v>
      </c>
      <c r="AK266" s="25">
        <f t="shared" si="577"/>
        <v>0.89999999999999991</v>
      </c>
      <c r="AL266" s="25">
        <f t="shared" si="577"/>
        <v>0.90499999999999992</v>
      </c>
      <c r="AM266" s="25">
        <f t="shared" si="577"/>
        <v>0.90499999999999992</v>
      </c>
      <c r="AN266" s="25">
        <f t="shared" si="577"/>
        <v>0.84799999999999986</v>
      </c>
      <c r="AO266" s="25">
        <f t="shared" si="577"/>
        <v>0.84799999999999986</v>
      </c>
      <c r="AP266" s="25">
        <f t="shared" si="577"/>
        <v>0.84799999999999986</v>
      </c>
      <c r="AQ266" s="25">
        <f t="shared" si="577"/>
        <v>0.84799999999999986</v>
      </c>
      <c r="AR266" s="25">
        <f t="shared" si="577"/>
        <v>1</v>
      </c>
      <c r="AS266" s="25">
        <f t="shared" si="577"/>
        <v>1</v>
      </c>
      <c r="AT266" s="25">
        <f t="shared" si="577"/>
        <v>0.84799999999999986</v>
      </c>
      <c r="AU266" s="25">
        <f t="shared" si="577"/>
        <v>1</v>
      </c>
      <c r="AV266" s="25">
        <f t="shared" si="577"/>
        <v>0.84799999999999986</v>
      </c>
      <c r="AW266" s="25">
        <f t="shared" si="577"/>
        <v>0.84799999999999986</v>
      </c>
      <c r="AX266" s="25">
        <f t="shared" si="577"/>
        <v>0.84799999999999986</v>
      </c>
      <c r="AY266" s="25">
        <f t="shared" si="577"/>
        <v>0.84799999999999986</v>
      </c>
      <c r="AZ266" s="25">
        <f t="shared" si="577"/>
        <v>0.84799999999999986</v>
      </c>
      <c r="BA266" s="25">
        <f t="shared" si="577"/>
        <v>0.84799999999999986</v>
      </c>
      <c r="BB266" s="25">
        <f t="shared" si="577"/>
        <v>0.84799999999999986</v>
      </c>
      <c r="BC266" s="25">
        <f t="shared" si="577"/>
        <v>0.84799999999999986</v>
      </c>
      <c r="BD266" s="25">
        <f t="shared" si="577"/>
        <v>0.84799999999999986</v>
      </c>
      <c r="BE266" s="25">
        <f t="shared" si="577"/>
        <v>0.84799999999999986</v>
      </c>
      <c r="BF266" s="25">
        <f t="shared" si="577"/>
        <v>0.83999999999999986</v>
      </c>
      <c r="BG266" s="25">
        <f t="shared" si="577"/>
        <v>0.83999999999999986</v>
      </c>
      <c r="BH266" s="25">
        <f t="shared" si="577"/>
        <v>1</v>
      </c>
      <c r="BI266" s="25">
        <f t="shared" si="577"/>
        <v>1</v>
      </c>
      <c r="BJ266" s="25">
        <f t="shared" si="577"/>
        <v>1</v>
      </c>
      <c r="BK266" s="25">
        <f t="shared" si="577"/>
        <v>0.84799999999999986</v>
      </c>
      <c r="BL266" s="25">
        <f t="shared" si="577"/>
        <v>0.84799999999999986</v>
      </c>
      <c r="BM266" s="25">
        <f t="shared" si="577"/>
        <v>0.84799999999999986</v>
      </c>
      <c r="BN266" s="25">
        <f t="shared" si="577"/>
        <v>0.84799999999999986</v>
      </c>
      <c r="BO266" s="25">
        <f t="shared" si="577"/>
        <v>0.84799999999999986</v>
      </c>
      <c r="BP266" s="25">
        <f t="shared" si="577"/>
        <v>0.84799999999999986</v>
      </c>
      <c r="BQ266" s="25">
        <f t="shared" si="577"/>
        <v>0.84799999999999986</v>
      </c>
      <c r="BR266" s="25">
        <f t="shared" si="577"/>
        <v>0.84799999999999986</v>
      </c>
      <c r="BS266" s="25">
        <f t="shared" si="577"/>
        <v>0.84799999999999986</v>
      </c>
      <c r="BT266" s="25">
        <f t="shared" si="577"/>
        <v>0.84799999999999986</v>
      </c>
      <c r="BU266" s="25">
        <f t="shared" si="577"/>
        <v>1</v>
      </c>
      <c r="BV266" s="25">
        <f t="shared" si="577"/>
        <v>0.85599999999999987</v>
      </c>
      <c r="BW266" s="25">
        <f t="shared" si="577"/>
        <v>0.84799999999999986</v>
      </c>
      <c r="BX266" s="25">
        <f t="shared" si="577"/>
        <v>0.84799999999999986</v>
      </c>
      <c r="BY266" s="25">
        <f t="shared" si="577"/>
        <v>0.84799999999999986</v>
      </c>
      <c r="BZ266" s="25">
        <f t="shared" si="577"/>
        <v>0.84799999999999986</v>
      </c>
      <c r="CA266" s="25">
        <f t="shared" si="577"/>
        <v>0.84799999999999986</v>
      </c>
      <c r="CB266" s="25">
        <f t="shared" si="577"/>
        <v>0.84799999999999986</v>
      </c>
      <c r="CC266" s="25">
        <f t="shared" si="577"/>
        <v>0.84799999999999986</v>
      </c>
      <c r="CD266" s="25">
        <f t="shared" ref="CD266:CS266" si="578">IF($F266=CD$4,1,IF($F266&gt;=EDATE(CD$4,12),IF(CD$11="Prior Year",CD254*(1-CD$10),CD254-CD$10),IF(CD265&gt;0,CD265,0)))</f>
        <v>0.84799999999999986</v>
      </c>
      <c r="CE266" s="25">
        <f t="shared" si="578"/>
        <v>0.84799999999999986</v>
      </c>
      <c r="CF266" s="25">
        <f t="shared" si="578"/>
        <v>1</v>
      </c>
      <c r="CG266" s="25">
        <f t="shared" si="578"/>
        <v>1</v>
      </c>
      <c r="CH266" s="25">
        <f t="shared" si="578"/>
        <v>1</v>
      </c>
      <c r="CI266" s="25">
        <f t="shared" si="578"/>
        <v>0.84799999999999986</v>
      </c>
      <c r="CJ266" s="25">
        <f t="shared" si="578"/>
        <v>0.90499999999999992</v>
      </c>
      <c r="CK266" s="25">
        <f t="shared" si="578"/>
        <v>0.90499999999999992</v>
      </c>
      <c r="CL266" s="25">
        <f t="shared" si="578"/>
        <v>0.86399999999999988</v>
      </c>
      <c r="CM266" s="25">
        <v>0.89522049684031657</v>
      </c>
      <c r="CN266" s="25">
        <v>0.89522049684031657</v>
      </c>
      <c r="CO266" s="25">
        <v>0.89522049684031657</v>
      </c>
      <c r="CP266" s="25">
        <f t="shared" si="578"/>
        <v>0.90499999999999992</v>
      </c>
      <c r="CQ266" s="25">
        <f t="shared" si="578"/>
        <v>0.90499999999999992</v>
      </c>
      <c r="CR266" s="25">
        <f t="shared" si="578"/>
        <v>0.90499999999999992</v>
      </c>
      <c r="CS266" s="25">
        <f t="shared" si="578"/>
        <v>0.90499999999999992</v>
      </c>
    </row>
    <row r="267" spans="2:97" hidden="1" outlineLevel="1" x14ac:dyDescent="0.25">
      <c r="B267" s="2">
        <f t="shared" si="455"/>
        <v>29</v>
      </c>
      <c r="F267" s="24">
        <f t="shared" si="458"/>
        <v>49706</v>
      </c>
      <c r="G267" s="25">
        <f t="shared" si="479"/>
        <v>0.90492023245955433</v>
      </c>
      <c r="H267" s="25"/>
      <c r="I267" s="25"/>
      <c r="J267" s="25"/>
      <c r="K267" s="25"/>
      <c r="L267" s="25"/>
      <c r="M267" s="25"/>
      <c r="N267" s="25"/>
      <c r="O267" s="25"/>
      <c r="P267" s="23"/>
      <c r="Q267" s="25">
        <f t="shared" si="480"/>
        <v>1</v>
      </c>
      <c r="R267" s="25">
        <f t="shared" ref="R267:CC267" si="579">IF($F267=R$4,1,IF($F267&gt;=EDATE(R$4,12),IF(R$11="Prior Year",R255*(1-R$10),R255-R$10),IF(R266&gt;0,R266,0)))</f>
        <v>0.89999999999999991</v>
      </c>
      <c r="S267" s="25">
        <f t="shared" si="579"/>
        <v>1</v>
      </c>
      <c r="T267" s="25">
        <f t="shared" si="579"/>
        <v>0.89999999999999991</v>
      </c>
      <c r="U267" s="25">
        <f t="shared" si="579"/>
        <v>0.89999999999999991</v>
      </c>
      <c r="V267" s="25">
        <f t="shared" si="579"/>
        <v>0.90499999999999992</v>
      </c>
      <c r="W267" s="25">
        <f t="shared" si="579"/>
        <v>0.89999999999999991</v>
      </c>
      <c r="X267" s="25">
        <f t="shared" si="579"/>
        <v>0.90499999999999992</v>
      </c>
      <c r="Y267" s="25">
        <f t="shared" si="579"/>
        <v>0.90499999999999992</v>
      </c>
      <c r="Z267" s="25">
        <f t="shared" si="579"/>
        <v>0.90499999999999992</v>
      </c>
      <c r="AA267" s="25">
        <f t="shared" si="579"/>
        <v>0.90499999999999992</v>
      </c>
      <c r="AB267" s="25">
        <f t="shared" si="579"/>
        <v>0.90999999999999992</v>
      </c>
      <c r="AC267" s="25">
        <f t="shared" si="579"/>
        <v>0.90999999999999992</v>
      </c>
      <c r="AD267" s="25">
        <f t="shared" si="579"/>
        <v>0.89999999999999991</v>
      </c>
      <c r="AE267" s="25">
        <f t="shared" si="579"/>
        <v>0.90499999999999992</v>
      </c>
      <c r="AF267" s="25">
        <f t="shared" si="579"/>
        <v>0.90499999999999992</v>
      </c>
      <c r="AG267" s="25">
        <f t="shared" si="579"/>
        <v>0.90499999999999992</v>
      </c>
      <c r="AH267" s="25">
        <f t="shared" si="579"/>
        <v>0.90499999999999992</v>
      </c>
      <c r="AI267" s="25">
        <f t="shared" si="579"/>
        <v>1</v>
      </c>
      <c r="AJ267" s="25">
        <f t="shared" si="579"/>
        <v>1</v>
      </c>
      <c r="AK267" s="25">
        <f t="shared" si="579"/>
        <v>0.89999999999999991</v>
      </c>
      <c r="AL267" s="25">
        <f t="shared" si="579"/>
        <v>0.90499999999999992</v>
      </c>
      <c r="AM267" s="25">
        <f t="shared" si="579"/>
        <v>0.90499999999999992</v>
      </c>
      <c r="AN267" s="25">
        <f t="shared" si="579"/>
        <v>0.84799999999999986</v>
      </c>
      <c r="AO267" s="25">
        <f t="shared" si="579"/>
        <v>0.84799999999999986</v>
      </c>
      <c r="AP267" s="25">
        <f t="shared" si="579"/>
        <v>0.84799999999999986</v>
      </c>
      <c r="AQ267" s="25">
        <f t="shared" si="579"/>
        <v>0.84799999999999986</v>
      </c>
      <c r="AR267" s="25">
        <f t="shared" si="579"/>
        <v>1</v>
      </c>
      <c r="AS267" s="25">
        <f t="shared" si="579"/>
        <v>1</v>
      </c>
      <c r="AT267" s="25">
        <f t="shared" si="579"/>
        <v>0.84799999999999986</v>
      </c>
      <c r="AU267" s="25">
        <f t="shared" si="579"/>
        <v>1</v>
      </c>
      <c r="AV267" s="25">
        <f t="shared" si="579"/>
        <v>0.84799999999999986</v>
      </c>
      <c r="AW267" s="25">
        <f t="shared" si="579"/>
        <v>0.84799999999999986</v>
      </c>
      <c r="AX267" s="25">
        <f t="shared" si="579"/>
        <v>0.84799999999999986</v>
      </c>
      <c r="AY267" s="25">
        <f t="shared" si="579"/>
        <v>0.84799999999999986</v>
      </c>
      <c r="AZ267" s="25">
        <f t="shared" si="579"/>
        <v>0.84799999999999986</v>
      </c>
      <c r="BA267" s="25">
        <f t="shared" si="579"/>
        <v>0.84799999999999986</v>
      </c>
      <c r="BB267" s="25">
        <f t="shared" si="579"/>
        <v>0.84799999999999986</v>
      </c>
      <c r="BC267" s="25">
        <f t="shared" si="579"/>
        <v>0.84799999999999986</v>
      </c>
      <c r="BD267" s="25">
        <f t="shared" si="579"/>
        <v>0.84799999999999986</v>
      </c>
      <c r="BE267" s="25">
        <f t="shared" si="579"/>
        <v>0.84799999999999986</v>
      </c>
      <c r="BF267" s="25">
        <f t="shared" si="579"/>
        <v>0.83999999999999986</v>
      </c>
      <c r="BG267" s="25">
        <f t="shared" si="579"/>
        <v>0.83999999999999986</v>
      </c>
      <c r="BH267" s="25">
        <f t="shared" si="579"/>
        <v>1</v>
      </c>
      <c r="BI267" s="25">
        <f t="shared" si="579"/>
        <v>1</v>
      </c>
      <c r="BJ267" s="25">
        <f t="shared" si="579"/>
        <v>1</v>
      </c>
      <c r="BK267" s="25">
        <f t="shared" si="579"/>
        <v>0.84799999999999986</v>
      </c>
      <c r="BL267" s="25">
        <f t="shared" si="579"/>
        <v>0.84799999999999986</v>
      </c>
      <c r="BM267" s="25">
        <f t="shared" si="579"/>
        <v>0.84799999999999986</v>
      </c>
      <c r="BN267" s="25">
        <f t="shared" si="579"/>
        <v>0.84799999999999986</v>
      </c>
      <c r="BO267" s="25">
        <f t="shared" si="579"/>
        <v>0.84799999999999986</v>
      </c>
      <c r="BP267" s="25">
        <f t="shared" si="579"/>
        <v>0.84799999999999986</v>
      </c>
      <c r="BQ267" s="25">
        <f t="shared" si="579"/>
        <v>0.84799999999999986</v>
      </c>
      <c r="BR267" s="25">
        <f t="shared" si="579"/>
        <v>0.84799999999999986</v>
      </c>
      <c r="BS267" s="25">
        <f t="shared" si="579"/>
        <v>0.84799999999999986</v>
      </c>
      <c r="BT267" s="25">
        <f t="shared" si="579"/>
        <v>0.84799999999999986</v>
      </c>
      <c r="BU267" s="25">
        <f t="shared" si="579"/>
        <v>1</v>
      </c>
      <c r="BV267" s="25">
        <f t="shared" si="579"/>
        <v>0.85599999999999987</v>
      </c>
      <c r="BW267" s="25">
        <f t="shared" si="579"/>
        <v>0.84799999999999986</v>
      </c>
      <c r="BX267" s="25">
        <f t="shared" si="579"/>
        <v>0.84799999999999986</v>
      </c>
      <c r="BY267" s="25">
        <f t="shared" si="579"/>
        <v>0.84799999999999986</v>
      </c>
      <c r="BZ267" s="25">
        <f t="shared" si="579"/>
        <v>0.84799999999999986</v>
      </c>
      <c r="CA267" s="25">
        <f t="shared" si="579"/>
        <v>0.84799999999999986</v>
      </c>
      <c r="CB267" s="25">
        <f t="shared" si="579"/>
        <v>0.84799999999999986</v>
      </c>
      <c r="CC267" s="25">
        <f t="shared" si="579"/>
        <v>0.84799999999999986</v>
      </c>
      <c r="CD267" s="25">
        <f t="shared" ref="CD267:CS267" si="580">IF($F267=CD$4,1,IF($F267&gt;=EDATE(CD$4,12),IF(CD$11="Prior Year",CD255*(1-CD$10),CD255-CD$10),IF(CD266&gt;0,CD266,0)))</f>
        <v>0.84799999999999986</v>
      </c>
      <c r="CE267" s="25">
        <f t="shared" si="580"/>
        <v>0.84799999999999986</v>
      </c>
      <c r="CF267" s="25">
        <f t="shared" si="580"/>
        <v>1</v>
      </c>
      <c r="CG267" s="25">
        <f t="shared" si="580"/>
        <v>1</v>
      </c>
      <c r="CH267" s="25">
        <f t="shared" si="580"/>
        <v>1</v>
      </c>
      <c r="CI267" s="25">
        <f t="shared" si="580"/>
        <v>0.84799999999999986</v>
      </c>
      <c r="CJ267" s="25">
        <f t="shared" si="580"/>
        <v>0.90499999999999992</v>
      </c>
      <c r="CK267" s="25">
        <f t="shared" si="580"/>
        <v>0.90499999999999992</v>
      </c>
      <c r="CL267" s="25">
        <f t="shared" si="580"/>
        <v>0.86399999999999988</v>
      </c>
      <c r="CM267" s="25">
        <v>0.89522049684031657</v>
      </c>
      <c r="CN267" s="25">
        <v>0.89522049684031657</v>
      </c>
      <c r="CO267" s="25">
        <v>0.89522049684031657</v>
      </c>
      <c r="CP267" s="25">
        <f t="shared" si="580"/>
        <v>0.90499999999999992</v>
      </c>
      <c r="CQ267" s="25">
        <f t="shared" si="580"/>
        <v>0.90499999999999992</v>
      </c>
      <c r="CR267" s="25">
        <f t="shared" si="580"/>
        <v>0.90499999999999992</v>
      </c>
      <c r="CS267" s="25">
        <f t="shared" si="580"/>
        <v>0.90499999999999992</v>
      </c>
    </row>
    <row r="268" spans="2:97" hidden="1" outlineLevel="1" x14ac:dyDescent="0.25">
      <c r="B268" s="2">
        <f t="shared" si="455"/>
        <v>31</v>
      </c>
      <c r="F268" s="24">
        <f t="shared" si="458"/>
        <v>49735</v>
      </c>
      <c r="G268" s="25">
        <f t="shared" si="479"/>
        <v>0.90492023245955433</v>
      </c>
      <c r="H268" s="25"/>
      <c r="I268" s="25"/>
      <c r="J268" s="25"/>
      <c r="K268" s="25"/>
      <c r="L268" s="25"/>
      <c r="M268" s="25"/>
      <c r="N268" s="25"/>
      <c r="O268" s="25"/>
      <c r="P268" s="23"/>
      <c r="Q268" s="25">
        <f t="shared" si="480"/>
        <v>1</v>
      </c>
      <c r="R268" s="25">
        <f t="shared" ref="R268:CC268" si="581">IF($F268=R$4,1,IF($F268&gt;=EDATE(R$4,12),IF(R$11="Prior Year",R256*(1-R$10),R256-R$10),IF(R267&gt;0,R267,0)))</f>
        <v>0.89999999999999991</v>
      </c>
      <c r="S268" s="25">
        <f t="shared" si="581"/>
        <v>1</v>
      </c>
      <c r="T268" s="25">
        <f t="shared" si="581"/>
        <v>0.89999999999999991</v>
      </c>
      <c r="U268" s="25">
        <f t="shared" si="581"/>
        <v>0.89999999999999991</v>
      </c>
      <c r="V268" s="25">
        <f t="shared" si="581"/>
        <v>0.90499999999999992</v>
      </c>
      <c r="W268" s="25">
        <f t="shared" si="581"/>
        <v>0.89999999999999991</v>
      </c>
      <c r="X268" s="25">
        <f t="shared" si="581"/>
        <v>0.90499999999999992</v>
      </c>
      <c r="Y268" s="25">
        <f t="shared" si="581"/>
        <v>0.90499999999999992</v>
      </c>
      <c r="Z268" s="25">
        <f t="shared" si="581"/>
        <v>0.90499999999999992</v>
      </c>
      <c r="AA268" s="25">
        <f t="shared" si="581"/>
        <v>0.90499999999999992</v>
      </c>
      <c r="AB268" s="25">
        <f t="shared" si="581"/>
        <v>0.90999999999999992</v>
      </c>
      <c r="AC268" s="25">
        <f t="shared" si="581"/>
        <v>0.90999999999999992</v>
      </c>
      <c r="AD268" s="25">
        <f t="shared" si="581"/>
        <v>0.89999999999999991</v>
      </c>
      <c r="AE268" s="25">
        <f t="shared" si="581"/>
        <v>0.90499999999999992</v>
      </c>
      <c r="AF268" s="25">
        <f t="shared" si="581"/>
        <v>0.90499999999999992</v>
      </c>
      <c r="AG268" s="25">
        <f t="shared" si="581"/>
        <v>0.90499999999999992</v>
      </c>
      <c r="AH268" s="25">
        <f t="shared" si="581"/>
        <v>0.90499999999999992</v>
      </c>
      <c r="AI268" s="25">
        <f t="shared" si="581"/>
        <v>1</v>
      </c>
      <c r="AJ268" s="25">
        <f t="shared" si="581"/>
        <v>1</v>
      </c>
      <c r="AK268" s="25">
        <f t="shared" si="581"/>
        <v>0.89999999999999991</v>
      </c>
      <c r="AL268" s="25">
        <f t="shared" si="581"/>
        <v>0.90499999999999992</v>
      </c>
      <c r="AM268" s="25">
        <f t="shared" si="581"/>
        <v>0.90499999999999992</v>
      </c>
      <c r="AN268" s="25">
        <f t="shared" si="581"/>
        <v>0.84799999999999986</v>
      </c>
      <c r="AO268" s="25">
        <f t="shared" si="581"/>
        <v>0.84799999999999986</v>
      </c>
      <c r="AP268" s="25">
        <f t="shared" si="581"/>
        <v>0.84799999999999986</v>
      </c>
      <c r="AQ268" s="25">
        <f t="shared" si="581"/>
        <v>0.84799999999999986</v>
      </c>
      <c r="AR268" s="25">
        <f t="shared" si="581"/>
        <v>1</v>
      </c>
      <c r="AS268" s="25">
        <f t="shared" si="581"/>
        <v>1</v>
      </c>
      <c r="AT268" s="25">
        <f t="shared" si="581"/>
        <v>0.84799999999999986</v>
      </c>
      <c r="AU268" s="25">
        <f t="shared" si="581"/>
        <v>1</v>
      </c>
      <c r="AV268" s="25">
        <f t="shared" si="581"/>
        <v>0.84799999999999986</v>
      </c>
      <c r="AW268" s="25">
        <f t="shared" si="581"/>
        <v>0.84799999999999986</v>
      </c>
      <c r="AX268" s="25">
        <f t="shared" si="581"/>
        <v>0.84799999999999986</v>
      </c>
      <c r="AY268" s="25">
        <f t="shared" si="581"/>
        <v>0.84799999999999986</v>
      </c>
      <c r="AZ268" s="25">
        <f t="shared" si="581"/>
        <v>0.84799999999999986</v>
      </c>
      <c r="BA268" s="25">
        <f t="shared" si="581"/>
        <v>0.84799999999999986</v>
      </c>
      <c r="BB268" s="25">
        <f t="shared" si="581"/>
        <v>0.84799999999999986</v>
      </c>
      <c r="BC268" s="25">
        <f t="shared" si="581"/>
        <v>0.84799999999999986</v>
      </c>
      <c r="BD268" s="25">
        <f t="shared" si="581"/>
        <v>0.84799999999999986</v>
      </c>
      <c r="BE268" s="25">
        <f t="shared" si="581"/>
        <v>0.84799999999999986</v>
      </c>
      <c r="BF268" s="25">
        <f t="shared" si="581"/>
        <v>0.83999999999999986</v>
      </c>
      <c r="BG268" s="25">
        <f t="shared" si="581"/>
        <v>0.83999999999999986</v>
      </c>
      <c r="BH268" s="25">
        <f t="shared" si="581"/>
        <v>1</v>
      </c>
      <c r="BI268" s="25">
        <f t="shared" si="581"/>
        <v>1</v>
      </c>
      <c r="BJ268" s="25">
        <f t="shared" si="581"/>
        <v>1</v>
      </c>
      <c r="BK268" s="25">
        <f t="shared" si="581"/>
        <v>0.84799999999999986</v>
      </c>
      <c r="BL268" s="25">
        <f t="shared" si="581"/>
        <v>0.84799999999999986</v>
      </c>
      <c r="BM268" s="25">
        <f t="shared" si="581"/>
        <v>0.84799999999999986</v>
      </c>
      <c r="BN268" s="25">
        <f t="shared" si="581"/>
        <v>0.84799999999999986</v>
      </c>
      <c r="BO268" s="25">
        <f t="shared" si="581"/>
        <v>0.84799999999999986</v>
      </c>
      <c r="BP268" s="25">
        <f t="shared" si="581"/>
        <v>0.84799999999999986</v>
      </c>
      <c r="BQ268" s="25">
        <f t="shared" si="581"/>
        <v>0.84799999999999986</v>
      </c>
      <c r="BR268" s="25">
        <f t="shared" si="581"/>
        <v>0.84799999999999986</v>
      </c>
      <c r="BS268" s="25">
        <f t="shared" si="581"/>
        <v>0.84799999999999986</v>
      </c>
      <c r="BT268" s="25">
        <f t="shared" si="581"/>
        <v>0.84799999999999986</v>
      </c>
      <c r="BU268" s="25">
        <f t="shared" si="581"/>
        <v>1</v>
      </c>
      <c r="BV268" s="25">
        <f t="shared" si="581"/>
        <v>0.85599999999999987</v>
      </c>
      <c r="BW268" s="25">
        <f t="shared" si="581"/>
        <v>0.84799999999999986</v>
      </c>
      <c r="BX268" s="25">
        <f t="shared" si="581"/>
        <v>0.84799999999999986</v>
      </c>
      <c r="BY268" s="25">
        <f t="shared" si="581"/>
        <v>0.84799999999999986</v>
      </c>
      <c r="BZ268" s="25">
        <f t="shared" si="581"/>
        <v>0.84799999999999986</v>
      </c>
      <c r="CA268" s="25">
        <f t="shared" si="581"/>
        <v>0.84799999999999986</v>
      </c>
      <c r="CB268" s="25">
        <f t="shared" si="581"/>
        <v>0.84799999999999986</v>
      </c>
      <c r="CC268" s="25">
        <f t="shared" si="581"/>
        <v>0.84799999999999986</v>
      </c>
      <c r="CD268" s="25">
        <f t="shared" ref="CD268:CS268" si="582">IF($F268=CD$4,1,IF($F268&gt;=EDATE(CD$4,12),IF(CD$11="Prior Year",CD256*(1-CD$10),CD256-CD$10),IF(CD267&gt;0,CD267,0)))</f>
        <v>0.84799999999999986</v>
      </c>
      <c r="CE268" s="25">
        <f t="shared" si="582"/>
        <v>0.84799999999999986</v>
      </c>
      <c r="CF268" s="25">
        <f t="shared" si="582"/>
        <v>1</v>
      </c>
      <c r="CG268" s="25">
        <f t="shared" si="582"/>
        <v>1</v>
      </c>
      <c r="CH268" s="25">
        <f t="shared" si="582"/>
        <v>1</v>
      </c>
      <c r="CI268" s="25">
        <f t="shared" si="582"/>
        <v>0.84799999999999986</v>
      </c>
      <c r="CJ268" s="25">
        <f t="shared" si="582"/>
        <v>0.90499999999999992</v>
      </c>
      <c r="CK268" s="25">
        <f t="shared" si="582"/>
        <v>0.90499999999999992</v>
      </c>
      <c r="CL268" s="25">
        <f t="shared" si="582"/>
        <v>0.86399999999999988</v>
      </c>
      <c r="CM268" s="25">
        <v>0.89522049684031657</v>
      </c>
      <c r="CN268" s="25">
        <v>0.89522049684031657</v>
      </c>
      <c r="CO268" s="25">
        <v>0.89522049684031657</v>
      </c>
      <c r="CP268" s="25">
        <f t="shared" si="582"/>
        <v>0.90499999999999992</v>
      </c>
      <c r="CQ268" s="25">
        <f t="shared" si="582"/>
        <v>0.90499999999999992</v>
      </c>
      <c r="CR268" s="25">
        <f t="shared" si="582"/>
        <v>0.90499999999999992</v>
      </c>
      <c r="CS268" s="25">
        <f t="shared" si="582"/>
        <v>0.90499999999999992</v>
      </c>
    </row>
    <row r="269" spans="2:97" hidden="1" outlineLevel="1" x14ac:dyDescent="0.25">
      <c r="B269" s="2">
        <f t="shared" si="455"/>
        <v>30</v>
      </c>
      <c r="F269" s="24">
        <f t="shared" si="458"/>
        <v>49766</v>
      </c>
      <c r="G269" s="25">
        <f t="shared" si="479"/>
        <v>0.90492023245955433</v>
      </c>
      <c r="H269" s="25"/>
      <c r="I269" s="25"/>
      <c r="J269" s="25"/>
      <c r="K269" s="25"/>
      <c r="L269" s="25"/>
      <c r="M269" s="25"/>
      <c r="N269" s="25"/>
      <c r="O269" s="25"/>
      <c r="P269" s="23"/>
      <c r="Q269" s="25">
        <f t="shared" si="480"/>
        <v>1</v>
      </c>
      <c r="R269" s="25">
        <f t="shared" ref="R269:CC269" si="583">IF($F269=R$4,1,IF($F269&gt;=EDATE(R$4,12),IF(R$11="Prior Year",R257*(1-R$10),R257-R$10),IF(R268&gt;0,R268,0)))</f>
        <v>0.89999999999999991</v>
      </c>
      <c r="S269" s="25">
        <f t="shared" si="583"/>
        <v>1</v>
      </c>
      <c r="T269" s="25">
        <f t="shared" si="583"/>
        <v>0.89999999999999991</v>
      </c>
      <c r="U269" s="25">
        <f t="shared" si="583"/>
        <v>0.89999999999999991</v>
      </c>
      <c r="V269" s="25">
        <f t="shared" si="583"/>
        <v>0.90499999999999992</v>
      </c>
      <c r="W269" s="25">
        <f t="shared" si="583"/>
        <v>0.89999999999999991</v>
      </c>
      <c r="X269" s="25">
        <f t="shared" si="583"/>
        <v>0.90499999999999992</v>
      </c>
      <c r="Y269" s="25">
        <f t="shared" si="583"/>
        <v>0.90499999999999992</v>
      </c>
      <c r="Z269" s="25">
        <f t="shared" si="583"/>
        <v>0.90499999999999992</v>
      </c>
      <c r="AA269" s="25">
        <f t="shared" si="583"/>
        <v>0.90499999999999992</v>
      </c>
      <c r="AB269" s="25">
        <f t="shared" si="583"/>
        <v>0.90999999999999992</v>
      </c>
      <c r="AC269" s="25">
        <f t="shared" si="583"/>
        <v>0.90999999999999992</v>
      </c>
      <c r="AD269" s="25">
        <f t="shared" si="583"/>
        <v>0.89999999999999991</v>
      </c>
      <c r="AE269" s="25">
        <f t="shared" si="583"/>
        <v>0.90499999999999992</v>
      </c>
      <c r="AF269" s="25">
        <f t="shared" si="583"/>
        <v>0.90499999999999992</v>
      </c>
      <c r="AG269" s="25">
        <f t="shared" si="583"/>
        <v>0.90499999999999992</v>
      </c>
      <c r="AH269" s="25">
        <f t="shared" si="583"/>
        <v>0.90499999999999992</v>
      </c>
      <c r="AI269" s="25">
        <f t="shared" si="583"/>
        <v>1</v>
      </c>
      <c r="AJ269" s="25">
        <f t="shared" si="583"/>
        <v>1</v>
      </c>
      <c r="AK269" s="25">
        <f t="shared" si="583"/>
        <v>0.89999999999999991</v>
      </c>
      <c r="AL269" s="25">
        <f t="shared" si="583"/>
        <v>0.90499999999999992</v>
      </c>
      <c r="AM269" s="25">
        <f t="shared" si="583"/>
        <v>0.90499999999999992</v>
      </c>
      <c r="AN269" s="25">
        <f t="shared" si="583"/>
        <v>0.84799999999999986</v>
      </c>
      <c r="AO269" s="25">
        <f t="shared" si="583"/>
        <v>0.84799999999999986</v>
      </c>
      <c r="AP269" s="25">
        <f t="shared" si="583"/>
        <v>0.84799999999999986</v>
      </c>
      <c r="AQ269" s="25">
        <f t="shared" si="583"/>
        <v>0.84799999999999986</v>
      </c>
      <c r="AR269" s="25">
        <f t="shared" si="583"/>
        <v>1</v>
      </c>
      <c r="AS269" s="25">
        <f t="shared" si="583"/>
        <v>1</v>
      </c>
      <c r="AT269" s="25">
        <f t="shared" si="583"/>
        <v>0.84799999999999986</v>
      </c>
      <c r="AU269" s="25">
        <f t="shared" si="583"/>
        <v>1</v>
      </c>
      <c r="AV269" s="25">
        <f t="shared" si="583"/>
        <v>0.84799999999999986</v>
      </c>
      <c r="AW269" s="25">
        <f t="shared" si="583"/>
        <v>0.84799999999999986</v>
      </c>
      <c r="AX269" s="25">
        <f t="shared" si="583"/>
        <v>0.84799999999999986</v>
      </c>
      <c r="AY269" s="25">
        <f t="shared" si="583"/>
        <v>0.84799999999999986</v>
      </c>
      <c r="AZ269" s="25">
        <f t="shared" si="583"/>
        <v>0.84799999999999986</v>
      </c>
      <c r="BA269" s="25">
        <f t="shared" si="583"/>
        <v>0.84799999999999986</v>
      </c>
      <c r="BB269" s="25">
        <f t="shared" si="583"/>
        <v>0.84799999999999986</v>
      </c>
      <c r="BC269" s="25">
        <f t="shared" si="583"/>
        <v>0.84799999999999986</v>
      </c>
      <c r="BD269" s="25">
        <f t="shared" si="583"/>
        <v>0.84799999999999986</v>
      </c>
      <c r="BE269" s="25">
        <f t="shared" si="583"/>
        <v>0.84799999999999986</v>
      </c>
      <c r="BF269" s="25">
        <f t="shared" si="583"/>
        <v>0.83999999999999986</v>
      </c>
      <c r="BG269" s="25">
        <f t="shared" si="583"/>
        <v>0.83999999999999986</v>
      </c>
      <c r="BH269" s="25">
        <f t="shared" si="583"/>
        <v>1</v>
      </c>
      <c r="BI269" s="25">
        <f t="shared" si="583"/>
        <v>1</v>
      </c>
      <c r="BJ269" s="25">
        <f t="shared" si="583"/>
        <v>1</v>
      </c>
      <c r="BK269" s="25">
        <f t="shared" si="583"/>
        <v>0.84799999999999986</v>
      </c>
      <c r="BL269" s="25">
        <f t="shared" si="583"/>
        <v>0.84799999999999986</v>
      </c>
      <c r="BM269" s="25">
        <f t="shared" si="583"/>
        <v>0.84799999999999986</v>
      </c>
      <c r="BN269" s="25">
        <f t="shared" si="583"/>
        <v>0.84799999999999986</v>
      </c>
      <c r="BO269" s="25">
        <f t="shared" si="583"/>
        <v>0.84799999999999986</v>
      </c>
      <c r="BP269" s="25">
        <f t="shared" si="583"/>
        <v>0.84799999999999986</v>
      </c>
      <c r="BQ269" s="25">
        <f t="shared" si="583"/>
        <v>0.84799999999999986</v>
      </c>
      <c r="BR269" s="25">
        <f t="shared" si="583"/>
        <v>0.84799999999999986</v>
      </c>
      <c r="BS269" s="25">
        <f t="shared" si="583"/>
        <v>0.84799999999999986</v>
      </c>
      <c r="BT269" s="25">
        <f t="shared" si="583"/>
        <v>0.84799999999999986</v>
      </c>
      <c r="BU269" s="25">
        <f t="shared" si="583"/>
        <v>1</v>
      </c>
      <c r="BV269" s="25">
        <f t="shared" si="583"/>
        <v>0.85599999999999987</v>
      </c>
      <c r="BW269" s="25">
        <f t="shared" si="583"/>
        <v>0.84799999999999986</v>
      </c>
      <c r="BX269" s="25">
        <f t="shared" si="583"/>
        <v>0.84799999999999986</v>
      </c>
      <c r="BY269" s="25">
        <f t="shared" si="583"/>
        <v>0.84799999999999986</v>
      </c>
      <c r="BZ269" s="25">
        <f t="shared" si="583"/>
        <v>0.84799999999999986</v>
      </c>
      <c r="CA269" s="25">
        <f t="shared" si="583"/>
        <v>0.84799999999999986</v>
      </c>
      <c r="CB269" s="25">
        <f t="shared" si="583"/>
        <v>0.84799999999999986</v>
      </c>
      <c r="CC269" s="25">
        <f t="shared" si="583"/>
        <v>0.84799999999999986</v>
      </c>
      <c r="CD269" s="25">
        <f t="shared" ref="CD269:CS269" si="584">IF($F269=CD$4,1,IF($F269&gt;=EDATE(CD$4,12),IF(CD$11="Prior Year",CD257*(1-CD$10),CD257-CD$10),IF(CD268&gt;0,CD268,0)))</f>
        <v>0.84799999999999986</v>
      </c>
      <c r="CE269" s="25">
        <f t="shared" si="584"/>
        <v>0.84799999999999986</v>
      </c>
      <c r="CF269" s="25">
        <f t="shared" si="584"/>
        <v>1</v>
      </c>
      <c r="CG269" s="25">
        <f t="shared" si="584"/>
        <v>1</v>
      </c>
      <c r="CH269" s="25">
        <f t="shared" si="584"/>
        <v>1</v>
      </c>
      <c r="CI269" s="25">
        <f t="shared" si="584"/>
        <v>0.84799999999999986</v>
      </c>
      <c r="CJ269" s="25">
        <f t="shared" si="584"/>
        <v>0.90499999999999992</v>
      </c>
      <c r="CK269" s="25">
        <f t="shared" si="584"/>
        <v>0.90499999999999992</v>
      </c>
      <c r="CL269" s="25">
        <f t="shared" si="584"/>
        <v>0.86399999999999988</v>
      </c>
      <c r="CM269" s="25">
        <v>0.89522049684031657</v>
      </c>
      <c r="CN269" s="25">
        <v>0.89522049684031657</v>
      </c>
      <c r="CO269" s="25">
        <v>0.89522049684031657</v>
      </c>
      <c r="CP269" s="25">
        <f t="shared" si="584"/>
        <v>0.90499999999999992</v>
      </c>
      <c r="CQ269" s="25">
        <f t="shared" si="584"/>
        <v>0.90499999999999992</v>
      </c>
      <c r="CR269" s="25">
        <f t="shared" si="584"/>
        <v>0.90499999999999992</v>
      </c>
      <c r="CS269" s="25">
        <f t="shared" si="584"/>
        <v>0.90499999999999992</v>
      </c>
    </row>
    <row r="270" spans="2:97" hidden="1" outlineLevel="1" x14ac:dyDescent="0.25">
      <c r="B270" s="2">
        <f t="shared" si="455"/>
        <v>31</v>
      </c>
      <c r="F270" s="24">
        <f t="shared" si="458"/>
        <v>49796</v>
      </c>
      <c r="G270" s="25">
        <f t="shared" si="479"/>
        <v>0.90476501321236757</v>
      </c>
      <c r="H270" s="25"/>
      <c r="I270" s="25"/>
      <c r="J270" s="25"/>
      <c r="K270" s="25"/>
      <c r="L270" s="25"/>
      <c r="M270" s="25"/>
      <c r="N270" s="25"/>
      <c r="O270" s="25"/>
      <c r="P270" s="23"/>
      <c r="Q270" s="25">
        <f t="shared" si="480"/>
        <v>1</v>
      </c>
      <c r="R270" s="25">
        <f t="shared" ref="R270:CC270" si="585">IF($F270=R$4,1,IF($F270&gt;=EDATE(R$4,12),IF(R$11="Prior Year",R258*(1-R$10),R258-R$10),IF(R269&gt;0,R269,0)))</f>
        <v>0.89999999999999991</v>
      </c>
      <c r="S270" s="25">
        <f t="shared" si="585"/>
        <v>1</v>
      </c>
      <c r="T270" s="25">
        <f t="shared" si="585"/>
        <v>0.89999999999999991</v>
      </c>
      <c r="U270" s="25">
        <f t="shared" si="585"/>
        <v>0.89999999999999991</v>
      </c>
      <c r="V270" s="25">
        <f t="shared" si="585"/>
        <v>0.90499999999999992</v>
      </c>
      <c r="W270" s="25">
        <f t="shared" si="585"/>
        <v>0.89999999999999991</v>
      </c>
      <c r="X270" s="25">
        <f t="shared" si="585"/>
        <v>0.90499999999999992</v>
      </c>
      <c r="Y270" s="25">
        <f t="shared" si="585"/>
        <v>0.90499999999999992</v>
      </c>
      <c r="Z270" s="25">
        <f t="shared" si="585"/>
        <v>0.90499999999999992</v>
      </c>
      <c r="AA270" s="25">
        <f t="shared" si="585"/>
        <v>0.90499999999999992</v>
      </c>
      <c r="AB270" s="25">
        <f t="shared" si="585"/>
        <v>0.90999999999999992</v>
      </c>
      <c r="AC270" s="25">
        <f t="shared" si="585"/>
        <v>0.90999999999999992</v>
      </c>
      <c r="AD270" s="25">
        <f t="shared" si="585"/>
        <v>0.89999999999999991</v>
      </c>
      <c r="AE270" s="25">
        <f t="shared" si="585"/>
        <v>0.90499999999999992</v>
      </c>
      <c r="AF270" s="25">
        <f t="shared" si="585"/>
        <v>0.90499999999999992</v>
      </c>
      <c r="AG270" s="25">
        <f t="shared" si="585"/>
        <v>0.90499999999999992</v>
      </c>
      <c r="AH270" s="25">
        <f t="shared" si="585"/>
        <v>0.90499999999999992</v>
      </c>
      <c r="AI270" s="25">
        <f t="shared" si="585"/>
        <v>1</v>
      </c>
      <c r="AJ270" s="25">
        <f t="shared" si="585"/>
        <v>1</v>
      </c>
      <c r="AK270" s="25">
        <f t="shared" si="585"/>
        <v>0.89999999999999991</v>
      </c>
      <c r="AL270" s="25">
        <f t="shared" si="585"/>
        <v>0.90499999999999992</v>
      </c>
      <c r="AM270" s="25">
        <f t="shared" si="585"/>
        <v>0.90499999999999992</v>
      </c>
      <c r="AN270" s="25">
        <f t="shared" si="585"/>
        <v>0.84799999999999986</v>
      </c>
      <c r="AO270" s="25">
        <f t="shared" si="585"/>
        <v>0.84799999999999986</v>
      </c>
      <c r="AP270" s="25">
        <f t="shared" si="585"/>
        <v>0.84799999999999986</v>
      </c>
      <c r="AQ270" s="25">
        <f t="shared" si="585"/>
        <v>0.84799999999999986</v>
      </c>
      <c r="AR270" s="25">
        <f t="shared" si="585"/>
        <v>1</v>
      </c>
      <c r="AS270" s="25">
        <f t="shared" si="585"/>
        <v>1</v>
      </c>
      <c r="AT270" s="25">
        <f t="shared" si="585"/>
        <v>0.84799999999999986</v>
      </c>
      <c r="AU270" s="25">
        <f t="shared" si="585"/>
        <v>1</v>
      </c>
      <c r="AV270" s="25">
        <f t="shared" si="585"/>
        <v>0.84799999999999986</v>
      </c>
      <c r="AW270" s="25">
        <f t="shared" si="585"/>
        <v>0.84799999999999986</v>
      </c>
      <c r="AX270" s="25">
        <f t="shared" si="585"/>
        <v>0.84799999999999986</v>
      </c>
      <c r="AY270" s="25">
        <f t="shared" si="585"/>
        <v>0.84799999999999986</v>
      </c>
      <c r="AZ270" s="25">
        <f t="shared" si="585"/>
        <v>0.84799999999999986</v>
      </c>
      <c r="BA270" s="25">
        <f t="shared" si="585"/>
        <v>0.84799999999999986</v>
      </c>
      <c r="BB270" s="25">
        <f t="shared" si="585"/>
        <v>0.84799999999999986</v>
      </c>
      <c r="BC270" s="25">
        <f t="shared" si="585"/>
        <v>0.84799999999999986</v>
      </c>
      <c r="BD270" s="25">
        <f t="shared" si="585"/>
        <v>0.84799999999999986</v>
      </c>
      <c r="BE270" s="25">
        <f t="shared" si="585"/>
        <v>0.84799999999999986</v>
      </c>
      <c r="BF270" s="25">
        <f t="shared" si="585"/>
        <v>0.83999999999999986</v>
      </c>
      <c r="BG270" s="25">
        <f t="shared" si="585"/>
        <v>0.83999999999999986</v>
      </c>
      <c r="BH270" s="25">
        <f t="shared" si="585"/>
        <v>1</v>
      </c>
      <c r="BI270" s="25">
        <f t="shared" si="585"/>
        <v>1</v>
      </c>
      <c r="BJ270" s="25">
        <f t="shared" si="585"/>
        <v>1</v>
      </c>
      <c r="BK270" s="25">
        <f t="shared" si="585"/>
        <v>0.84799999999999986</v>
      </c>
      <c r="BL270" s="25">
        <f t="shared" si="585"/>
        <v>0.84799999999999986</v>
      </c>
      <c r="BM270" s="25">
        <f t="shared" si="585"/>
        <v>0.84799999999999986</v>
      </c>
      <c r="BN270" s="25">
        <f t="shared" si="585"/>
        <v>0.84799999999999986</v>
      </c>
      <c r="BO270" s="25">
        <f t="shared" si="585"/>
        <v>0.84799999999999986</v>
      </c>
      <c r="BP270" s="25">
        <f t="shared" si="585"/>
        <v>0.84799999999999986</v>
      </c>
      <c r="BQ270" s="25">
        <f t="shared" si="585"/>
        <v>0.84799999999999986</v>
      </c>
      <c r="BR270" s="25">
        <f t="shared" si="585"/>
        <v>0.84799999999999986</v>
      </c>
      <c r="BS270" s="25">
        <f t="shared" si="585"/>
        <v>0.84799999999999986</v>
      </c>
      <c r="BT270" s="25">
        <f t="shared" si="585"/>
        <v>0.84799999999999986</v>
      </c>
      <c r="BU270" s="25">
        <f t="shared" si="585"/>
        <v>1</v>
      </c>
      <c r="BV270" s="25">
        <f t="shared" si="585"/>
        <v>0.85599999999999987</v>
      </c>
      <c r="BW270" s="25">
        <f t="shared" si="585"/>
        <v>0.84799999999999986</v>
      </c>
      <c r="BX270" s="25">
        <f t="shared" si="585"/>
        <v>0.84799999999999986</v>
      </c>
      <c r="BY270" s="25">
        <f t="shared" si="585"/>
        <v>0.84799999999999986</v>
      </c>
      <c r="BZ270" s="25">
        <f t="shared" si="585"/>
        <v>0.84799999999999986</v>
      </c>
      <c r="CA270" s="25">
        <f t="shared" si="585"/>
        <v>0.84799999999999986</v>
      </c>
      <c r="CB270" s="25">
        <f t="shared" si="585"/>
        <v>0.84799999999999986</v>
      </c>
      <c r="CC270" s="25">
        <f t="shared" si="585"/>
        <v>0.84799999999999986</v>
      </c>
      <c r="CD270" s="25">
        <f t="shared" ref="CD270:CS270" si="586">IF($F270=CD$4,1,IF($F270&gt;=EDATE(CD$4,12),IF(CD$11="Prior Year",CD258*(1-CD$10),CD258-CD$10),IF(CD269&gt;0,CD269,0)))</f>
        <v>0.84799999999999986</v>
      </c>
      <c r="CE270" s="25">
        <f t="shared" si="586"/>
        <v>0.84799999999999986</v>
      </c>
      <c r="CF270" s="25">
        <f t="shared" si="586"/>
        <v>1</v>
      </c>
      <c r="CG270" s="25">
        <f t="shared" si="586"/>
        <v>1</v>
      </c>
      <c r="CH270" s="25">
        <f t="shared" si="586"/>
        <v>1</v>
      </c>
      <c r="CI270" s="25">
        <f t="shared" si="586"/>
        <v>0.83999999999999986</v>
      </c>
      <c r="CJ270" s="25">
        <f t="shared" si="586"/>
        <v>0.90499999999999992</v>
      </c>
      <c r="CK270" s="25">
        <f t="shared" si="586"/>
        <v>0.90499999999999992</v>
      </c>
      <c r="CL270" s="25">
        <f t="shared" si="586"/>
        <v>0.86399999999999988</v>
      </c>
      <c r="CM270" s="25">
        <v>0.89522049684031657</v>
      </c>
      <c r="CN270" s="25">
        <v>0.89522049684031657</v>
      </c>
      <c r="CO270" s="25">
        <v>0.89522049684031657</v>
      </c>
      <c r="CP270" s="25">
        <f t="shared" si="586"/>
        <v>0.90499999999999992</v>
      </c>
      <c r="CQ270" s="25">
        <f t="shared" si="586"/>
        <v>0.90499999999999992</v>
      </c>
      <c r="CR270" s="25">
        <f t="shared" si="586"/>
        <v>0.90499999999999992</v>
      </c>
      <c r="CS270" s="25">
        <f t="shared" si="586"/>
        <v>0.90499999999999992</v>
      </c>
    </row>
    <row r="271" spans="2:97" hidden="1" outlineLevel="1" x14ac:dyDescent="0.25">
      <c r="B271" s="2">
        <f t="shared" ref="B271:B324" si="587">F272-F271</f>
        <v>30</v>
      </c>
      <c r="F271" s="24">
        <f t="shared" si="458"/>
        <v>49827</v>
      </c>
      <c r="G271" s="25">
        <f t="shared" si="479"/>
        <v>0.90383369772924771</v>
      </c>
      <c r="H271" s="25"/>
      <c r="I271" s="25"/>
      <c r="J271" s="25"/>
      <c r="K271" s="25"/>
      <c r="L271" s="25"/>
      <c r="M271" s="25"/>
      <c r="N271" s="25"/>
      <c r="O271" s="25"/>
      <c r="P271" s="23"/>
      <c r="Q271" s="25">
        <f t="shared" si="480"/>
        <v>1</v>
      </c>
      <c r="R271" s="25">
        <f t="shared" ref="R271:CC271" si="588">IF($F271=R$4,1,IF($F271&gt;=EDATE(R$4,12),IF(R$11="Prior Year",R259*(1-R$10),R259-R$10),IF(R270&gt;0,R270,0)))</f>
        <v>0.89999999999999991</v>
      </c>
      <c r="S271" s="25">
        <f t="shared" si="588"/>
        <v>1</v>
      </c>
      <c r="T271" s="25">
        <f t="shared" si="588"/>
        <v>0.89999999999999991</v>
      </c>
      <c r="U271" s="25">
        <f t="shared" si="588"/>
        <v>0.89999999999999991</v>
      </c>
      <c r="V271" s="25">
        <f t="shared" si="588"/>
        <v>0.90499999999999992</v>
      </c>
      <c r="W271" s="25">
        <f t="shared" si="588"/>
        <v>0.89999999999999991</v>
      </c>
      <c r="X271" s="25">
        <f t="shared" si="588"/>
        <v>0.90499999999999992</v>
      </c>
      <c r="Y271" s="25">
        <f t="shared" si="588"/>
        <v>0.90499999999999992</v>
      </c>
      <c r="Z271" s="25">
        <f t="shared" si="588"/>
        <v>0.90499999999999992</v>
      </c>
      <c r="AA271" s="25">
        <f t="shared" si="588"/>
        <v>0.90499999999999992</v>
      </c>
      <c r="AB271" s="25">
        <f t="shared" si="588"/>
        <v>0.90999999999999992</v>
      </c>
      <c r="AC271" s="25">
        <f t="shared" si="588"/>
        <v>0.90999999999999992</v>
      </c>
      <c r="AD271" s="25">
        <f t="shared" si="588"/>
        <v>0.89999999999999991</v>
      </c>
      <c r="AE271" s="25">
        <f t="shared" si="588"/>
        <v>0.90499999999999992</v>
      </c>
      <c r="AF271" s="25">
        <f t="shared" si="588"/>
        <v>0.90499999999999992</v>
      </c>
      <c r="AG271" s="25">
        <f t="shared" si="588"/>
        <v>0.90499999999999992</v>
      </c>
      <c r="AH271" s="25">
        <f t="shared" si="588"/>
        <v>0.90499999999999992</v>
      </c>
      <c r="AI271" s="25">
        <f t="shared" si="588"/>
        <v>1</v>
      </c>
      <c r="AJ271" s="25">
        <f t="shared" si="588"/>
        <v>1</v>
      </c>
      <c r="AK271" s="25">
        <f t="shared" si="588"/>
        <v>0.89999999999999991</v>
      </c>
      <c r="AL271" s="25">
        <f t="shared" si="588"/>
        <v>0.90499999999999992</v>
      </c>
      <c r="AM271" s="25">
        <f t="shared" si="588"/>
        <v>0.90499999999999992</v>
      </c>
      <c r="AN271" s="25">
        <f t="shared" si="588"/>
        <v>0.84799999999999986</v>
      </c>
      <c r="AO271" s="25">
        <f t="shared" si="588"/>
        <v>0.84799999999999986</v>
      </c>
      <c r="AP271" s="25">
        <f t="shared" si="588"/>
        <v>0.84799999999999986</v>
      </c>
      <c r="AQ271" s="25">
        <f t="shared" si="588"/>
        <v>0.84799999999999986</v>
      </c>
      <c r="AR271" s="25">
        <f t="shared" si="588"/>
        <v>1</v>
      </c>
      <c r="AS271" s="25">
        <f t="shared" si="588"/>
        <v>1</v>
      </c>
      <c r="AT271" s="25">
        <f t="shared" si="588"/>
        <v>0.84799999999999986</v>
      </c>
      <c r="AU271" s="25">
        <f t="shared" si="588"/>
        <v>1</v>
      </c>
      <c r="AV271" s="25">
        <f t="shared" si="588"/>
        <v>0.84799999999999986</v>
      </c>
      <c r="AW271" s="25">
        <f t="shared" si="588"/>
        <v>0.84799999999999986</v>
      </c>
      <c r="AX271" s="25">
        <f t="shared" si="588"/>
        <v>0.84799999999999986</v>
      </c>
      <c r="AY271" s="25">
        <f t="shared" si="588"/>
        <v>0.84799999999999986</v>
      </c>
      <c r="AZ271" s="25">
        <f t="shared" si="588"/>
        <v>0.83999999999999986</v>
      </c>
      <c r="BA271" s="25">
        <f t="shared" si="588"/>
        <v>0.83999999999999986</v>
      </c>
      <c r="BB271" s="25">
        <f t="shared" si="588"/>
        <v>0.83999999999999986</v>
      </c>
      <c r="BC271" s="25">
        <f t="shared" si="588"/>
        <v>0.83999999999999986</v>
      </c>
      <c r="BD271" s="25">
        <f t="shared" si="588"/>
        <v>0.83999999999999986</v>
      </c>
      <c r="BE271" s="25">
        <f t="shared" si="588"/>
        <v>0.83999999999999986</v>
      </c>
      <c r="BF271" s="25">
        <f t="shared" si="588"/>
        <v>0.83999999999999986</v>
      </c>
      <c r="BG271" s="25">
        <f t="shared" si="588"/>
        <v>0.83999999999999986</v>
      </c>
      <c r="BH271" s="25">
        <f t="shared" si="588"/>
        <v>1</v>
      </c>
      <c r="BI271" s="25">
        <f t="shared" si="588"/>
        <v>1</v>
      </c>
      <c r="BJ271" s="25">
        <f t="shared" si="588"/>
        <v>1</v>
      </c>
      <c r="BK271" s="25">
        <f t="shared" si="588"/>
        <v>0.84799999999999986</v>
      </c>
      <c r="BL271" s="25">
        <f t="shared" si="588"/>
        <v>0.84799999999999986</v>
      </c>
      <c r="BM271" s="25">
        <f t="shared" si="588"/>
        <v>0.84799999999999986</v>
      </c>
      <c r="BN271" s="25">
        <f t="shared" si="588"/>
        <v>0.84799999999999986</v>
      </c>
      <c r="BO271" s="25">
        <f t="shared" si="588"/>
        <v>0.84799999999999986</v>
      </c>
      <c r="BP271" s="25">
        <f t="shared" si="588"/>
        <v>0.84799999999999986</v>
      </c>
      <c r="BQ271" s="25">
        <f t="shared" si="588"/>
        <v>0.84799999999999986</v>
      </c>
      <c r="BR271" s="25">
        <f t="shared" si="588"/>
        <v>0.84799999999999986</v>
      </c>
      <c r="BS271" s="25">
        <f t="shared" si="588"/>
        <v>0.84799999999999986</v>
      </c>
      <c r="BT271" s="25">
        <f t="shared" si="588"/>
        <v>0.84799999999999986</v>
      </c>
      <c r="BU271" s="25">
        <f t="shared" si="588"/>
        <v>1</v>
      </c>
      <c r="BV271" s="25">
        <f t="shared" si="588"/>
        <v>0.85599999999999987</v>
      </c>
      <c r="BW271" s="25">
        <f t="shared" si="588"/>
        <v>0.84799999999999986</v>
      </c>
      <c r="BX271" s="25">
        <f t="shared" si="588"/>
        <v>0.84799999999999986</v>
      </c>
      <c r="BY271" s="25">
        <f t="shared" si="588"/>
        <v>0.84799999999999986</v>
      </c>
      <c r="BZ271" s="25">
        <f t="shared" si="588"/>
        <v>0.84799999999999986</v>
      </c>
      <c r="CA271" s="25">
        <f t="shared" si="588"/>
        <v>0.84799999999999986</v>
      </c>
      <c r="CB271" s="25">
        <f t="shared" si="588"/>
        <v>0.84799999999999986</v>
      </c>
      <c r="CC271" s="25">
        <f t="shared" si="588"/>
        <v>0.84799999999999986</v>
      </c>
      <c r="CD271" s="25">
        <f t="shared" ref="CD271:CS271" si="589">IF($F271=CD$4,1,IF($F271&gt;=EDATE(CD$4,12),IF(CD$11="Prior Year",CD259*(1-CD$10),CD259-CD$10),IF(CD270&gt;0,CD270,0)))</f>
        <v>0.84799999999999986</v>
      </c>
      <c r="CE271" s="25">
        <f t="shared" si="589"/>
        <v>0.84799999999999986</v>
      </c>
      <c r="CF271" s="25">
        <f t="shared" si="589"/>
        <v>1</v>
      </c>
      <c r="CG271" s="25">
        <f t="shared" si="589"/>
        <v>1</v>
      </c>
      <c r="CH271" s="25">
        <f t="shared" si="589"/>
        <v>1</v>
      </c>
      <c r="CI271" s="25">
        <f t="shared" si="589"/>
        <v>0.83999999999999986</v>
      </c>
      <c r="CJ271" s="25">
        <f t="shared" si="589"/>
        <v>0.90499999999999992</v>
      </c>
      <c r="CK271" s="25">
        <f t="shared" si="589"/>
        <v>0.90499999999999992</v>
      </c>
      <c r="CL271" s="25">
        <f t="shared" si="589"/>
        <v>0.86399999999999988</v>
      </c>
      <c r="CM271" s="25">
        <v>0.89522049684031657</v>
      </c>
      <c r="CN271" s="25">
        <v>0.89522049684031657</v>
      </c>
      <c r="CO271" s="25">
        <v>0.89522049684031657</v>
      </c>
      <c r="CP271" s="25">
        <f t="shared" si="589"/>
        <v>0.90499999999999992</v>
      </c>
      <c r="CQ271" s="25">
        <f t="shared" si="589"/>
        <v>0.90499999999999992</v>
      </c>
      <c r="CR271" s="25">
        <f t="shared" si="589"/>
        <v>0.90499999999999992</v>
      </c>
      <c r="CS271" s="25">
        <f t="shared" si="589"/>
        <v>0.90499999999999992</v>
      </c>
    </row>
    <row r="272" spans="2:97" hidden="1" outlineLevel="1" x14ac:dyDescent="0.25">
      <c r="B272" s="2">
        <f t="shared" si="587"/>
        <v>31</v>
      </c>
      <c r="F272" s="24">
        <f t="shared" ref="F272:F325" si="590">EDATE(F271,1)</f>
        <v>49857</v>
      </c>
      <c r="G272" s="25">
        <f t="shared" si="479"/>
        <v>0.90383369772924771</v>
      </c>
      <c r="H272" s="25"/>
      <c r="I272" s="25"/>
      <c r="J272" s="25"/>
      <c r="K272" s="25"/>
      <c r="L272" s="25"/>
      <c r="M272" s="25"/>
      <c r="N272" s="25"/>
      <c r="O272" s="25"/>
      <c r="P272" s="23"/>
      <c r="Q272" s="25">
        <f t="shared" si="480"/>
        <v>1</v>
      </c>
      <c r="R272" s="25">
        <f t="shared" ref="R272:CC272" si="591">IF($F272=R$4,1,IF($F272&gt;=EDATE(R$4,12),IF(R$11="Prior Year",R260*(1-R$10),R260-R$10),IF(R271&gt;0,R271,0)))</f>
        <v>0.89999999999999991</v>
      </c>
      <c r="S272" s="25">
        <f t="shared" si="591"/>
        <v>1</v>
      </c>
      <c r="T272" s="25">
        <f t="shared" si="591"/>
        <v>0.89999999999999991</v>
      </c>
      <c r="U272" s="25">
        <f t="shared" si="591"/>
        <v>0.89999999999999991</v>
      </c>
      <c r="V272" s="25">
        <f t="shared" si="591"/>
        <v>0.90499999999999992</v>
      </c>
      <c r="W272" s="25">
        <f t="shared" si="591"/>
        <v>0.89999999999999991</v>
      </c>
      <c r="X272" s="25">
        <f t="shared" si="591"/>
        <v>0.90499999999999992</v>
      </c>
      <c r="Y272" s="25">
        <f t="shared" si="591"/>
        <v>0.90499999999999992</v>
      </c>
      <c r="Z272" s="25">
        <f t="shared" si="591"/>
        <v>0.90499999999999992</v>
      </c>
      <c r="AA272" s="25">
        <f t="shared" si="591"/>
        <v>0.90499999999999992</v>
      </c>
      <c r="AB272" s="25">
        <f t="shared" si="591"/>
        <v>0.90999999999999992</v>
      </c>
      <c r="AC272" s="25">
        <f t="shared" si="591"/>
        <v>0.90999999999999992</v>
      </c>
      <c r="AD272" s="25">
        <f t="shared" si="591"/>
        <v>0.89999999999999991</v>
      </c>
      <c r="AE272" s="25">
        <f t="shared" si="591"/>
        <v>0.90499999999999992</v>
      </c>
      <c r="AF272" s="25">
        <f t="shared" si="591"/>
        <v>0.90499999999999992</v>
      </c>
      <c r="AG272" s="25">
        <f t="shared" si="591"/>
        <v>0.90499999999999992</v>
      </c>
      <c r="AH272" s="25">
        <f t="shared" si="591"/>
        <v>0.90499999999999992</v>
      </c>
      <c r="AI272" s="25">
        <f t="shared" si="591"/>
        <v>1</v>
      </c>
      <c r="AJ272" s="25">
        <f t="shared" si="591"/>
        <v>1</v>
      </c>
      <c r="AK272" s="25">
        <f t="shared" si="591"/>
        <v>0.89999999999999991</v>
      </c>
      <c r="AL272" s="25">
        <f t="shared" si="591"/>
        <v>0.90499999999999992</v>
      </c>
      <c r="AM272" s="25">
        <f t="shared" si="591"/>
        <v>0.90499999999999992</v>
      </c>
      <c r="AN272" s="25">
        <f t="shared" si="591"/>
        <v>0.84799999999999986</v>
      </c>
      <c r="AO272" s="25">
        <f t="shared" si="591"/>
        <v>0.84799999999999986</v>
      </c>
      <c r="AP272" s="25">
        <f t="shared" si="591"/>
        <v>0.84799999999999986</v>
      </c>
      <c r="AQ272" s="25">
        <f t="shared" si="591"/>
        <v>0.84799999999999986</v>
      </c>
      <c r="AR272" s="25">
        <f t="shared" si="591"/>
        <v>1</v>
      </c>
      <c r="AS272" s="25">
        <f t="shared" si="591"/>
        <v>1</v>
      </c>
      <c r="AT272" s="25">
        <f t="shared" si="591"/>
        <v>0.84799999999999986</v>
      </c>
      <c r="AU272" s="25">
        <f t="shared" si="591"/>
        <v>1</v>
      </c>
      <c r="AV272" s="25">
        <f t="shared" si="591"/>
        <v>0.84799999999999986</v>
      </c>
      <c r="AW272" s="25">
        <f t="shared" si="591"/>
        <v>0.84799999999999986</v>
      </c>
      <c r="AX272" s="25">
        <f t="shared" si="591"/>
        <v>0.84799999999999986</v>
      </c>
      <c r="AY272" s="25">
        <f t="shared" si="591"/>
        <v>0.84799999999999986</v>
      </c>
      <c r="AZ272" s="25">
        <f t="shared" si="591"/>
        <v>0.83999999999999986</v>
      </c>
      <c r="BA272" s="25">
        <f t="shared" si="591"/>
        <v>0.83999999999999986</v>
      </c>
      <c r="BB272" s="25">
        <f t="shared" si="591"/>
        <v>0.83999999999999986</v>
      </c>
      <c r="BC272" s="25">
        <f t="shared" si="591"/>
        <v>0.83999999999999986</v>
      </c>
      <c r="BD272" s="25">
        <f t="shared" si="591"/>
        <v>0.83999999999999986</v>
      </c>
      <c r="BE272" s="25">
        <f t="shared" si="591"/>
        <v>0.83999999999999986</v>
      </c>
      <c r="BF272" s="25">
        <f t="shared" si="591"/>
        <v>0.83999999999999986</v>
      </c>
      <c r="BG272" s="25">
        <f t="shared" si="591"/>
        <v>0.83999999999999986</v>
      </c>
      <c r="BH272" s="25">
        <f t="shared" si="591"/>
        <v>1</v>
      </c>
      <c r="BI272" s="25">
        <f t="shared" si="591"/>
        <v>1</v>
      </c>
      <c r="BJ272" s="25">
        <f t="shared" si="591"/>
        <v>1</v>
      </c>
      <c r="BK272" s="25">
        <f t="shared" si="591"/>
        <v>0.84799999999999986</v>
      </c>
      <c r="BL272" s="25">
        <f t="shared" si="591"/>
        <v>0.84799999999999986</v>
      </c>
      <c r="BM272" s="25">
        <f t="shared" si="591"/>
        <v>0.84799999999999986</v>
      </c>
      <c r="BN272" s="25">
        <f t="shared" si="591"/>
        <v>0.84799999999999986</v>
      </c>
      <c r="BO272" s="25">
        <f t="shared" si="591"/>
        <v>0.84799999999999986</v>
      </c>
      <c r="BP272" s="25">
        <f t="shared" si="591"/>
        <v>0.84799999999999986</v>
      </c>
      <c r="BQ272" s="25">
        <f t="shared" si="591"/>
        <v>0.84799999999999986</v>
      </c>
      <c r="BR272" s="25">
        <f t="shared" si="591"/>
        <v>0.84799999999999986</v>
      </c>
      <c r="BS272" s="25">
        <f t="shared" si="591"/>
        <v>0.84799999999999986</v>
      </c>
      <c r="BT272" s="25">
        <f t="shared" si="591"/>
        <v>0.84799999999999986</v>
      </c>
      <c r="BU272" s="25">
        <f t="shared" si="591"/>
        <v>1</v>
      </c>
      <c r="BV272" s="25">
        <f t="shared" si="591"/>
        <v>0.85599999999999987</v>
      </c>
      <c r="BW272" s="25">
        <f t="shared" si="591"/>
        <v>0.84799999999999986</v>
      </c>
      <c r="BX272" s="25">
        <f t="shared" si="591"/>
        <v>0.84799999999999986</v>
      </c>
      <c r="BY272" s="25">
        <f t="shared" si="591"/>
        <v>0.84799999999999986</v>
      </c>
      <c r="BZ272" s="25">
        <f t="shared" si="591"/>
        <v>0.84799999999999986</v>
      </c>
      <c r="CA272" s="25">
        <f t="shared" si="591"/>
        <v>0.84799999999999986</v>
      </c>
      <c r="CB272" s="25">
        <f t="shared" si="591"/>
        <v>0.84799999999999986</v>
      </c>
      <c r="CC272" s="25">
        <f t="shared" si="591"/>
        <v>0.84799999999999986</v>
      </c>
      <c r="CD272" s="25">
        <f t="shared" ref="CD272:CS272" si="592">IF($F272=CD$4,1,IF($F272&gt;=EDATE(CD$4,12),IF(CD$11="Prior Year",CD260*(1-CD$10),CD260-CD$10),IF(CD271&gt;0,CD271,0)))</f>
        <v>0.84799999999999986</v>
      </c>
      <c r="CE272" s="25">
        <f t="shared" si="592"/>
        <v>0.84799999999999986</v>
      </c>
      <c r="CF272" s="25">
        <f t="shared" si="592"/>
        <v>1</v>
      </c>
      <c r="CG272" s="25">
        <f t="shared" si="592"/>
        <v>1</v>
      </c>
      <c r="CH272" s="25">
        <f t="shared" si="592"/>
        <v>1</v>
      </c>
      <c r="CI272" s="25">
        <f t="shared" si="592"/>
        <v>0.83999999999999986</v>
      </c>
      <c r="CJ272" s="25">
        <f t="shared" si="592"/>
        <v>0.90499999999999992</v>
      </c>
      <c r="CK272" s="25">
        <f t="shared" si="592"/>
        <v>0.90499999999999992</v>
      </c>
      <c r="CL272" s="25">
        <f t="shared" si="592"/>
        <v>0.86399999999999988</v>
      </c>
      <c r="CM272" s="25">
        <v>0.89522049684031657</v>
      </c>
      <c r="CN272" s="25">
        <v>0.89522049684031657</v>
      </c>
      <c r="CO272" s="25">
        <v>0.89522049684031657</v>
      </c>
      <c r="CP272" s="25">
        <f t="shared" si="592"/>
        <v>0.90499999999999992</v>
      </c>
      <c r="CQ272" s="25">
        <f t="shared" si="592"/>
        <v>0.90499999999999992</v>
      </c>
      <c r="CR272" s="25">
        <f t="shared" si="592"/>
        <v>0.90499999999999992</v>
      </c>
      <c r="CS272" s="25">
        <f t="shared" si="592"/>
        <v>0.90499999999999992</v>
      </c>
    </row>
    <row r="273" spans="2:97" hidden="1" outlineLevel="1" x14ac:dyDescent="0.25">
      <c r="B273" s="2">
        <f t="shared" si="587"/>
        <v>31</v>
      </c>
      <c r="F273" s="24">
        <f t="shared" si="590"/>
        <v>49888</v>
      </c>
      <c r="G273" s="25">
        <f t="shared" si="479"/>
        <v>0.90311580871100972</v>
      </c>
      <c r="H273" s="25"/>
      <c r="I273" s="25"/>
      <c r="J273" s="25"/>
      <c r="K273" s="25"/>
      <c r="L273" s="25"/>
      <c r="M273" s="25"/>
      <c r="N273" s="25"/>
      <c r="O273" s="25"/>
      <c r="P273" s="23"/>
      <c r="Q273" s="25">
        <f t="shared" si="480"/>
        <v>1</v>
      </c>
      <c r="R273" s="25">
        <f t="shared" ref="R273:CC273" si="593">IF($F273=R$4,1,IF($F273&gt;=EDATE(R$4,12),IF(R$11="Prior Year",R261*(1-R$10),R261-R$10),IF(R272&gt;0,R272,0)))</f>
        <v>0.89999999999999991</v>
      </c>
      <c r="S273" s="25">
        <f t="shared" si="593"/>
        <v>1</v>
      </c>
      <c r="T273" s="25">
        <f t="shared" si="593"/>
        <v>0.89999999999999991</v>
      </c>
      <c r="U273" s="25">
        <f t="shared" si="593"/>
        <v>0.89999999999999991</v>
      </c>
      <c r="V273" s="25">
        <f t="shared" si="593"/>
        <v>0.90499999999999992</v>
      </c>
      <c r="W273" s="25">
        <f t="shared" si="593"/>
        <v>0.89999999999999991</v>
      </c>
      <c r="X273" s="25">
        <f t="shared" si="593"/>
        <v>0.90499999999999992</v>
      </c>
      <c r="Y273" s="25">
        <f t="shared" si="593"/>
        <v>0.90499999999999992</v>
      </c>
      <c r="Z273" s="25">
        <f t="shared" si="593"/>
        <v>0.90499999999999992</v>
      </c>
      <c r="AA273" s="25">
        <f t="shared" si="593"/>
        <v>0.90499999999999992</v>
      </c>
      <c r="AB273" s="25">
        <f t="shared" si="593"/>
        <v>0.90999999999999992</v>
      </c>
      <c r="AC273" s="25">
        <f t="shared" si="593"/>
        <v>0.90999999999999992</v>
      </c>
      <c r="AD273" s="25">
        <f t="shared" si="593"/>
        <v>0.89999999999999991</v>
      </c>
      <c r="AE273" s="25">
        <f t="shared" si="593"/>
        <v>0.90499999999999992</v>
      </c>
      <c r="AF273" s="25">
        <f t="shared" si="593"/>
        <v>0.90499999999999992</v>
      </c>
      <c r="AG273" s="25">
        <f t="shared" si="593"/>
        <v>0.90499999999999992</v>
      </c>
      <c r="AH273" s="25">
        <f t="shared" si="593"/>
        <v>0.90499999999999992</v>
      </c>
      <c r="AI273" s="25">
        <f t="shared" si="593"/>
        <v>1</v>
      </c>
      <c r="AJ273" s="25">
        <f t="shared" si="593"/>
        <v>1</v>
      </c>
      <c r="AK273" s="25">
        <f t="shared" si="593"/>
        <v>0.89999999999999991</v>
      </c>
      <c r="AL273" s="25">
        <f t="shared" si="593"/>
        <v>0.90499999999999992</v>
      </c>
      <c r="AM273" s="25">
        <f t="shared" si="593"/>
        <v>0.90499999999999992</v>
      </c>
      <c r="AN273" s="25">
        <f t="shared" si="593"/>
        <v>0.84799999999999986</v>
      </c>
      <c r="AO273" s="25">
        <f t="shared" si="593"/>
        <v>0.84799999999999986</v>
      </c>
      <c r="AP273" s="25">
        <f t="shared" si="593"/>
        <v>0.84799999999999986</v>
      </c>
      <c r="AQ273" s="25">
        <f t="shared" si="593"/>
        <v>0.84799999999999986</v>
      </c>
      <c r="AR273" s="25">
        <f t="shared" si="593"/>
        <v>1</v>
      </c>
      <c r="AS273" s="25">
        <f t="shared" si="593"/>
        <v>1</v>
      </c>
      <c r="AT273" s="25">
        <f t="shared" si="593"/>
        <v>0.84799999999999986</v>
      </c>
      <c r="AU273" s="25">
        <f t="shared" si="593"/>
        <v>1</v>
      </c>
      <c r="AV273" s="25">
        <f t="shared" si="593"/>
        <v>0.84799999999999986</v>
      </c>
      <c r="AW273" s="25">
        <f t="shared" si="593"/>
        <v>0.84799999999999986</v>
      </c>
      <c r="AX273" s="25">
        <f t="shared" si="593"/>
        <v>0.84799999999999986</v>
      </c>
      <c r="AY273" s="25">
        <f t="shared" si="593"/>
        <v>0.84799999999999986</v>
      </c>
      <c r="AZ273" s="25">
        <f t="shared" si="593"/>
        <v>0.83999999999999986</v>
      </c>
      <c r="BA273" s="25">
        <f t="shared" si="593"/>
        <v>0.83999999999999986</v>
      </c>
      <c r="BB273" s="25">
        <f t="shared" si="593"/>
        <v>0.83999999999999986</v>
      </c>
      <c r="BC273" s="25">
        <f t="shared" si="593"/>
        <v>0.83999999999999986</v>
      </c>
      <c r="BD273" s="25">
        <f t="shared" si="593"/>
        <v>0.83999999999999986</v>
      </c>
      <c r="BE273" s="25">
        <f t="shared" si="593"/>
        <v>0.83999999999999986</v>
      </c>
      <c r="BF273" s="25">
        <f t="shared" si="593"/>
        <v>0.83999999999999986</v>
      </c>
      <c r="BG273" s="25">
        <f t="shared" si="593"/>
        <v>0.83999999999999986</v>
      </c>
      <c r="BH273" s="25">
        <f t="shared" si="593"/>
        <v>1</v>
      </c>
      <c r="BI273" s="25">
        <f t="shared" si="593"/>
        <v>1</v>
      </c>
      <c r="BJ273" s="25">
        <f t="shared" si="593"/>
        <v>1</v>
      </c>
      <c r="BK273" s="25">
        <f t="shared" si="593"/>
        <v>0.84799999999999986</v>
      </c>
      <c r="BL273" s="25">
        <f t="shared" si="593"/>
        <v>0.84799999999999986</v>
      </c>
      <c r="BM273" s="25">
        <f t="shared" si="593"/>
        <v>0.84799999999999986</v>
      </c>
      <c r="BN273" s="25">
        <f t="shared" si="593"/>
        <v>0.84799999999999986</v>
      </c>
      <c r="BO273" s="25">
        <f t="shared" si="593"/>
        <v>0.84799999999999986</v>
      </c>
      <c r="BP273" s="25">
        <f t="shared" si="593"/>
        <v>0.84799999999999986</v>
      </c>
      <c r="BQ273" s="25">
        <f t="shared" si="593"/>
        <v>0.83999999999999986</v>
      </c>
      <c r="BR273" s="25">
        <f t="shared" si="593"/>
        <v>0.83999999999999986</v>
      </c>
      <c r="BS273" s="25">
        <f t="shared" si="593"/>
        <v>0.83999999999999986</v>
      </c>
      <c r="BT273" s="25">
        <f t="shared" si="593"/>
        <v>0.83999999999999986</v>
      </c>
      <c r="BU273" s="25">
        <f t="shared" si="593"/>
        <v>1</v>
      </c>
      <c r="BV273" s="25">
        <f t="shared" si="593"/>
        <v>0.85599999999999987</v>
      </c>
      <c r="BW273" s="25">
        <f t="shared" si="593"/>
        <v>0.83999999999999986</v>
      </c>
      <c r="BX273" s="25">
        <f t="shared" si="593"/>
        <v>0.83999999999999986</v>
      </c>
      <c r="BY273" s="25">
        <f t="shared" si="593"/>
        <v>0.83999999999999986</v>
      </c>
      <c r="BZ273" s="25">
        <f t="shared" si="593"/>
        <v>0.83999999999999986</v>
      </c>
      <c r="CA273" s="25">
        <f t="shared" si="593"/>
        <v>0.83999999999999986</v>
      </c>
      <c r="CB273" s="25">
        <f t="shared" si="593"/>
        <v>0.83999999999999986</v>
      </c>
      <c r="CC273" s="25">
        <f t="shared" si="593"/>
        <v>0.83999999999999986</v>
      </c>
      <c r="CD273" s="25">
        <f t="shared" ref="CD273:CS273" si="594">IF($F273=CD$4,1,IF($F273&gt;=EDATE(CD$4,12),IF(CD$11="Prior Year",CD261*(1-CD$10),CD261-CD$10),IF(CD272&gt;0,CD272,0)))</f>
        <v>0.83999999999999986</v>
      </c>
      <c r="CE273" s="25">
        <f t="shared" si="594"/>
        <v>0.83999999999999986</v>
      </c>
      <c r="CF273" s="25">
        <f t="shared" si="594"/>
        <v>1</v>
      </c>
      <c r="CG273" s="25">
        <f t="shared" si="594"/>
        <v>1</v>
      </c>
      <c r="CH273" s="25">
        <f t="shared" si="594"/>
        <v>1</v>
      </c>
      <c r="CI273" s="25">
        <f t="shared" si="594"/>
        <v>0.83999999999999986</v>
      </c>
      <c r="CJ273" s="25">
        <f t="shared" si="594"/>
        <v>0.90499999999999992</v>
      </c>
      <c r="CK273" s="25">
        <f t="shared" si="594"/>
        <v>0.90499999999999992</v>
      </c>
      <c r="CL273" s="25">
        <f t="shared" si="594"/>
        <v>0.86399999999999988</v>
      </c>
      <c r="CM273" s="25">
        <v>0.89522049684031657</v>
      </c>
      <c r="CN273" s="25">
        <v>0.89522049684031657</v>
      </c>
      <c r="CO273" s="25">
        <v>0.89522049684031657</v>
      </c>
      <c r="CP273" s="25">
        <f t="shared" si="594"/>
        <v>0.90499999999999992</v>
      </c>
      <c r="CQ273" s="25">
        <f t="shared" si="594"/>
        <v>0.90499999999999992</v>
      </c>
      <c r="CR273" s="25">
        <f t="shared" si="594"/>
        <v>0.90499999999999992</v>
      </c>
      <c r="CS273" s="25">
        <f t="shared" si="594"/>
        <v>0.90499999999999992</v>
      </c>
    </row>
    <row r="274" spans="2:97" hidden="1" outlineLevel="1" x14ac:dyDescent="0.25">
      <c r="B274" s="2">
        <f t="shared" si="587"/>
        <v>30</v>
      </c>
      <c r="F274" s="24">
        <f t="shared" si="590"/>
        <v>49919</v>
      </c>
      <c r="G274" s="25">
        <f t="shared" si="479"/>
        <v>0.90305517619257736</v>
      </c>
      <c r="H274" s="25"/>
      <c r="I274" s="25"/>
      <c r="J274" s="25"/>
      <c r="K274" s="25"/>
      <c r="L274" s="25"/>
      <c r="M274" s="25"/>
      <c r="N274" s="25"/>
      <c r="O274" s="25"/>
      <c r="P274" s="23"/>
      <c r="Q274" s="25">
        <f t="shared" si="480"/>
        <v>1</v>
      </c>
      <c r="R274" s="25">
        <f t="shared" ref="R274:CC274" si="595">IF($F274=R$4,1,IF($F274&gt;=EDATE(R$4,12),IF(R$11="Prior Year",R262*(1-R$10),R262-R$10),IF(R273&gt;0,R273,0)))</f>
        <v>0.89499999999999991</v>
      </c>
      <c r="S274" s="25">
        <f t="shared" si="595"/>
        <v>1</v>
      </c>
      <c r="T274" s="25">
        <f t="shared" si="595"/>
        <v>0.89999999999999991</v>
      </c>
      <c r="U274" s="25">
        <f t="shared" si="595"/>
        <v>0.89999999999999991</v>
      </c>
      <c r="V274" s="25">
        <f t="shared" si="595"/>
        <v>0.90499999999999992</v>
      </c>
      <c r="W274" s="25">
        <f t="shared" si="595"/>
        <v>0.89999999999999991</v>
      </c>
      <c r="X274" s="25">
        <f t="shared" si="595"/>
        <v>0.90499999999999992</v>
      </c>
      <c r="Y274" s="25">
        <f t="shared" si="595"/>
        <v>0.90499999999999992</v>
      </c>
      <c r="Z274" s="25">
        <f t="shared" si="595"/>
        <v>0.90499999999999992</v>
      </c>
      <c r="AA274" s="25">
        <f t="shared" si="595"/>
        <v>0.90499999999999992</v>
      </c>
      <c r="AB274" s="25">
        <f t="shared" si="595"/>
        <v>0.90999999999999992</v>
      </c>
      <c r="AC274" s="25">
        <f t="shared" si="595"/>
        <v>0.90999999999999992</v>
      </c>
      <c r="AD274" s="25">
        <f t="shared" si="595"/>
        <v>0.89999999999999991</v>
      </c>
      <c r="AE274" s="25">
        <f t="shared" si="595"/>
        <v>0.90499999999999992</v>
      </c>
      <c r="AF274" s="25">
        <f t="shared" si="595"/>
        <v>0.90499999999999992</v>
      </c>
      <c r="AG274" s="25">
        <f t="shared" si="595"/>
        <v>0.90499999999999992</v>
      </c>
      <c r="AH274" s="25">
        <f t="shared" si="595"/>
        <v>0.90499999999999992</v>
      </c>
      <c r="AI274" s="25">
        <f t="shared" si="595"/>
        <v>1</v>
      </c>
      <c r="AJ274" s="25">
        <f t="shared" si="595"/>
        <v>1</v>
      </c>
      <c r="AK274" s="25">
        <f t="shared" si="595"/>
        <v>0.89999999999999991</v>
      </c>
      <c r="AL274" s="25">
        <f t="shared" si="595"/>
        <v>0.90499999999999992</v>
      </c>
      <c r="AM274" s="25">
        <f t="shared" si="595"/>
        <v>0.90499999999999992</v>
      </c>
      <c r="AN274" s="25">
        <f t="shared" si="595"/>
        <v>0.84799999999999986</v>
      </c>
      <c r="AO274" s="25">
        <f t="shared" si="595"/>
        <v>0.84799999999999986</v>
      </c>
      <c r="AP274" s="25">
        <f t="shared" si="595"/>
        <v>0.84799999999999986</v>
      </c>
      <c r="AQ274" s="25">
        <f t="shared" si="595"/>
        <v>0.84799999999999986</v>
      </c>
      <c r="AR274" s="25">
        <f t="shared" si="595"/>
        <v>1</v>
      </c>
      <c r="AS274" s="25">
        <f t="shared" si="595"/>
        <v>1</v>
      </c>
      <c r="AT274" s="25">
        <f t="shared" si="595"/>
        <v>0.84799999999999986</v>
      </c>
      <c r="AU274" s="25">
        <f t="shared" si="595"/>
        <v>1</v>
      </c>
      <c r="AV274" s="25">
        <f t="shared" si="595"/>
        <v>0.84799999999999986</v>
      </c>
      <c r="AW274" s="25">
        <f t="shared" si="595"/>
        <v>0.84799999999999986</v>
      </c>
      <c r="AX274" s="25">
        <f t="shared" si="595"/>
        <v>0.84799999999999986</v>
      </c>
      <c r="AY274" s="25">
        <f t="shared" si="595"/>
        <v>0.84799999999999986</v>
      </c>
      <c r="AZ274" s="25">
        <f t="shared" si="595"/>
        <v>0.83999999999999986</v>
      </c>
      <c r="BA274" s="25">
        <f t="shared" si="595"/>
        <v>0.83999999999999986</v>
      </c>
      <c r="BB274" s="25">
        <f t="shared" si="595"/>
        <v>0.83999999999999986</v>
      </c>
      <c r="BC274" s="25">
        <f t="shared" si="595"/>
        <v>0.83999999999999986</v>
      </c>
      <c r="BD274" s="25">
        <f t="shared" si="595"/>
        <v>0.83999999999999986</v>
      </c>
      <c r="BE274" s="25">
        <f t="shared" si="595"/>
        <v>0.83999999999999986</v>
      </c>
      <c r="BF274" s="25">
        <f t="shared" si="595"/>
        <v>0.83999999999999986</v>
      </c>
      <c r="BG274" s="25">
        <f t="shared" si="595"/>
        <v>0.83999999999999986</v>
      </c>
      <c r="BH274" s="25">
        <f t="shared" si="595"/>
        <v>1</v>
      </c>
      <c r="BI274" s="25">
        <f t="shared" si="595"/>
        <v>1</v>
      </c>
      <c r="BJ274" s="25">
        <f t="shared" si="595"/>
        <v>1</v>
      </c>
      <c r="BK274" s="25">
        <f t="shared" si="595"/>
        <v>0.84799999999999986</v>
      </c>
      <c r="BL274" s="25">
        <f t="shared" si="595"/>
        <v>0.84799999999999986</v>
      </c>
      <c r="BM274" s="25">
        <f t="shared" si="595"/>
        <v>0.84799999999999986</v>
      </c>
      <c r="BN274" s="25">
        <f t="shared" si="595"/>
        <v>0.84799999999999986</v>
      </c>
      <c r="BO274" s="25">
        <f t="shared" si="595"/>
        <v>0.84799999999999986</v>
      </c>
      <c r="BP274" s="25">
        <f t="shared" si="595"/>
        <v>0.84799999999999986</v>
      </c>
      <c r="BQ274" s="25">
        <f t="shared" si="595"/>
        <v>0.83999999999999986</v>
      </c>
      <c r="BR274" s="25">
        <f t="shared" si="595"/>
        <v>0.83999999999999986</v>
      </c>
      <c r="BS274" s="25">
        <f t="shared" si="595"/>
        <v>0.83999999999999986</v>
      </c>
      <c r="BT274" s="25">
        <f t="shared" si="595"/>
        <v>0.83999999999999986</v>
      </c>
      <c r="BU274" s="25">
        <f t="shared" si="595"/>
        <v>1</v>
      </c>
      <c r="BV274" s="25">
        <f t="shared" si="595"/>
        <v>0.85599999999999987</v>
      </c>
      <c r="BW274" s="25">
        <f t="shared" si="595"/>
        <v>0.83999999999999986</v>
      </c>
      <c r="BX274" s="25">
        <f t="shared" si="595"/>
        <v>0.83999999999999986</v>
      </c>
      <c r="BY274" s="25">
        <f t="shared" si="595"/>
        <v>0.83999999999999986</v>
      </c>
      <c r="BZ274" s="25">
        <f t="shared" si="595"/>
        <v>0.83999999999999986</v>
      </c>
      <c r="CA274" s="25">
        <f t="shared" si="595"/>
        <v>0.83999999999999986</v>
      </c>
      <c r="CB274" s="25">
        <f t="shared" si="595"/>
        <v>0.83999999999999986</v>
      </c>
      <c r="CC274" s="25">
        <f t="shared" si="595"/>
        <v>0.83999999999999986</v>
      </c>
      <c r="CD274" s="25">
        <f t="shared" ref="CD274:CS274" si="596">IF($F274=CD$4,1,IF($F274&gt;=EDATE(CD$4,12),IF(CD$11="Prior Year",CD262*(1-CD$10),CD262-CD$10),IF(CD273&gt;0,CD273,0)))</f>
        <v>0.83999999999999986</v>
      </c>
      <c r="CE274" s="25">
        <f t="shared" si="596"/>
        <v>0.83999999999999986</v>
      </c>
      <c r="CF274" s="25">
        <f t="shared" si="596"/>
        <v>1</v>
      </c>
      <c r="CG274" s="25">
        <f t="shared" si="596"/>
        <v>1</v>
      </c>
      <c r="CH274" s="25">
        <f t="shared" si="596"/>
        <v>1</v>
      </c>
      <c r="CI274" s="25">
        <f t="shared" si="596"/>
        <v>0.83999999999999986</v>
      </c>
      <c r="CJ274" s="25">
        <f t="shared" si="596"/>
        <v>0.90499999999999992</v>
      </c>
      <c r="CK274" s="25">
        <f t="shared" si="596"/>
        <v>0.90499999999999992</v>
      </c>
      <c r="CL274" s="25">
        <f t="shared" si="596"/>
        <v>0.86399999999999988</v>
      </c>
      <c r="CM274" s="25">
        <v>0.89522049684031657</v>
      </c>
      <c r="CN274" s="25">
        <v>0.89522049684031657</v>
      </c>
      <c r="CO274" s="25">
        <v>0.89522049684031657</v>
      </c>
      <c r="CP274" s="25">
        <f t="shared" si="596"/>
        <v>0.90499999999999992</v>
      </c>
      <c r="CQ274" s="25">
        <f t="shared" si="596"/>
        <v>0.90499999999999992</v>
      </c>
      <c r="CR274" s="25">
        <f t="shared" si="596"/>
        <v>0.90499999999999992</v>
      </c>
      <c r="CS274" s="25">
        <f t="shared" si="596"/>
        <v>0.90499999999999992</v>
      </c>
    </row>
    <row r="275" spans="2:97" hidden="1" outlineLevel="1" x14ac:dyDescent="0.25">
      <c r="B275" s="2">
        <f t="shared" si="587"/>
        <v>31</v>
      </c>
      <c r="F275" s="24">
        <f t="shared" si="590"/>
        <v>49949</v>
      </c>
      <c r="G275" s="25">
        <f t="shared" si="479"/>
        <v>0.90293391115571286</v>
      </c>
      <c r="H275" s="25"/>
      <c r="I275" s="25"/>
      <c r="J275" s="25"/>
      <c r="K275" s="25"/>
      <c r="L275" s="25"/>
      <c r="M275" s="25"/>
      <c r="N275" s="25"/>
      <c r="O275" s="25"/>
      <c r="P275" s="23"/>
      <c r="Q275" s="25">
        <f t="shared" si="480"/>
        <v>1</v>
      </c>
      <c r="R275" s="25">
        <f t="shared" ref="R275:CC275" si="597">IF($F275=R$4,1,IF($F275&gt;=EDATE(R$4,12),IF(R$11="Prior Year",R263*(1-R$10),R263-R$10),IF(R274&gt;0,R274,0)))</f>
        <v>0.89499999999999991</v>
      </c>
      <c r="S275" s="25">
        <f t="shared" si="597"/>
        <v>1</v>
      </c>
      <c r="T275" s="25">
        <f t="shared" si="597"/>
        <v>0.89999999999999991</v>
      </c>
      <c r="U275" s="25">
        <f t="shared" si="597"/>
        <v>0.89999999999999991</v>
      </c>
      <c r="V275" s="25">
        <f t="shared" si="597"/>
        <v>0.90499999999999992</v>
      </c>
      <c r="W275" s="25">
        <f t="shared" si="597"/>
        <v>0.89999999999999991</v>
      </c>
      <c r="X275" s="25">
        <f t="shared" si="597"/>
        <v>0.89999999999999991</v>
      </c>
      <c r="Y275" s="25">
        <f t="shared" si="597"/>
        <v>0.89999999999999991</v>
      </c>
      <c r="Z275" s="25">
        <f t="shared" si="597"/>
        <v>0.90499999999999992</v>
      </c>
      <c r="AA275" s="25">
        <f t="shared" si="597"/>
        <v>0.90499999999999992</v>
      </c>
      <c r="AB275" s="25">
        <f t="shared" si="597"/>
        <v>0.90999999999999992</v>
      </c>
      <c r="AC275" s="25">
        <f t="shared" si="597"/>
        <v>0.90999999999999992</v>
      </c>
      <c r="AD275" s="25">
        <f t="shared" si="597"/>
        <v>0.89999999999999991</v>
      </c>
      <c r="AE275" s="25">
        <f t="shared" si="597"/>
        <v>0.90499999999999992</v>
      </c>
      <c r="AF275" s="25">
        <f t="shared" si="597"/>
        <v>0.90499999999999992</v>
      </c>
      <c r="AG275" s="25">
        <f t="shared" si="597"/>
        <v>0.90499999999999992</v>
      </c>
      <c r="AH275" s="25">
        <f t="shared" si="597"/>
        <v>0.90499999999999992</v>
      </c>
      <c r="AI275" s="25">
        <f t="shared" si="597"/>
        <v>1</v>
      </c>
      <c r="AJ275" s="25">
        <f t="shared" si="597"/>
        <v>1</v>
      </c>
      <c r="AK275" s="25">
        <f t="shared" si="597"/>
        <v>0.89999999999999991</v>
      </c>
      <c r="AL275" s="25">
        <f t="shared" si="597"/>
        <v>0.90499999999999992</v>
      </c>
      <c r="AM275" s="25">
        <f t="shared" si="597"/>
        <v>0.90499999999999992</v>
      </c>
      <c r="AN275" s="25">
        <f t="shared" si="597"/>
        <v>0.84799999999999986</v>
      </c>
      <c r="AO275" s="25">
        <f t="shared" si="597"/>
        <v>0.84799999999999986</v>
      </c>
      <c r="AP275" s="25">
        <f t="shared" si="597"/>
        <v>0.84799999999999986</v>
      </c>
      <c r="AQ275" s="25">
        <f t="shared" si="597"/>
        <v>0.84799999999999986</v>
      </c>
      <c r="AR275" s="25">
        <f t="shared" si="597"/>
        <v>1</v>
      </c>
      <c r="AS275" s="25">
        <f t="shared" si="597"/>
        <v>1</v>
      </c>
      <c r="AT275" s="25">
        <f t="shared" si="597"/>
        <v>0.84799999999999986</v>
      </c>
      <c r="AU275" s="25">
        <f t="shared" si="597"/>
        <v>1</v>
      </c>
      <c r="AV275" s="25">
        <f t="shared" si="597"/>
        <v>0.84799999999999986</v>
      </c>
      <c r="AW275" s="25">
        <f t="shared" si="597"/>
        <v>0.84799999999999986</v>
      </c>
      <c r="AX275" s="25">
        <f t="shared" si="597"/>
        <v>0.84799999999999986</v>
      </c>
      <c r="AY275" s="25">
        <f t="shared" si="597"/>
        <v>0.84799999999999986</v>
      </c>
      <c r="AZ275" s="25">
        <f t="shared" si="597"/>
        <v>0.83999999999999986</v>
      </c>
      <c r="BA275" s="25">
        <f t="shared" si="597"/>
        <v>0.83999999999999986</v>
      </c>
      <c r="BB275" s="25">
        <f t="shared" si="597"/>
        <v>0.83999999999999986</v>
      </c>
      <c r="BC275" s="25">
        <f t="shared" si="597"/>
        <v>0.83999999999999986</v>
      </c>
      <c r="BD275" s="25">
        <f t="shared" si="597"/>
        <v>0.83999999999999986</v>
      </c>
      <c r="BE275" s="25">
        <f t="shared" si="597"/>
        <v>0.83999999999999986</v>
      </c>
      <c r="BF275" s="25">
        <f t="shared" si="597"/>
        <v>0.83999999999999986</v>
      </c>
      <c r="BG275" s="25">
        <f t="shared" si="597"/>
        <v>0.83999999999999986</v>
      </c>
      <c r="BH275" s="25">
        <f t="shared" si="597"/>
        <v>1</v>
      </c>
      <c r="BI275" s="25">
        <f t="shared" si="597"/>
        <v>1</v>
      </c>
      <c r="BJ275" s="25">
        <f t="shared" si="597"/>
        <v>1</v>
      </c>
      <c r="BK275" s="25">
        <f t="shared" si="597"/>
        <v>0.84799999999999986</v>
      </c>
      <c r="BL275" s="25">
        <f t="shared" si="597"/>
        <v>0.84799999999999986</v>
      </c>
      <c r="BM275" s="25">
        <f t="shared" si="597"/>
        <v>0.84799999999999986</v>
      </c>
      <c r="BN275" s="25">
        <f t="shared" si="597"/>
        <v>0.84799999999999986</v>
      </c>
      <c r="BO275" s="25">
        <f t="shared" si="597"/>
        <v>0.84799999999999986</v>
      </c>
      <c r="BP275" s="25">
        <f t="shared" si="597"/>
        <v>0.84799999999999986</v>
      </c>
      <c r="BQ275" s="25">
        <f t="shared" si="597"/>
        <v>0.83999999999999986</v>
      </c>
      <c r="BR275" s="25">
        <f t="shared" si="597"/>
        <v>0.83999999999999986</v>
      </c>
      <c r="BS275" s="25">
        <f t="shared" si="597"/>
        <v>0.83999999999999986</v>
      </c>
      <c r="BT275" s="25">
        <f t="shared" si="597"/>
        <v>0.83999999999999986</v>
      </c>
      <c r="BU275" s="25">
        <f t="shared" si="597"/>
        <v>1</v>
      </c>
      <c r="BV275" s="25">
        <f t="shared" si="597"/>
        <v>0.85599999999999987</v>
      </c>
      <c r="BW275" s="25">
        <f t="shared" si="597"/>
        <v>0.83999999999999986</v>
      </c>
      <c r="BX275" s="25">
        <f t="shared" si="597"/>
        <v>0.83999999999999986</v>
      </c>
      <c r="BY275" s="25">
        <f t="shared" si="597"/>
        <v>0.83999999999999986</v>
      </c>
      <c r="BZ275" s="25">
        <f t="shared" si="597"/>
        <v>0.83999999999999986</v>
      </c>
      <c r="CA275" s="25">
        <f t="shared" si="597"/>
        <v>0.83999999999999986</v>
      </c>
      <c r="CB275" s="25">
        <f t="shared" si="597"/>
        <v>0.83999999999999986</v>
      </c>
      <c r="CC275" s="25">
        <f t="shared" si="597"/>
        <v>0.83999999999999986</v>
      </c>
      <c r="CD275" s="25">
        <f t="shared" ref="CD275:CS275" si="598">IF($F275=CD$4,1,IF($F275&gt;=EDATE(CD$4,12),IF(CD$11="Prior Year",CD263*(1-CD$10),CD263-CD$10),IF(CD274&gt;0,CD274,0)))</f>
        <v>0.83999999999999986</v>
      </c>
      <c r="CE275" s="25">
        <f t="shared" si="598"/>
        <v>0.83999999999999986</v>
      </c>
      <c r="CF275" s="25">
        <f t="shared" si="598"/>
        <v>1</v>
      </c>
      <c r="CG275" s="25">
        <f t="shared" si="598"/>
        <v>1</v>
      </c>
      <c r="CH275" s="25">
        <f t="shared" si="598"/>
        <v>1</v>
      </c>
      <c r="CI275" s="25">
        <f t="shared" si="598"/>
        <v>0.83999999999999986</v>
      </c>
      <c r="CJ275" s="25">
        <f t="shared" si="598"/>
        <v>0.90499999999999992</v>
      </c>
      <c r="CK275" s="25">
        <f t="shared" si="598"/>
        <v>0.90499999999999992</v>
      </c>
      <c r="CL275" s="25">
        <f t="shared" si="598"/>
        <v>0.86399999999999988</v>
      </c>
      <c r="CM275" s="25">
        <v>0.89522049684031657</v>
      </c>
      <c r="CN275" s="25">
        <v>0.89522049684031657</v>
      </c>
      <c r="CO275" s="25">
        <v>0.89522049684031657</v>
      </c>
      <c r="CP275" s="25">
        <f t="shared" si="598"/>
        <v>0.90499999999999992</v>
      </c>
      <c r="CQ275" s="25">
        <f t="shared" si="598"/>
        <v>0.90499999999999992</v>
      </c>
      <c r="CR275" s="25">
        <f t="shared" si="598"/>
        <v>0.90499999999999992</v>
      </c>
      <c r="CS275" s="25">
        <f t="shared" si="598"/>
        <v>0.90499999999999992</v>
      </c>
    </row>
    <row r="276" spans="2:97" hidden="1" outlineLevel="1" x14ac:dyDescent="0.25">
      <c r="B276" s="2">
        <f t="shared" si="587"/>
        <v>30</v>
      </c>
      <c r="F276" s="24">
        <f t="shared" si="590"/>
        <v>49980</v>
      </c>
      <c r="G276" s="25">
        <f t="shared" si="479"/>
        <v>0.90215781491977953</v>
      </c>
      <c r="H276" s="25"/>
      <c r="I276" s="25"/>
      <c r="J276" s="25"/>
      <c r="K276" s="25"/>
      <c r="L276" s="25"/>
      <c r="M276" s="25"/>
      <c r="N276" s="25"/>
      <c r="O276" s="25"/>
      <c r="P276" s="23"/>
      <c r="Q276" s="25">
        <f t="shared" si="480"/>
        <v>1</v>
      </c>
      <c r="R276" s="25">
        <f t="shared" ref="R276:CC276" si="599">IF($F276=R$4,1,IF($F276&gt;=EDATE(R$4,12),IF(R$11="Prior Year",R264*(1-R$10),R264-R$10),IF(R275&gt;0,R275,0)))</f>
        <v>0.89499999999999991</v>
      </c>
      <c r="S276" s="25">
        <f t="shared" si="599"/>
        <v>1</v>
      </c>
      <c r="T276" s="25">
        <f t="shared" si="599"/>
        <v>0.89999999999999991</v>
      </c>
      <c r="U276" s="25">
        <f t="shared" si="599"/>
        <v>0.89999999999999991</v>
      </c>
      <c r="V276" s="25">
        <f t="shared" si="599"/>
        <v>0.90499999999999992</v>
      </c>
      <c r="W276" s="25">
        <f t="shared" si="599"/>
        <v>0.89999999999999991</v>
      </c>
      <c r="X276" s="25">
        <f t="shared" si="599"/>
        <v>0.89999999999999991</v>
      </c>
      <c r="Y276" s="25">
        <f t="shared" si="599"/>
        <v>0.89999999999999991</v>
      </c>
      <c r="Z276" s="25">
        <f t="shared" si="599"/>
        <v>0.89999999999999991</v>
      </c>
      <c r="AA276" s="25">
        <f t="shared" si="599"/>
        <v>0.89999999999999991</v>
      </c>
      <c r="AB276" s="25">
        <f t="shared" si="599"/>
        <v>0.90999999999999992</v>
      </c>
      <c r="AC276" s="25">
        <f t="shared" si="599"/>
        <v>0.90999999999999992</v>
      </c>
      <c r="AD276" s="25">
        <f t="shared" si="599"/>
        <v>0.89999999999999991</v>
      </c>
      <c r="AE276" s="25">
        <f t="shared" si="599"/>
        <v>0.89999999999999991</v>
      </c>
      <c r="AF276" s="25">
        <f t="shared" si="599"/>
        <v>0.89999999999999991</v>
      </c>
      <c r="AG276" s="25">
        <f t="shared" si="599"/>
        <v>0.90499999999999992</v>
      </c>
      <c r="AH276" s="25">
        <f t="shared" si="599"/>
        <v>0.90499999999999992</v>
      </c>
      <c r="AI276" s="25">
        <f t="shared" si="599"/>
        <v>1</v>
      </c>
      <c r="AJ276" s="25">
        <f t="shared" si="599"/>
        <v>1</v>
      </c>
      <c r="AK276" s="25">
        <f t="shared" si="599"/>
        <v>0.89999999999999991</v>
      </c>
      <c r="AL276" s="25">
        <f t="shared" si="599"/>
        <v>0.90499999999999992</v>
      </c>
      <c r="AM276" s="25">
        <f t="shared" si="599"/>
        <v>0.90499999999999992</v>
      </c>
      <c r="AN276" s="25">
        <f t="shared" si="599"/>
        <v>0.84799999999999986</v>
      </c>
      <c r="AO276" s="25">
        <f t="shared" si="599"/>
        <v>0.84799999999999986</v>
      </c>
      <c r="AP276" s="25">
        <f t="shared" si="599"/>
        <v>0.83999999999999986</v>
      </c>
      <c r="AQ276" s="25">
        <f t="shared" si="599"/>
        <v>0.83999999999999986</v>
      </c>
      <c r="AR276" s="25">
        <f t="shared" si="599"/>
        <v>1</v>
      </c>
      <c r="AS276" s="25">
        <f t="shared" si="599"/>
        <v>1</v>
      </c>
      <c r="AT276" s="25">
        <f t="shared" si="599"/>
        <v>0.84799999999999986</v>
      </c>
      <c r="AU276" s="25">
        <f t="shared" si="599"/>
        <v>1</v>
      </c>
      <c r="AV276" s="25">
        <f t="shared" si="599"/>
        <v>0.84799999999999986</v>
      </c>
      <c r="AW276" s="25">
        <f t="shared" si="599"/>
        <v>0.84799999999999986</v>
      </c>
      <c r="AX276" s="25">
        <f t="shared" si="599"/>
        <v>0.84799999999999986</v>
      </c>
      <c r="AY276" s="25">
        <f t="shared" si="599"/>
        <v>0.84799999999999986</v>
      </c>
      <c r="AZ276" s="25">
        <f t="shared" si="599"/>
        <v>0.83999999999999986</v>
      </c>
      <c r="BA276" s="25">
        <f t="shared" si="599"/>
        <v>0.83999999999999986</v>
      </c>
      <c r="BB276" s="25">
        <f t="shared" si="599"/>
        <v>0.83999999999999986</v>
      </c>
      <c r="BC276" s="25">
        <f t="shared" si="599"/>
        <v>0.83999999999999986</v>
      </c>
      <c r="BD276" s="25">
        <f t="shared" si="599"/>
        <v>0.83999999999999986</v>
      </c>
      <c r="BE276" s="25">
        <f t="shared" si="599"/>
        <v>0.83999999999999986</v>
      </c>
      <c r="BF276" s="25">
        <f t="shared" si="599"/>
        <v>0.83999999999999986</v>
      </c>
      <c r="BG276" s="25">
        <f t="shared" si="599"/>
        <v>0.83999999999999986</v>
      </c>
      <c r="BH276" s="25">
        <f t="shared" si="599"/>
        <v>1</v>
      </c>
      <c r="BI276" s="25">
        <f t="shared" si="599"/>
        <v>1</v>
      </c>
      <c r="BJ276" s="25">
        <f t="shared" si="599"/>
        <v>1</v>
      </c>
      <c r="BK276" s="25">
        <f t="shared" si="599"/>
        <v>0.84799999999999986</v>
      </c>
      <c r="BL276" s="25">
        <f t="shared" si="599"/>
        <v>0.84799999999999986</v>
      </c>
      <c r="BM276" s="25">
        <f t="shared" si="599"/>
        <v>0.84799999999999986</v>
      </c>
      <c r="BN276" s="25">
        <f t="shared" si="599"/>
        <v>0.84799999999999986</v>
      </c>
      <c r="BO276" s="25">
        <f t="shared" si="599"/>
        <v>0.83999999999999986</v>
      </c>
      <c r="BP276" s="25">
        <f t="shared" si="599"/>
        <v>0.84799999999999986</v>
      </c>
      <c r="BQ276" s="25">
        <f t="shared" si="599"/>
        <v>0.83999999999999986</v>
      </c>
      <c r="BR276" s="25">
        <f t="shared" si="599"/>
        <v>0.83999999999999986</v>
      </c>
      <c r="BS276" s="25">
        <f t="shared" si="599"/>
        <v>0.83999999999999986</v>
      </c>
      <c r="BT276" s="25">
        <f t="shared" si="599"/>
        <v>0.83999999999999986</v>
      </c>
      <c r="BU276" s="25">
        <f t="shared" si="599"/>
        <v>1</v>
      </c>
      <c r="BV276" s="25">
        <f t="shared" si="599"/>
        <v>0.85599999999999987</v>
      </c>
      <c r="BW276" s="25">
        <f t="shared" si="599"/>
        <v>0.83999999999999986</v>
      </c>
      <c r="BX276" s="25">
        <f t="shared" si="599"/>
        <v>0.83999999999999986</v>
      </c>
      <c r="BY276" s="25">
        <f t="shared" si="599"/>
        <v>0.83999999999999986</v>
      </c>
      <c r="BZ276" s="25">
        <f t="shared" si="599"/>
        <v>0.83999999999999986</v>
      </c>
      <c r="CA276" s="25">
        <f t="shared" si="599"/>
        <v>0.83999999999999986</v>
      </c>
      <c r="CB276" s="25">
        <f t="shared" si="599"/>
        <v>0.83999999999999986</v>
      </c>
      <c r="CC276" s="25">
        <f t="shared" si="599"/>
        <v>0.83999999999999986</v>
      </c>
      <c r="CD276" s="25">
        <f t="shared" ref="CD276:CS276" si="600">IF($F276=CD$4,1,IF($F276&gt;=EDATE(CD$4,12),IF(CD$11="Prior Year",CD264*(1-CD$10),CD264-CD$10),IF(CD275&gt;0,CD275,0)))</f>
        <v>0.83999999999999986</v>
      </c>
      <c r="CE276" s="25">
        <f t="shared" si="600"/>
        <v>0.83999999999999986</v>
      </c>
      <c r="CF276" s="25">
        <f t="shared" si="600"/>
        <v>1</v>
      </c>
      <c r="CG276" s="25">
        <f t="shared" si="600"/>
        <v>1</v>
      </c>
      <c r="CH276" s="25">
        <f t="shared" si="600"/>
        <v>1</v>
      </c>
      <c r="CI276" s="25">
        <f t="shared" si="600"/>
        <v>0.83999999999999986</v>
      </c>
      <c r="CJ276" s="25">
        <f t="shared" si="600"/>
        <v>0.90499999999999992</v>
      </c>
      <c r="CK276" s="25">
        <f t="shared" si="600"/>
        <v>0.90499999999999992</v>
      </c>
      <c r="CL276" s="25">
        <f t="shared" si="600"/>
        <v>0.85599999999999987</v>
      </c>
      <c r="CM276" s="25">
        <v>0.89522049684031657</v>
      </c>
      <c r="CN276" s="25">
        <v>0.89522049684031657</v>
      </c>
      <c r="CO276" s="25">
        <v>0.89522049684031657</v>
      </c>
      <c r="CP276" s="25">
        <f t="shared" si="600"/>
        <v>0.90499999999999992</v>
      </c>
      <c r="CQ276" s="25">
        <f t="shared" si="600"/>
        <v>0.90499999999999992</v>
      </c>
      <c r="CR276" s="25">
        <f t="shared" si="600"/>
        <v>0.90499999999999992</v>
      </c>
      <c r="CS276" s="25">
        <f t="shared" si="600"/>
        <v>0.90499999999999992</v>
      </c>
    </row>
    <row r="277" spans="2:97" hidden="1" outlineLevel="1" x14ac:dyDescent="0.25">
      <c r="B277" s="2">
        <f t="shared" si="587"/>
        <v>31</v>
      </c>
      <c r="F277" s="26">
        <f t="shared" si="590"/>
        <v>50010</v>
      </c>
      <c r="G277" s="27">
        <f t="shared" si="479"/>
        <v>0.90167164618141682</v>
      </c>
      <c r="H277" s="27"/>
      <c r="I277" s="27"/>
      <c r="J277" s="27"/>
      <c r="K277" s="27"/>
      <c r="L277" s="27"/>
      <c r="M277" s="27"/>
      <c r="N277" s="27"/>
      <c r="O277" s="27"/>
      <c r="P277" s="28"/>
      <c r="Q277" s="27">
        <f t="shared" si="480"/>
        <v>1</v>
      </c>
      <c r="R277" s="27">
        <f t="shared" ref="R277:CC277" si="601">IF($F277=R$4,1,IF($F277&gt;=EDATE(R$4,12),IF(R$11="Prior Year",R265*(1-R$10),R265-R$10),IF(R276&gt;0,R276,0)))</f>
        <v>0.89499999999999991</v>
      </c>
      <c r="S277" s="27">
        <f t="shared" si="601"/>
        <v>1</v>
      </c>
      <c r="T277" s="27">
        <f t="shared" si="601"/>
        <v>0.89999999999999991</v>
      </c>
      <c r="U277" s="27">
        <f t="shared" si="601"/>
        <v>0.89999999999999991</v>
      </c>
      <c r="V277" s="27">
        <f t="shared" si="601"/>
        <v>0.90499999999999992</v>
      </c>
      <c r="W277" s="27">
        <f t="shared" si="601"/>
        <v>0.89999999999999991</v>
      </c>
      <c r="X277" s="27">
        <f t="shared" si="601"/>
        <v>0.89999999999999991</v>
      </c>
      <c r="Y277" s="27">
        <f t="shared" si="601"/>
        <v>0.89999999999999991</v>
      </c>
      <c r="Z277" s="27">
        <f t="shared" si="601"/>
        <v>0.89999999999999991</v>
      </c>
      <c r="AA277" s="27">
        <f t="shared" si="601"/>
        <v>0.89999999999999991</v>
      </c>
      <c r="AB277" s="27">
        <f t="shared" si="601"/>
        <v>0.90999999999999992</v>
      </c>
      <c r="AC277" s="27">
        <f t="shared" si="601"/>
        <v>0.90999999999999992</v>
      </c>
      <c r="AD277" s="27">
        <f t="shared" si="601"/>
        <v>0.89999999999999991</v>
      </c>
      <c r="AE277" s="27">
        <f t="shared" si="601"/>
        <v>0.89999999999999991</v>
      </c>
      <c r="AF277" s="27">
        <f t="shared" si="601"/>
        <v>0.89999999999999991</v>
      </c>
      <c r="AG277" s="27">
        <f t="shared" si="601"/>
        <v>0.90499999999999992</v>
      </c>
      <c r="AH277" s="27">
        <f t="shared" si="601"/>
        <v>0.90499999999999992</v>
      </c>
      <c r="AI277" s="27">
        <f t="shared" si="601"/>
        <v>1</v>
      </c>
      <c r="AJ277" s="27">
        <f t="shared" si="601"/>
        <v>1</v>
      </c>
      <c r="AK277" s="27">
        <f t="shared" si="601"/>
        <v>0.89999999999999991</v>
      </c>
      <c r="AL277" s="27">
        <f t="shared" si="601"/>
        <v>0.90499999999999992</v>
      </c>
      <c r="AM277" s="27">
        <f t="shared" si="601"/>
        <v>0.90499999999999992</v>
      </c>
      <c r="AN277" s="27">
        <f t="shared" si="601"/>
        <v>0.84799999999999986</v>
      </c>
      <c r="AO277" s="27">
        <f t="shared" si="601"/>
        <v>0.84799999999999986</v>
      </c>
      <c r="AP277" s="27">
        <f t="shared" si="601"/>
        <v>0.83999999999999986</v>
      </c>
      <c r="AQ277" s="27">
        <f t="shared" si="601"/>
        <v>0.83999999999999986</v>
      </c>
      <c r="AR277" s="27">
        <f t="shared" si="601"/>
        <v>1</v>
      </c>
      <c r="AS277" s="27">
        <f t="shared" si="601"/>
        <v>1</v>
      </c>
      <c r="AT277" s="27">
        <f t="shared" si="601"/>
        <v>0.84799999999999986</v>
      </c>
      <c r="AU277" s="27">
        <f t="shared" si="601"/>
        <v>1</v>
      </c>
      <c r="AV277" s="27">
        <f t="shared" si="601"/>
        <v>0.84799999999999986</v>
      </c>
      <c r="AW277" s="27">
        <f t="shared" si="601"/>
        <v>0.84799999999999986</v>
      </c>
      <c r="AX277" s="27">
        <f t="shared" si="601"/>
        <v>0.84799999999999986</v>
      </c>
      <c r="AY277" s="27">
        <f t="shared" si="601"/>
        <v>0.84799999999999986</v>
      </c>
      <c r="AZ277" s="27">
        <f t="shared" si="601"/>
        <v>0.83999999999999986</v>
      </c>
      <c r="BA277" s="27">
        <f t="shared" si="601"/>
        <v>0.83999999999999986</v>
      </c>
      <c r="BB277" s="27">
        <f t="shared" si="601"/>
        <v>0.83999999999999986</v>
      </c>
      <c r="BC277" s="27">
        <f t="shared" si="601"/>
        <v>0.83999999999999986</v>
      </c>
      <c r="BD277" s="27">
        <f t="shared" si="601"/>
        <v>0.83999999999999986</v>
      </c>
      <c r="BE277" s="27">
        <f t="shared" si="601"/>
        <v>0.83999999999999986</v>
      </c>
      <c r="BF277" s="27">
        <f t="shared" si="601"/>
        <v>0.83999999999999986</v>
      </c>
      <c r="BG277" s="27">
        <f t="shared" si="601"/>
        <v>0.83999999999999986</v>
      </c>
      <c r="BH277" s="27">
        <f t="shared" si="601"/>
        <v>1</v>
      </c>
      <c r="BI277" s="27">
        <f t="shared" si="601"/>
        <v>1</v>
      </c>
      <c r="BJ277" s="27">
        <f t="shared" si="601"/>
        <v>1</v>
      </c>
      <c r="BK277" s="27">
        <f t="shared" si="601"/>
        <v>0.84799999999999986</v>
      </c>
      <c r="BL277" s="27">
        <f t="shared" si="601"/>
        <v>0.84799999999999986</v>
      </c>
      <c r="BM277" s="27">
        <f t="shared" si="601"/>
        <v>0.84799999999999986</v>
      </c>
      <c r="BN277" s="27">
        <f t="shared" si="601"/>
        <v>0.84799999999999986</v>
      </c>
      <c r="BO277" s="27">
        <f t="shared" si="601"/>
        <v>0.83999999999999986</v>
      </c>
      <c r="BP277" s="27">
        <f t="shared" si="601"/>
        <v>0.84799999999999986</v>
      </c>
      <c r="BQ277" s="27">
        <f t="shared" si="601"/>
        <v>0.83999999999999986</v>
      </c>
      <c r="BR277" s="27">
        <f t="shared" si="601"/>
        <v>0.83999999999999986</v>
      </c>
      <c r="BS277" s="27">
        <f t="shared" si="601"/>
        <v>0.83999999999999986</v>
      </c>
      <c r="BT277" s="27">
        <f t="shared" si="601"/>
        <v>0.83999999999999986</v>
      </c>
      <c r="BU277" s="27">
        <f t="shared" si="601"/>
        <v>1</v>
      </c>
      <c r="BV277" s="27">
        <f t="shared" si="601"/>
        <v>0.84799999999999986</v>
      </c>
      <c r="BW277" s="27">
        <f t="shared" si="601"/>
        <v>0.83999999999999986</v>
      </c>
      <c r="BX277" s="27">
        <f t="shared" si="601"/>
        <v>0.83999999999999986</v>
      </c>
      <c r="BY277" s="27">
        <f t="shared" si="601"/>
        <v>0.83999999999999986</v>
      </c>
      <c r="BZ277" s="27">
        <f t="shared" si="601"/>
        <v>0.83999999999999986</v>
      </c>
      <c r="CA277" s="27">
        <f t="shared" si="601"/>
        <v>0.83999999999999986</v>
      </c>
      <c r="CB277" s="27">
        <f t="shared" si="601"/>
        <v>0.83999999999999986</v>
      </c>
      <c r="CC277" s="27">
        <f t="shared" si="601"/>
        <v>0.83999999999999986</v>
      </c>
      <c r="CD277" s="27">
        <f t="shared" ref="CD277:CS277" si="602">IF($F277=CD$4,1,IF($F277&gt;=EDATE(CD$4,12),IF(CD$11="Prior Year",CD265*(1-CD$10),CD265-CD$10),IF(CD276&gt;0,CD276,0)))</f>
        <v>0.83999999999999986</v>
      </c>
      <c r="CE277" s="27">
        <f t="shared" si="602"/>
        <v>0.83999999999999986</v>
      </c>
      <c r="CF277" s="27">
        <f t="shared" si="602"/>
        <v>1</v>
      </c>
      <c r="CG277" s="27">
        <f t="shared" si="602"/>
        <v>1</v>
      </c>
      <c r="CH277" s="27">
        <f t="shared" si="602"/>
        <v>1</v>
      </c>
      <c r="CI277" s="27">
        <f t="shared" si="602"/>
        <v>0.83999999999999986</v>
      </c>
      <c r="CJ277" s="27">
        <f t="shared" si="602"/>
        <v>0.89999999999999991</v>
      </c>
      <c r="CK277" s="27">
        <f t="shared" si="602"/>
        <v>0.89999999999999991</v>
      </c>
      <c r="CL277" s="27">
        <f t="shared" si="602"/>
        <v>0.85599999999999987</v>
      </c>
      <c r="CM277" s="27">
        <v>0.89257048979982945</v>
      </c>
      <c r="CN277" s="27">
        <v>0.89257048979982945</v>
      </c>
      <c r="CO277" s="27">
        <v>0.89257048979982945</v>
      </c>
      <c r="CP277" s="27">
        <f t="shared" si="602"/>
        <v>0.89999999999999991</v>
      </c>
      <c r="CQ277" s="27">
        <f t="shared" si="602"/>
        <v>0.89999999999999991</v>
      </c>
      <c r="CR277" s="27">
        <f t="shared" si="602"/>
        <v>0.89999999999999991</v>
      </c>
      <c r="CS277" s="27">
        <f t="shared" si="602"/>
        <v>0.89999999999999991</v>
      </c>
    </row>
    <row r="278" spans="2:97" hidden="1" outlineLevel="1" x14ac:dyDescent="0.25">
      <c r="B278" s="2">
        <f t="shared" si="587"/>
        <v>31</v>
      </c>
      <c r="F278" s="24">
        <f t="shared" si="590"/>
        <v>50041</v>
      </c>
      <c r="G278" s="25">
        <f t="shared" si="479"/>
        <v>0.89992805015729682</v>
      </c>
      <c r="H278" s="25"/>
      <c r="I278" s="25"/>
      <c r="J278" s="25"/>
      <c r="K278" s="25"/>
      <c r="L278" s="25"/>
      <c r="M278" s="25"/>
      <c r="N278" s="25"/>
      <c r="O278" s="25"/>
      <c r="P278" s="23"/>
      <c r="Q278" s="25">
        <f t="shared" si="480"/>
        <v>1</v>
      </c>
      <c r="R278" s="25">
        <f t="shared" ref="R278:CC278" si="603">IF($F278=R$4,1,IF($F278&gt;=EDATE(R$4,12),IF(R$11="Prior Year",R266*(1-R$10),R266-R$10),IF(R277&gt;0,R277,0)))</f>
        <v>0.89499999999999991</v>
      </c>
      <c r="S278" s="25">
        <f t="shared" si="603"/>
        <v>1</v>
      </c>
      <c r="T278" s="25">
        <f t="shared" si="603"/>
        <v>0.89499999999999991</v>
      </c>
      <c r="U278" s="25">
        <f t="shared" si="603"/>
        <v>0.89499999999999991</v>
      </c>
      <c r="V278" s="25">
        <f t="shared" si="603"/>
        <v>0.89999999999999991</v>
      </c>
      <c r="W278" s="25">
        <f t="shared" si="603"/>
        <v>0.89499999999999991</v>
      </c>
      <c r="X278" s="25">
        <f t="shared" si="603"/>
        <v>0.89999999999999991</v>
      </c>
      <c r="Y278" s="25">
        <f t="shared" si="603"/>
        <v>0.89999999999999991</v>
      </c>
      <c r="Z278" s="25">
        <f t="shared" si="603"/>
        <v>0.89999999999999991</v>
      </c>
      <c r="AA278" s="25">
        <f t="shared" si="603"/>
        <v>0.89999999999999991</v>
      </c>
      <c r="AB278" s="25">
        <f t="shared" si="603"/>
        <v>0.90499999999999992</v>
      </c>
      <c r="AC278" s="25">
        <f t="shared" si="603"/>
        <v>0.90499999999999992</v>
      </c>
      <c r="AD278" s="25">
        <f t="shared" si="603"/>
        <v>0.89499999999999991</v>
      </c>
      <c r="AE278" s="25">
        <f t="shared" si="603"/>
        <v>0.89999999999999991</v>
      </c>
      <c r="AF278" s="25">
        <f t="shared" si="603"/>
        <v>0.89999999999999991</v>
      </c>
      <c r="AG278" s="25">
        <f t="shared" si="603"/>
        <v>0.89999999999999991</v>
      </c>
      <c r="AH278" s="25">
        <f t="shared" si="603"/>
        <v>0.89999999999999991</v>
      </c>
      <c r="AI278" s="25">
        <f t="shared" si="603"/>
        <v>1</v>
      </c>
      <c r="AJ278" s="25">
        <f t="shared" si="603"/>
        <v>1</v>
      </c>
      <c r="AK278" s="25">
        <f t="shared" si="603"/>
        <v>0.89499999999999991</v>
      </c>
      <c r="AL278" s="25">
        <f t="shared" si="603"/>
        <v>0.89999999999999991</v>
      </c>
      <c r="AM278" s="25">
        <f t="shared" si="603"/>
        <v>0.89999999999999991</v>
      </c>
      <c r="AN278" s="25">
        <f t="shared" si="603"/>
        <v>0.83999999999999986</v>
      </c>
      <c r="AO278" s="25">
        <f t="shared" si="603"/>
        <v>0.83999999999999986</v>
      </c>
      <c r="AP278" s="25">
        <f t="shared" si="603"/>
        <v>0.83999999999999986</v>
      </c>
      <c r="AQ278" s="25">
        <f t="shared" si="603"/>
        <v>0.83999999999999986</v>
      </c>
      <c r="AR278" s="25">
        <f t="shared" si="603"/>
        <v>1</v>
      </c>
      <c r="AS278" s="25">
        <f t="shared" si="603"/>
        <v>1</v>
      </c>
      <c r="AT278" s="25">
        <f t="shared" si="603"/>
        <v>0.83999999999999986</v>
      </c>
      <c r="AU278" s="25">
        <f t="shared" si="603"/>
        <v>1</v>
      </c>
      <c r="AV278" s="25">
        <f t="shared" si="603"/>
        <v>0.83999999999999986</v>
      </c>
      <c r="AW278" s="25">
        <f t="shared" si="603"/>
        <v>0.83999999999999986</v>
      </c>
      <c r="AX278" s="25">
        <f t="shared" si="603"/>
        <v>0.83999999999999986</v>
      </c>
      <c r="AY278" s="25">
        <f t="shared" si="603"/>
        <v>0.83999999999999986</v>
      </c>
      <c r="AZ278" s="25">
        <f t="shared" si="603"/>
        <v>0.83999999999999986</v>
      </c>
      <c r="BA278" s="25">
        <f t="shared" si="603"/>
        <v>0.83999999999999986</v>
      </c>
      <c r="BB278" s="25">
        <f t="shared" si="603"/>
        <v>0.83999999999999986</v>
      </c>
      <c r="BC278" s="25">
        <f t="shared" si="603"/>
        <v>0.83999999999999986</v>
      </c>
      <c r="BD278" s="25">
        <f t="shared" si="603"/>
        <v>0.83999999999999986</v>
      </c>
      <c r="BE278" s="25">
        <f t="shared" si="603"/>
        <v>0.83999999999999986</v>
      </c>
      <c r="BF278" s="25">
        <f t="shared" si="603"/>
        <v>0.83199999999999985</v>
      </c>
      <c r="BG278" s="25">
        <f t="shared" si="603"/>
        <v>0.83199999999999985</v>
      </c>
      <c r="BH278" s="25">
        <f t="shared" si="603"/>
        <v>1</v>
      </c>
      <c r="BI278" s="25">
        <f t="shared" si="603"/>
        <v>1</v>
      </c>
      <c r="BJ278" s="25">
        <f t="shared" si="603"/>
        <v>1</v>
      </c>
      <c r="BK278" s="25">
        <f t="shared" si="603"/>
        <v>0.83999999999999986</v>
      </c>
      <c r="BL278" s="25">
        <f t="shared" si="603"/>
        <v>0.83999999999999986</v>
      </c>
      <c r="BM278" s="25">
        <f t="shared" si="603"/>
        <v>0.83999999999999986</v>
      </c>
      <c r="BN278" s="25">
        <f t="shared" si="603"/>
        <v>0.83999999999999986</v>
      </c>
      <c r="BO278" s="25">
        <f t="shared" si="603"/>
        <v>0.83999999999999986</v>
      </c>
      <c r="BP278" s="25">
        <f t="shared" si="603"/>
        <v>0.83999999999999986</v>
      </c>
      <c r="BQ278" s="25">
        <f t="shared" si="603"/>
        <v>0.83999999999999986</v>
      </c>
      <c r="BR278" s="25">
        <f t="shared" si="603"/>
        <v>0.83999999999999986</v>
      </c>
      <c r="BS278" s="25">
        <f t="shared" si="603"/>
        <v>0.83999999999999986</v>
      </c>
      <c r="BT278" s="25">
        <f t="shared" si="603"/>
        <v>0.83999999999999986</v>
      </c>
      <c r="BU278" s="25">
        <f t="shared" si="603"/>
        <v>1</v>
      </c>
      <c r="BV278" s="25">
        <f t="shared" si="603"/>
        <v>0.84799999999999986</v>
      </c>
      <c r="BW278" s="25">
        <f t="shared" si="603"/>
        <v>0.83999999999999986</v>
      </c>
      <c r="BX278" s="25">
        <f t="shared" si="603"/>
        <v>0.83999999999999986</v>
      </c>
      <c r="BY278" s="25">
        <f t="shared" si="603"/>
        <v>0.83999999999999986</v>
      </c>
      <c r="BZ278" s="25">
        <f t="shared" si="603"/>
        <v>0.83999999999999986</v>
      </c>
      <c r="CA278" s="25">
        <f t="shared" si="603"/>
        <v>0.83999999999999986</v>
      </c>
      <c r="CB278" s="25">
        <f t="shared" si="603"/>
        <v>0.83999999999999986</v>
      </c>
      <c r="CC278" s="25">
        <f t="shared" si="603"/>
        <v>0.83999999999999986</v>
      </c>
      <c r="CD278" s="25">
        <f t="shared" ref="CD278:CS278" si="604">IF($F278=CD$4,1,IF($F278&gt;=EDATE(CD$4,12),IF(CD$11="Prior Year",CD266*(1-CD$10),CD266-CD$10),IF(CD277&gt;0,CD277,0)))</f>
        <v>0.83999999999999986</v>
      </c>
      <c r="CE278" s="25">
        <f t="shared" si="604"/>
        <v>0.83999999999999986</v>
      </c>
      <c r="CF278" s="25">
        <f t="shared" si="604"/>
        <v>1</v>
      </c>
      <c r="CG278" s="25">
        <f t="shared" si="604"/>
        <v>1</v>
      </c>
      <c r="CH278" s="25">
        <f t="shared" si="604"/>
        <v>1</v>
      </c>
      <c r="CI278" s="25">
        <f t="shared" si="604"/>
        <v>0.83999999999999986</v>
      </c>
      <c r="CJ278" s="25">
        <f t="shared" si="604"/>
        <v>0.89999999999999991</v>
      </c>
      <c r="CK278" s="25">
        <f t="shared" si="604"/>
        <v>0.89999999999999991</v>
      </c>
      <c r="CL278" s="25">
        <f t="shared" si="604"/>
        <v>0.85599999999999987</v>
      </c>
      <c r="CM278" s="25">
        <v>0.89003240963053065</v>
      </c>
      <c r="CN278" s="25">
        <v>0.89003240963053065</v>
      </c>
      <c r="CO278" s="25">
        <v>0.89003240963053065</v>
      </c>
      <c r="CP278" s="25">
        <f t="shared" si="604"/>
        <v>0.89999999999999991</v>
      </c>
      <c r="CQ278" s="25">
        <f t="shared" si="604"/>
        <v>0.89999999999999991</v>
      </c>
      <c r="CR278" s="25">
        <f t="shared" si="604"/>
        <v>0.89999999999999991</v>
      </c>
      <c r="CS278" s="25">
        <f t="shared" si="604"/>
        <v>0.89999999999999991</v>
      </c>
    </row>
    <row r="279" spans="2:97" hidden="1" outlineLevel="1" x14ac:dyDescent="0.25">
      <c r="B279" s="2">
        <f t="shared" si="587"/>
        <v>28</v>
      </c>
      <c r="F279" s="24">
        <f t="shared" si="590"/>
        <v>50072</v>
      </c>
      <c r="G279" s="25">
        <f t="shared" si="479"/>
        <v>0.89992805015729682</v>
      </c>
      <c r="H279" s="25"/>
      <c r="I279" s="25"/>
      <c r="J279" s="25"/>
      <c r="K279" s="25"/>
      <c r="L279" s="25"/>
      <c r="M279" s="25"/>
      <c r="N279" s="25"/>
      <c r="O279" s="25"/>
      <c r="P279" s="23"/>
      <c r="Q279" s="25">
        <f t="shared" si="480"/>
        <v>1</v>
      </c>
      <c r="R279" s="25">
        <f t="shared" ref="R279:CC279" si="605">IF($F279=R$4,1,IF($F279&gt;=EDATE(R$4,12),IF(R$11="Prior Year",R267*(1-R$10),R267-R$10),IF(R278&gt;0,R278,0)))</f>
        <v>0.89499999999999991</v>
      </c>
      <c r="S279" s="25">
        <f t="shared" si="605"/>
        <v>1</v>
      </c>
      <c r="T279" s="25">
        <f t="shared" si="605"/>
        <v>0.89499999999999991</v>
      </c>
      <c r="U279" s="25">
        <f t="shared" si="605"/>
        <v>0.89499999999999991</v>
      </c>
      <c r="V279" s="25">
        <f t="shared" si="605"/>
        <v>0.89999999999999991</v>
      </c>
      <c r="W279" s="25">
        <f t="shared" si="605"/>
        <v>0.89499999999999991</v>
      </c>
      <c r="X279" s="25">
        <f t="shared" si="605"/>
        <v>0.89999999999999991</v>
      </c>
      <c r="Y279" s="25">
        <f t="shared" si="605"/>
        <v>0.89999999999999991</v>
      </c>
      <c r="Z279" s="25">
        <f t="shared" si="605"/>
        <v>0.89999999999999991</v>
      </c>
      <c r="AA279" s="25">
        <f t="shared" si="605"/>
        <v>0.89999999999999991</v>
      </c>
      <c r="AB279" s="25">
        <f t="shared" si="605"/>
        <v>0.90499999999999992</v>
      </c>
      <c r="AC279" s="25">
        <f t="shared" si="605"/>
        <v>0.90499999999999992</v>
      </c>
      <c r="AD279" s="25">
        <f t="shared" si="605"/>
        <v>0.89499999999999991</v>
      </c>
      <c r="AE279" s="25">
        <f t="shared" si="605"/>
        <v>0.89999999999999991</v>
      </c>
      <c r="AF279" s="25">
        <f t="shared" si="605"/>
        <v>0.89999999999999991</v>
      </c>
      <c r="AG279" s="25">
        <f t="shared" si="605"/>
        <v>0.89999999999999991</v>
      </c>
      <c r="AH279" s="25">
        <f t="shared" si="605"/>
        <v>0.89999999999999991</v>
      </c>
      <c r="AI279" s="25">
        <f t="shared" si="605"/>
        <v>1</v>
      </c>
      <c r="AJ279" s="25">
        <f t="shared" si="605"/>
        <v>1</v>
      </c>
      <c r="AK279" s="25">
        <f t="shared" si="605"/>
        <v>0.89499999999999991</v>
      </c>
      <c r="AL279" s="25">
        <f t="shared" si="605"/>
        <v>0.89999999999999991</v>
      </c>
      <c r="AM279" s="25">
        <f t="shared" si="605"/>
        <v>0.89999999999999991</v>
      </c>
      <c r="AN279" s="25">
        <f t="shared" si="605"/>
        <v>0.83999999999999986</v>
      </c>
      <c r="AO279" s="25">
        <f t="shared" si="605"/>
        <v>0.83999999999999986</v>
      </c>
      <c r="AP279" s="25">
        <f t="shared" si="605"/>
        <v>0.83999999999999986</v>
      </c>
      <c r="AQ279" s="25">
        <f t="shared" si="605"/>
        <v>0.83999999999999986</v>
      </c>
      <c r="AR279" s="25">
        <f t="shared" si="605"/>
        <v>1</v>
      </c>
      <c r="AS279" s="25">
        <f t="shared" si="605"/>
        <v>1</v>
      </c>
      <c r="AT279" s="25">
        <f t="shared" si="605"/>
        <v>0.83999999999999986</v>
      </c>
      <c r="AU279" s="25">
        <f t="shared" si="605"/>
        <v>1</v>
      </c>
      <c r="AV279" s="25">
        <f t="shared" si="605"/>
        <v>0.83999999999999986</v>
      </c>
      <c r="AW279" s="25">
        <f t="shared" si="605"/>
        <v>0.83999999999999986</v>
      </c>
      <c r="AX279" s="25">
        <f t="shared" si="605"/>
        <v>0.83999999999999986</v>
      </c>
      <c r="AY279" s="25">
        <f t="shared" si="605"/>
        <v>0.83999999999999986</v>
      </c>
      <c r="AZ279" s="25">
        <f t="shared" si="605"/>
        <v>0.83999999999999986</v>
      </c>
      <c r="BA279" s="25">
        <f t="shared" si="605"/>
        <v>0.83999999999999986</v>
      </c>
      <c r="BB279" s="25">
        <f t="shared" si="605"/>
        <v>0.83999999999999986</v>
      </c>
      <c r="BC279" s="25">
        <f t="shared" si="605"/>
        <v>0.83999999999999986</v>
      </c>
      <c r="BD279" s="25">
        <f t="shared" si="605"/>
        <v>0.83999999999999986</v>
      </c>
      <c r="BE279" s="25">
        <f t="shared" si="605"/>
        <v>0.83999999999999986</v>
      </c>
      <c r="BF279" s="25">
        <f t="shared" si="605"/>
        <v>0.83199999999999985</v>
      </c>
      <c r="BG279" s="25">
        <f t="shared" si="605"/>
        <v>0.83199999999999985</v>
      </c>
      <c r="BH279" s="25">
        <f t="shared" si="605"/>
        <v>1</v>
      </c>
      <c r="BI279" s="25">
        <f t="shared" si="605"/>
        <v>1</v>
      </c>
      <c r="BJ279" s="25">
        <f t="shared" si="605"/>
        <v>1</v>
      </c>
      <c r="BK279" s="25">
        <f t="shared" si="605"/>
        <v>0.83999999999999986</v>
      </c>
      <c r="BL279" s="25">
        <f t="shared" si="605"/>
        <v>0.83999999999999986</v>
      </c>
      <c r="BM279" s="25">
        <f t="shared" si="605"/>
        <v>0.83999999999999986</v>
      </c>
      <c r="BN279" s="25">
        <f t="shared" si="605"/>
        <v>0.83999999999999986</v>
      </c>
      <c r="BO279" s="25">
        <f t="shared" si="605"/>
        <v>0.83999999999999986</v>
      </c>
      <c r="BP279" s="25">
        <f t="shared" si="605"/>
        <v>0.83999999999999986</v>
      </c>
      <c r="BQ279" s="25">
        <f t="shared" si="605"/>
        <v>0.83999999999999986</v>
      </c>
      <c r="BR279" s="25">
        <f t="shared" si="605"/>
        <v>0.83999999999999986</v>
      </c>
      <c r="BS279" s="25">
        <f t="shared" si="605"/>
        <v>0.83999999999999986</v>
      </c>
      <c r="BT279" s="25">
        <f t="shared" si="605"/>
        <v>0.83999999999999986</v>
      </c>
      <c r="BU279" s="25">
        <f t="shared" si="605"/>
        <v>1</v>
      </c>
      <c r="BV279" s="25">
        <f t="shared" si="605"/>
        <v>0.84799999999999986</v>
      </c>
      <c r="BW279" s="25">
        <f t="shared" si="605"/>
        <v>0.83999999999999986</v>
      </c>
      <c r="BX279" s="25">
        <f t="shared" si="605"/>
        <v>0.83999999999999986</v>
      </c>
      <c r="BY279" s="25">
        <f t="shared" si="605"/>
        <v>0.83999999999999986</v>
      </c>
      <c r="BZ279" s="25">
        <f t="shared" si="605"/>
        <v>0.83999999999999986</v>
      </c>
      <c r="CA279" s="25">
        <f t="shared" si="605"/>
        <v>0.83999999999999986</v>
      </c>
      <c r="CB279" s="25">
        <f t="shared" si="605"/>
        <v>0.83999999999999986</v>
      </c>
      <c r="CC279" s="25">
        <f t="shared" si="605"/>
        <v>0.83999999999999986</v>
      </c>
      <c r="CD279" s="25">
        <f t="shared" ref="CD279:CS279" si="606">IF($F279=CD$4,1,IF($F279&gt;=EDATE(CD$4,12),IF(CD$11="Prior Year",CD267*(1-CD$10),CD267-CD$10),IF(CD278&gt;0,CD278,0)))</f>
        <v>0.83999999999999986</v>
      </c>
      <c r="CE279" s="25">
        <f t="shared" si="606"/>
        <v>0.83999999999999986</v>
      </c>
      <c r="CF279" s="25">
        <f t="shared" si="606"/>
        <v>1</v>
      </c>
      <c r="CG279" s="25">
        <f t="shared" si="606"/>
        <v>1</v>
      </c>
      <c r="CH279" s="25">
        <f t="shared" si="606"/>
        <v>1</v>
      </c>
      <c r="CI279" s="25">
        <f t="shared" si="606"/>
        <v>0.83999999999999986</v>
      </c>
      <c r="CJ279" s="25">
        <f t="shared" si="606"/>
        <v>0.89999999999999991</v>
      </c>
      <c r="CK279" s="25">
        <f t="shared" si="606"/>
        <v>0.89999999999999991</v>
      </c>
      <c r="CL279" s="25">
        <f t="shared" si="606"/>
        <v>0.85599999999999987</v>
      </c>
      <c r="CM279" s="25">
        <v>0.89003240963053065</v>
      </c>
      <c r="CN279" s="25">
        <v>0.89003240963053065</v>
      </c>
      <c r="CO279" s="25">
        <v>0.89003240963053065</v>
      </c>
      <c r="CP279" s="25">
        <f t="shared" si="606"/>
        <v>0.89999999999999991</v>
      </c>
      <c r="CQ279" s="25">
        <f t="shared" si="606"/>
        <v>0.89999999999999991</v>
      </c>
      <c r="CR279" s="25">
        <f t="shared" si="606"/>
        <v>0.89999999999999991</v>
      </c>
      <c r="CS279" s="25">
        <f t="shared" si="606"/>
        <v>0.89999999999999991</v>
      </c>
    </row>
    <row r="280" spans="2:97" hidden="1" outlineLevel="1" x14ac:dyDescent="0.25">
      <c r="B280" s="2">
        <f t="shared" si="587"/>
        <v>31</v>
      </c>
      <c r="F280" s="24">
        <f t="shared" si="590"/>
        <v>50100</v>
      </c>
      <c r="G280" s="25">
        <f t="shared" si="479"/>
        <v>0.89992805015729682</v>
      </c>
      <c r="H280" s="25"/>
      <c r="I280" s="25"/>
      <c r="J280" s="25"/>
      <c r="K280" s="25"/>
      <c r="L280" s="25"/>
      <c r="M280" s="25"/>
      <c r="N280" s="25"/>
      <c r="O280" s="25"/>
      <c r="P280" s="23"/>
      <c r="Q280" s="25">
        <f t="shared" si="480"/>
        <v>1</v>
      </c>
      <c r="R280" s="25">
        <f t="shared" ref="R280:CC280" si="607">IF($F280=R$4,1,IF($F280&gt;=EDATE(R$4,12),IF(R$11="Prior Year",R268*(1-R$10),R268-R$10),IF(R279&gt;0,R279,0)))</f>
        <v>0.89499999999999991</v>
      </c>
      <c r="S280" s="25">
        <f t="shared" si="607"/>
        <v>1</v>
      </c>
      <c r="T280" s="25">
        <f t="shared" si="607"/>
        <v>0.89499999999999991</v>
      </c>
      <c r="U280" s="25">
        <f t="shared" si="607"/>
        <v>0.89499999999999991</v>
      </c>
      <c r="V280" s="25">
        <f t="shared" si="607"/>
        <v>0.89999999999999991</v>
      </c>
      <c r="W280" s="25">
        <f t="shared" si="607"/>
        <v>0.89499999999999991</v>
      </c>
      <c r="X280" s="25">
        <f t="shared" si="607"/>
        <v>0.89999999999999991</v>
      </c>
      <c r="Y280" s="25">
        <f t="shared" si="607"/>
        <v>0.89999999999999991</v>
      </c>
      <c r="Z280" s="25">
        <f t="shared" si="607"/>
        <v>0.89999999999999991</v>
      </c>
      <c r="AA280" s="25">
        <f t="shared" si="607"/>
        <v>0.89999999999999991</v>
      </c>
      <c r="AB280" s="25">
        <f t="shared" si="607"/>
        <v>0.90499999999999992</v>
      </c>
      <c r="AC280" s="25">
        <f t="shared" si="607"/>
        <v>0.90499999999999992</v>
      </c>
      <c r="AD280" s="25">
        <f t="shared" si="607"/>
        <v>0.89499999999999991</v>
      </c>
      <c r="AE280" s="25">
        <f t="shared" si="607"/>
        <v>0.89999999999999991</v>
      </c>
      <c r="AF280" s="25">
        <f t="shared" si="607"/>
        <v>0.89999999999999991</v>
      </c>
      <c r="AG280" s="25">
        <f t="shared" si="607"/>
        <v>0.89999999999999991</v>
      </c>
      <c r="AH280" s="25">
        <f t="shared" si="607"/>
        <v>0.89999999999999991</v>
      </c>
      <c r="AI280" s="25">
        <f t="shared" si="607"/>
        <v>1</v>
      </c>
      <c r="AJ280" s="25">
        <f t="shared" si="607"/>
        <v>1</v>
      </c>
      <c r="AK280" s="25">
        <f t="shared" si="607"/>
        <v>0.89499999999999991</v>
      </c>
      <c r="AL280" s="25">
        <f t="shared" si="607"/>
        <v>0.89999999999999991</v>
      </c>
      <c r="AM280" s="25">
        <f t="shared" si="607"/>
        <v>0.89999999999999991</v>
      </c>
      <c r="AN280" s="25">
        <f t="shared" si="607"/>
        <v>0.83999999999999986</v>
      </c>
      <c r="AO280" s="25">
        <f t="shared" si="607"/>
        <v>0.83999999999999986</v>
      </c>
      <c r="AP280" s="25">
        <f t="shared" si="607"/>
        <v>0.83999999999999986</v>
      </c>
      <c r="AQ280" s="25">
        <f t="shared" si="607"/>
        <v>0.83999999999999986</v>
      </c>
      <c r="AR280" s="25">
        <f t="shared" si="607"/>
        <v>1</v>
      </c>
      <c r="AS280" s="25">
        <f t="shared" si="607"/>
        <v>1</v>
      </c>
      <c r="AT280" s="25">
        <f t="shared" si="607"/>
        <v>0.83999999999999986</v>
      </c>
      <c r="AU280" s="25">
        <f t="shared" si="607"/>
        <v>1</v>
      </c>
      <c r="AV280" s="25">
        <f t="shared" si="607"/>
        <v>0.83999999999999986</v>
      </c>
      <c r="AW280" s="25">
        <f t="shared" si="607"/>
        <v>0.83999999999999986</v>
      </c>
      <c r="AX280" s="25">
        <f t="shared" si="607"/>
        <v>0.83999999999999986</v>
      </c>
      <c r="AY280" s="25">
        <f t="shared" si="607"/>
        <v>0.83999999999999986</v>
      </c>
      <c r="AZ280" s="25">
        <f t="shared" si="607"/>
        <v>0.83999999999999986</v>
      </c>
      <c r="BA280" s="25">
        <f t="shared" si="607"/>
        <v>0.83999999999999986</v>
      </c>
      <c r="BB280" s="25">
        <f t="shared" si="607"/>
        <v>0.83999999999999986</v>
      </c>
      <c r="BC280" s="25">
        <f t="shared" si="607"/>
        <v>0.83999999999999986</v>
      </c>
      <c r="BD280" s="25">
        <f t="shared" si="607"/>
        <v>0.83999999999999986</v>
      </c>
      <c r="BE280" s="25">
        <f t="shared" si="607"/>
        <v>0.83999999999999986</v>
      </c>
      <c r="BF280" s="25">
        <f t="shared" si="607"/>
        <v>0.83199999999999985</v>
      </c>
      <c r="BG280" s="25">
        <f t="shared" si="607"/>
        <v>0.83199999999999985</v>
      </c>
      <c r="BH280" s="25">
        <f t="shared" si="607"/>
        <v>1</v>
      </c>
      <c r="BI280" s="25">
        <f t="shared" si="607"/>
        <v>1</v>
      </c>
      <c r="BJ280" s="25">
        <f t="shared" si="607"/>
        <v>1</v>
      </c>
      <c r="BK280" s="25">
        <f t="shared" si="607"/>
        <v>0.83999999999999986</v>
      </c>
      <c r="BL280" s="25">
        <f t="shared" si="607"/>
        <v>0.83999999999999986</v>
      </c>
      <c r="BM280" s="25">
        <f t="shared" si="607"/>
        <v>0.83999999999999986</v>
      </c>
      <c r="BN280" s="25">
        <f t="shared" si="607"/>
        <v>0.83999999999999986</v>
      </c>
      <c r="BO280" s="25">
        <f t="shared" si="607"/>
        <v>0.83999999999999986</v>
      </c>
      <c r="BP280" s="25">
        <f t="shared" si="607"/>
        <v>0.83999999999999986</v>
      </c>
      <c r="BQ280" s="25">
        <f t="shared" si="607"/>
        <v>0.83999999999999986</v>
      </c>
      <c r="BR280" s="25">
        <f t="shared" si="607"/>
        <v>0.83999999999999986</v>
      </c>
      <c r="BS280" s="25">
        <f t="shared" si="607"/>
        <v>0.83999999999999986</v>
      </c>
      <c r="BT280" s="25">
        <f t="shared" si="607"/>
        <v>0.83999999999999986</v>
      </c>
      <c r="BU280" s="25">
        <f t="shared" si="607"/>
        <v>1</v>
      </c>
      <c r="BV280" s="25">
        <f t="shared" si="607"/>
        <v>0.84799999999999986</v>
      </c>
      <c r="BW280" s="25">
        <f t="shared" si="607"/>
        <v>0.83999999999999986</v>
      </c>
      <c r="BX280" s="25">
        <f t="shared" si="607"/>
        <v>0.83999999999999986</v>
      </c>
      <c r="BY280" s="25">
        <f t="shared" si="607"/>
        <v>0.83999999999999986</v>
      </c>
      <c r="BZ280" s="25">
        <f t="shared" si="607"/>
        <v>0.83999999999999986</v>
      </c>
      <c r="CA280" s="25">
        <f t="shared" si="607"/>
        <v>0.83999999999999986</v>
      </c>
      <c r="CB280" s="25">
        <f t="shared" si="607"/>
        <v>0.83999999999999986</v>
      </c>
      <c r="CC280" s="25">
        <f t="shared" si="607"/>
        <v>0.83999999999999986</v>
      </c>
      <c r="CD280" s="25">
        <f t="shared" ref="CD280:CS280" si="608">IF($F280=CD$4,1,IF($F280&gt;=EDATE(CD$4,12),IF(CD$11="Prior Year",CD268*(1-CD$10),CD268-CD$10),IF(CD279&gt;0,CD279,0)))</f>
        <v>0.83999999999999986</v>
      </c>
      <c r="CE280" s="25">
        <f t="shared" si="608"/>
        <v>0.83999999999999986</v>
      </c>
      <c r="CF280" s="25">
        <f t="shared" si="608"/>
        <v>1</v>
      </c>
      <c r="CG280" s="25">
        <f t="shared" si="608"/>
        <v>1</v>
      </c>
      <c r="CH280" s="25">
        <f t="shared" si="608"/>
        <v>1</v>
      </c>
      <c r="CI280" s="25">
        <f t="shared" si="608"/>
        <v>0.83999999999999986</v>
      </c>
      <c r="CJ280" s="25">
        <f t="shared" si="608"/>
        <v>0.89999999999999991</v>
      </c>
      <c r="CK280" s="25">
        <f t="shared" si="608"/>
        <v>0.89999999999999991</v>
      </c>
      <c r="CL280" s="25">
        <f t="shared" si="608"/>
        <v>0.85599999999999987</v>
      </c>
      <c r="CM280" s="25">
        <v>0.89003240963053065</v>
      </c>
      <c r="CN280" s="25">
        <v>0.89003240963053065</v>
      </c>
      <c r="CO280" s="25">
        <v>0.89003240963053065</v>
      </c>
      <c r="CP280" s="25">
        <f t="shared" si="608"/>
        <v>0.89999999999999991</v>
      </c>
      <c r="CQ280" s="25">
        <f t="shared" si="608"/>
        <v>0.89999999999999991</v>
      </c>
      <c r="CR280" s="25">
        <f t="shared" si="608"/>
        <v>0.89999999999999991</v>
      </c>
      <c r="CS280" s="25">
        <f t="shared" si="608"/>
        <v>0.89999999999999991</v>
      </c>
    </row>
    <row r="281" spans="2:97" hidden="1" outlineLevel="1" x14ac:dyDescent="0.25">
      <c r="B281" s="2">
        <f t="shared" si="587"/>
        <v>30</v>
      </c>
      <c r="F281" s="24">
        <f t="shared" si="590"/>
        <v>50131</v>
      </c>
      <c r="G281" s="25">
        <f t="shared" si="479"/>
        <v>0.89992805015729682</v>
      </c>
      <c r="H281" s="25"/>
      <c r="I281" s="25"/>
      <c r="J281" s="25"/>
      <c r="K281" s="25"/>
      <c r="L281" s="25"/>
      <c r="M281" s="25"/>
      <c r="N281" s="25"/>
      <c r="O281" s="25"/>
      <c r="P281" s="23"/>
      <c r="Q281" s="25">
        <f t="shared" si="480"/>
        <v>1</v>
      </c>
      <c r="R281" s="25">
        <f t="shared" ref="R281:CC281" si="609">IF($F281=R$4,1,IF($F281&gt;=EDATE(R$4,12),IF(R$11="Prior Year",R269*(1-R$10),R269-R$10),IF(R280&gt;0,R280,0)))</f>
        <v>0.89499999999999991</v>
      </c>
      <c r="S281" s="25">
        <f t="shared" si="609"/>
        <v>1</v>
      </c>
      <c r="T281" s="25">
        <f t="shared" si="609"/>
        <v>0.89499999999999991</v>
      </c>
      <c r="U281" s="25">
        <f t="shared" si="609"/>
        <v>0.89499999999999991</v>
      </c>
      <c r="V281" s="25">
        <f t="shared" si="609"/>
        <v>0.89999999999999991</v>
      </c>
      <c r="W281" s="25">
        <f t="shared" si="609"/>
        <v>0.89499999999999991</v>
      </c>
      <c r="X281" s="25">
        <f t="shared" si="609"/>
        <v>0.89999999999999991</v>
      </c>
      <c r="Y281" s="25">
        <f t="shared" si="609"/>
        <v>0.89999999999999991</v>
      </c>
      <c r="Z281" s="25">
        <f t="shared" si="609"/>
        <v>0.89999999999999991</v>
      </c>
      <c r="AA281" s="25">
        <f t="shared" si="609"/>
        <v>0.89999999999999991</v>
      </c>
      <c r="AB281" s="25">
        <f t="shared" si="609"/>
        <v>0.90499999999999992</v>
      </c>
      <c r="AC281" s="25">
        <f t="shared" si="609"/>
        <v>0.90499999999999992</v>
      </c>
      <c r="AD281" s="25">
        <f t="shared" si="609"/>
        <v>0.89499999999999991</v>
      </c>
      <c r="AE281" s="25">
        <f t="shared" si="609"/>
        <v>0.89999999999999991</v>
      </c>
      <c r="AF281" s="25">
        <f t="shared" si="609"/>
        <v>0.89999999999999991</v>
      </c>
      <c r="AG281" s="25">
        <f t="shared" si="609"/>
        <v>0.89999999999999991</v>
      </c>
      <c r="AH281" s="25">
        <f t="shared" si="609"/>
        <v>0.89999999999999991</v>
      </c>
      <c r="AI281" s="25">
        <f t="shared" si="609"/>
        <v>1</v>
      </c>
      <c r="AJ281" s="25">
        <f t="shared" si="609"/>
        <v>1</v>
      </c>
      <c r="AK281" s="25">
        <f t="shared" si="609"/>
        <v>0.89499999999999991</v>
      </c>
      <c r="AL281" s="25">
        <f t="shared" si="609"/>
        <v>0.89999999999999991</v>
      </c>
      <c r="AM281" s="25">
        <f t="shared" si="609"/>
        <v>0.89999999999999991</v>
      </c>
      <c r="AN281" s="25">
        <f t="shared" si="609"/>
        <v>0.83999999999999986</v>
      </c>
      <c r="AO281" s="25">
        <f t="shared" si="609"/>
        <v>0.83999999999999986</v>
      </c>
      <c r="AP281" s="25">
        <f t="shared" si="609"/>
        <v>0.83999999999999986</v>
      </c>
      <c r="AQ281" s="25">
        <f t="shared" si="609"/>
        <v>0.83999999999999986</v>
      </c>
      <c r="AR281" s="25">
        <f t="shared" si="609"/>
        <v>1</v>
      </c>
      <c r="AS281" s="25">
        <f t="shared" si="609"/>
        <v>1</v>
      </c>
      <c r="AT281" s="25">
        <f t="shared" si="609"/>
        <v>0.83999999999999986</v>
      </c>
      <c r="AU281" s="25">
        <f t="shared" si="609"/>
        <v>1</v>
      </c>
      <c r="AV281" s="25">
        <f t="shared" si="609"/>
        <v>0.83999999999999986</v>
      </c>
      <c r="AW281" s="25">
        <f t="shared" si="609"/>
        <v>0.83999999999999986</v>
      </c>
      <c r="AX281" s="25">
        <f t="shared" si="609"/>
        <v>0.83999999999999986</v>
      </c>
      <c r="AY281" s="25">
        <f t="shared" si="609"/>
        <v>0.83999999999999986</v>
      </c>
      <c r="AZ281" s="25">
        <f t="shared" si="609"/>
        <v>0.83999999999999986</v>
      </c>
      <c r="BA281" s="25">
        <f t="shared" si="609"/>
        <v>0.83999999999999986</v>
      </c>
      <c r="BB281" s="25">
        <f t="shared" si="609"/>
        <v>0.83999999999999986</v>
      </c>
      <c r="BC281" s="25">
        <f t="shared" si="609"/>
        <v>0.83999999999999986</v>
      </c>
      <c r="BD281" s="25">
        <f t="shared" si="609"/>
        <v>0.83999999999999986</v>
      </c>
      <c r="BE281" s="25">
        <f t="shared" si="609"/>
        <v>0.83999999999999986</v>
      </c>
      <c r="BF281" s="25">
        <f t="shared" si="609"/>
        <v>0.83199999999999985</v>
      </c>
      <c r="BG281" s="25">
        <f t="shared" si="609"/>
        <v>0.83199999999999985</v>
      </c>
      <c r="BH281" s="25">
        <f t="shared" si="609"/>
        <v>1</v>
      </c>
      <c r="BI281" s="25">
        <f t="shared" si="609"/>
        <v>1</v>
      </c>
      <c r="BJ281" s="25">
        <f t="shared" si="609"/>
        <v>1</v>
      </c>
      <c r="BK281" s="25">
        <f t="shared" si="609"/>
        <v>0.83999999999999986</v>
      </c>
      <c r="BL281" s="25">
        <f t="shared" si="609"/>
        <v>0.83999999999999986</v>
      </c>
      <c r="BM281" s="25">
        <f t="shared" si="609"/>
        <v>0.83999999999999986</v>
      </c>
      <c r="BN281" s="25">
        <f t="shared" si="609"/>
        <v>0.83999999999999986</v>
      </c>
      <c r="BO281" s="25">
        <f t="shared" si="609"/>
        <v>0.83999999999999986</v>
      </c>
      <c r="BP281" s="25">
        <f t="shared" si="609"/>
        <v>0.83999999999999986</v>
      </c>
      <c r="BQ281" s="25">
        <f t="shared" si="609"/>
        <v>0.83999999999999986</v>
      </c>
      <c r="BR281" s="25">
        <f t="shared" si="609"/>
        <v>0.83999999999999986</v>
      </c>
      <c r="BS281" s="25">
        <f t="shared" si="609"/>
        <v>0.83999999999999986</v>
      </c>
      <c r="BT281" s="25">
        <f t="shared" si="609"/>
        <v>0.83999999999999986</v>
      </c>
      <c r="BU281" s="25">
        <f t="shared" si="609"/>
        <v>1</v>
      </c>
      <c r="BV281" s="25">
        <f t="shared" si="609"/>
        <v>0.84799999999999986</v>
      </c>
      <c r="BW281" s="25">
        <f t="shared" si="609"/>
        <v>0.83999999999999986</v>
      </c>
      <c r="BX281" s="25">
        <f t="shared" si="609"/>
        <v>0.83999999999999986</v>
      </c>
      <c r="BY281" s="25">
        <f t="shared" si="609"/>
        <v>0.83999999999999986</v>
      </c>
      <c r="BZ281" s="25">
        <f t="shared" si="609"/>
        <v>0.83999999999999986</v>
      </c>
      <c r="CA281" s="25">
        <f t="shared" si="609"/>
        <v>0.83999999999999986</v>
      </c>
      <c r="CB281" s="25">
        <f t="shared" si="609"/>
        <v>0.83999999999999986</v>
      </c>
      <c r="CC281" s="25">
        <f t="shared" si="609"/>
        <v>0.83999999999999986</v>
      </c>
      <c r="CD281" s="25">
        <f t="shared" ref="CD281:CS281" si="610">IF($F281=CD$4,1,IF($F281&gt;=EDATE(CD$4,12),IF(CD$11="Prior Year",CD269*(1-CD$10),CD269-CD$10),IF(CD280&gt;0,CD280,0)))</f>
        <v>0.83999999999999986</v>
      </c>
      <c r="CE281" s="25">
        <f t="shared" si="610"/>
        <v>0.83999999999999986</v>
      </c>
      <c r="CF281" s="25">
        <f t="shared" si="610"/>
        <v>1</v>
      </c>
      <c r="CG281" s="25">
        <f t="shared" si="610"/>
        <v>1</v>
      </c>
      <c r="CH281" s="25">
        <f t="shared" si="610"/>
        <v>1</v>
      </c>
      <c r="CI281" s="25">
        <f t="shared" si="610"/>
        <v>0.83999999999999986</v>
      </c>
      <c r="CJ281" s="25">
        <f t="shared" si="610"/>
        <v>0.89999999999999991</v>
      </c>
      <c r="CK281" s="25">
        <f t="shared" si="610"/>
        <v>0.89999999999999991</v>
      </c>
      <c r="CL281" s="25">
        <f t="shared" si="610"/>
        <v>0.85599999999999987</v>
      </c>
      <c r="CM281" s="25">
        <v>0.89003240963053065</v>
      </c>
      <c r="CN281" s="25">
        <v>0.89003240963053065</v>
      </c>
      <c r="CO281" s="25">
        <v>0.89003240963053065</v>
      </c>
      <c r="CP281" s="25">
        <f t="shared" si="610"/>
        <v>0.89999999999999991</v>
      </c>
      <c r="CQ281" s="25">
        <f t="shared" si="610"/>
        <v>0.89999999999999991</v>
      </c>
      <c r="CR281" s="25">
        <f t="shared" si="610"/>
        <v>0.89999999999999991</v>
      </c>
      <c r="CS281" s="25">
        <f t="shared" si="610"/>
        <v>0.89999999999999991</v>
      </c>
    </row>
    <row r="282" spans="2:97" hidden="1" outlineLevel="1" x14ac:dyDescent="0.25">
      <c r="B282" s="2">
        <f t="shared" si="587"/>
        <v>31</v>
      </c>
      <c r="F282" s="24">
        <f t="shared" si="590"/>
        <v>50161</v>
      </c>
      <c r="G282" s="25">
        <f t="shared" ref="G282:G325" si="611">SUMPRODUCT($Q$6:$CT$6,Q282:CT282)/$G$6</f>
        <v>0.89977283091011018</v>
      </c>
      <c r="H282" s="25"/>
      <c r="I282" s="25"/>
      <c r="J282" s="25"/>
      <c r="K282" s="25"/>
      <c r="L282" s="25"/>
      <c r="M282" s="25"/>
      <c r="N282" s="25"/>
      <c r="O282" s="25"/>
      <c r="P282" s="23"/>
      <c r="Q282" s="25">
        <f t="shared" ref="Q282:Q325" si="612">IF($F282=Q$4,1,IF($F282&gt;=EDATE(Q$4,12),IF(Q$11="Prior Year",Q270*(1-Q$10),Q270-Q$10),IF(Q281&gt;0,Q281,0)))</f>
        <v>1</v>
      </c>
      <c r="R282" s="25">
        <f t="shared" ref="R282:CC282" si="613">IF($F282=R$4,1,IF($F282&gt;=EDATE(R$4,12),IF(R$11="Prior Year",R270*(1-R$10),R270-R$10),IF(R281&gt;0,R281,0)))</f>
        <v>0.89499999999999991</v>
      </c>
      <c r="S282" s="25">
        <f t="shared" si="613"/>
        <v>1</v>
      </c>
      <c r="T282" s="25">
        <f t="shared" si="613"/>
        <v>0.89499999999999991</v>
      </c>
      <c r="U282" s="25">
        <f t="shared" si="613"/>
        <v>0.89499999999999991</v>
      </c>
      <c r="V282" s="25">
        <f t="shared" si="613"/>
        <v>0.89999999999999991</v>
      </c>
      <c r="W282" s="25">
        <f t="shared" si="613"/>
        <v>0.89499999999999991</v>
      </c>
      <c r="X282" s="25">
        <f t="shared" si="613"/>
        <v>0.89999999999999991</v>
      </c>
      <c r="Y282" s="25">
        <f t="shared" si="613"/>
        <v>0.89999999999999991</v>
      </c>
      <c r="Z282" s="25">
        <f t="shared" si="613"/>
        <v>0.89999999999999991</v>
      </c>
      <c r="AA282" s="25">
        <f t="shared" si="613"/>
        <v>0.89999999999999991</v>
      </c>
      <c r="AB282" s="25">
        <f t="shared" si="613"/>
        <v>0.90499999999999992</v>
      </c>
      <c r="AC282" s="25">
        <f t="shared" si="613"/>
        <v>0.90499999999999992</v>
      </c>
      <c r="AD282" s="25">
        <f t="shared" si="613"/>
        <v>0.89499999999999991</v>
      </c>
      <c r="AE282" s="25">
        <f t="shared" si="613"/>
        <v>0.89999999999999991</v>
      </c>
      <c r="AF282" s="25">
        <f t="shared" si="613"/>
        <v>0.89999999999999991</v>
      </c>
      <c r="AG282" s="25">
        <f t="shared" si="613"/>
        <v>0.89999999999999991</v>
      </c>
      <c r="AH282" s="25">
        <f t="shared" si="613"/>
        <v>0.89999999999999991</v>
      </c>
      <c r="AI282" s="25">
        <f t="shared" si="613"/>
        <v>1</v>
      </c>
      <c r="AJ282" s="25">
        <f t="shared" si="613"/>
        <v>1</v>
      </c>
      <c r="AK282" s="25">
        <f t="shared" si="613"/>
        <v>0.89499999999999991</v>
      </c>
      <c r="AL282" s="25">
        <f t="shared" si="613"/>
        <v>0.89999999999999991</v>
      </c>
      <c r="AM282" s="25">
        <f t="shared" si="613"/>
        <v>0.89999999999999991</v>
      </c>
      <c r="AN282" s="25">
        <f t="shared" si="613"/>
        <v>0.83999999999999986</v>
      </c>
      <c r="AO282" s="25">
        <f t="shared" si="613"/>
        <v>0.83999999999999986</v>
      </c>
      <c r="AP282" s="25">
        <f t="shared" si="613"/>
        <v>0.83999999999999986</v>
      </c>
      <c r="AQ282" s="25">
        <f t="shared" si="613"/>
        <v>0.83999999999999986</v>
      </c>
      <c r="AR282" s="25">
        <f t="shared" si="613"/>
        <v>1</v>
      </c>
      <c r="AS282" s="25">
        <f t="shared" si="613"/>
        <v>1</v>
      </c>
      <c r="AT282" s="25">
        <f t="shared" si="613"/>
        <v>0.83999999999999986</v>
      </c>
      <c r="AU282" s="25">
        <f t="shared" si="613"/>
        <v>1</v>
      </c>
      <c r="AV282" s="25">
        <f t="shared" si="613"/>
        <v>0.83999999999999986</v>
      </c>
      <c r="AW282" s="25">
        <f t="shared" si="613"/>
        <v>0.83999999999999986</v>
      </c>
      <c r="AX282" s="25">
        <f t="shared" si="613"/>
        <v>0.83999999999999986</v>
      </c>
      <c r="AY282" s="25">
        <f t="shared" si="613"/>
        <v>0.83999999999999986</v>
      </c>
      <c r="AZ282" s="25">
        <f t="shared" si="613"/>
        <v>0.83999999999999986</v>
      </c>
      <c r="BA282" s="25">
        <f t="shared" si="613"/>
        <v>0.83999999999999986</v>
      </c>
      <c r="BB282" s="25">
        <f t="shared" si="613"/>
        <v>0.83999999999999986</v>
      </c>
      <c r="BC282" s="25">
        <f t="shared" si="613"/>
        <v>0.83999999999999986</v>
      </c>
      <c r="BD282" s="25">
        <f t="shared" si="613"/>
        <v>0.83999999999999986</v>
      </c>
      <c r="BE282" s="25">
        <f t="shared" si="613"/>
        <v>0.83999999999999986</v>
      </c>
      <c r="BF282" s="25">
        <f t="shared" si="613"/>
        <v>0.83199999999999985</v>
      </c>
      <c r="BG282" s="25">
        <f t="shared" si="613"/>
        <v>0.83199999999999985</v>
      </c>
      <c r="BH282" s="25">
        <f t="shared" si="613"/>
        <v>1</v>
      </c>
      <c r="BI282" s="25">
        <f t="shared" si="613"/>
        <v>1</v>
      </c>
      <c r="BJ282" s="25">
        <f t="shared" si="613"/>
        <v>1</v>
      </c>
      <c r="BK282" s="25">
        <f t="shared" si="613"/>
        <v>0.83999999999999986</v>
      </c>
      <c r="BL282" s="25">
        <f t="shared" si="613"/>
        <v>0.83999999999999986</v>
      </c>
      <c r="BM282" s="25">
        <f t="shared" si="613"/>
        <v>0.83999999999999986</v>
      </c>
      <c r="BN282" s="25">
        <f t="shared" si="613"/>
        <v>0.83999999999999986</v>
      </c>
      <c r="BO282" s="25">
        <f t="shared" si="613"/>
        <v>0.83999999999999986</v>
      </c>
      <c r="BP282" s="25">
        <f t="shared" si="613"/>
        <v>0.83999999999999986</v>
      </c>
      <c r="BQ282" s="25">
        <f t="shared" si="613"/>
        <v>0.83999999999999986</v>
      </c>
      <c r="BR282" s="25">
        <f t="shared" si="613"/>
        <v>0.83999999999999986</v>
      </c>
      <c r="BS282" s="25">
        <f t="shared" si="613"/>
        <v>0.83999999999999986</v>
      </c>
      <c r="BT282" s="25">
        <f t="shared" si="613"/>
        <v>0.83999999999999986</v>
      </c>
      <c r="BU282" s="25">
        <f t="shared" si="613"/>
        <v>1</v>
      </c>
      <c r="BV282" s="25">
        <f t="shared" si="613"/>
        <v>0.84799999999999986</v>
      </c>
      <c r="BW282" s="25">
        <f t="shared" si="613"/>
        <v>0.83999999999999986</v>
      </c>
      <c r="BX282" s="25">
        <f t="shared" si="613"/>
        <v>0.83999999999999986</v>
      </c>
      <c r="BY282" s="25">
        <f t="shared" si="613"/>
        <v>0.83999999999999986</v>
      </c>
      <c r="BZ282" s="25">
        <f t="shared" si="613"/>
        <v>0.83999999999999986</v>
      </c>
      <c r="CA282" s="25">
        <f t="shared" si="613"/>
        <v>0.83999999999999986</v>
      </c>
      <c r="CB282" s="25">
        <f t="shared" si="613"/>
        <v>0.83999999999999986</v>
      </c>
      <c r="CC282" s="25">
        <f t="shared" si="613"/>
        <v>0.83999999999999986</v>
      </c>
      <c r="CD282" s="25">
        <f t="shared" ref="CD282:CS282" si="614">IF($F282=CD$4,1,IF($F282&gt;=EDATE(CD$4,12),IF(CD$11="Prior Year",CD270*(1-CD$10),CD270-CD$10),IF(CD281&gt;0,CD281,0)))</f>
        <v>0.83999999999999986</v>
      </c>
      <c r="CE282" s="25">
        <f t="shared" si="614"/>
        <v>0.83999999999999986</v>
      </c>
      <c r="CF282" s="25">
        <f t="shared" si="614"/>
        <v>1</v>
      </c>
      <c r="CG282" s="25">
        <f t="shared" si="614"/>
        <v>1</v>
      </c>
      <c r="CH282" s="25">
        <f t="shared" si="614"/>
        <v>1</v>
      </c>
      <c r="CI282" s="25">
        <f t="shared" si="614"/>
        <v>0.83199999999999985</v>
      </c>
      <c r="CJ282" s="25">
        <f t="shared" si="614"/>
        <v>0.89999999999999991</v>
      </c>
      <c r="CK282" s="25">
        <f t="shared" si="614"/>
        <v>0.89999999999999991</v>
      </c>
      <c r="CL282" s="25">
        <f t="shared" si="614"/>
        <v>0.85599999999999987</v>
      </c>
      <c r="CM282" s="25">
        <v>0.89003240963053065</v>
      </c>
      <c r="CN282" s="25">
        <v>0.89003240963053065</v>
      </c>
      <c r="CO282" s="25">
        <v>0.89003240963053065</v>
      </c>
      <c r="CP282" s="25">
        <f t="shared" si="614"/>
        <v>0.89999999999999991</v>
      </c>
      <c r="CQ282" s="25">
        <f t="shared" si="614"/>
        <v>0.89999999999999991</v>
      </c>
      <c r="CR282" s="25">
        <f t="shared" si="614"/>
        <v>0.89999999999999991</v>
      </c>
      <c r="CS282" s="25">
        <f t="shared" si="614"/>
        <v>0.89999999999999991</v>
      </c>
    </row>
    <row r="283" spans="2:97" hidden="1" outlineLevel="1" x14ac:dyDescent="0.25">
      <c r="B283" s="2">
        <f t="shared" si="587"/>
        <v>30</v>
      </c>
      <c r="F283" s="24">
        <f t="shared" si="590"/>
        <v>50192</v>
      </c>
      <c r="G283" s="25">
        <f t="shared" si="611"/>
        <v>0.89884151542699031</v>
      </c>
      <c r="H283" s="25"/>
      <c r="I283" s="25"/>
      <c r="J283" s="25"/>
      <c r="K283" s="25"/>
      <c r="L283" s="25"/>
      <c r="M283" s="25"/>
      <c r="N283" s="25"/>
      <c r="O283" s="25"/>
      <c r="P283" s="23"/>
      <c r="Q283" s="25">
        <f t="shared" si="612"/>
        <v>1</v>
      </c>
      <c r="R283" s="25">
        <f t="shared" ref="R283:CC283" si="615">IF($F283=R$4,1,IF($F283&gt;=EDATE(R$4,12),IF(R$11="Prior Year",R271*(1-R$10),R271-R$10),IF(R282&gt;0,R282,0)))</f>
        <v>0.89499999999999991</v>
      </c>
      <c r="S283" s="25">
        <f t="shared" si="615"/>
        <v>1</v>
      </c>
      <c r="T283" s="25">
        <f t="shared" si="615"/>
        <v>0.89499999999999991</v>
      </c>
      <c r="U283" s="25">
        <f t="shared" si="615"/>
        <v>0.89499999999999991</v>
      </c>
      <c r="V283" s="25">
        <f t="shared" si="615"/>
        <v>0.89999999999999991</v>
      </c>
      <c r="W283" s="25">
        <f t="shared" si="615"/>
        <v>0.89499999999999991</v>
      </c>
      <c r="X283" s="25">
        <f t="shared" si="615"/>
        <v>0.89999999999999991</v>
      </c>
      <c r="Y283" s="25">
        <f t="shared" si="615"/>
        <v>0.89999999999999991</v>
      </c>
      <c r="Z283" s="25">
        <f t="shared" si="615"/>
        <v>0.89999999999999991</v>
      </c>
      <c r="AA283" s="25">
        <f t="shared" si="615"/>
        <v>0.89999999999999991</v>
      </c>
      <c r="AB283" s="25">
        <f t="shared" si="615"/>
        <v>0.90499999999999992</v>
      </c>
      <c r="AC283" s="25">
        <f t="shared" si="615"/>
        <v>0.90499999999999992</v>
      </c>
      <c r="AD283" s="25">
        <f t="shared" si="615"/>
        <v>0.89499999999999991</v>
      </c>
      <c r="AE283" s="25">
        <f t="shared" si="615"/>
        <v>0.89999999999999991</v>
      </c>
      <c r="AF283" s="25">
        <f t="shared" si="615"/>
        <v>0.89999999999999991</v>
      </c>
      <c r="AG283" s="25">
        <f t="shared" si="615"/>
        <v>0.89999999999999991</v>
      </c>
      <c r="AH283" s="25">
        <f t="shared" si="615"/>
        <v>0.89999999999999991</v>
      </c>
      <c r="AI283" s="25">
        <f t="shared" si="615"/>
        <v>1</v>
      </c>
      <c r="AJ283" s="25">
        <f t="shared" si="615"/>
        <v>1</v>
      </c>
      <c r="AK283" s="25">
        <f t="shared" si="615"/>
        <v>0.89499999999999991</v>
      </c>
      <c r="AL283" s="25">
        <f t="shared" si="615"/>
        <v>0.89999999999999991</v>
      </c>
      <c r="AM283" s="25">
        <f t="shared" si="615"/>
        <v>0.89999999999999991</v>
      </c>
      <c r="AN283" s="25">
        <f t="shared" si="615"/>
        <v>0.83999999999999986</v>
      </c>
      <c r="AO283" s="25">
        <f t="shared" si="615"/>
        <v>0.83999999999999986</v>
      </c>
      <c r="AP283" s="25">
        <f t="shared" si="615"/>
        <v>0.83999999999999986</v>
      </c>
      <c r="AQ283" s="25">
        <f t="shared" si="615"/>
        <v>0.83999999999999986</v>
      </c>
      <c r="AR283" s="25">
        <f t="shared" si="615"/>
        <v>1</v>
      </c>
      <c r="AS283" s="25">
        <f t="shared" si="615"/>
        <v>1</v>
      </c>
      <c r="AT283" s="25">
        <f t="shared" si="615"/>
        <v>0.83999999999999986</v>
      </c>
      <c r="AU283" s="25">
        <f t="shared" si="615"/>
        <v>1</v>
      </c>
      <c r="AV283" s="25">
        <f t="shared" si="615"/>
        <v>0.83999999999999986</v>
      </c>
      <c r="AW283" s="25">
        <f t="shared" si="615"/>
        <v>0.83999999999999986</v>
      </c>
      <c r="AX283" s="25">
        <f t="shared" si="615"/>
        <v>0.83999999999999986</v>
      </c>
      <c r="AY283" s="25">
        <f t="shared" si="615"/>
        <v>0.83999999999999986</v>
      </c>
      <c r="AZ283" s="25">
        <f t="shared" si="615"/>
        <v>0.83199999999999985</v>
      </c>
      <c r="BA283" s="25">
        <f t="shared" si="615"/>
        <v>0.83199999999999985</v>
      </c>
      <c r="BB283" s="25">
        <f t="shared" si="615"/>
        <v>0.83199999999999985</v>
      </c>
      <c r="BC283" s="25">
        <f t="shared" si="615"/>
        <v>0.83199999999999985</v>
      </c>
      <c r="BD283" s="25">
        <f t="shared" si="615"/>
        <v>0.83199999999999985</v>
      </c>
      <c r="BE283" s="25">
        <f t="shared" si="615"/>
        <v>0.83199999999999985</v>
      </c>
      <c r="BF283" s="25">
        <f t="shared" si="615"/>
        <v>0.83199999999999985</v>
      </c>
      <c r="BG283" s="25">
        <f t="shared" si="615"/>
        <v>0.83199999999999985</v>
      </c>
      <c r="BH283" s="25">
        <f t="shared" si="615"/>
        <v>1</v>
      </c>
      <c r="BI283" s="25">
        <f t="shared" si="615"/>
        <v>1</v>
      </c>
      <c r="BJ283" s="25">
        <f t="shared" si="615"/>
        <v>1</v>
      </c>
      <c r="BK283" s="25">
        <f t="shared" si="615"/>
        <v>0.83999999999999986</v>
      </c>
      <c r="BL283" s="25">
        <f t="shared" si="615"/>
        <v>0.83999999999999986</v>
      </c>
      <c r="BM283" s="25">
        <f t="shared" si="615"/>
        <v>0.83999999999999986</v>
      </c>
      <c r="BN283" s="25">
        <f t="shared" si="615"/>
        <v>0.83999999999999986</v>
      </c>
      <c r="BO283" s="25">
        <f t="shared" si="615"/>
        <v>0.83999999999999986</v>
      </c>
      <c r="BP283" s="25">
        <f t="shared" si="615"/>
        <v>0.83999999999999986</v>
      </c>
      <c r="BQ283" s="25">
        <f t="shared" si="615"/>
        <v>0.83999999999999986</v>
      </c>
      <c r="BR283" s="25">
        <f t="shared" si="615"/>
        <v>0.83999999999999986</v>
      </c>
      <c r="BS283" s="25">
        <f t="shared" si="615"/>
        <v>0.83999999999999986</v>
      </c>
      <c r="BT283" s="25">
        <f t="shared" si="615"/>
        <v>0.83999999999999986</v>
      </c>
      <c r="BU283" s="25">
        <f t="shared" si="615"/>
        <v>1</v>
      </c>
      <c r="BV283" s="25">
        <f t="shared" si="615"/>
        <v>0.84799999999999986</v>
      </c>
      <c r="BW283" s="25">
        <f t="shared" si="615"/>
        <v>0.83999999999999986</v>
      </c>
      <c r="BX283" s="25">
        <f t="shared" si="615"/>
        <v>0.83999999999999986</v>
      </c>
      <c r="BY283" s="25">
        <f t="shared" si="615"/>
        <v>0.83999999999999986</v>
      </c>
      <c r="BZ283" s="25">
        <f t="shared" si="615"/>
        <v>0.83999999999999986</v>
      </c>
      <c r="CA283" s="25">
        <f t="shared" si="615"/>
        <v>0.83999999999999986</v>
      </c>
      <c r="CB283" s="25">
        <f t="shared" si="615"/>
        <v>0.83999999999999986</v>
      </c>
      <c r="CC283" s="25">
        <f t="shared" si="615"/>
        <v>0.83999999999999986</v>
      </c>
      <c r="CD283" s="25">
        <f t="shared" ref="CD283:CS283" si="616">IF($F283=CD$4,1,IF($F283&gt;=EDATE(CD$4,12),IF(CD$11="Prior Year",CD271*(1-CD$10),CD271-CD$10),IF(CD282&gt;0,CD282,0)))</f>
        <v>0.83999999999999986</v>
      </c>
      <c r="CE283" s="25">
        <f t="shared" si="616"/>
        <v>0.83999999999999986</v>
      </c>
      <c r="CF283" s="25">
        <f t="shared" si="616"/>
        <v>1</v>
      </c>
      <c r="CG283" s="25">
        <f t="shared" si="616"/>
        <v>1</v>
      </c>
      <c r="CH283" s="25">
        <f t="shared" si="616"/>
        <v>1</v>
      </c>
      <c r="CI283" s="25">
        <f t="shared" si="616"/>
        <v>0.83199999999999985</v>
      </c>
      <c r="CJ283" s="25">
        <f t="shared" si="616"/>
        <v>0.89999999999999991</v>
      </c>
      <c r="CK283" s="25">
        <f t="shared" si="616"/>
        <v>0.89999999999999991</v>
      </c>
      <c r="CL283" s="25">
        <f t="shared" si="616"/>
        <v>0.85599999999999987</v>
      </c>
      <c r="CM283" s="25">
        <v>0.89003240963053065</v>
      </c>
      <c r="CN283" s="25">
        <v>0.89003240963053065</v>
      </c>
      <c r="CO283" s="25">
        <v>0.89003240963053065</v>
      </c>
      <c r="CP283" s="25">
        <f t="shared" si="616"/>
        <v>0.89999999999999991</v>
      </c>
      <c r="CQ283" s="25">
        <f t="shared" si="616"/>
        <v>0.89999999999999991</v>
      </c>
      <c r="CR283" s="25">
        <f t="shared" si="616"/>
        <v>0.89999999999999991</v>
      </c>
      <c r="CS283" s="25">
        <f t="shared" si="616"/>
        <v>0.89999999999999991</v>
      </c>
    </row>
    <row r="284" spans="2:97" hidden="1" outlineLevel="1" x14ac:dyDescent="0.25">
      <c r="B284" s="2">
        <f t="shared" si="587"/>
        <v>31</v>
      </c>
      <c r="F284" s="24">
        <f t="shared" si="590"/>
        <v>50222</v>
      </c>
      <c r="G284" s="25">
        <f t="shared" si="611"/>
        <v>0.89884151542699031</v>
      </c>
      <c r="H284" s="25"/>
      <c r="I284" s="25"/>
      <c r="J284" s="25"/>
      <c r="K284" s="25"/>
      <c r="L284" s="25"/>
      <c r="M284" s="25"/>
      <c r="N284" s="25"/>
      <c r="O284" s="25"/>
      <c r="P284" s="23"/>
      <c r="Q284" s="25">
        <f t="shared" si="612"/>
        <v>1</v>
      </c>
      <c r="R284" s="25">
        <f t="shared" ref="R284:CC284" si="617">IF($F284=R$4,1,IF($F284&gt;=EDATE(R$4,12),IF(R$11="Prior Year",R272*(1-R$10),R272-R$10),IF(R283&gt;0,R283,0)))</f>
        <v>0.89499999999999991</v>
      </c>
      <c r="S284" s="25">
        <f t="shared" si="617"/>
        <v>1</v>
      </c>
      <c r="T284" s="25">
        <f t="shared" si="617"/>
        <v>0.89499999999999991</v>
      </c>
      <c r="U284" s="25">
        <f t="shared" si="617"/>
        <v>0.89499999999999991</v>
      </c>
      <c r="V284" s="25">
        <f t="shared" si="617"/>
        <v>0.89999999999999991</v>
      </c>
      <c r="W284" s="25">
        <f t="shared" si="617"/>
        <v>0.89499999999999991</v>
      </c>
      <c r="X284" s="25">
        <f t="shared" si="617"/>
        <v>0.89999999999999991</v>
      </c>
      <c r="Y284" s="25">
        <f t="shared" si="617"/>
        <v>0.89999999999999991</v>
      </c>
      <c r="Z284" s="25">
        <f t="shared" si="617"/>
        <v>0.89999999999999991</v>
      </c>
      <c r="AA284" s="25">
        <f t="shared" si="617"/>
        <v>0.89999999999999991</v>
      </c>
      <c r="AB284" s="25">
        <f t="shared" si="617"/>
        <v>0.90499999999999992</v>
      </c>
      <c r="AC284" s="25">
        <f t="shared" si="617"/>
        <v>0.90499999999999992</v>
      </c>
      <c r="AD284" s="25">
        <f t="shared" si="617"/>
        <v>0.89499999999999991</v>
      </c>
      <c r="AE284" s="25">
        <f t="shared" si="617"/>
        <v>0.89999999999999991</v>
      </c>
      <c r="AF284" s="25">
        <f t="shared" si="617"/>
        <v>0.89999999999999991</v>
      </c>
      <c r="AG284" s="25">
        <f t="shared" si="617"/>
        <v>0.89999999999999991</v>
      </c>
      <c r="AH284" s="25">
        <f t="shared" si="617"/>
        <v>0.89999999999999991</v>
      </c>
      <c r="AI284" s="25">
        <f t="shared" si="617"/>
        <v>1</v>
      </c>
      <c r="AJ284" s="25">
        <f t="shared" si="617"/>
        <v>1</v>
      </c>
      <c r="AK284" s="25">
        <f t="shared" si="617"/>
        <v>0.89499999999999991</v>
      </c>
      <c r="AL284" s="25">
        <f t="shared" si="617"/>
        <v>0.89999999999999991</v>
      </c>
      <c r="AM284" s="25">
        <f t="shared" si="617"/>
        <v>0.89999999999999991</v>
      </c>
      <c r="AN284" s="25">
        <f t="shared" si="617"/>
        <v>0.83999999999999986</v>
      </c>
      <c r="AO284" s="25">
        <f t="shared" si="617"/>
        <v>0.83999999999999986</v>
      </c>
      <c r="AP284" s="25">
        <f t="shared" si="617"/>
        <v>0.83999999999999986</v>
      </c>
      <c r="AQ284" s="25">
        <f t="shared" si="617"/>
        <v>0.83999999999999986</v>
      </c>
      <c r="AR284" s="25">
        <f t="shared" si="617"/>
        <v>1</v>
      </c>
      <c r="AS284" s="25">
        <f t="shared" si="617"/>
        <v>1</v>
      </c>
      <c r="AT284" s="25">
        <f t="shared" si="617"/>
        <v>0.83999999999999986</v>
      </c>
      <c r="AU284" s="25">
        <f t="shared" si="617"/>
        <v>1</v>
      </c>
      <c r="AV284" s="25">
        <f t="shared" si="617"/>
        <v>0.83999999999999986</v>
      </c>
      <c r="AW284" s="25">
        <f t="shared" si="617"/>
        <v>0.83999999999999986</v>
      </c>
      <c r="AX284" s="25">
        <f t="shared" si="617"/>
        <v>0.83999999999999986</v>
      </c>
      <c r="AY284" s="25">
        <f t="shared" si="617"/>
        <v>0.83999999999999986</v>
      </c>
      <c r="AZ284" s="25">
        <f t="shared" si="617"/>
        <v>0.83199999999999985</v>
      </c>
      <c r="BA284" s="25">
        <f t="shared" si="617"/>
        <v>0.83199999999999985</v>
      </c>
      <c r="BB284" s="25">
        <f t="shared" si="617"/>
        <v>0.83199999999999985</v>
      </c>
      <c r="BC284" s="25">
        <f t="shared" si="617"/>
        <v>0.83199999999999985</v>
      </c>
      <c r="BD284" s="25">
        <f t="shared" si="617"/>
        <v>0.83199999999999985</v>
      </c>
      <c r="BE284" s="25">
        <f t="shared" si="617"/>
        <v>0.83199999999999985</v>
      </c>
      <c r="BF284" s="25">
        <f t="shared" si="617"/>
        <v>0.83199999999999985</v>
      </c>
      <c r="BG284" s="25">
        <f t="shared" si="617"/>
        <v>0.83199999999999985</v>
      </c>
      <c r="BH284" s="25">
        <f t="shared" si="617"/>
        <v>1</v>
      </c>
      <c r="BI284" s="25">
        <f t="shared" si="617"/>
        <v>1</v>
      </c>
      <c r="BJ284" s="25">
        <f t="shared" si="617"/>
        <v>1</v>
      </c>
      <c r="BK284" s="25">
        <f t="shared" si="617"/>
        <v>0.83999999999999986</v>
      </c>
      <c r="BL284" s="25">
        <f t="shared" si="617"/>
        <v>0.83999999999999986</v>
      </c>
      <c r="BM284" s="25">
        <f t="shared" si="617"/>
        <v>0.83999999999999986</v>
      </c>
      <c r="BN284" s="25">
        <f t="shared" si="617"/>
        <v>0.83999999999999986</v>
      </c>
      <c r="BO284" s="25">
        <f t="shared" si="617"/>
        <v>0.83999999999999986</v>
      </c>
      <c r="BP284" s="25">
        <f t="shared" si="617"/>
        <v>0.83999999999999986</v>
      </c>
      <c r="BQ284" s="25">
        <f t="shared" si="617"/>
        <v>0.83999999999999986</v>
      </c>
      <c r="BR284" s="25">
        <f t="shared" si="617"/>
        <v>0.83999999999999986</v>
      </c>
      <c r="BS284" s="25">
        <f t="shared" si="617"/>
        <v>0.83999999999999986</v>
      </c>
      <c r="BT284" s="25">
        <f t="shared" si="617"/>
        <v>0.83999999999999986</v>
      </c>
      <c r="BU284" s="25">
        <f t="shared" si="617"/>
        <v>1</v>
      </c>
      <c r="BV284" s="25">
        <f t="shared" si="617"/>
        <v>0.84799999999999986</v>
      </c>
      <c r="BW284" s="25">
        <f t="shared" si="617"/>
        <v>0.83999999999999986</v>
      </c>
      <c r="BX284" s="25">
        <f t="shared" si="617"/>
        <v>0.83999999999999986</v>
      </c>
      <c r="BY284" s="25">
        <f t="shared" si="617"/>
        <v>0.83999999999999986</v>
      </c>
      <c r="BZ284" s="25">
        <f t="shared" si="617"/>
        <v>0.83999999999999986</v>
      </c>
      <c r="CA284" s="25">
        <f t="shared" si="617"/>
        <v>0.83999999999999986</v>
      </c>
      <c r="CB284" s="25">
        <f t="shared" si="617"/>
        <v>0.83999999999999986</v>
      </c>
      <c r="CC284" s="25">
        <f t="shared" si="617"/>
        <v>0.83999999999999986</v>
      </c>
      <c r="CD284" s="25">
        <f t="shared" ref="CD284:CS284" si="618">IF($F284=CD$4,1,IF($F284&gt;=EDATE(CD$4,12),IF(CD$11="Prior Year",CD272*(1-CD$10),CD272-CD$10),IF(CD283&gt;0,CD283,0)))</f>
        <v>0.83999999999999986</v>
      </c>
      <c r="CE284" s="25">
        <f t="shared" si="618"/>
        <v>0.83999999999999986</v>
      </c>
      <c r="CF284" s="25">
        <f t="shared" si="618"/>
        <v>1</v>
      </c>
      <c r="CG284" s="25">
        <f t="shared" si="618"/>
        <v>1</v>
      </c>
      <c r="CH284" s="25">
        <f t="shared" si="618"/>
        <v>1</v>
      </c>
      <c r="CI284" s="25">
        <f t="shared" si="618"/>
        <v>0.83199999999999985</v>
      </c>
      <c r="CJ284" s="25">
        <f t="shared" si="618"/>
        <v>0.89999999999999991</v>
      </c>
      <c r="CK284" s="25">
        <f t="shared" si="618"/>
        <v>0.89999999999999991</v>
      </c>
      <c r="CL284" s="25">
        <f t="shared" si="618"/>
        <v>0.85599999999999987</v>
      </c>
      <c r="CM284" s="25">
        <v>0.89003240963053065</v>
      </c>
      <c r="CN284" s="25">
        <v>0.89003240963053065</v>
      </c>
      <c r="CO284" s="25">
        <v>0.89003240963053065</v>
      </c>
      <c r="CP284" s="25">
        <f t="shared" si="618"/>
        <v>0.89999999999999991</v>
      </c>
      <c r="CQ284" s="25">
        <f t="shared" si="618"/>
        <v>0.89999999999999991</v>
      </c>
      <c r="CR284" s="25">
        <f t="shared" si="618"/>
        <v>0.89999999999999991</v>
      </c>
      <c r="CS284" s="25">
        <f t="shared" si="618"/>
        <v>0.89999999999999991</v>
      </c>
    </row>
    <row r="285" spans="2:97" hidden="1" outlineLevel="1" x14ac:dyDescent="0.25">
      <c r="B285" s="2">
        <f t="shared" si="587"/>
        <v>31</v>
      </c>
      <c r="F285" s="24">
        <f t="shared" si="590"/>
        <v>50253</v>
      </c>
      <c r="G285" s="25">
        <f t="shared" si="611"/>
        <v>0.89812362640875132</v>
      </c>
      <c r="H285" s="25"/>
      <c r="I285" s="25"/>
      <c r="J285" s="25"/>
      <c r="K285" s="25"/>
      <c r="L285" s="25"/>
      <c r="M285" s="25"/>
      <c r="N285" s="25"/>
      <c r="O285" s="25"/>
      <c r="P285" s="23"/>
      <c r="Q285" s="25">
        <f t="shared" si="612"/>
        <v>1</v>
      </c>
      <c r="R285" s="25">
        <f t="shared" ref="R285:CC285" si="619">IF($F285=R$4,1,IF($F285&gt;=EDATE(R$4,12),IF(R$11="Prior Year",R273*(1-R$10),R273-R$10),IF(R284&gt;0,R284,0)))</f>
        <v>0.89499999999999991</v>
      </c>
      <c r="S285" s="25">
        <f t="shared" si="619"/>
        <v>1</v>
      </c>
      <c r="T285" s="25">
        <f t="shared" si="619"/>
        <v>0.89499999999999991</v>
      </c>
      <c r="U285" s="25">
        <f t="shared" si="619"/>
        <v>0.89499999999999991</v>
      </c>
      <c r="V285" s="25">
        <f t="shared" si="619"/>
        <v>0.89999999999999991</v>
      </c>
      <c r="W285" s="25">
        <f t="shared" si="619"/>
        <v>0.89499999999999991</v>
      </c>
      <c r="X285" s="25">
        <f t="shared" si="619"/>
        <v>0.89999999999999991</v>
      </c>
      <c r="Y285" s="25">
        <f t="shared" si="619"/>
        <v>0.89999999999999991</v>
      </c>
      <c r="Z285" s="25">
        <f t="shared" si="619"/>
        <v>0.89999999999999991</v>
      </c>
      <c r="AA285" s="25">
        <f t="shared" si="619"/>
        <v>0.89999999999999991</v>
      </c>
      <c r="AB285" s="25">
        <f t="shared" si="619"/>
        <v>0.90499999999999992</v>
      </c>
      <c r="AC285" s="25">
        <f t="shared" si="619"/>
        <v>0.90499999999999992</v>
      </c>
      <c r="AD285" s="25">
        <f t="shared" si="619"/>
        <v>0.89499999999999991</v>
      </c>
      <c r="AE285" s="25">
        <f t="shared" si="619"/>
        <v>0.89999999999999991</v>
      </c>
      <c r="AF285" s="25">
        <f t="shared" si="619"/>
        <v>0.89999999999999991</v>
      </c>
      <c r="AG285" s="25">
        <f t="shared" si="619"/>
        <v>0.89999999999999991</v>
      </c>
      <c r="AH285" s="25">
        <f t="shared" si="619"/>
        <v>0.89999999999999991</v>
      </c>
      <c r="AI285" s="25">
        <f t="shared" si="619"/>
        <v>1</v>
      </c>
      <c r="AJ285" s="25">
        <f t="shared" si="619"/>
        <v>1</v>
      </c>
      <c r="AK285" s="25">
        <f t="shared" si="619"/>
        <v>0.89499999999999991</v>
      </c>
      <c r="AL285" s="25">
        <f t="shared" si="619"/>
        <v>0.89999999999999991</v>
      </c>
      <c r="AM285" s="25">
        <f t="shared" si="619"/>
        <v>0.89999999999999991</v>
      </c>
      <c r="AN285" s="25">
        <f t="shared" si="619"/>
        <v>0.83999999999999986</v>
      </c>
      <c r="AO285" s="25">
        <f t="shared" si="619"/>
        <v>0.83999999999999986</v>
      </c>
      <c r="AP285" s="25">
        <f t="shared" si="619"/>
        <v>0.83999999999999986</v>
      </c>
      <c r="AQ285" s="25">
        <f t="shared" si="619"/>
        <v>0.83999999999999986</v>
      </c>
      <c r="AR285" s="25">
        <f t="shared" si="619"/>
        <v>1</v>
      </c>
      <c r="AS285" s="25">
        <f t="shared" si="619"/>
        <v>1</v>
      </c>
      <c r="AT285" s="25">
        <f t="shared" si="619"/>
        <v>0.83999999999999986</v>
      </c>
      <c r="AU285" s="25">
        <f t="shared" si="619"/>
        <v>1</v>
      </c>
      <c r="AV285" s="25">
        <f t="shared" si="619"/>
        <v>0.83999999999999986</v>
      </c>
      <c r="AW285" s="25">
        <f t="shared" si="619"/>
        <v>0.83999999999999986</v>
      </c>
      <c r="AX285" s="25">
        <f t="shared" si="619"/>
        <v>0.83999999999999986</v>
      </c>
      <c r="AY285" s="25">
        <f t="shared" si="619"/>
        <v>0.83999999999999986</v>
      </c>
      <c r="AZ285" s="25">
        <f t="shared" si="619"/>
        <v>0.83199999999999985</v>
      </c>
      <c r="BA285" s="25">
        <f t="shared" si="619"/>
        <v>0.83199999999999985</v>
      </c>
      <c r="BB285" s="25">
        <f t="shared" si="619"/>
        <v>0.83199999999999985</v>
      </c>
      <c r="BC285" s="25">
        <f t="shared" si="619"/>
        <v>0.83199999999999985</v>
      </c>
      <c r="BD285" s="25">
        <f t="shared" si="619"/>
        <v>0.83199999999999985</v>
      </c>
      <c r="BE285" s="25">
        <f t="shared" si="619"/>
        <v>0.83199999999999985</v>
      </c>
      <c r="BF285" s="25">
        <f t="shared" si="619"/>
        <v>0.83199999999999985</v>
      </c>
      <c r="BG285" s="25">
        <f t="shared" si="619"/>
        <v>0.83199999999999985</v>
      </c>
      <c r="BH285" s="25">
        <f t="shared" si="619"/>
        <v>1</v>
      </c>
      <c r="BI285" s="25">
        <f t="shared" si="619"/>
        <v>1</v>
      </c>
      <c r="BJ285" s="25">
        <f t="shared" si="619"/>
        <v>1</v>
      </c>
      <c r="BK285" s="25">
        <f t="shared" si="619"/>
        <v>0.83999999999999986</v>
      </c>
      <c r="BL285" s="25">
        <f t="shared" si="619"/>
        <v>0.83999999999999986</v>
      </c>
      <c r="BM285" s="25">
        <f t="shared" si="619"/>
        <v>0.83999999999999986</v>
      </c>
      <c r="BN285" s="25">
        <f t="shared" si="619"/>
        <v>0.83999999999999986</v>
      </c>
      <c r="BO285" s="25">
        <f t="shared" si="619"/>
        <v>0.83999999999999986</v>
      </c>
      <c r="BP285" s="25">
        <f t="shared" si="619"/>
        <v>0.83999999999999986</v>
      </c>
      <c r="BQ285" s="25">
        <f t="shared" si="619"/>
        <v>0.83199999999999985</v>
      </c>
      <c r="BR285" s="25">
        <f t="shared" si="619"/>
        <v>0.83199999999999985</v>
      </c>
      <c r="BS285" s="25">
        <f t="shared" si="619"/>
        <v>0.83199999999999985</v>
      </c>
      <c r="BT285" s="25">
        <f t="shared" si="619"/>
        <v>0.83199999999999985</v>
      </c>
      <c r="BU285" s="25">
        <f t="shared" si="619"/>
        <v>1</v>
      </c>
      <c r="BV285" s="25">
        <f t="shared" si="619"/>
        <v>0.84799999999999986</v>
      </c>
      <c r="BW285" s="25">
        <f t="shared" si="619"/>
        <v>0.83199999999999985</v>
      </c>
      <c r="BX285" s="25">
        <f t="shared" si="619"/>
        <v>0.83199999999999985</v>
      </c>
      <c r="BY285" s="25">
        <f t="shared" si="619"/>
        <v>0.83199999999999985</v>
      </c>
      <c r="BZ285" s="25">
        <f t="shared" si="619"/>
        <v>0.83199999999999985</v>
      </c>
      <c r="CA285" s="25">
        <f t="shared" si="619"/>
        <v>0.83199999999999985</v>
      </c>
      <c r="CB285" s="25">
        <f t="shared" si="619"/>
        <v>0.83199999999999985</v>
      </c>
      <c r="CC285" s="25">
        <f t="shared" si="619"/>
        <v>0.83199999999999985</v>
      </c>
      <c r="CD285" s="25">
        <f t="shared" ref="CD285:CS285" si="620">IF($F285=CD$4,1,IF($F285&gt;=EDATE(CD$4,12),IF(CD$11="Prior Year",CD273*(1-CD$10),CD273-CD$10),IF(CD284&gt;0,CD284,0)))</f>
        <v>0.83199999999999985</v>
      </c>
      <c r="CE285" s="25">
        <f t="shared" si="620"/>
        <v>0.83199999999999985</v>
      </c>
      <c r="CF285" s="25">
        <f t="shared" si="620"/>
        <v>1</v>
      </c>
      <c r="CG285" s="25">
        <f t="shared" si="620"/>
        <v>1</v>
      </c>
      <c r="CH285" s="25">
        <f t="shared" si="620"/>
        <v>1</v>
      </c>
      <c r="CI285" s="25">
        <f t="shared" si="620"/>
        <v>0.83199999999999985</v>
      </c>
      <c r="CJ285" s="25">
        <f t="shared" si="620"/>
        <v>0.89999999999999991</v>
      </c>
      <c r="CK285" s="25">
        <f t="shared" si="620"/>
        <v>0.89999999999999991</v>
      </c>
      <c r="CL285" s="25">
        <f t="shared" si="620"/>
        <v>0.85599999999999987</v>
      </c>
      <c r="CM285" s="25">
        <v>0.89003240963053065</v>
      </c>
      <c r="CN285" s="25">
        <v>0.89003240963053065</v>
      </c>
      <c r="CO285" s="25">
        <v>0.89003240963053065</v>
      </c>
      <c r="CP285" s="25">
        <f t="shared" si="620"/>
        <v>0.89999999999999991</v>
      </c>
      <c r="CQ285" s="25">
        <f t="shared" si="620"/>
        <v>0.89999999999999991</v>
      </c>
      <c r="CR285" s="25">
        <f t="shared" si="620"/>
        <v>0.89999999999999991</v>
      </c>
      <c r="CS285" s="25">
        <f t="shared" si="620"/>
        <v>0.89999999999999991</v>
      </c>
    </row>
    <row r="286" spans="2:97" hidden="1" outlineLevel="1" x14ac:dyDescent="0.25">
      <c r="B286" s="2">
        <f t="shared" si="587"/>
        <v>30</v>
      </c>
      <c r="F286" s="24">
        <f t="shared" si="590"/>
        <v>50284</v>
      </c>
      <c r="G286" s="25">
        <f t="shared" si="611"/>
        <v>0.89806299389031907</v>
      </c>
      <c r="H286" s="25"/>
      <c r="I286" s="25"/>
      <c r="J286" s="25"/>
      <c r="K286" s="25"/>
      <c r="L286" s="25"/>
      <c r="M286" s="25"/>
      <c r="N286" s="25"/>
      <c r="O286" s="25"/>
      <c r="P286" s="23"/>
      <c r="Q286" s="25">
        <f t="shared" si="612"/>
        <v>1</v>
      </c>
      <c r="R286" s="25">
        <f t="shared" ref="R286:CC286" si="621">IF($F286=R$4,1,IF($F286&gt;=EDATE(R$4,12),IF(R$11="Prior Year",R274*(1-R$10),R274-R$10),IF(R285&gt;0,R285,0)))</f>
        <v>0.8899999999999999</v>
      </c>
      <c r="S286" s="25">
        <f t="shared" si="621"/>
        <v>1</v>
      </c>
      <c r="T286" s="25">
        <f t="shared" si="621"/>
        <v>0.89499999999999991</v>
      </c>
      <c r="U286" s="25">
        <f t="shared" si="621"/>
        <v>0.89499999999999991</v>
      </c>
      <c r="V286" s="25">
        <f t="shared" si="621"/>
        <v>0.89999999999999991</v>
      </c>
      <c r="W286" s="25">
        <f t="shared" si="621"/>
        <v>0.89499999999999991</v>
      </c>
      <c r="X286" s="25">
        <f t="shared" si="621"/>
        <v>0.89999999999999991</v>
      </c>
      <c r="Y286" s="25">
        <f t="shared" si="621"/>
        <v>0.89999999999999991</v>
      </c>
      <c r="Z286" s="25">
        <f t="shared" si="621"/>
        <v>0.89999999999999991</v>
      </c>
      <c r="AA286" s="25">
        <f t="shared" si="621"/>
        <v>0.89999999999999991</v>
      </c>
      <c r="AB286" s="25">
        <f t="shared" si="621"/>
        <v>0.90499999999999992</v>
      </c>
      <c r="AC286" s="25">
        <f t="shared" si="621"/>
        <v>0.90499999999999992</v>
      </c>
      <c r="AD286" s="25">
        <f t="shared" si="621"/>
        <v>0.89499999999999991</v>
      </c>
      <c r="AE286" s="25">
        <f t="shared" si="621"/>
        <v>0.89999999999999991</v>
      </c>
      <c r="AF286" s="25">
        <f t="shared" si="621"/>
        <v>0.89999999999999991</v>
      </c>
      <c r="AG286" s="25">
        <f t="shared" si="621"/>
        <v>0.89999999999999991</v>
      </c>
      <c r="AH286" s="25">
        <f t="shared" si="621"/>
        <v>0.89999999999999991</v>
      </c>
      <c r="AI286" s="25">
        <f t="shared" si="621"/>
        <v>1</v>
      </c>
      <c r="AJ286" s="25">
        <f t="shared" si="621"/>
        <v>1</v>
      </c>
      <c r="AK286" s="25">
        <f t="shared" si="621"/>
        <v>0.89499999999999991</v>
      </c>
      <c r="AL286" s="25">
        <f t="shared" si="621"/>
        <v>0.89999999999999991</v>
      </c>
      <c r="AM286" s="25">
        <f t="shared" si="621"/>
        <v>0.89999999999999991</v>
      </c>
      <c r="AN286" s="25">
        <f t="shared" si="621"/>
        <v>0.83999999999999986</v>
      </c>
      <c r="AO286" s="25">
        <f t="shared" si="621"/>
        <v>0.83999999999999986</v>
      </c>
      <c r="AP286" s="25">
        <f t="shared" si="621"/>
        <v>0.83999999999999986</v>
      </c>
      <c r="AQ286" s="25">
        <f t="shared" si="621"/>
        <v>0.83999999999999986</v>
      </c>
      <c r="AR286" s="25">
        <f t="shared" si="621"/>
        <v>1</v>
      </c>
      <c r="AS286" s="25">
        <f t="shared" si="621"/>
        <v>1</v>
      </c>
      <c r="AT286" s="25">
        <f t="shared" si="621"/>
        <v>0.83999999999999986</v>
      </c>
      <c r="AU286" s="25">
        <f t="shared" si="621"/>
        <v>1</v>
      </c>
      <c r="AV286" s="25">
        <f t="shared" si="621"/>
        <v>0.83999999999999986</v>
      </c>
      <c r="AW286" s="25">
        <f t="shared" si="621"/>
        <v>0.83999999999999986</v>
      </c>
      <c r="AX286" s="25">
        <f t="shared" si="621"/>
        <v>0.83999999999999986</v>
      </c>
      <c r="AY286" s="25">
        <f t="shared" si="621"/>
        <v>0.83999999999999986</v>
      </c>
      <c r="AZ286" s="25">
        <f t="shared" si="621"/>
        <v>0.83199999999999985</v>
      </c>
      <c r="BA286" s="25">
        <f t="shared" si="621"/>
        <v>0.83199999999999985</v>
      </c>
      <c r="BB286" s="25">
        <f t="shared" si="621"/>
        <v>0.83199999999999985</v>
      </c>
      <c r="BC286" s="25">
        <f t="shared" si="621"/>
        <v>0.83199999999999985</v>
      </c>
      <c r="BD286" s="25">
        <f t="shared" si="621"/>
        <v>0.83199999999999985</v>
      </c>
      <c r="BE286" s="25">
        <f t="shared" si="621"/>
        <v>0.83199999999999985</v>
      </c>
      <c r="BF286" s="25">
        <f t="shared" si="621"/>
        <v>0.83199999999999985</v>
      </c>
      <c r="BG286" s="25">
        <f t="shared" si="621"/>
        <v>0.83199999999999985</v>
      </c>
      <c r="BH286" s="25">
        <f t="shared" si="621"/>
        <v>1</v>
      </c>
      <c r="BI286" s="25">
        <f t="shared" si="621"/>
        <v>1</v>
      </c>
      <c r="BJ286" s="25">
        <f t="shared" si="621"/>
        <v>1</v>
      </c>
      <c r="BK286" s="25">
        <f t="shared" si="621"/>
        <v>0.83999999999999986</v>
      </c>
      <c r="BL286" s="25">
        <f t="shared" si="621"/>
        <v>0.83999999999999986</v>
      </c>
      <c r="BM286" s="25">
        <f t="shared" si="621"/>
        <v>0.83999999999999986</v>
      </c>
      <c r="BN286" s="25">
        <f t="shared" si="621"/>
        <v>0.83999999999999986</v>
      </c>
      <c r="BO286" s="25">
        <f t="shared" si="621"/>
        <v>0.83999999999999986</v>
      </c>
      <c r="BP286" s="25">
        <f t="shared" si="621"/>
        <v>0.83999999999999986</v>
      </c>
      <c r="BQ286" s="25">
        <f t="shared" si="621"/>
        <v>0.83199999999999985</v>
      </c>
      <c r="BR286" s="25">
        <f t="shared" si="621"/>
        <v>0.83199999999999985</v>
      </c>
      <c r="BS286" s="25">
        <f t="shared" si="621"/>
        <v>0.83199999999999985</v>
      </c>
      <c r="BT286" s="25">
        <f t="shared" si="621"/>
        <v>0.83199999999999985</v>
      </c>
      <c r="BU286" s="25">
        <f t="shared" si="621"/>
        <v>1</v>
      </c>
      <c r="BV286" s="25">
        <f t="shared" si="621"/>
        <v>0.84799999999999986</v>
      </c>
      <c r="BW286" s="25">
        <f t="shared" si="621"/>
        <v>0.83199999999999985</v>
      </c>
      <c r="BX286" s="25">
        <f t="shared" si="621"/>
        <v>0.83199999999999985</v>
      </c>
      <c r="BY286" s="25">
        <f t="shared" si="621"/>
        <v>0.83199999999999985</v>
      </c>
      <c r="BZ286" s="25">
        <f t="shared" si="621"/>
        <v>0.83199999999999985</v>
      </c>
      <c r="CA286" s="25">
        <f t="shared" si="621"/>
        <v>0.83199999999999985</v>
      </c>
      <c r="CB286" s="25">
        <f t="shared" si="621"/>
        <v>0.83199999999999985</v>
      </c>
      <c r="CC286" s="25">
        <f t="shared" si="621"/>
        <v>0.83199999999999985</v>
      </c>
      <c r="CD286" s="25">
        <f t="shared" ref="CD286:CS286" si="622">IF($F286=CD$4,1,IF($F286&gt;=EDATE(CD$4,12),IF(CD$11="Prior Year",CD274*(1-CD$10),CD274-CD$10),IF(CD285&gt;0,CD285,0)))</f>
        <v>0.83199999999999985</v>
      </c>
      <c r="CE286" s="25">
        <f t="shared" si="622"/>
        <v>0.83199999999999985</v>
      </c>
      <c r="CF286" s="25">
        <f t="shared" si="622"/>
        <v>1</v>
      </c>
      <c r="CG286" s="25">
        <f t="shared" si="622"/>
        <v>1</v>
      </c>
      <c r="CH286" s="25">
        <f t="shared" si="622"/>
        <v>1</v>
      </c>
      <c r="CI286" s="25">
        <f t="shared" si="622"/>
        <v>0.83199999999999985</v>
      </c>
      <c r="CJ286" s="25">
        <f t="shared" si="622"/>
        <v>0.89999999999999991</v>
      </c>
      <c r="CK286" s="25">
        <f t="shared" si="622"/>
        <v>0.89999999999999991</v>
      </c>
      <c r="CL286" s="25">
        <f t="shared" si="622"/>
        <v>0.85599999999999987</v>
      </c>
      <c r="CM286" s="25">
        <v>0.89003240963053065</v>
      </c>
      <c r="CN286" s="25">
        <v>0.89003240963053065</v>
      </c>
      <c r="CO286" s="25">
        <v>0.89003240963053065</v>
      </c>
      <c r="CP286" s="25">
        <f t="shared" si="622"/>
        <v>0.89999999999999991</v>
      </c>
      <c r="CQ286" s="25">
        <f t="shared" si="622"/>
        <v>0.89999999999999991</v>
      </c>
      <c r="CR286" s="25">
        <f t="shared" si="622"/>
        <v>0.89999999999999991</v>
      </c>
      <c r="CS286" s="25">
        <f t="shared" si="622"/>
        <v>0.89999999999999991</v>
      </c>
    </row>
    <row r="287" spans="2:97" hidden="1" outlineLevel="1" x14ac:dyDescent="0.25">
      <c r="B287" s="2">
        <f t="shared" si="587"/>
        <v>31</v>
      </c>
      <c r="F287" s="24">
        <f t="shared" si="590"/>
        <v>50314</v>
      </c>
      <c r="G287" s="25">
        <f t="shared" si="611"/>
        <v>0.89794172885345447</v>
      </c>
      <c r="H287" s="25"/>
      <c r="I287" s="25"/>
      <c r="J287" s="25"/>
      <c r="K287" s="25"/>
      <c r="L287" s="25"/>
      <c r="M287" s="25"/>
      <c r="N287" s="25"/>
      <c r="O287" s="25"/>
      <c r="P287" s="23"/>
      <c r="Q287" s="25">
        <f t="shared" si="612"/>
        <v>1</v>
      </c>
      <c r="R287" s="25">
        <f t="shared" ref="R287:CC287" si="623">IF($F287=R$4,1,IF($F287&gt;=EDATE(R$4,12),IF(R$11="Prior Year",R275*(1-R$10),R275-R$10),IF(R286&gt;0,R286,0)))</f>
        <v>0.8899999999999999</v>
      </c>
      <c r="S287" s="25">
        <f t="shared" si="623"/>
        <v>1</v>
      </c>
      <c r="T287" s="25">
        <f t="shared" si="623"/>
        <v>0.89499999999999991</v>
      </c>
      <c r="U287" s="25">
        <f t="shared" si="623"/>
        <v>0.89499999999999991</v>
      </c>
      <c r="V287" s="25">
        <f t="shared" si="623"/>
        <v>0.89999999999999991</v>
      </c>
      <c r="W287" s="25">
        <f t="shared" si="623"/>
        <v>0.89499999999999991</v>
      </c>
      <c r="X287" s="25">
        <f t="shared" si="623"/>
        <v>0.89499999999999991</v>
      </c>
      <c r="Y287" s="25">
        <f t="shared" si="623"/>
        <v>0.89499999999999991</v>
      </c>
      <c r="Z287" s="25">
        <f t="shared" si="623"/>
        <v>0.89999999999999991</v>
      </c>
      <c r="AA287" s="25">
        <f t="shared" si="623"/>
        <v>0.89999999999999991</v>
      </c>
      <c r="AB287" s="25">
        <f t="shared" si="623"/>
        <v>0.90499999999999992</v>
      </c>
      <c r="AC287" s="25">
        <f t="shared" si="623"/>
        <v>0.90499999999999992</v>
      </c>
      <c r="AD287" s="25">
        <f t="shared" si="623"/>
        <v>0.89499999999999991</v>
      </c>
      <c r="AE287" s="25">
        <f t="shared" si="623"/>
        <v>0.89999999999999991</v>
      </c>
      <c r="AF287" s="25">
        <f t="shared" si="623"/>
        <v>0.89999999999999991</v>
      </c>
      <c r="AG287" s="25">
        <f t="shared" si="623"/>
        <v>0.89999999999999991</v>
      </c>
      <c r="AH287" s="25">
        <f t="shared" si="623"/>
        <v>0.89999999999999991</v>
      </c>
      <c r="AI287" s="25">
        <f t="shared" si="623"/>
        <v>1</v>
      </c>
      <c r="AJ287" s="25">
        <f t="shared" si="623"/>
        <v>1</v>
      </c>
      <c r="AK287" s="25">
        <f t="shared" si="623"/>
        <v>0.89499999999999991</v>
      </c>
      <c r="AL287" s="25">
        <f t="shared" si="623"/>
        <v>0.89999999999999991</v>
      </c>
      <c r="AM287" s="25">
        <f t="shared" si="623"/>
        <v>0.89999999999999991</v>
      </c>
      <c r="AN287" s="25">
        <f t="shared" si="623"/>
        <v>0.83999999999999986</v>
      </c>
      <c r="AO287" s="25">
        <f t="shared" si="623"/>
        <v>0.83999999999999986</v>
      </c>
      <c r="AP287" s="25">
        <f t="shared" si="623"/>
        <v>0.83999999999999986</v>
      </c>
      <c r="AQ287" s="25">
        <f t="shared" si="623"/>
        <v>0.83999999999999986</v>
      </c>
      <c r="AR287" s="25">
        <f t="shared" si="623"/>
        <v>1</v>
      </c>
      <c r="AS287" s="25">
        <f t="shared" si="623"/>
        <v>1</v>
      </c>
      <c r="AT287" s="25">
        <f t="shared" si="623"/>
        <v>0.83999999999999986</v>
      </c>
      <c r="AU287" s="25">
        <f t="shared" si="623"/>
        <v>1</v>
      </c>
      <c r="AV287" s="25">
        <f t="shared" si="623"/>
        <v>0.83999999999999986</v>
      </c>
      <c r="AW287" s="25">
        <f t="shared" si="623"/>
        <v>0.83999999999999986</v>
      </c>
      <c r="AX287" s="25">
        <f t="shared" si="623"/>
        <v>0.83999999999999986</v>
      </c>
      <c r="AY287" s="25">
        <f t="shared" si="623"/>
        <v>0.83999999999999986</v>
      </c>
      <c r="AZ287" s="25">
        <f t="shared" si="623"/>
        <v>0.83199999999999985</v>
      </c>
      <c r="BA287" s="25">
        <f t="shared" si="623"/>
        <v>0.83199999999999985</v>
      </c>
      <c r="BB287" s="25">
        <f t="shared" si="623"/>
        <v>0.83199999999999985</v>
      </c>
      <c r="BC287" s="25">
        <f t="shared" si="623"/>
        <v>0.83199999999999985</v>
      </c>
      <c r="BD287" s="25">
        <f t="shared" si="623"/>
        <v>0.83199999999999985</v>
      </c>
      <c r="BE287" s="25">
        <f t="shared" si="623"/>
        <v>0.83199999999999985</v>
      </c>
      <c r="BF287" s="25">
        <f t="shared" si="623"/>
        <v>0.83199999999999985</v>
      </c>
      <c r="BG287" s="25">
        <f t="shared" si="623"/>
        <v>0.83199999999999985</v>
      </c>
      <c r="BH287" s="25">
        <f t="shared" si="623"/>
        <v>1</v>
      </c>
      <c r="BI287" s="25">
        <f t="shared" si="623"/>
        <v>1</v>
      </c>
      <c r="BJ287" s="25">
        <f t="shared" si="623"/>
        <v>1</v>
      </c>
      <c r="BK287" s="25">
        <f t="shared" si="623"/>
        <v>0.83999999999999986</v>
      </c>
      <c r="BL287" s="25">
        <f t="shared" si="623"/>
        <v>0.83999999999999986</v>
      </c>
      <c r="BM287" s="25">
        <f t="shared" si="623"/>
        <v>0.83999999999999986</v>
      </c>
      <c r="BN287" s="25">
        <f t="shared" si="623"/>
        <v>0.83999999999999986</v>
      </c>
      <c r="BO287" s="25">
        <f t="shared" si="623"/>
        <v>0.83999999999999986</v>
      </c>
      <c r="BP287" s="25">
        <f t="shared" si="623"/>
        <v>0.83999999999999986</v>
      </c>
      <c r="BQ287" s="25">
        <f t="shared" si="623"/>
        <v>0.83199999999999985</v>
      </c>
      <c r="BR287" s="25">
        <f t="shared" si="623"/>
        <v>0.83199999999999985</v>
      </c>
      <c r="BS287" s="25">
        <f t="shared" si="623"/>
        <v>0.83199999999999985</v>
      </c>
      <c r="BT287" s="25">
        <f t="shared" si="623"/>
        <v>0.83199999999999985</v>
      </c>
      <c r="BU287" s="25">
        <f t="shared" si="623"/>
        <v>1</v>
      </c>
      <c r="BV287" s="25">
        <f t="shared" si="623"/>
        <v>0.84799999999999986</v>
      </c>
      <c r="BW287" s="25">
        <f t="shared" si="623"/>
        <v>0.83199999999999985</v>
      </c>
      <c r="BX287" s="25">
        <f t="shared" si="623"/>
        <v>0.83199999999999985</v>
      </c>
      <c r="BY287" s="25">
        <f t="shared" si="623"/>
        <v>0.83199999999999985</v>
      </c>
      <c r="BZ287" s="25">
        <f t="shared" si="623"/>
        <v>0.83199999999999985</v>
      </c>
      <c r="CA287" s="25">
        <f t="shared" si="623"/>
        <v>0.83199999999999985</v>
      </c>
      <c r="CB287" s="25">
        <f t="shared" si="623"/>
        <v>0.83199999999999985</v>
      </c>
      <c r="CC287" s="25">
        <f t="shared" si="623"/>
        <v>0.83199999999999985</v>
      </c>
      <c r="CD287" s="25">
        <f t="shared" ref="CD287:CS287" si="624">IF($F287=CD$4,1,IF($F287&gt;=EDATE(CD$4,12),IF(CD$11="Prior Year",CD275*(1-CD$10),CD275-CD$10),IF(CD286&gt;0,CD286,0)))</f>
        <v>0.83199999999999985</v>
      </c>
      <c r="CE287" s="25">
        <f t="shared" si="624"/>
        <v>0.83199999999999985</v>
      </c>
      <c r="CF287" s="25">
        <f t="shared" si="624"/>
        <v>1</v>
      </c>
      <c r="CG287" s="25">
        <f t="shared" si="624"/>
        <v>1</v>
      </c>
      <c r="CH287" s="25">
        <f t="shared" si="624"/>
        <v>1</v>
      </c>
      <c r="CI287" s="25">
        <f t="shared" si="624"/>
        <v>0.83199999999999985</v>
      </c>
      <c r="CJ287" s="25">
        <f t="shared" si="624"/>
        <v>0.89999999999999991</v>
      </c>
      <c r="CK287" s="25">
        <f t="shared" si="624"/>
        <v>0.89999999999999991</v>
      </c>
      <c r="CL287" s="25">
        <f t="shared" si="624"/>
        <v>0.85599999999999987</v>
      </c>
      <c r="CM287" s="25">
        <v>0.89003240963053065</v>
      </c>
      <c r="CN287" s="25">
        <v>0.89003240963053065</v>
      </c>
      <c r="CO287" s="25">
        <v>0.89003240963053065</v>
      </c>
      <c r="CP287" s="25">
        <f t="shared" si="624"/>
        <v>0.89999999999999991</v>
      </c>
      <c r="CQ287" s="25">
        <f t="shared" si="624"/>
        <v>0.89999999999999991</v>
      </c>
      <c r="CR287" s="25">
        <f t="shared" si="624"/>
        <v>0.89999999999999991</v>
      </c>
      <c r="CS287" s="25">
        <f t="shared" si="624"/>
        <v>0.89999999999999991</v>
      </c>
    </row>
    <row r="288" spans="2:97" hidden="1" outlineLevel="1" x14ac:dyDescent="0.25">
      <c r="B288" s="2">
        <f t="shared" si="587"/>
        <v>30</v>
      </c>
      <c r="F288" s="24">
        <f t="shared" si="590"/>
        <v>50345</v>
      </c>
      <c r="G288" s="25">
        <f t="shared" si="611"/>
        <v>0.89716563261752136</v>
      </c>
      <c r="H288" s="25"/>
      <c r="I288" s="25"/>
      <c r="J288" s="25"/>
      <c r="K288" s="25"/>
      <c r="L288" s="25"/>
      <c r="M288" s="25"/>
      <c r="N288" s="25"/>
      <c r="O288" s="25"/>
      <c r="P288" s="23"/>
      <c r="Q288" s="25">
        <f t="shared" si="612"/>
        <v>1</v>
      </c>
      <c r="R288" s="25">
        <f t="shared" ref="R288:CC288" si="625">IF($F288=R$4,1,IF($F288&gt;=EDATE(R$4,12),IF(R$11="Prior Year",R276*(1-R$10),R276-R$10),IF(R287&gt;0,R287,0)))</f>
        <v>0.8899999999999999</v>
      </c>
      <c r="S288" s="25">
        <f t="shared" si="625"/>
        <v>1</v>
      </c>
      <c r="T288" s="25">
        <f t="shared" si="625"/>
        <v>0.89499999999999991</v>
      </c>
      <c r="U288" s="25">
        <f t="shared" si="625"/>
        <v>0.89499999999999991</v>
      </c>
      <c r="V288" s="25">
        <f t="shared" si="625"/>
        <v>0.89999999999999991</v>
      </c>
      <c r="W288" s="25">
        <f t="shared" si="625"/>
        <v>0.89499999999999991</v>
      </c>
      <c r="X288" s="25">
        <f t="shared" si="625"/>
        <v>0.89499999999999991</v>
      </c>
      <c r="Y288" s="25">
        <f t="shared" si="625"/>
        <v>0.89499999999999991</v>
      </c>
      <c r="Z288" s="25">
        <f t="shared" si="625"/>
        <v>0.89499999999999991</v>
      </c>
      <c r="AA288" s="25">
        <f t="shared" si="625"/>
        <v>0.89499999999999991</v>
      </c>
      <c r="AB288" s="25">
        <f t="shared" si="625"/>
        <v>0.90499999999999992</v>
      </c>
      <c r="AC288" s="25">
        <f t="shared" si="625"/>
        <v>0.90499999999999992</v>
      </c>
      <c r="AD288" s="25">
        <f t="shared" si="625"/>
        <v>0.89499999999999991</v>
      </c>
      <c r="AE288" s="25">
        <f t="shared" si="625"/>
        <v>0.89499999999999991</v>
      </c>
      <c r="AF288" s="25">
        <f t="shared" si="625"/>
        <v>0.89499999999999991</v>
      </c>
      <c r="AG288" s="25">
        <f t="shared" si="625"/>
        <v>0.89999999999999991</v>
      </c>
      <c r="AH288" s="25">
        <f t="shared" si="625"/>
        <v>0.89999999999999991</v>
      </c>
      <c r="AI288" s="25">
        <f t="shared" si="625"/>
        <v>1</v>
      </c>
      <c r="AJ288" s="25">
        <f t="shared" si="625"/>
        <v>1</v>
      </c>
      <c r="AK288" s="25">
        <f t="shared" si="625"/>
        <v>0.89499999999999991</v>
      </c>
      <c r="AL288" s="25">
        <f t="shared" si="625"/>
        <v>0.89999999999999991</v>
      </c>
      <c r="AM288" s="25">
        <f t="shared" si="625"/>
        <v>0.89999999999999991</v>
      </c>
      <c r="AN288" s="25">
        <f t="shared" si="625"/>
        <v>0.83999999999999986</v>
      </c>
      <c r="AO288" s="25">
        <f t="shared" si="625"/>
        <v>0.83999999999999986</v>
      </c>
      <c r="AP288" s="25">
        <f t="shared" si="625"/>
        <v>0.83199999999999985</v>
      </c>
      <c r="AQ288" s="25">
        <f t="shared" si="625"/>
        <v>0.83199999999999985</v>
      </c>
      <c r="AR288" s="25">
        <f t="shared" si="625"/>
        <v>1</v>
      </c>
      <c r="AS288" s="25">
        <f t="shared" si="625"/>
        <v>1</v>
      </c>
      <c r="AT288" s="25">
        <f t="shared" si="625"/>
        <v>0.83999999999999986</v>
      </c>
      <c r="AU288" s="25">
        <f t="shared" si="625"/>
        <v>1</v>
      </c>
      <c r="AV288" s="25">
        <f t="shared" si="625"/>
        <v>0.83999999999999986</v>
      </c>
      <c r="AW288" s="25">
        <f t="shared" si="625"/>
        <v>0.83999999999999986</v>
      </c>
      <c r="AX288" s="25">
        <f t="shared" si="625"/>
        <v>0.83999999999999986</v>
      </c>
      <c r="AY288" s="25">
        <f t="shared" si="625"/>
        <v>0.83999999999999986</v>
      </c>
      <c r="AZ288" s="25">
        <f t="shared" si="625"/>
        <v>0.83199999999999985</v>
      </c>
      <c r="BA288" s="25">
        <f t="shared" si="625"/>
        <v>0.83199999999999985</v>
      </c>
      <c r="BB288" s="25">
        <f t="shared" si="625"/>
        <v>0.83199999999999985</v>
      </c>
      <c r="BC288" s="25">
        <f t="shared" si="625"/>
        <v>0.83199999999999985</v>
      </c>
      <c r="BD288" s="25">
        <f t="shared" si="625"/>
        <v>0.83199999999999985</v>
      </c>
      <c r="BE288" s="25">
        <f t="shared" si="625"/>
        <v>0.83199999999999985</v>
      </c>
      <c r="BF288" s="25">
        <f t="shared" si="625"/>
        <v>0.83199999999999985</v>
      </c>
      <c r="BG288" s="25">
        <f t="shared" si="625"/>
        <v>0.83199999999999985</v>
      </c>
      <c r="BH288" s="25">
        <f t="shared" si="625"/>
        <v>1</v>
      </c>
      <c r="BI288" s="25">
        <f t="shared" si="625"/>
        <v>1</v>
      </c>
      <c r="BJ288" s="25">
        <f t="shared" si="625"/>
        <v>1</v>
      </c>
      <c r="BK288" s="25">
        <f t="shared" si="625"/>
        <v>0.83999999999999986</v>
      </c>
      <c r="BL288" s="25">
        <f t="shared" si="625"/>
        <v>0.83999999999999986</v>
      </c>
      <c r="BM288" s="25">
        <f t="shared" si="625"/>
        <v>0.83999999999999986</v>
      </c>
      <c r="BN288" s="25">
        <f t="shared" si="625"/>
        <v>0.83999999999999986</v>
      </c>
      <c r="BO288" s="25">
        <f t="shared" si="625"/>
        <v>0.83199999999999985</v>
      </c>
      <c r="BP288" s="25">
        <f t="shared" si="625"/>
        <v>0.83999999999999986</v>
      </c>
      <c r="BQ288" s="25">
        <f t="shared" si="625"/>
        <v>0.83199999999999985</v>
      </c>
      <c r="BR288" s="25">
        <f t="shared" si="625"/>
        <v>0.83199999999999985</v>
      </c>
      <c r="BS288" s="25">
        <f t="shared" si="625"/>
        <v>0.83199999999999985</v>
      </c>
      <c r="BT288" s="25">
        <f t="shared" si="625"/>
        <v>0.83199999999999985</v>
      </c>
      <c r="BU288" s="25">
        <f t="shared" si="625"/>
        <v>1</v>
      </c>
      <c r="BV288" s="25">
        <f t="shared" si="625"/>
        <v>0.84799999999999986</v>
      </c>
      <c r="BW288" s="25">
        <f t="shared" si="625"/>
        <v>0.83199999999999985</v>
      </c>
      <c r="BX288" s="25">
        <f t="shared" si="625"/>
        <v>0.83199999999999985</v>
      </c>
      <c r="BY288" s="25">
        <f t="shared" si="625"/>
        <v>0.83199999999999985</v>
      </c>
      <c r="BZ288" s="25">
        <f t="shared" si="625"/>
        <v>0.83199999999999985</v>
      </c>
      <c r="CA288" s="25">
        <f t="shared" si="625"/>
        <v>0.83199999999999985</v>
      </c>
      <c r="CB288" s="25">
        <f t="shared" si="625"/>
        <v>0.83199999999999985</v>
      </c>
      <c r="CC288" s="25">
        <f t="shared" si="625"/>
        <v>0.83199999999999985</v>
      </c>
      <c r="CD288" s="25">
        <f t="shared" ref="CD288:CS288" si="626">IF($F288=CD$4,1,IF($F288&gt;=EDATE(CD$4,12),IF(CD$11="Prior Year",CD276*(1-CD$10),CD276-CD$10),IF(CD287&gt;0,CD287,0)))</f>
        <v>0.83199999999999985</v>
      </c>
      <c r="CE288" s="25">
        <f t="shared" si="626"/>
        <v>0.83199999999999985</v>
      </c>
      <c r="CF288" s="25">
        <f t="shared" si="626"/>
        <v>1</v>
      </c>
      <c r="CG288" s="25">
        <f t="shared" si="626"/>
        <v>1</v>
      </c>
      <c r="CH288" s="25">
        <f t="shared" si="626"/>
        <v>1</v>
      </c>
      <c r="CI288" s="25">
        <f t="shared" si="626"/>
        <v>0.83199999999999985</v>
      </c>
      <c r="CJ288" s="25">
        <f t="shared" si="626"/>
        <v>0.89999999999999991</v>
      </c>
      <c r="CK288" s="25">
        <f t="shared" si="626"/>
        <v>0.89999999999999991</v>
      </c>
      <c r="CL288" s="25">
        <f t="shared" si="626"/>
        <v>0.84799999999999986</v>
      </c>
      <c r="CM288" s="25">
        <v>0.89003240963053065</v>
      </c>
      <c r="CN288" s="25">
        <v>0.89003240963053065</v>
      </c>
      <c r="CO288" s="25">
        <v>0.89003240963053065</v>
      </c>
      <c r="CP288" s="25">
        <f t="shared" si="626"/>
        <v>0.89999999999999991</v>
      </c>
      <c r="CQ288" s="25">
        <f t="shared" si="626"/>
        <v>0.89999999999999991</v>
      </c>
      <c r="CR288" s="25">
        <f t="shared" si="626"/>
        <v>0.89999999999999991</v>
      </c>
      <c r="CS288" s="25">
        <f t="shared" si="626"/>
        <v>0.89999999999999991</v>
      </c>
    </row>
    <row r="289" spans="2:97" hidden="1" outlineLevel="1" x14ac:dyDescent="0.25">
      <c r="B289" s="2">
        <f t="shared" si="587"/>
        <v>31</v>
      </c>
      <c r="F289" s="26">
        <f t="shared" si="590"/>
        <v>50375</v>
      </c>
      <c r="G289" s="27">
        <f t="shared" si="611"/>
        <v>0.89667989384974212</v>
      </c>
      <c r="H289" s="27"/>
      <c r="I289" s="27"/>
      <c r="J289" s="27"/>
      <c r="K289" s="27"/>
      <c r="L289" s="27"/>
      <c r="M289" s="27"/>
      <c r="N289" s="27"/>
      <c r="O289" s="27"/>
      <c r="P289" s="28"/>
      <c r="Q289" s="27">
        <f t="shared" si="612"/>
        <v>1</v>
      </c>
      <c r="R289" s="27">
        <f t="shared" ref="R289:CC289" si="627">IF($F289=R$4,1,IF($F289&gt;=EDATE(R$4,12),IF(R$11="Prior Year",R277*(1-R$10),R277-R$10),IF(R288&gt;0,R288,0)))</f>
        <v>0.8899999999999999</v>
      </c>
      <c r="S289" s="27">
        <f t="shared" si="627"/>
        <v>1</v>
      </c>
      <c r="T289" s="27">
        <f t="shared" si="627"/>
        <v>0.89499999999999991</v>
      </c>
      <c r="U289" s="27">
        <f t="shared" si="627"/>
        <v>0.89499999999999991</v>
      </c>
      <c r="V289" s="27">
        <f t="shared" si="627"/>
        <v>0.89999999999999991</v>
      </c>
      <c r="W289" s="27">
        <f t="shared" si="627"/>
        <v>0.89499999999999991</v>
      </c>
      <c r="X289" s="27">
        <f t="shared" si="627"/>
        <v>0.89499999999999991</v>
      </c>
      <c r="Y289" s="27">
        <f t="shared" si="627"/>
        <v>0.89499999999999991</v>
      </c>
      <c r="Z289" s="27">
        <f t="shared" si="627"/>
        <v>0.89499999999999991</v>
      </c>
      <c r="AA289" s="27">
        <f t="shared" si="627"/>
        <v>0.89499999999999991</v>
      </c>
      <c r="AB289" s="27">
        <f t="shared" si="627"/>
        <v>0.90499999999999992</v>
      </c>
      <c r="AC289" s="27">
        <f t="shared" si="627"/>
        <v>0.90499999999999992</v>
      </c>
      <c r="AD289" s="27">
        <f t="shared" si="627"/>
        <v>0.89499999999999991</v>
      </c>
      <c r="AE289" s="27">
        <f t="shared" si="627"/>
        <v>0.89499999999999991</v>
      </c>
      <c r="AF289" s="27">
        <f t="shared" si="627"/>
        <v>0.89499999999999991</v>
      </c>
      <c r="AG289" s="27">
        <f t="shared" si="627"/>
        <v>0.89999999999999991</v>
      </c>
      <c r="AH289" s="27">
        <f t="shared" si="627"/>
        <v>0.89999999999999991</v>
      </c>
      <c r="AI289" s="27">
        <f t="shared" si="627"/>
        <v>1</v>
      </c>
      <c r="AJ289" s="27">
        <f t="shared" si="627"/>
        <v>1</v>
      </c>
      <c r="AK289" s="27">
        <f t="shared" si="627"/>
        <v>0.89499999999999991</v>
      </c>
      <c r="AL289" s="27">
        <f t="shared" si="627"/>
        <v>0.89999999999999991</v>
      </c>
      <c r="AM289" s="27">
        <f t="shared" si="627"/>
        <v>0.89999999999999991</v>
      </c>
      <c r="AN289" s="27">
        <f t="shared" si="627"/>
        <v>0.83999999999999986</v>
      </c>
      <c r="AO289" s="27">
        <f t="shared" si="627"/>
        <v>0.83999999999999986</v>
      </c>
      <c r="AP289" s="27">
        <f t="shared" si="627"/>
        <v>0.83199999999999985</v>
      </c>
      <c r="AQ289" s="27">
        <f t="shared" si="627"/>
        <v>0.83199999999999985</v>
      </c>
      <c r="AR289" s="27">
        <f t="shared" si="627"/>
        <v>1</v>
      </c>
      <c r="AS289" s="27">
        <f t="shared" si="627"/>
        <v>1</v>
      </c>
      <c r="AT289" s="27">
        <f t="shared" si="627"/>
        <v>0.83999999999999986</v>
      </c>
      <c r="AU289" s="27">
        <f t="shared" si="627"/>
        <v>1</v>
      </c>
      <c r="AV289" s="27">
        <f t="shared" si="627"/>
        <v>0.83999999999999986</v>
      </c>
      <c r="AW289" s="27">
        <f t="shared" si="627"/>
        <v>0.83999999999999986</v>
      </c>
      <c r="AX289" s="27">
        <f t="shared" si="627"/>
        <v>0.83999999999999986</v>
      </c>
      <c r="AY289" s="27">
        <f t="shared" si="627"/>
        <v>0.83999999999999986</v>
      </c>
      <c r="AZ289" s="27">
        <f t="shared" si="627"/>
        <v>0.83199999999999985</v>
      </c>
      <c r="BA289" s="27">
        <f t="shared" si="627"/>
        <v>0.83199999999999985</v>
      </c>
      <c r="BB289" s="27">
        <f t="shared" si="627"/>
        <v>0.83199999999999985</v>
      </c>
      <c r="BC289" s="27">
        <f t="shared" si="627"/>
        <v>0.83199999999999985</v>
      </c>
      <c r="BD289" s="27">
        <f t="shared" si="627"/>
        <v>0.83199999999999985</v>
      </c>
      <c r="BE289" s="27">
        <f t="shared" si="627"/>
        <v>0.83199999999999985</v>
      </c>
      <c r="BF289" s="27">
        <f t="shared" si="627"/>
        <v>0.83199999999999985</v>
      </c>
      <c r="BG289" s="27">
        <f t="shared" si="627"/>
        <v>0.83199999999999985</v>
      </c>
      <c r="BH289" s="27">
        <f t="shared" si="627"/>
        <v>1</v>
      </c>
      <c r="BI289" s="27">
        <f t="shared" si="627"/>
        <v>1</v>
      </c>
      <c r="BJ289" s="27">
        <f t="shared" si="627"/>
        <v>1</v>
      </c>
      <c r="BK289" s="27">
        <f t="shared" si="627"/>
        <v>0.83999999999999986</v>
      </c>
      <c r="BL289" s="27">
        <f t="shared" si="627"/>
        <v>0.83999999999999986</v>
      </c>
      <c r="BM289" s="27">
        <f t="shared" si="627"/>
        <v>0.83999999999999986</v>
      </c>
      <c r="BN289" s="27">
        <f t="shared" si="627"/>
        <v>0.83999999999999986</v>
      </c>
      <c r="BO289" s="27">
        <f t="shared" si="627"/>
        <v>0.83199999999999985</v>
      </c>
      <c r="BP289" s="27">
        <f t="shared" si="627"/>
        <v>0.83999999999999986</v>
      </c>
      <c r="BQ289" s="27">
        <f t="shared" si="627"/>
        <v>0.83199999999999985</v>
      </c>
      <c r="BR289" s="27">
        <f t="shared" si="627"/>
        <v>0.83199999999999985</v>
      </c>
      <c r="BS289" s="27">
        <f t="shared" si="627"/>
        <v>0.83199999999999985</v>
      </c>
      <c r="BT289" s="27">
        <f t="shared" si="627"/>
        <v>0.83199999999999985</v>
      </c>
      <c r="BU289" s="27">
        <f t="shared" si="627"/>
        <v>1</v>
      </c>
      <c r="BV289" s="27">
        <f t="shared" si="627"/>
        <v>0.83999999999999986</v>
      </c>
      <c r="BW289" s="27">
        <f t="shared" si="627"/>
        <v>0.83199999999999985</v>
      </c>
      <c r="BX289" s="27">
        <f t="shared" si="627"/>
        <v>0.83199999999999985</v>
      </c>
      <c r="BY289" s="27">
        <f t="shared" si="627"/>
        <v>0.83199999999999985</v>
      </c>
      <c r="BZ289" s="27">
        <f t="shared" si="627"/>
        <v>0.83199999999999985</v>
      </c>
      <c r="CA289" s="27">
        <f t="shared" si="627"/>
        <v>0.83199999999999985</v>
      </c>
      <c r="CB289" s="27">
        <f t="shared" si="627"/>
        <v>0.83199999999999985</v>
      </c>
      <c r="CC289" s="27">
        <f t="shared" si="627"/>
        <v>0.83199999999999985</v>
      </c>
      <c r="CD289" s="27">
        <f t="shared" ref="CD289:CS289" si="628">IF($F289=CD$4,1,IF($F289&gt;=EDATE(CD$4,12),IF(CD$11="Prior Year",CD277*(1-CD$10),CD277-CD$10),IF(CD288&gt;0,CD288,0)))</f>
        <v>0.83199999999999985</v>
      </c>
      <c r="CE289" s="27">
        <f t="shared" si="628"/>
        <v>0.83199999999999985</v>
      </c>
      <c r="CF289" s="27">
        <f t="shared" si="628"/>
        <v>1</v>
      </c>
      <c r="CG289" s="27">
        <f t="shared" si="628"/>
        <v>1</v>
      </c>
      <c r="CH289" s="27">
        <f t="shared" si="628"/>
        <v>1</v>
      </c>
      <c r="CI289" s="27">
        <f t="shared" si="628"/>
        <v>0.83199999999999985</v>
      </c>
      <c r="CJ289" s="27">
        <f t="shared" si="628"/>
        <v>0.89499999999999991</v>
      </c>
      <c r="CK289" s="27">
        <f t="shared" si="628"/>
        <v>0.89499999999999991</v>
      </c>
      <c r="CL289" s="27">
        <f t="shared" si="628"/>
        <v>0.84799999999999986</v>
      </c>
      <c r="CM289" s="27">
        <v>0.887395652625246</v>
      </c>
      <c r="CN289" s="27">
        <v>0.887395652625246</v>
      </c>
      <c r="CO289" s="27">
        <v>0.887395652625246</v>
      </c>
      <c r="CP289" s="27">
        <f t="shared" si="628"/>
        <v>0.89499999999999991</v>
      </c>
      <c r="CQ289" s="27">
        <f t="shared" si="628"/>
        <v>0.89499999999999991</v>
      </c>
      <c r="CR289" s="27">
        <f t="shared" si="628"/>
        <v>0.89499999999999991</v>
      </c>
      <c r="CS289" s="27">
        <f t="shared" si="628"/>
        <v>0.89499999999999991</v>
      </c>
    </row>
    <row r="290" spans="2:97" hidden="1" outlineLevel="1" x14ac:dyDescent="0.25">
      <c r="B290" s="2">
        <f t="shared" si="587"/>
        <v>31</v>
      </c>
      <c r="F290" s="24">
        <f t="shared" si="590"/>
        <v>50406</v>
      </c>
      <c r="G290" s="25">
        <f t="shared" si="611"/>
        <v>0.89493688165577112</v>
      </c>
      <c r="H290" s="25"/>
      <c r="I290" s="25"/>
      <c r="J290" s="25"/>
      <c r="K290" s="25"/>
      <c r="L290" s="25"/>
      <c r="M290" s="25"/>
      <c r="N290" s="25"/>
      <c r="O290" s="25"/>
      <c r="P290" s="23"/>
      <c r="Q290" s="25">
        <f t="shared" si="612"/>
        <v>1</v>
      </c>
      <c r="R290" s="25">
        <f t="shared" ref="R290:CC290" si="629">IF($F290=R$4,1,IF($F290&gt;=EDATE(R$4,12),IF(R$11="Prior Year",R278*(1-R$10),R278-R$10),IF(R289&gt;0,R289,0)))</f>
        <v>0.8899999999999999</v>
      </c>
      <c r="S290" s="25">
        <f t="shared" si="629"/>
        <v>1</v>
      </c>
      <c r="T290" s="25">
        <f t="shared" si="629"/>
        <v>0.8899999999999999</v>
      </c>
      <c r="U290" s="25">
        <f t="shared" si="629"/>
        <v>0.8899999999999999</v>
      </c>
      <c r="V290" s="25">
        <f t="shared" si="629"/>
        <v>0.89499999999999991</v>
      </c>
      <c r="W290" s="25">
        <f t="shared" si="629"/>
        <v>0.8899999999999999</v>
      </c>
      <c r="X290" s="25">
        <f t="shared" si="629"/>
        <v>0.89499999999999991</v>
      </c>
      <c r="Y290" s="25">
        <f t="shared" si="629"/>
        <v>0.89499999999999991</v>
      </c>
      <c r="Z290" s="25">
        <f t="shared" si="629"/>
        <v>0.89499999999999991</v>
      </c>
      <c r="AA290" s="25">
        <f t="shared" si="629"/>
        <v>0.89499999999999991</v>
      </c>
      <c r="AB290" s="25">
        <f t="shared" si="629"/>
        <v>0.89999999999999991</v>
      </c>
      <c r="AC290" s="25">
        <f t="shared" si="629"/>
        <v>0.89999999999999991</v>
      </c>
      <c r="AD290" s="25">
        <f t="shared" si="629"/>
        <v>0.8899999999999999</v>
      </c>
      <c r="AE290" s="25">
        <f t="shared" si="629"/>
        <v>0.89499999999999991</v>
      </c>
      <c r="AF290" s="25">
        <f t="shared" si="629"/>
        <v>0.89499999999999991</v>
      </c>
      <c r="AG290" s="25">
        <f t="shared" si="629"/>
        <v>0.89499999999999991</v>
      </c>
      <c r="AH290" s="25">
        <f t="shared" si="629"/>
        <v>0.89499999999999991</v>
      </c>
      <c r="AI290" s="25">
        <f t="shared" si="629"/>
        <v>1</v>
      </c>
      <c r="AJ290" s="25">
        <f t="shared" si="629"/>
        <v>1</v>
      </c>
      <c r="AK290" s="25">
        <f t="shared" si="629"/>
        <v>0.8899999999999999</v>
      </c>
      <c r="AL290" s="25">
        <f t="shared" si="629"/>
        <v>0.89499999999999991</v>
      </c>
      <c r="AM290" s="25">
        <f t="shared" si="629"/>
        <v>0.89499999999999991</v>
      </c>
      <c r="AN290" s="25">
        <f t="shared" si="629"/>
        <v>0.83199999999999985</v>
      </c>
      <c r="AO290" s="25">
        <f t="shared" si="629"/>
        <v>0.83199999999999985</v>
      </c>
      <c r="AP290" s="25">
        <f t="shared" si="629"/>
        <v>0.83199999999999985</v>
      </c>
      <c r="AQ290" s="25">
        <f t="shared" si="629"/>
        <v>0.83199999999999985</v>
      </c>
      <c r="AR290" s="25">
        <f t="shared" si="629"/>
        <v>1</v>
      </c>
      <c r="AS290" s="25">
        <f t="shared" si="629"/>
        <v>1</v>
      </c>
      <c r="AT290" s="25">
        <f t="shared" si="629"/>
        <v>0.83199999999999985</v>
      </c>
      <c r="AU290" s="25">
        <f t="shared" si="629"/>
        <v>1</v>
      </c>
      <c r="AV290" s="25">
        <f t="shared" si="629"/>
        <v>0.83199999999999985</v>
      </c>
      <c r="AW290" s="25">
        <f t="shared" si="629"/>
        <v>0.83199999999999985</v>
      </c>
      <c r="AX290" s="25">
        <f t="shared" si="629"/>
        <v>0.83199999999999985</v>
      </c>
      <c r="AY290" s="25">
        <f t="shared" si="629"/>
        <v>0.83199999999999985</v>
      </c>
      <c r="AZ290" s="25">
        <f t="shared" si="629"/>
        <v>0.83199999999999985</v>
      </c>
      <c r="BA290" s="25">
        <f t="shared" si="629"/>
        <v>0.83199999999999985</v>
      </c>
      <c r="BB290" s="25">
        <f t="shared" si="629"/>
        <v>0.83199999999999985</v>
      </c>
      <c r="BC290" s="25">
        <f t="shared" si="629"/>
        <v>0.83199999999999985</v>
      </c>
      <c r="BD290" s="25">
        <f t="shared" si="629"/>
        <v>0.83199999999999985</v>
      </c>
      <c r="BE290" s="25">
        <f t="shared" si="629"/>
        <v>0.83199999999999985</v>
      </c>
      <c r="BF290" s="25">
        <f t="shared" si="629"/>
        <v>0.82399999999999984</v>
      </c>
      <c r="BG290" s="25">
        <f t="shared" si="629"/>
        <v>0.82399999999999984</v>
      </c>
      <c r="BH290" s="25">
        <f t="shared" si="629"/>
        <v>1</v>
      </c>
      <c r="BI290" s="25">
        <f t="shared" si="629"/>
        <v>1</v>
      </c>
      <c r="BJ290" s="25">
        <f t="shared" si="629"/>
        <v>1</v>
      </c>
      <c r="BK290" s="25">
        <f t="shared" si="629"/>
        <v>0.83199999999999985</v>
      </c>
      <c r="BL290" s="25">
        <f t="shared" si="629"/>
        <v>0.83199999999999985</v>
      </c>
      <c r="BM290" s="25">
        <f t="shared" si="629"/>
        <v>0.83199999999999985</v>
      </c>
      <c r="BN290" s="25">
        <f t="shared" si="629"/>
        <v>0.83199999999999985</v>
      </c>
      <c r="BO290" s="25">
        <f t="shared" si="629"/>
        <v>0.83199999999999985</v>
      </c>
      <c r="BP290" s="25">
        <f t="shared" si="629"/>
        <v>0.83199999999999985</v>
      </c>
      <c r="BQ290" s="25">
        <f t="shared" si="629"/>
        <v>0.83199999999999985</v>
      </c>
      <c r="BR290" s="25">
        <f t="shared" si="629"/>
        <v>0.83199999999999985</v>
      </c>
      <c r="BS290" s="25">
        <f t="shared" si="629"/>
        <v>0.83199999999999985</v>
      </c>
      <c r="BT290" s="25">
        <f t="shared" si="629"/>
        <v>0.83199999999999985</v>
      </c>
      <c r="BU290" s="25">
        <f t="shared" si="629"/>
        <v>1</v>
      </c>
      <c r="BV290" s="25">
        <f t="shared" si="629"/>
        <v>0.83999999999999986</v>
      </c>
      <c r="BW290" s="25">
        <f t="shared" si="629"/>
        <v>0.83199999999999985</v>
      </c>
      <c r="BX290" s="25">
        <f t="shared" si="629"/>
        <v>0.83199999999999985</v>
      </c>
      <c r="BY290" s="25">
        <f t="shared" si="629"/>
        <v>0.83199999999999985</v>
      </c>
      <c r="BZ290" s="25">
        <f t="shared" si="629"/>
        <v>0.83199999999999985</v>
      </c>
      <c r="CA290" s="25">
        <f t="shared" si="629"/>
        <v>0.83199999999999985</v>
      </c>
      <c r="CB290" s="25">
        <f t="shared" si="629"/>
        <v>0.83199999999999985</v>
      </c>
      <c r="CC290" s="25">
        <f t="shared" si="629"/>
        <v>0.83199999999999985</v>
      </c>
      <c r="CD290" s="25">
        <f t="shared" ref="CD290:CS290" si="630">IF($F290=CD$4,1,IF($F290&gt;=EDATE(CD$4,12),IF(CD$11="Prior Year",CD278*(1-CD$10),CD278-CD$10),IF(CD289&gt;0,CD289,0)))</f>
        <v>0.83199999999999985</v>
      </c>
      <c r="CE290" s="25">
        <f t="shared" si="630"/>
        <v>0.83199999999999985</v>
      </c>
      <c r="CF290" s="25">
        <f t="shared" si="630"/>
        <v>1</v>
      </c>
      <c r="CG290" s="25">
        <f t="shared" si="630"/>
        <v>1</v>
      </c>
      <c r="CH290" s="25">
        <f t="shared" si="630"/>
        <v>1</v>
      </c>
      <c r="CI290" s="25">
        <f t="shared" si="630"/>
        <v>0.83199999999999985</v>
      </c>
      <c r="CJ290" s="25">
        <f t="shared" si="630"/>
        <v>0.89499999999999991</v>
      </c>
      <c r="CK290" s="25">
        <f t="shared" si="630"/>
        <v>0.89499999999999991</v>
      </c>
      <c r="CL290" s="25">
        <f t="shared" si="630"/>
        <v>0.84799999999999986</v>
      </c>
      <c r="CM290" s="25">
        <v>0.88487556384960453</v>
      </c>
      <c r="CN290" s="25">
        <v>0.88487556384960453</v>
      </c>
      <c r="CO290" s="25">
        <v>0.88487556384960453</v>
      </c>
      <c r="CP290" s="25">
        <f t="shared" si="630"/>
        <v>0.89499999999999991</v>
      </c>
      <c r="CQ290" s="25">
        <f t="shared" si="630"/>
        <v>0.89499999999999991</v>
      </c>
      <c r="CR290" s="25">
        <f t="shared" si="630"/>
        <v>0.89499999999999991</v>
      </c>
      <c r="CS290" s="25">
        <f t="shared" si="630"/>
        <v>0.89499999999999991</v>
      </c>
    </row>
    <row r="291" spans="2:97" hidden="1" outlineLevel="1" x14ac:dyDescent="0.25">
      <c r="B291" s="2">
        <f t="shared" si="587"/>
        <v>28</v>
      </c>
      <c r="F291" s="24">
        <f t="shared" si="590"/>
        <v>50437</v>
      </c>
      <c r="G291" s="25">
        <f t="shared" si="611"/>
        <v>0.89493688165577112</v>
      </c>
      <c r="H291" s="25"/>
      <c r="I291" s="25"/>
      <c r="J291" s="25"/>
      <c r="K291" s="25"/>
      <c r="L291" s="25"/>
      <c r="M291" s="25"/>
      <c r="N291" s="25"/>
      <c r="O291" s="25"/>
      <c r="P291" s="23"/>
      <c r="Q291" s="25">
        <f t="shared" si="612"/>
        <v>1</v>
      </c>
      <c r="R291" s="25">
        <f t="shared" ref="R291:CC291" si="631">IF($F291=R$4,1,IF($F291&gt;=EDATE(R$4,12),IF(R$11="Prior Year",R279*(1-R$10),R279-R$10),IF(R290&gt;0,R290,0)))</f>
        <v>0.8899999999999999</v>
      </c>
      <c r="S291" s="25">
        <f t="shared" si="631"/>
        <v>1</v>
      </c>
      <c r="T291" s="25">
        <f t="shared" si="631"/>
        <v>0.8899999999999999</v>
      </c>
      <c r="U291" s="25">
        <f t="shared" si="631"/>
        <v>0.8899999999999999</v>
      </c>
      <c r="V291" s="25">
        <f t="shared" si="631"/>
        <v>0.89499999999999991</v>
      </c>
      <c r="W291" s="25">
        <f t="shared" si="631"/>
        <v>0.8899999999999999</v>
      </c>
      <c r="X291" s="25">
        <f t="shared" si="631"/>
        <v>0.89499999999999991</v>
      </c>
      <c r="Y291" s="25">
        <f t="shared" si="631"/>
        <v>0.89499999999999991</v>
      </c>
      <c r="Z291" s="25">
        <f t="shared" si="631"/>
        <v>0.89499999999999991</v>
      </c>
      <c r="AA291" s="25">
        <f t="shared" si="631"/>
        <v>0.89499999999999991</v>
      </c>
      <c r="AB291" s="25">
        <f t="shared" si="631"/>
        <v>0.89999999999999991</v>
      </c>
      <c r="AC291" s="25">
        <f t="shared" si="631"/>
        <v>0.89999999999999991</v>
      </c>
      <c r="AD291" s="25">
        <f t="shared" si="631"/>
        <v>0.8899999999999999</v>
      </c>
      <c r="AE291" s="25">
        <f t="shared" si="631"/>
        <v>0.89499999999999991</v>
      </c>
      <c r="AF291" s="25">
        <f t="shared" si="631"/>
        <v>0.89499999999999991</v>
      </c>
      <c r="AG291" s="25">
        <f t="shared" si="631"/>
        <v>0.89499999999999991</v>
      </c>
      <c r="AH291" s="25">
        <f t="shared" si="631"/>
        <v>0.89499999999999991</v>
      </c>
      <c r="AI291" s="25">
        <f t="shared" si="631"/>
        <v>1</v>
      </c>
      <c r="AJ291" s="25">
        <f t="shared" si="631"/>
        <v>1</v>
      </c>
      <c r="AK291" s="25">
        <f t="shared" si="631"/>
        <v>0.8899999999999999</v>
      </c>
      <c r="AL291" s="25">
        <f t="shared" si="631"/>
        <v>0.89499999999999991</v>
      </c>
      <c r="AM291" s="25">
        <f t="shared" si="631"/>
        <v>0.89499999999999991</v>
      </c>
      <c r="AN291" s="25">
        <f t="shared" si="631"/>
        <v>0.83199999999999985</v>
      </c>
      <c r="AO291" s="25">
        <f t="shared" si="631"/>
        <v>0.83199999999999985</v>
      </c>
      <c r="AP291" s="25">
        <f t="shared" si="631"/>
        <v>0.83199999999999985</v>
      </c>
      <c r="AQ291" s="25">
        <f t="shared" si="631"/>
        <v>0.83199999999999985</v>
      </c>
      <c r="AR291" s="25">
        <f t="shared" si="631"/>
        <v>1</v>
      </c>
      <c r="AS291" s="25">
        <f t="shared" si="631"/>
        <v>1</v>
      </c>
      <c r="AT291" s="25">
        <f t="shared" si="631"/>
        <v>0.83199999999999985</v>
      </c>
      <c r="AU291" s="25">
        <f t="shared" si="631"/>
        <v>1</v>
      </c>
      <c r="AV291" s="25">
        <f t="shared" si="631"/>
        <v>0.83199999999999985</v>
      </c>
      <c r="AW291" s="25">
        <f t="shared" si="631"/>
        <v>0.83199999999999985</v>
      </c>
      <c r="AX291" s="25">
        <f t="shared" si="631"/>
        <v>0.83199999999999985</v>
      </c>
      <c r="AY291" s="25">
        <f t="shared" si="631"/>
        <v>0.83199999999999985</v>
      </c>
      <c r="AZ291" s="25">
        <f t="shared" si="631"/>
        <v>0.83199999999999985</v>
      </c>
      <c r="BA291" s="25">
        <f t="shared" si="631"/>
        <v>0.83199999999999985</v>
      </c>
      <c r="BB291" s="25">
        <f t="shared" si="631"/>
        <v>0.83199999999999985</v>
      </c>
      <c r="BC291" s="25">
        <f t="shared" si="631"/>
        <v>0.83199999999999985</v>
      </c>
      <c r="BD291" s="25">
        <f t="shared" si="631"/>
        <v>0.83199999999999985</v>
      </c>
      <c r="BE291" s="25">
        <f t="shared" si="631"/>
        <v>0.83199999999999985</v>
      </c>
      <c r="BF291" s="25">
        <f t="shared" si="631"/>
        <v>0.82399999999999984</v>
      </c>
      <c r="BG291" s="25">
        <f t="shared" si="631"/>
        <v>0.82399999999999984</v>
      </c>
      <c r="BH291" s="25">
        <f t="shared" si="631"/>
        <v>1</v>
      </c>
      <c r="BI291" s="25">
        <f t="shared" si="631"/>
        <v>1</v>
      </c>
      <c r="BJ291" s="25">
        <f t="shared" si="631"/>
        <v>1</v>
      </c>
      <c r="BK291" s="25">
        <f t="shared" si="631"/>
        <v>0.83199999999999985</v>
      </c>
      <c r="BL291" s="25">
        <f t="shared" si="631"/>
        <v>0.83199999999999985</v>
      </c>
      <c r="BM291" s="25">
        <f t="shared" si="631"/>
        <v>0.83199999999999985</v>
      </c>
      <c r="BN291" s="25">
        <f t="shared" si="631"/>
        <v>0.83199999999999985</v>
      </c>
      <c r="BO291" s="25">
        <f t="shared" si="631"/>
        <v>0.83199999999999985</v>
      </c>
      <c r="BP291" s="25">
        <f t="shared" si="631"/>
        <v>0.83199999999999985</v>
      </c>
      <c r="BQ291" s="25">
        <f t="shared" si="631"/>
        <v>0.83199999999999985</v>
      </c>
      <c r="BR291" s="25">
        <f t="shared" si="631"/>
        <v>0.83199999999999985</v>
      </c>
      <c r="BS291" s="25">
        <f t="shared" si="631"/>
        <v>0.83199999999999985</v>
      </c>
      <c r="BT291" s="25">
        <f t="shared" si="631"/>
        <v>0.83199999999999985</v>
      </c>
      <c r="BU291" s="25">
        <f t="shared" si="631"/>
        <v>1</v>
      </c>
      <c r="BV291" s="25">
        <f t="shared" si="631"/>
        <v>0.83999999999999986</v>
      </c>
      <c r="BW291" s="25">
        <f t="shared" si="631"/>
        <v>0.83199999999999985</v>
      </c>
      <c r="BX291" s="25">
        <f t="shared" si="631"/>
        <v>0.83199999999999985</v>
      </c>
      <c r="BY291" s="25">
        <f t="shared" si="631"/>
        <v>0.83199999999999985</v>
      </c>
      <c r="BZ291" s="25">
        <f t="shared" si="631"/>
        <v>0.83199999999999985</v>
      </c>
      <c r="CA291" s="25">
        <f t="shared" si="631"/>
        <v>0.83199999999999985</v>
      </c>
      <c r="CB291" s="25">
        <f t="shared" si="631"/>
        <v>0.83199999999999985</v>
      </c>
      <c r="CC291" s="25">
        <f t="shared" si="631"/>
        <v>0.83199999999999985</v>
      </c>
      <c r="CD291" s="25">
        <f t="shared" ref="CD291:CS291" si="632">IF($F291=CD$4,1,IF($F291&gt;=EDATE(CD$4,12),IF(CD$11="Prior Year",CD279*(1-CD$10),CD279-CD$10),IF(CD290&gt;0,CD290,0)))</f>
        <v>0.83199999999999985</v>
      </c>
      <c r="CE291" s="25">
        <f t="shared" si="632"/>
        <v>0.83199999999999985</v>
      </c>
      <c r="CF291" s="25">
        <f t="shared" si="632"/>
        <v>1</v>
      </c>
      <c r="CG291" s="25">
        <f t="shared" si="632"/>
        <v>1</v>
      </c>
      <c r="CH291" s="25">
        <f t="shared" si="632"/>
        <v>1</v>
      </c>
      <c r="CI291" s="25">
        <f t="shared" si="632"/>
        <v>0.83199999999999985</v>
      </c>
      <c r="CJ291" s="25">
        <f t="shared" si="632"/>
        <v>0.89499999999999991</v>
      </c>
      <c r="CK291" s="25">
        <f t="shared" si="632"/>
        <v>0.89499999999999991</v>
      </c>
      <c r="CL291" s="25">
        <f t="shared" si="632"/>
        <v>0.84799999999999986</v>
      </c>
      <c r="CM291" s="25">
        <v>0.88487556384960453</v>
      </c>
      <c r="CN291" s="25">
        <v>0.88487556384960453</v>
      </c>
      <c r="CO291" s="25">
        <v>0.88487556384960453</v>
      </c>
      <c r="CP291" s="25">
        <f t="shared" si="632"/>
        <v>0.89499999999999991</v>
      </c>
      <c r="CQ291" s="25">
        <f t="shared" si="632"/>
        <v>0.89499999999999991</v>
      </c>
      <c r="CR291" s="25">
        <f t="shared" si="632"/>
        <v>0.89499999999999991</v>
      </c>
      <c r="CS291" s="25">
        <f t="shared" si="632"/>
        <v>0.89499999999999991</v>
      </c>
    </row>
    <row r="292" spans="2:97" hidden="1" outlineLevel="1" x14ac:dyDescent="0.25">
      <c r="B292" s="2">
        <f t="shared" si="587"/>
        <v>31</v>
      </c>
      <c r="F292" s="24">
        <f t="shared" si="590"/>
        <v>50465</v>
      </c>
      <c r="G292" s="25">
        <f t="shared" si="611"/>
        <v>0.89493688165577112</v>
      </c>
      <c r="H292" s="25"/>
      <c r="I292" s="25"/>
      <c r="J292" s="25"/>
      <c r="K292" s="25"/>
      <c r="L292" s="25"/>
      <c r="M292" s="25"/>
      <c r="N292" s="25"/>
      <c r="O292" s="25"/>
      <c r="P292" s="23"/>
      <c r="Q292" s="25">
        <f t="shared" si="612"/>
        <v>1</v>
      </c>
      <c r="R292" s="25">
        <f t="shared" ref="R292:CC292" si="633">IF($F292=R$4,1,IF($F292&gt;=EDATE(R$4,12),IF(R$11="Prior Year",R280*(1-R$10),R280-R$10),IF(R291&gt;0,R291,0)))</f>
        <v>0.8899999999999999</v>
      </c>
      <c r="S292" s="25">
        <f t="shared" si="633"/>
        <v>1</v>
      </c>
      <c r="T292" s="25">
        <f t="shared" si="633"/>
        <v>0.8899999999999999</v>
      </c>
      <c r="U292" s="25">
        <f t="shared" si="633"/>
        <v>0.8899999999999999</v>
      </c>
      <c r="V292" s="25">
        <f t="shared" si="633"/>
        <v>0.89499999999999991</v>
      </c>
      <c r="W292" s="25">
        <f t="shared" si="633"/>
        <v>0.8899999999999999</v>
      </c>
      <c r="X292" s="25">
        <f t="shared" si="633"/>
        <v>0.89499999999999991</v>
      </c>
      <c r="Y292" s="25">
        <f t="shared" si="633"/>
        <v>0.89499999999999991</v>
      </c>
      <c r="Z292" s="25">
        <f t="shared" si="633"/>
        <v>0.89499999999999991</v>
      </c>
      <c r="AA292" s="25">
        <f t="shared" si="633"/>
        <v>0.89499999999999991</v>
      </c>
      <c r="AB292" s="25">
        <f t="shared" si="633"/>
        <v>0.89999999999999991</v>
      </c>
      <c r="AC292" s="25">
        <f t="shared" si="633"/>
        <v>0.89999999999999991</v>
      </c>
      <c r="AD292" s="25">
        <f t="shared" si="633"/>
        <v>0.8899999999999999</v>
      </c>
      <c r="AE292" s="25">
        <f t="shared" si="633"/>
        <v>0.89499999999999991</v>
      </c>
      <c r="AF292" s="25">
        <f t="shared" si="633"/>
        <v>0.89499999999999991</v>
      </c>
      <c r="AG292" s="25">
        <f t="shared" si="633"/>
        <v>0.89499999999999991</v>
      </c>
      <c r="AH292" s="25">
        <f t="shared" si="633"/>
        <v>0.89499999999999991</v>
      </c>
      <c r="AI292" s="25">
        <f t="shared" si="633"/>
        <v>1</v>
      </c>
      <c r="AJ292" s="25">
        <f t="shared" si="633"/>
        <v>1</v>
      </c>
      <c r="AK292" s="25">
        <f t="shared" si="633"/>
        <v>0.8899999999999999</v>
      </c>
      <c r="AL292" s="25">
        <f t="shared" si="633"/>
        <v>0.89499999999999991</v>
      </c>
      <c r="AM292" s="25">
        <f t="shared" si="633"/>
        <v>0.89499999999999991</v>
      </c>
      <c r="AN292" s="25">
        <f t="shared" si="633"/>
        <v>0.83199999999999985</v>
      </c>
      <c r="AO292" s="25">
        <f t="shared" si="633"/>
        <v>0.83199999999999985</v>
      </c>
      <c r="AP292" s="25">
        <f t="shared" si="633"/>
        <v>0.83199999999999985</v>
      </c>
      <c r="AQ292" s="25">
        <f t="shared" si="633"/>
        <v>0.83199999999999985</v>
      </c>
      <c r="AR292" s="25">
        <f t="shared" si="633"/>
        <v>1</v>
      </c>
      <c r="AS292" s="25">
        <f t="shared" si="633"/>
        <v>1</v>
      </c>
      <c r="AT292" s="25">
        <f t="shared" si="633"/>
        <v>0.83199999999999985</v>
      </c>
      <c r="AU292" s="25">
        <f t="shared" si="633"/>
        <v>1</v>
      </c>
      <c r="AV292" s="25">
        <f t="shared" si="633"/>
        <v>0.83199999999999985</v>
      </c>
      <c r="AW292" s="25">
        <f t="shared" si="633"/>
        <v>0.83199999999999985</v>
      </c>
      <c r="AX292" s="25">
        <f t="shared" si="633"/>
        <v>0.83199999999999985</v>
      </c>
      <c r="AY292" s="25">
        <f t="shared" si="633"/>
        <v>0.83199999999999985</v>
      </c>
      <c r="AZ292" s="25">
        <f t="shared" si="633"/>
        <v>0.83199999999999985</v>
      </c>
      <c r="BA292" s="25">
        <f t="shared" si="633"/>
        <v>0.83199999999999985</v>
      </c>
      <c r="BB292" s="25">
        <f t="shared" si="633"/>
        <v>0.83199999999999985</v>
      </c>
      <c r="BC292" s="25">
        <f t="shared" si="633"/>
        <v>0.83199999999999985</v>
      </c>
      <c r="BD292" s="25">
        <f t="shared" si="633"/>
        <v>0.83199999999999985</v>
      </c>
      <c r="BE292" s="25">
        <f t="shared" si="633"/>
        <v>0.83199999999999985</v>
      </c>
      <c r="BF292" s="25">
        <f t="shared" si="633"/>
        <v>0.82399999999999984</v>
      </c>
      <c r="BG292" s="25">
        <f t="shared" si="633"/>
        <v>0.82399999999999984</v>
      </c>
      <c r="BH292" s="25">
        <f t="shared" si="633"/>
        <v>1</v>
      </c>
      <c r="BI292" s="25">
        <f t="shared" si="633"/>
        <v>1</v>
      </c>
      <c r="BJ292" s="25">
        <f t="shared" si="633"/>
        <v>1</v>
      </c>
      <c r="BK292" s="25">
        <f t="shared" si="633"/>
        <v>0.83199999999999985</v>
      </c>
      <c r="BL292" s="25">
        <f t="shared" si="633"/>
        <v>0.83199999999999985</v>
      </c>
      <c r="BM292" s="25">
        <f t="shared" si="633"/>
        <v>0.83199999999999985</v>
      </c>
      <c r="BN292" s="25">
        <f t="shared" si="633"/>
        <v>0.83199999999999985</v>
      </c>
      <c r="BO292" s="25">
        <f t="shared" si="633"/>
        <v>0.83199999999999985</v>
      </c>
      <c r="BP292" s="25">
        <f t="shared" si="633"/>
        <v>0.83199999999999985</v>
      </c>
      <c r="BQ292" s="25">
        <f t="shared" si="633"/>
        <v>0.83199999999999985</v>
      </c>
      <c r="BR292" s="25">
        <f t="shared" si="633"/>
        <v>0.83199999999999985</v>
      </c>
      <c r="BS292" s="25">
        <f t="shared" si="633"/>
        <v>0.83199999999999985</v>
      </c>
      <c r="BT292" s="25">
        <f t="shared" si="633"/>
        <v>0.83199999999999985</v>
      </c>
      <c r="BU292" s="25">
        <f t="shared" si="633"/>
        <v>1</v>
      </c>
      <c r="BV292" s="25">
        <f t="shared" si="633"/>
        <v>0.83999999999999986</v>
      </c>
      <c r="BW292" s="25">
        <f t="shared" si="633"/>
        <v>0.83199999999999985</v>
      </c>
      <c r="BX292" s="25">
        <f t="shared" si="633"/>
        <v>0.83199999999999985</v>
      </c>
      <c r="BY292" s="25">
        <f t="shared" si="633"/>
        <v>0.83199999999999985</v>
      </c>
      <c r="BZ292" s="25">
        <f t="shared" si="633"/>
        <v>0.83199999999999985</v>
      </c>
      <c r="CA292" s="25">
        <f t="shared" si="633"/>
        <v>0.83199999999999985</v>
      </c>
      <c r="CB292" s="25">
        <f t="shared" si="633"/>
        <v>0.83199999999999985</v>
      </c>
      <c r="CC292" s="25">
        <f t="shared" si="633"/>
        <v>0.83199999999999985</v>
      </c>
      <c r="CD292" s="25">
        <f t="shared" ref="CD292:CS292" si="634">IF($F292=CD$4,1,IF($F292&gt;=EDATE(CD$4,12),IF(CD$11="Prior Year",CD280*(1-CD$10),CD280-CD$10),IF(CD291&gt;0,CD291,0)))</f>
        <v>0.83199999999999985</v>
      </c>
      <c r="CE292" s="25">
        <f t="shared" si="634"/>
        <v>0.83199999999999985</v>
      </c>
      <c r="CF292" s="25">
        <f t="shared" si="634"/>
        <v>1</v>
      </c>
      <c r="CG292" s="25">
        <f t="shared" si="634"/>
        <v>1</v>
      </c>
      <c r="CH292" s="25">
        <f t="shared" si="634"/>
        <v>1</v>
      </c>
      <c r="CI292" s="25">
        <f t="shared" si="634"/>
        <v>0.83199999999999985</v>
      </c>
      <c r="CJ292" s="25">
        <f t="shared" si="634"/>
        <v>0.89499999999999991</v>
      </c>
      <c r="CK292" s="25">
        <f t="shared" si="634"/>
        <v>0.89499999999999991</v>
      </c>
      <c r="CL292" s="25">
        <f t="shared" si="634"/>
        <v>0.84799999999999986</v>
      </c>
      <c r="CM292" s="25">
        <v>0.88487556384960453</v>
      </c>
      <c r="CN292" s="25">
        <v>0.88487556384960453</v>
      </c>
      <c r="CO292" s="25">
        <v>0.88487556384960453</v>
      </c>
      <c r="CP292" s="25">
        <f t="shared" si="634"/>
        <v>0.89499999999999991</v>
      </c>
      <c r="CQ292" s="25">
        <f t="shared" si="634"/>
        <v>0.89499999999999991</v>
      </c>
      <c r="CR292" s="25">
        <f t="shared" si="634"/>
        <v>0.89499999999999991</v>
      </c>
      <c r="CS292" s="25">
        <f t="shared" si="634"/>
        <v>0.89499999999999991</v>
      </c>
    </row>
    <row r="293" spans="2:97" hidden="1" outlineLevel="1" x14ac:dyDescent="0.25">
      <c r="B293" s="2">
        <f t="shared" si="587"/>
        <v>30</v>
      </c>
      <c r="F293" s="24">
        <f t="shared" si="590"/>
        <v>50496</v>
      </c>
      <c r="G293" s="25">
        <f t="shared" si="611"/>
        <v>0.89493688165577112</v>
      </c>
      <c r="H293" s="25"/>
      <c r="I293" s="25"/>
      <c r="J293" s="25"/>
      <c r="K293" s="25"/>
      <c r="L293" s="25"/>
      <c r="M293" s="25"/>
      <c r="N293" s="25"/>
      <c r="O293" s="25"/>
      <c r="P293" s="23"/>
      <c r="Q293" s="25">
        <f t="shared" si="612"/>
        <v>1</v>
      </c>
      <c r="R293" s="25">
        <f t="shared" ref="R293:CC293" si="635">IF($F293=R$4,1,IF($F293&gt;=EDATE(R$4,12),IF(R$11="Prior Year",R281*(1-R$10),R281-R$10),IF(R292&gt;0,R292,0)))</f>
        <v>0.8899999999999999</v>
      </c>
      <c r="S293" s="25">
        <f t="shared" si="635"/>
        <v>1</v>
      </c>
      <c r="T293" s="25">
        <f t="shared" si="635"/>
        <v>0.8899999999999999</v>
      </c>
      <c r="U293" s="25">
        <f t="shared" si="635"/>
        <v>0.8899999999999999</v>
      </c>
      <c r="V293" s="25">
        <f t="shared" si="635"/>
        <v>0.89499999999999991</v>
      </c>
      <c r="W293" s="25">
        <f t="shared" si="635"/>
        <v>0.8899999999999999</v>
      </c>
      <c r="X293" s="25">
        <f t="shared" si="635"/>
        <v>0.89499999999999991</v>
      </c>
      <c r="Y293" s="25">
        <f t="shared" si="635"/>
        <v>0.89499999999999991</v>
      </c>
      <c r="Z293" s="25">
        <f t="shared" si="635"/>
        <v>0.89499999999999991</v>
      </c>
      <c r="AA293" s="25">
        <f t="shared" si="635"/>
        <v>0.89499999999999991</v>
      </c>
      <c r="AB293" s="25">
        <f t="shared" si="635"/>
        <v>0.89999999999999991</v>
      </c>
      <c r="AC293" s="25">
        <f t="shared" si="635"/>
        <v>0.89999999999999991</v>
      </c>
      <c r="AD293" s="25">
        <f t="shared" si="635"/>
        <v>0.8899999999999999</v>
      </c>
      <c r="AE293" s="25">
        <f t="shared" si="635"/>
        <v>0.89499999999999991</v>
      </c>
      <c r="AF293" s="25">
        <f t="shared" si="635"/>
        <v>0.89499999999999991</v>
      </c>
      <c r="AG293" s="25">
        <f t="shared" si="635"/>
        <v>0.89499999999999991</v>
      </c>
      <c r="AH293" s="25">
        <f t="shared" si="635"/>
        <v>0.89499999999999991</v>
      </c>
      <c r="AI293" s="25">
        <f t="shared" si="635"/>
        <v>1</v>
      </c>
      <c r="AJ293" s="25">
        <f t="shared" si="635"/>
        <v>1</v>
      </c>
      <c r="AK293" s="25">
        <f t="shared" si="635"/>
        <v>0.8899999999999999</v>
      </c>
      <c r="AL293" s="25">
        <f t="shared" si="635"/>
        <v>0.89499999999999991</v>
      </c>
      <c r="AM293" s="25">
        <f t="shared" si="635"/>
        <v>0.89499999999999991</v>
      </c>
      <c r="AN293" s="25">
        <f t="shared" si="635"/>
        <v>0.83199999999999985</v>
      </c>
      <c r="AO293" s="25">
        <f t="shared" si="635"/>
        <v>0.83199999999999985</v>
      </c>
      <c r="AP293" s="25">
        <f t="shared" si="635"/>
        <v>0.83199999999999985</v>
      </c>
      <c r="AQ293" s="25">
        <f t="shared" si="635"/>
        <v>0.83199999999999985</v>
      </c>
      <c r="AR293" s="25">
        <f t="shared" si="635"/>
        <v>1</v>
      </c>
      <c r="AS293" s="25">
        <f t="shared" si="635"/>
        <v>1</v>
      </c>
      <c r="AT293" s="25">
        <f t="shared" si="635"/>
        <v>0.83199999999999985</v>
      </c>
      <c r="AU293" s="25">
        <f t="shared" si="635"/>
        <v>1</v>
      </c>
      <c r="AV293" s="25">
        <f t="shared" si="635"/>
        <v>0.83199999999999985</v>
      </c>
      <c r="AW293" s="25">
        <f t="shared" si="635"/>
        <v>0.83199999999999985</v>
      </c>
      <c r="AX293" s="25">
        <f t="shared" si="635"/>
        <v>0.83199999999999985</v>
      </c>
      <c r="AY293" s="25">
        <f t="shared" si="635"/>
        <v>0.83199999999999985</v>
      </c>
      <c r="AZ293" s="25">
        <f t="shared" si="635"/>
        <v>0.83199999999999985</v>
      </c>
      <c r="BA293" s="25">
        <f t="shared" si="635"/>
        <v>0.83199999999999985</v>
      </c>
      <c r="BB293" s="25">
        <f t="shared" si="635"/>
        <v>0.83199999999999985</v>
      </c>
      <c r="BC293" s="25">
        <f t="shared" si="635"/>
        <v>0.83199999999999985</v>
      </c>
      <c r="BD293" s="25">
        <f t="shared" si="635"/>
        <v>0.83199999999999985</v>
      </c>
      <c r="BE293" s="25">
        <f t="shared" si="635"/>
        <v>0.83199999999999985</v>
      </c>
      <c r="BF293" s="25">
        <f t="shared" si="635"/>
        <v>0.82399999999999984</v>
      </c>
      <c r="BG293" s="25">
        <f t="shared" si="635"/>
        <v>0.82399999999999984</v>
      </c>
      <c r="BH293" s="25">
        <f t="shared" si="635"/>
        <v>1</v>
      </c>
      <c r="BI293" s="25">
        <f t="shared" si="635"/>
        <v>1</v>
      </c>
      <c r="BJ293" s="25">
        <f t="shared" si="635"/>
        <v>1</v>
      </c>
      <c r="BK293" s="25">
        <f t="shared" si="635"/>
        <v>0.83199999999999985</v>
      </c>
      <c r="BL293" s="25">
        <f t="shared" si="635"/>
        <v>0.83199999999999985</v>
      </c>
      <c r="BM293" s="25">
        <f t="shared" si="635"/>
        <v>0.83199999999999985</v>
      </c>
      <c r="BN293" s="25">
        <f t="shared" si="635"/>
        <v>0.83199999999999985</v>
      </c>
      <c r="BO293" s="25">
        <f t="shared" si="635"/>
        <v>0.83199999999999985</v>
      </c>
      <c r="BP293" s="25">
        <f t="shared" si="635"/>
        <v>0.83199999999999985</v>
      </c>
      <c r="BQ293" s="25">
        <f t="shared" si="635"/>
        <v>0.83199999999999985</v>
      </c>
      <c r="BR293" s="25">
        <f t="shared" si="635"/>
        <v>0.83199999999999985</v>
      </c>
      <c r="BS293" s="25">
        <f t="shared" si="635"/>
        <v>0.83199999999999985</v>
      </c>
      <c r="BT293" s="25">
        <f t="shared" si="635"/>
        <v>0.83199999999999985</v>
      </c>
      <c r="BU293" s="25">
        <f t="shared" si="635"/>
        <v>1</v>
      </c>
      <c r="BV293" s="25">
        <f t="shared" si="635"/>
        <v>0.83999999999999986</v>
      </c>
      <c r="BW293" s="25">
        <f t="shared" si="635"/>
        <v>0.83199999999999985</v>
      </c>
      <c r="BX293" s="25">
        <f t="shared" si="635"/>
        <v>0.83199999999999985</v>
      </c>
      <c r="BY293" s="25">
        <f t="shared" si="635"/>
        <v>0.83199999999999985</v>
      </c>
      <c r="BZ293" s="25">
        <f t="shared" si="635"/>
        <v>0.83199999999999985</v>
      </c>
      <c r="CA293" s="25">
        <f t="shared" si="635"/>
        <v>0.83199999999999985</v>
      </c>
      <c r="CB293" s="25">
        <f t="shared" si="635"/>
        <v>0.83199999999999985</v>
      </c>
      <c r="CC293" s="25">
        <f t="shared" si="635"/>
        <v>0.83199999999999985</v>
      </c>
      <c r="CD293" s="25">
        <f t="shared" ref="CD293:CS293" si="636">IF($F293=CD$4,1,IF($F293&gt;=EDATE(CD$4,12),IF(CD$11="Prior Year",CD281*(1-CD$10),CD281-CD$10),IF(CD292&gt;0,CD292,0)))</f>
        <v>0.83199999999999985</v>
      </c>
      <c r="CE293" s="25">
        <f t="shared" si="636"/>
        <v>0.83199999999999985</v>
      </c>
      <c r="CF293" s="25">
        <f t="shared" si="636"/>
        <v>1</v>
      </c>
      <c r="CG293" s="25">
        <f t="shared" si="636"/>
        <v>1</v>
      </c>
      <c r="CH293" s="25">
        <f t="shared" si="636"/>
        <v>1</v>
      </c>
      <c r="CI293" s="25">
        <f t="shared" si="636"/>
        <v>0.83199999999999985</v>
      </c>
      <c r="CJ293" s="25">
        <f t="shared" si="636"/>
        <v>0.89499999999999991</v>
      </c>
      <c r="CK293" s="25">
        <f t="shared" si="636"/>
        <v>0.89499999999999991</v>
      </c>
      <c r="CL293" s="25">
        <f t="shared" si="636"/>
        <v>0.84799999999999986</v>
      </c>
      <c r="CM293" s="25">
        <v>0.88487556384960453</v>
      </c>
      <c r="CN293" s="25">
        <v>0.88487556384960453</v>
      </c>
      <c r="CO293" s="25">
        <v>0.88487556384960453</v>
      </c>
      <c r="CP293" s="25">
        <f t="shared" si="636"/>
        <v>0.89499999999999991</v>
      </c>
      <c r="CQ293" s="25">
        <f t="shared" si="636"/>
        <v>0.89499999999999991</v>
      </c>
      <c r="CR293" s="25">
        <f t="shared" si="636"/>
        <v>0.89499999999999991</v>
      </c>
      <c r="CS293" s="25">
        <f t="shared" si="636"/>
        <v>0.89499999999999991</v>
      </c>
    </row>
    <row r="294" spans="2:97" hidden="1" outlineLevel="1" x14ac:dyDescent="0.25">
      <c r="B294" s="2">
        <f t="shared" si="587"/>
        <v>31</v>
      </c>
      <c r="F294" s="24">
        <f t="shared" si="590"/>
        <v>50526</v>
      </c>
      <c r="G294" s="25">
        <f t="shared" si="611"/>
        <v>0.89478166240858448</v>
      </c>
      <c r="H294" s="25"/>
      <c r="I294" s="25"/>
      <c r="J294" s="25"/>
      <c r="K294" s="25"/>
      <c r="L294" s="25"/>
      <c r="M294" s="25"/>
      <c r="N294" s="25"/>
      <c r="O294" s="25"/>
      <c r="P294" s="23"/>
      <c r="Q294" s="25">
        <f t="shared" si="612"/>
        <v>1</v>
      </c>
      <c r="R294" s="25">
        <f t="shared" ref="R294:CC294" si="637">IF($F294=R$4,1,IF($F294&gt;=EDATE(R$4,12),IF(R$11="Prior Year",R282*(1-R$10),R282-R$10),IF(R293&gt;0,R293,0)))</f>
        <v>0.8899999999999999</v>
      </c>
      <c r="S294" s="25">
        <f t="shared" si="637"/>
        <v>1</v>
      </c>
      <c r="T294" s="25">
        <f t="shared" si="637"/>
        <v>0.8899999999999999</v>
      </c>
      <c r="U294" s="25">
        <f t="shared" si="637"/>
        <v>0.8899999999999999</v>
      </c>
      <c r="V294" s="25">
        <f t="shared" si="637"/>
        <v>0.89499999999999991</v>
      </c>
      <c r="W294" s="25">
        <f t="shared" si="637"/>
        <v>0.8899999999999999</v>
      </c>
      <c r="X294" s="25">
        <f t="shared" si="637"/>
        <v>0.89499999999999991</v>
      </c>
      <c r="Y294" s="25">
        <f t="shared" si="637"/>
        <v>0.89499999999999991</v>
      </c>
      <c r="Z294" s="25">
        <f t="shared" si="637"/>
        <v>0.89499999999999991</v>
      </c>
      <c r="AA294" s="25">
        <f t="shared" si="637"/>
        <v>0.89499999999999991</v>
      </c>
      <c r="AB294" s="25">
        <f t="shared" si="637"/>
        <v>0.89999999999999991</v>
      </c>
      <c r="AC294" s="25">
        <f t="shared" si="637"/>
        <v>0.89999999999999991</v>
      </c>
      <c r="AD294" s="25">
        <f t="shared" si="637"/>
        <v>0.8899999999999999</v>
      </c>
      <c r="AE294" s="25">
        <f t="shared" si="637"/>
        <v>0.89499999999999991</v>
      </c>
      <c r="AF294" s="25">
        <f t="shared" si="637"/>
        <v>0.89499999999999991</v>
      </c>
      <c r="AG294" s="25">
        <f t="shared" si="637"/>
        <v>0.89499999999999991</v>
      </c>
      <c r="AH294" s="25">
        <f t="shared" si="637"/>
        <v>0.89499999999999991</v>
      </c>
      <c r="AI294" s="25">
        <f t="shared" si="637"/>
        <v>1</v>
      </c>
      <c r="AJ294" s="25">
        <f t="shared" si="637"/>
        <v>1</v>
      </c>
      <c r="AK294" s="25">
        <f t="shared" si="637"/>
        <v>0.8899999999999999</v>
      </c>
      <c r="AL294" s="25">
        <f t="shared" si="637"/>
        <v>0.89499999999999991</v>
      </c>
      <c r="AM294" s="25">
        <f t="shared" si="637"/>
        <v>0.89499999999999991</v>
      </c>
      <c r="AN294" s="25">
        <f t="shared" si="637"/>
        <v>0.83199999999999985</v>
      </c>
      <c r="AO294" s="25">
        <f t="shared" si="637"/>
        <v>0.83199999999999985</v>
      </c>
      <c r="AP294" s="25">
        <f t="shared" si="637"/>
        <v>0.83199999999999985</v>
      </c>
      <c r="AQ294" s="25">
        <f t="shared" si="637"/>
        <v>0.83199999999999985</v>
      </c>
      <c r="AR294" s="25">
        <f t="shared" si="637"/>
        <v>1</v>
      </c>
      <c r="AS294" s="25">
        <f t="shared" si="637"/>
        <v>1</v>
      </c>
      <c r="AT294" s="25">
        <f t="shared" si="637"/>
        <v>0.83199999999999985</v>
      </c>
      <c r="AU294" s="25">
        <f t="shared" si="637"/>
        <v>1</v>
      </c>
      <c r="AV294" s="25">
        <f t="shared" si="637"/>
        <v>0.83199999999999985</v>
      </c>
      <c r="AW294" s="25">
        <f t="shared" si="637"/>
        <v>0.83199999999999985</v>
      </c>
      <c r="AX294" s="25">
        <f t="shared" si="637"/>
        <v>0.83199999999999985</v>
      </c>
      <c r="AY294" s="25">
        <f t="shared" si="637"/>
        <v>0.83199999999999985</v>
      </c>
      <c r="AZ294" s="25">
        <f t="shared" si="637"/>
        <v>0.83199999999999985</v>
      </c>
      <c r="BA294" s="25">
        <f t="shared" si="637"/>
        <v>0.83199999999999985</v>
      </c>
      <c r="BB294" s="25">
        <f t="shared" si="637"/>
        <v>0.83199999999999985</v>
      </c>
      <c r="BC294" s="25">
        <f t="shared" si="637"/>
        <v>0.83199999999999985</v>
      </c>
      <c r="BD294" s="25">
        <f t="shared" si="637"/>
        <v>0.83199999999999985</v>
      </c>
      <c r="BE294" s="25">
        <f t="shared" si="637"/>
        <v>0.83199999999999985</v>
      </c>
      <c r="BF294" s="25">
        <f t="shared" si="637"/>
        <v>0.82399999999999984</v>
      </c>
      <c r="BG294" s="25">
        <f t="shared" si="637"/>
        <v>0.82399999999999984</v>
      </c>
      <c r="BH294" s="25">
        <f t="shared" si="637"/>
        <v>1</v>
      </c>
      <c r="BI294" s="25">
        <f t="shared" si="637"/>
        <v>1</v>
      </c>
      <c r="BJ294" s="25">
        <f t="shared" si="637"/>
        <v>1</v>
      </c>
      <c r="BK294" s="25">
        <f t="shared" si="637"/>
        <v>0.83199999999999985</v>
      </c>
      <c r="BL294" s="25">
        <f t="shared" si="637"/>
        <v>0.83199999999999985</v>
      </c>
      <c r="BM294" s="25">
        <f t="shared" si="637"/>
        <v>0.83199999999999985</v>
      </c>
      <c r="BN294" s="25">
        <f t="shared" si="637"/>
        <v>0.83199999999999985</v>
      </c>
      <c r="BO294" s="25">
        <f t="shared" si="637"/>
        <v>0.83199999999999985</v>
      </c>
      <c r="BP294" s="25">
        <f t="shared" si="637"/>
        <v>0.83199999999999985</v>
      </c>
      <c r="BQ294" s="25">
        <f t="shared" si="637"/>
        <v>0.83199999999999985</v>
      </c>
      <c r="BR294" s="25">
        <f t="shared" si="637"/>
        <v>0.83199999999999985</v>
      </c>
      <c r="BS294" s="25">
        <f t="shared" si="637"/>
        <v>0.83199999999999985</v>
      </c>
      <c r="BT294" s="25">
        <f t="shared" si="637"/>
        <v>0.83199999999999985</v>
      </c>
      <c r="BU294" s="25">
        <f t="shared" si="637"/>
        <v>1</v>
      </c>
      <c r="BV294" s="25">
        <f t="shared" si="637"/>
        <v>0.83999999999999986</v>
      </c>
      <c r="BW294" s="25">
        <f t="shared" si="637"/>
        <v>0.83199999999999985</v>
      </c>
      <c r="BX294" s="25">
        <f t="shared" si="637"/>
        <v>0.83199999999999985</v>
      </c>
      <c r="BY294" s="25">
        <f t="shared" si="637"/>
        <v>0.83199999999999985</v>
      </c>
      <c r="BZ294" s="25">
        <f t="shared" si="637"/>
        <v>0.83199999999999985</v>
      </c>
      <c r="CA294" s="25">
        <f t="shared" si="637"/>
        <v>0.83199999999999985</v>
      </c>
      <c r="CB294" s="25">
        <f t="shared" si="637"/>
        <v>0.83199999999999985</v>
      </c>
      <c r="CC294" s="25">
        <f t="shared" si="637"/>
        <v>0.83199999999999985</v>
      </c>
      <c r="CD294" s="25">
        <f t="shared" ref="CD294:CS294" si="638">IF($F294=CD$4,1,IF($F294&gt;=EDATE(CD$4,12),IF(CD$11="Prior Year",CD282*(1-CD$10),CD282-CD$10),IF(CD293&gt;0,CD293,0)))</f>
        <v>0.83199999999999985</v>
      </c>
      <c r="CE294" s="25">
        <f t="shared" si="638"/>
        <v>0.83199999999999985</v>
      </c>
      <c r="CF294" s="25">
        <f t="shared" si="638"/>
        <v>1</v>
      </c>
      <c r="CG294" s="25">
        <f t="shared" si="638"/>
        <v>1</v>
      </c>
      <c r="CH294" s="25">
        <f t="shared" si="638"/>
        <v>1</v>
      </c>
      <c r="CI294" s="25">
        <f t="shared" si="638"/>
        <v>0.82399999999999984</v>
      </c>
      <c r="CJ294" s="25">
        <f t="shared" si="638"/>
        <v>0.89499999999999991</v>
      </c>
      <c r="CK294" s="25">
        <f t="shared" si="638"/>
        <v>0.89499999999999991</v>
      </c>
      <c r="CL294" s="25">
        <f t="shared" si="638"/>
        <v>0.84799999999999986</v>
      </c>
      <c r="CM294" s="25">
        <v>0.88487556384960453</v>
      </c>
      <c r="CN294" s="25">
        <v>0.88487556384960453</v>
      </c>
      <c r="CO294" s="25">
        <v>0.88487556384960453</v>
      </c>
      <c r="CP294" s="25">
        <f t="shared" si="638"/>
        <v>0.89499999999999991</v>
      </c>
      <c r="CQ294" s="25">
        <f t="shared" si="638"/>
        <v>0.89499999999999991</v>
      </c>
      <c r="CR294" s="25">
        <f t="shared" si="638"/>
        <v>0.89499999999999991</v>
      </c>
      <c r="CS294" s="25">
        <f t="shared" si="638"/>
        <v>0.89499999999999991</v>
      </c>
    </row>
    <row r="295" spans="2:97" hidden="1" outlineLevel="1" x14ac:dyDescent="0.25">
      <c r="B295" s="2">
        <f t="shared" si="587"/>
        <v>30</v>
      </c>
      <c r="F295" s="24">
        <f t="shared" si="590"/>
        <v>50557</v>
      </c>
      <c r="G295" s="25">
        <f t="shared" si="611"/>
        <v>0.89385034692546472</v>
      </c>
      <c r="H295" s="25"/>
      <c r="I295" s="25"/>
      <c r="J295" s="25"/>
      <c r="K295" s="25"/>
      <c r="L295" s="25"/>
      <c r="M295" s="25"/>
      <c r="N295" s="25"/>
      <c r="O295" s="25"/>
      <c r="P295" s="23"/>
      <c r="Q295" s="25">
        <f t="shared" si="612"/>
        <v>1</v>
      </c>
      <c r="R295" s="25">
        <f t="shared" ref="R295:CC295" si="639">IF($F295=R$4,1,IF($F295&gt;=EDATE(R$4,12),IF(R$11="Prior Year",R283*(1-R$10),R283-R$10),IF(R294&gt;0,R294,0)))</f>
        <v>0.8899999999999999</v>
      </c>
      <c r="S295" s="25">
        <f t="shared" si="639"/>
        <v>1</v>
      </c>
      <c r="T295" s="25">
        <f t="shared" si="639"/>
        <v>0.8899999999999999</v>
      </c>
      <c r="U295" s="25">
        <f t="shared" si="639"/>
        <v>0.8899999999999999</v>
      </c>
      <c r="V295" s="25">
        <f t="shared" si="639"/>
        <v>0.89499999999999991</v>
      </c>
      <c r="W295" s="25">
        <f t="shared" si="639"/>
        <v>0.8899999999999999</v>
      </c>
      <c r="X295" s="25">
        <f t="shared" si="639"/>
        <v>0.89499999999999991</v>
      </c>
      <c r="Y295" s="25">
        <f t="shared" si="639"/>
        <v>0.89499999999999991</v>
      </c>
      <c r="Z295" s="25">
        <f t="shared" si="639"/>
        <v>0.89499999999999991</v>
      </c>
      <c r="AA295" s="25">
        <f t="shared" si="639"/>
        <v>0.89499999999999991</v>
      </c>
      <c r="AB295" s="25">
        <f t="shared" si="639"/>
        <v>0.89999999999999991</v>
      </c>
      <c r="AC295" s="25">
        <f t="shared" si="639"/>
        <v>0.89999999999999991</v>
      </c>
      <c r="AD295" s="25">
        <f t="shared" si="639"/>
        <v>0.8899999999999999</v>
      </c>
      <c r="AE295" s="25">
        <f t="shared" si="639"/>
        <v>0.89499999999999991</v>
      </c>
      <c r="AF295" s="25">
        <f t="shared" si="639"/>
        <v>0.89499999999999991</v>
      </c>
      <c r="AG295" s="25">
        <f t="shared" si="639"/>
        <v>0.89499999999999991</v>
      </c>
      <c r="AH295" s="25">
        <f t="shared" si="639"/>
        <v>0.89499999999999991</v>
      </c>
      <c r="AI295" s="25">
        <f t="shared" si="639"/>
        <v>1</v>
      </c>
      <c r="AJ295" s="25">
        <f t="shared" si="639"/>
        <v>1</v>
      </c>
      <c r="AK295" s="25">
        <f t="shared" si="639"/>
        <v>0.8899999999999999</v>
      </c>
      <c r="AL295" s="25">
        <f t="shared" si="639"/>
        <v>0.89499999999999991</v>
      </c>
      <c r="AM295" s="25">
        <f t="shared" si="639"/>
        <v>0.89499999999999991</v>
      </c>
      <c r="AN295" s="25">
        <f t="shared" si="639"/>
        <v>0.83199999999999985</v>
      </c>
      <c r="AO295" s="25">
        <f t="shared" si="639"/>
        <v>0.83199999999999985</v>
      </c>
      <c r="AP295" s="25">
        <f t="shared" si="639"/>
        <v>0.83199999999999985</v>
      </c>
      <c r="AQ295" s="25">
        <f t="shared" si="639"/>
        <v>0.83199999999999985</v>
      </c>
      <c r="AR295" s="25">
        <f t="shared" si="639"/>
        <v>1</v>
      </c>
      <c r="AS295" s="25">
        <f t="shared" si="639"/>
        <v>1</v>
      </c>
      <c r="AT295" s="25">
        <f t="shared" si="639"/>
        <v>0.83199999999999985</v>
      </c>
      <c r="AU295" s="25">
        <f t="shared" si="639"/>
        <v>1</v>
      </c>
      <c r="AV295" s="25">
        <f t="shared" si="639"/>
        <v>0.83199999999999985</v>
      </c>
      <c r="AW295" s="25">
        <f t="shared" si="639"/>
        <v>0.83199999999999985</v>
      </c>
      <c r="AX295" s="25">
        <f t="shared" si="639"/>
        <v>0.83199999999999985</v>
      </c>
      <c r="AY295" s="25">
        <f t="shared" si="639"/>
        <v>0.83199999999999985</v>
      </c>
      <c r="AZ295" s="25">
        <f t="shared" si="639"/>
        <v>0.82399999999999984</v>
      </c>
      <c r="BA295" s="25">
        <f t="shared" si="639"/>
        <v>0.82399999999999984</v>
      </c>
      <c r="BB295" s="25">
        <f t="shared" si="639"/>
        <v>0.82399999999999984</v>
      </c>
      <c r="BC295" s="25">
        <f t="shared" si="639"/>
        <v>0.82399999999999984</v>
      </c>
      <c r="BD295" s="25">
        <f t="shared" si="639"/>
        <v>0.82399999999999984</v>
      </c>
      <c r="BE295" s="25">
        <f t="shared" si="639"/>
        <v>0.82399999999999984</v>
      </c>
      <c r="BF295" s="25">
        <f t="shared" si="639"/>
        <v>0.82399999999999984</v>
      </c>
      <c r="BG295" s="25">
        <f t="shared" si="639"/>
        <v>0.82399999999999984</v>
      </c>
      <c r="BH295" s="25">
        <f t="shared" si="639"/>
        <v>1</v>
      </c>
      <c r="BI295" s="25">
        <f t="shared" si="639"/>
        <v>1</v>
      </c>
      <c r="BJ295" s="25">
        <f t="shared" si="639"/>
        <v>1</v>
      </c>
      <c r="BK295" s="25">
        <f t="shared" si="639"/>
        <v>0.83199999999999985</v>
      </c>
      <c r="BL295" s="25">
        <f t="shared" si="639"/>
        <v>0.83199999999999985</v>
      </c>
      <c r="BM295" s="25">
        <f t="shared" si="639"/>
        <v>0.83199999999999985</v>
      </c>
      <c r="BN295" s="25">
        <f t="shared" si="639"/>
        <v>0.83199999999999985</v>
      </c>
      <c r="BO295" s="25">
        <f t="shared" si="639"/>
        <v>0.83199999999999985</v>
      </c>
      <c r="BP295" s="25">
        <f t="shared" si="639"/>
        <v>0.83199999999999985</v>
      </c>
      <c r="BQ295" s="25">
        <f t="shared" si="639"/>
        <v>0.83199999999999985</v>
      </c>
      <c r="BR295" s="25">
        <f t="shared" si="639"/>
        <v>0.83199999999999985</v>
      </c>
      <c r="BS295" s="25">
        <f t="shared" si="639"/>
        <v>0.83199999999999985</v>
      </c>
      <c r="BT295" s="25">
        <f t="shared" si="639"/>
        <v>0.83199999999999985</v>
      </c>
      <c r="BU295" s="25">
        <f t="shared" si="639"/>
        <v>1</v>
      </c>
      <c r="BV295" s="25">
        <f t="shared" si="639"/>
        <v>0.83999999999999986</v>
      </c>
      <c r="BW295" s="25">
        <f t="shared" si="639"/>
        <v>0.83199999999999985</v>
      </c>
      <c r="BX295" s="25">
        <f t="shared" si="639"/>
        <v>0.83199999999999985</v>
      </c>
      <c r="BY295" s="25">
        <f t="shared" si="639"/>
        <v>0.83199999999999985</v>
      </c>
      <c r="BZ295" s="25">
        <f t="shared" si="639"/>
        <v>0.83199999999999985</v>
      </c>
      <c r="CA295" s="25">
        <f t="shared" si="639"/>
        <v>0.83199999999999985</v>
      </c>
      <c r="CB295" s="25">
        <f t="shared" si="639"/>
        <v>0.83199999999999985</v>
      </c>
      <c r="CC295" s="25">
        <f t="shared" si="639"/>
        <v>0.83199999999999985</v>
      </c>
      <c r="CD295" s="25">
        <f t="shared" ref="CD295:CS295" si="640">IF($F295=CD$4,1,IF($F295&gt;=EDATE(CD$4,12),IF(CD$11="Prior Year",CD283*(1-CD$10),CD283-CD$10),IF(CD294&gt;0,CD294,0)))</f>
        <v>0.83199999999999985</v>
      </c>
      <c r="CE295" s="25">
        <f t="shared" si="640"/>
        <v>0.83199999999999985</v>
      </c>
      <c r="CF295" s="25">
        <f t="shared" si="640"/>
        <v>1</v>
      </c>
      <c r="CG295" s="25">
        <f t="shared" si="640"/>
        <v>1</v>
      </c>
      <c r="CH295" s="25">
        <f t="shared" si="640"/>
        <v>1</v>
      </c>
      <c r="CI295" s="25">
        <f t="shared" si="640"/>
        <v>0.82399999999999984</v>
      </c>
      <c r="CJ295" s="25">
        <f t="shared" si="640"/>
        <v>0.89499999999999991</v>
      </c>
      <c r="CK295" s="25">
        <f t="shared" si="640"/>
        <v>0.89499999999999991</v>
      </c>
      <c r="CL295" s="25">
        <f t="shared" si="640"/>
        <v>0.84799999999999986</v>
      </c>
      <c r="CM295" s="25">
        <v>0.88487556384960453</v>
      </c>
      <c r="CN295" s="25">
        <v>0.88487556384960453</v>
      </c>
      <c r="CO295" s="25">
        <v>0.88487556384960453</v>
      </c>
      <c r="CP295" s="25">
        <f t="shared" si="640"/>
        <v>0.89499999999999991</v>
      </c>
      <c r="CQ295" s="25">
        <f t="shared" si="640"/>
        <v>0.89499999999999991</v>
      </c>
      <c r="CR295" s="25">
        <f t="shared" si="640"/>
        <v>0.89499999999999991</v>
      </c>
      <c r="CS295" s="25">
        <f t="shared" si="640"/>
        <v>0.89499999999999991</v>
      </c>
    </row>
    <row r="296" spans="2:97" hidden="1" outlineLevel="1" x14ac:dyDescent="0.25">
      <c r="B296" s="2">
        <f t="shared" si="587"/>
        <v>31</v>
      </c>
      <c r="F296" s="24">
        <f t="shared" si="590"/>
        <v>50587</v>
      </c>
      <c r="G296" s="25">
        <f t="shared" si="611"/>
        <v>0.89385034692546472</v>
      </c>
      <c r="H296" s="25"/>
      <c r="I296" s="25"/>
      <c r="J296" s="25"/>
      <c r="K296" s="25"/>
      <c r="L296" s="25"/>
      <c r="M296" s="25"/>
      <c r="N296" s="25"/>
      <c r="O296" s="25"/>
      <c r="P296" s="23"/>
      <c r="Q296" s="25">
        <f t="shared" si="612"/>
        <v>1</v>
      </c>
      <c r="R296" s="25">
        <f t="shared" ref="R296:CC296" si="641">IF($F296=R$4,1,IF($F296&gt;=EDATE(R$4,12),IF(R$11="Prior Year",R284*(1-R$10),R284-R$10),IF(R295&gt;0,R295,0)))</f>
        <v>0.8899999999999999</v>
      </c>
      <c r="S296" s="25">
        <f t="shared" si="641"/>
        <v>1</v>
      </c>
      <c r="T296" s="25">
        <f t="shared" si="641"/>
        <v>0.8899999999999999</v>
      </c>
      <c r="U296" s="25">
        <f t="shared" si="641"/>
        <v>0.8899999999999999</v>
      </c>
      <c r="V296" s="25">
        <f t="shared" si="641"/>
        <v>0.89499999999999991</v>
      </c>
      <c r="W296" s="25">
        <f t="shared" si="641"/>
        <v>0.8899999999999999</v>
      </c>
      <c r="X296" s="25">
        <f t="shared" si="641"/>
        <v>0.89499999999999991</v>
      </c>
      <c r="Y296" s="25">
        <f t="shared" si="641"/>
        <v>0.89499999999999991</v>
      </c>
      <c r="Z296" s="25">
        <f t="shared" si="641"/>
        <v>0.89499999999999991</v>
      </c>
      <c r="AA296" s="25">
        <f t="shared" si="641"/>
        <v>0.89499999999999991</v>
      </c>
      <c r="AB296" s="25">
        <f t="shared" si="641"/>
        <v>0.89999999999999991</v>
      </c>
      <c r="AC296" s="25">
        <f t="shared" si="641"/>
        <v>0.89999999999999991</v>
      </c>
      <c r="AD296" s="25">
        <f t="shared" si="641"/>
        <v>0.8899999999999999</v>
      </c>
      <c r="AE296" s="25">
        <f t="shared" si="641"/>
        <v>0.89499999999999991</v>
      </c>
      <c r="AF296" s="25">
        <f t="shared" si="641"/>
        <v>0.89499999999999991</v>
      </c>
      <c r="AG296" s="25">
        <f t="shared" si="641"/>
        <v>0.89499999999999991</v>
      </c>
      <c r="AH296" s="25">
        <f t="shared" si="641"/>
        <v>0.89499999999999991</v>
      </c>
      <c r="AI296" s="25">
        <f t="shared" si="641"/>
        <v>1</v>
      </c>
      <c r="AJ296" s="25">
        <f t="shared" si="641"/>
        <v>1</v>
      </c>
      <c r="AK296" s="25">
        <f t="shared" si="641"/>
        <v>0.8899999999999999</v>
      </c>
      <c r="AL296" s="25">
        <f t="shared" si="641"/>
        <v>0.89499999999999991</v>
      </c>
      <c r="AM296" s="25">
        <f t="shared" si="641"/>
        <v>0.89499999999999991</v>
      </c>
      <c r="AN296" s="25">
        <f t="shared" si="641"/>
        <v>0.83199999999999985</v>
      </c>
      <c r="AO296" s="25">
        <f t="shared" si="641"/>
        <v>0.83199999999999985</v>
      </c>
      <c r="AP296" s="25">
        <f t="shared" si="641"/>
        <v>0.83199999999999985</v>
      </c>
      <c r="AQ296" s="25">
        <f t="shared" si="641"/>
        <v>0.83199999999999985</v>
      </c>
      <c r="AR296" s="25">
        <f t="shared" si="641"/>
        <v>1</v>
      </c>
      <c r="AS296" s="25">
        <f t="shared" si="641"/>
        <v>1</v>
      </c>
      <c r="AT296" s="25">
        <f t="shared" si="641"/>
        <v>0.83199999999999985</v>
      </c>
      <c r="AU296" s="25">
        <f t="shared" si="641"/>
        <v>1</v>
      </c>
      <c r="AV296" s="25">
        <f t="shared" si="641"/>
        <v>0.83199999999999985</v>
      </c>
      <c r="AW296" s="25">
        <f t="shared" si="641"/>
        <v>0.83199999999999985</v>
      </c>
      <c r="AX296" s="25">
        <f t="shared" si="641"/>
        <v>0.83199999999999985</v>
      </c>
      <c r="AY296" s="25">
        <f t="shared" si="641"/>
        <v>0.83199999999999985</v>
      </c>
      <c r="AZ296" s="25">
        <f t="shared" si="641"/>
        <v>0.82399999999999984</v>
      </c>
      <c r="BA296" s="25">
        <f t="shared" si="641"/>
        <v>0.82399999999999984</v>
      </c>
      <c r="BB296" s="25">
        <f t="shared" si="641"/>
        <v>0.82399999999999984</v>
      </c>
      <c r="BC296" s="25">
        <f t="shared" si="641"/>
        <v>0.82399999999999984</v>
      </c>
      <c r="BD296" s="25">
        <f t="shared" si="641"/>
        <v>0.82399999999999984</v>
      </c>
      <c r="BE296" s="25">
        <f t="shared" si="641"/>
        <v>0.82399999999999984</v>
      </c>
      <c r="BF296" s="25">
        <f t="shared" si="641"/>
        <v>0.82399999999999984</v>
      </c>
      <c r="BG296" s="25">
        <f t="shared" si="641"/>
        <v>0.82399999999999984</v>
      </c>
      <c r="BH296" s="25">
        <f t="shared" si="641"/>
        <v>1</v>
      </c>
      <c r="BI296" s="25">
        <f t="shared" si="641"/>
        <v>1</v>
      </c>
      <c r="BJ296" s="25">
        <f t="shared" si="641"/>
        <v>1</v>
      </c>
      <c r="BK296" s="25">
        <f t="shared" si="641"/>
        <v>0.83199999999999985</v>
      </c>
      <c r="BL296" s="25">
        <f t="shared" si="641"/>
        <v>0.83199999999999985</v>
      </c>
      <c r="BM296" s="25">
        <f t="shared" si="641"/>
        <v>0.83199999999999985</v>
      </c>
      <c r="BN296" s="25">
        <f t="shared" si="641"/>
        <v>0.83199999999999985</v>
      </c>
      <c r="BO296" s="25">
        <f t="shared" si="641"/>
        <v>0.83199999999999985</v>
      </c>
      <c r="BP296" s="25">
        <f t="shared" si="641"/>
        <v>0.83199999999999985</v>
      </c>
      <c r="BQ296" s="25">
        <f t="shared" si="641"/>
        <v>0.83199999999999985</v>
      </c>
      <c r="BR296" s="25">
        <f t="shared" si="641"/>
        <v>0.83199999999999985</v>
      </c>
      <c r="BS296" s="25">
        <f t="shared" si="641"/>
        <v>0.83199999999999985</v>
      </c>
      <c r="BT296" s="25">
        <f t="shared" si="641"/>
        <v>0.83199999999999985</v>
      </c>
      <c r="BU296" s="25">
        <f t="shared" si="641"/>
        <v>1</v>
      </c>
      <c r="BV296" s="25">
        <f t="shared" si="641"/>
        <v>0.83999999999999986</v>
      </c>
      <c r="BW296" s="25">
        <f t="shared" si="641"/>
        <v>0.83199999999999985</v>
      </c>
      <c r="BX296" s="25">
        <f t="shared" si="641"/>
        <v>0.83199999999999985</v>
      </c>
      <c r="BY296" s="25">
        <f t="shared" si="641"/>
        <v>0.83199999999999985</v>
      </c>
      <c r="BZ296" s="25">
        <f t="shared" si="641"/>
        <v>0.83199999999999985</v>
      </c>
      <c r="CA296" s="25">
        <f t="shared" si="641"/>
        <v>0.83199999999999985</v>
      </c>
      <c r="CB296" s="25">
        <f t="shared" si="641"/>
        <v>0.83199999999999985</v>
      </c>
      <c r="CC296" s="25">
        <f t="shared" si="641"/>
        <v>0.83199999999999985</v>
      </c>
      <c r="CD296" s="25">
        <f t="shared" ref="CD296:CS296" si="642">IF($F296=CD$4,1,IF($F296&gt;=EDATE(CD$4,12),IF(CD$11="Prior Year",CD284*(1-CD$10),CD284-CD$10),IF(CD295&gt;0,CD295,0)))</f>
        <v>0.83199999999999985</v>
      </c>
      <c r="CE296" s="25">
        <f t="shared" si="642"/>
        <v>0.83199999999999985</v>
      </c>
      <c r="CF296" s="25">
        <f t="shared" si="642"/>
        <v>1</v>
      </c>
      <c r="CG296" s="25">
        <f t="shared" si="642"/>
        <v>1</v>
      </c>
      <c r="CH296" s="25">
        <f t="shared" si="642"/>
        <v>1</v>
      </c>
      <c r="CI296" s="25">
        <f t="shared" si="642"/>
        <v>0.82399999999999984</v>
      </c>
      <c r="CJ296" s="25">
        <f t="shared" si="642"/>
        <v>0.89499999999999991</v>
      </c>
      <c r="CK296" s="25">
        <f t="shared" si="642"/>
        <v>0.89499999999999991</v>
      </c>
      <c r="CL296" s="25">
        <f t="shared" si="642"/>
        <v>0.84799999999999986</v>
      </c>
      <c r="CM296" s="25">
        <v>0.88487556384960453</v>
      </c>
      <c r="CN296" s="25">
        <v>0.88487556384960453</v>
      </c>
      <c r="CO296" s="25">
        <v>0.88487556384960453</v>
      </c>
      <c r="CP296" s="25">
        <f t="shared" si="642"/>
        <v>0.89499999999999991</v>
      </c>
      <c r="CQ296" s="25">
        <f t="shared" si="642"/>
        <v>0.89499999999999991</v>
      </c>
      <c r="CR296" s="25">
        <f t="shared" si="642"/>
        <v>0.89499999999999991</v>
      </c>
      <c r="CS296" s="25">
        <f t="shared" si="642"/>
        <v>0.89499999999999991</v>
      </c>
    </row>
    <row r="297" spans="2:97" hidden="1" outlineLevel="1" x14ac:dyDescent="0.25">
      <c r="B297" s="2">
        <f t="shared" si="587"/>
        <v>31</v>
      </c>
      <c r="F297" s="24">
        <f t="shared" si="590"/>
        <v>50618</v>
      </c>
      <c r="G297" s="25">
        <f t="shared" si="611"/>
        <v>0.89313245790722684</v>
      </c>
      <c r="H297" s="25"/>
      <c r="I297" s="25"/>
      <c r="J297" s="25"/>
      <c r="K297" s="25"/>
      <c r="L297" s="25"/>
      <c r="M297" s="25"/>
      <c r="N297" s="25"/>
      <c r="O297" s="25"/>
      <c r="P297" s="23"/>
      <c r="Q297" s="25">
        <f t="shared" si="612"/>
        <v>1</v>
      </c>
      <c r="R297" s="25">
        <f t="shared" ref="R297:CC297" si="643">IF($F297=R$4,1,IF($F297&gt;=EDATE(R$4,12),IF(R$11="Prior Year",R285*(1-R$10),R285-R$10),IF(R296&gt;0,R296,0)))</f>
        <v>0.8899999999999999</v>
      </c>
      <c r="S297" s="25">
        <f t="shared" si="643"/>
        <v>1</v>
      </c>
      <c r="T297" s="25">
        <f t="shared" si="643"/>
        <v>0.8899999999999999</v>
      </c>
      <c r="U297" s="25">
        <f t="shared" si="643"/>
        <v>0.8899999999999999</v>
      </c>
      <c r="V297" s="25">
        <f t="shared" si="643"/>
        <v>0.89499999999999991</v>
      </c>
      <c r="W297" s="25">
        <f t="shared" si="643"/>
        <v>0.8899999999999999</v>
      </c>
      <c r="X297" s="25">
        <f t="shared" si="643"/>
        <v>0.89499999999999991</v>
      </c>
      <c r="Y297" s="25">
        <f t="shared" si="643"/>
        <v>0.89499999999999991</v>
      </c>
      <c r="Z297" s="25">
        <f t="shared" si="643"/>
        <v>0.89499999999999991</v>
      </c>
      <c r="AA297" s="25">
        <f t="shared" si="643"/>
        <v>0.89499999999999991</v>
      </c>
      <c r="AB297" s="25">
        <f t="shared" si="643"/>
        <v>0.89999999999999991</v>
      </c>
      <c r="AC297" s="25">
        <f t="shared" si="643"/>
        <v>0.89999999999999991</v>
      </c>
      <c r="AD297" s="25">
        <f t="shared" si="643"/>
        <v>0.8899999999999999</v>
      </c>
      <c r="AE297" s="25">
        <f t="shared" si="643"/>
        <v>0.89499999999999991</v>
      </c>
      <c r="AF297" s="25">
        <f t="shared" si="643"/>
        <v>0.89499999999999991</v>
      </c>
      <c r="AG297" s="25">
        <f t="shared" si="643"/>
        <v>0.89499999999999991</v>
      </c>
      <c r="AH297" s="25">
        <f t="shared" si="643"/>
        <v>0.89499999999999991</v>
      </c>
      <c r="AI297" s="25">
        <f t="shared" si="643"/>
        <v>1</v>
      </c>
      <c r="AJ297" s="25">
        <f t="shared" si="643"/>
        <v>1</v>
      </c>
      <c r="AK297" s="25">
        <f t="shared" si="643"/>
        <v>0.8899999999999999</v>
      </c>
      <c r="AL297" s="25">
        <f t="shared" si="643"/>
        <v>0.89499999999999991</v>
      </c>
      <c r="AM297" s="25">
        <f t="shared" si="643"/>
        <v>0.89499999999999991</v>
      </c>
      <c r="AN297" s="25">
        <f t="shared" si="643"/>
        <v>0.83199999999999985</v>
      </c>
      <c r="AO297" s="25">
        <f t="shared" si="643"/>
        <v>0.83199999999999985</v>
      </c>
      <c r="AP297" s="25">
        <f t="shared" si="643"/>
        <v>0.83199999999999985</v>
      </c>
      <c r="AQ297" s="25">
        <f t="shared" si="643"/>
        <v>0.83199999999999985</v>
      </c>
      <c r="AR297" s="25">
        <f t="shared" si="643"/>
        <v>1</v>
      </c>
      <c r="AS297" s="25">
        <f t="shared" si="643"/>
        <v>1</v>
      </c>
      <c r="AT297" s="25">
        <f t="shared" si="643"/>
        <v>0.83199999999999985</v>
      </c>
      <c r="AU297" s="25">
        <f t="shared" si="643"/>
        <v>1</v>
      </c>
      <c r="AV297" s="25">
        <f t="shared" si="643"/>
        <v>0.83199999999999985</v>
      </c>
      <c r="AW297" s="25">
        <f t="shared" si="643"/>
        <v>0.83199999999999985</v>
      </c>
      <c r="AX297" s="25">
        <f t="shared" si="643"/>
        <v>0.83199999999999985</v>
      </c>
      <c r="AY297" s="25">
        <f t="shared" si="643"/>
        <v>0.83199999999999985</v>
      </c>
      <c r="AZ297" s="25">
        <f t="shared" si="643"/>
        <v>0.82399999999999984</v>
      </c>
      <c r="BA297" s="25">
        <f t="shared" si="643"/>
        <v>0.82399999999999984</v>
      </c>
      <c r="BB297" s="25">
        <f t="shared" si="643"/>
        <v>0.82399999999999984</v>
      </c>
      <c r="BC297" s="25">
        <f t="shared" si="643"/>
        <v>0.82399999999999984</v>
      </c>
      <c r="BD297" s="25">
        <f t="shared" si="643"/>
        <v>0.82399999999999984</v>
      </c>
      <c r="BE297" s="25">
        <f t="shared" si="643"/>
        <v>0.82399999999999984</v>
      </c>
      <c r="BF297" s="25">
        <f t="shared" si="643"/>
        <v>0.82399999999999984</v>
      </c>
      <c r="BG297" s="25">
        <f t="shared" si="643"/>
        <v>0.82399999999999984</v>
      </c>
      <c r="BH297" s="25">
        <f t="shared" si="643"/>
        <v>1</v>
      </c>
      <c r="BI297" s="25">
        <f t="shared" si="643"/>
        <v>1</v>
      </c>
      <c r="BJ297" s="25">
        <f t="shared" si="643"/>
        <v>1</v>
      </c>
      <c r="BK297" s="25">
        <f t="shared" si="643"/>
        <v>0.83199999999999985</v>
      </c>
      <c r="BL297" s="25">
        <f t="shared" si="643"/>
        <v>0.83199999999999985</v>
      </c>
      <c r="BM297" s="25">
        <f t="shared" si="643"/>
        <v>0.83199999999999985</v>
      </c>
      <c r="BN297" s="25">
        <f t="shared" si="643"/>
        <v>0.83199999999999985</v>
      </c>
      <c r="BO297" s="25">
        <f t="shared" si="643"/>
        <v>0.83199999999999985</v>
      </c>
      <c r="BP297" s="25">
        <f t="shared" si="643"/>
        <v>0.83199999999999985</v>
      </c>
      <c r="BQ297" s="25">
        <f t="shared" si="643"/>
        <v>0.82399999999999984</v>
      </c>
      <c r="BR297" s="25">
        <f t="shared" si="643"/>
        <v>0.82399999999999984</v>
      </c>
      <c r="BS297" s="25">
        <f t="shared" si="643"/>
        <v>0.82399999999999984</v>
      </c>
      <c r="BT297" s="25">
        <f t="shared" si="643"/>
        <v>0.82399999999999984</v>
      </c>
      <c r="BU297" s="25">
        <f t="shared" si="643"/>
        <v>1</v>
      </c>
      <c r="BV297" s="25">
        <f t="shared" si="643"/>
        <v>0.83999999999999986</v>
      </c>
      <c r="BW297" s="25">
        <f t="shared" si="643"/>
        <v>0.82399999999999984</v>
      </c>
      <c r="BX297" s="25">
        <f t="shared" si="643"/>
        <v>0.82399999999999984</v>
      </c>
      <c r="BY297" s="25">
        <f t="shared" si="643"/>
        <v>0.82399999999999984</v>
      </c>
      <c r="BZ297" s="25">
        <f t="shared" si="643"/>
        <v>0.82399999999999984</v>
      </c>
      <c r="CA297" s="25">
        <f t="shared" si="643"/>
        <v>0.82399999999999984</v>
      </c>
      <c r="CB297" s="25">
        <f t="shared" si="643"/>
        <v>0.82399999999999984</v>
      </c>
      <c r="CC297" s="25">
        <f t="shared" si="643"/>
        <v>0.82399999999999984</v>
      </c>
      <c r="CD297" s="25">
        <f t="shared" ref="CD297:CS297" si="644">IF($F297=CD$4,1,IF($F297&gt;=EDATE(CD$4,12),IF(CD$11="Prior Year",CD285*(1-CD$10),CD285-CD$10),IF(CD296&gt;0,CD296,0)))</f>
        <v>0.82399999999999984</v>
      </c>
      <c r="CE297" s="25">
        <f t="shared" si="644"/>
        <v>0.82399999999999984</v>
      </c>
      <c r="CF297" s="25">
        <f t="shared" si="644"/>
        <v>1</v>
      </c>
      <c r="CG297" s="25">
        <f t="shared" si="644"/>
        <v>1</v>
      </c>
      <c r="CH297" s="25">
        <f t="shared" si="644"/>
        <v>1</v>
      </c>
      <c r="CI297" s="25">
        <f t="shared" si="644"/>
        <v>0.82399999999999984</v>
      </c>
      <c r="CJ297" s="25">
        <f t="shared" si="644"/>
        <v>0.89499999999999991</v>
      </c>
      <c r="CK297" s="25">
        <f t="shared" si="644"/>
        <v>0.89499999999999991</v>
      </c>
      <c r="CL297" s="25">
        <f t="shared" si="644"/>
        <v>0.84799999999999986</v>
      </c>
      <c r="CM297" s="25">
        <v>0.88487556384960453</v>
      </c>
      <c r="CN297" s="25">
        <v>0.88487556384960453</v>
      </c>
      <c r="CO297" s="25">
        <v>0.88487556384960453</v>
      </c>
      <c r="CP297" s="25">
        <f t="shared" si="644"/>
        <v>0.89499999999999991</v>
      </c>
      <c r="CQ297" s="25">
        <f t="shared" si="644"/>
        <v>0.89499999999999991</v>
      </c>
      <c r="CR297" s="25">
        <f t="shared" si="644"/>
        <v>0.89499999999999991</v>
      </c>
      <c r="CS297" s="25">
        <f t="shared" si="644"/>
        <v>0.89499999999999991</v>
      </c>
    </row>
    <row r="298" spans="2:97" hidden="1" outlineLevel="1" x14ac:dyDescent="0.25">
      <c r="B298" s="2">
        <f t="shared" si="587"/>
        <v>30</v>
      </c>
      <c r="F298" s="24">
        <f t="shared" si="590"/>
        <v>50649</v>
      </c>
      <c r="G298" s="25">
        <f t="shared" si="611"/>
        <v>0.89307182538879448</v>
      </c>
      <c r="H298" s="25"/>
      <c r="I298" s="25"/>
      <c r="J298" s="25"/>
      <c r="K298" s="25"/>
      <c r="L298" s="25"/>
      <c r="M298" s="25"/>
      <c r="N298" s="25"/>
      <c r="O298" s="25"/>
      <c r="P298" s="23"/>
      <c r="Q298" s="25">
        <f t="shared" si="612"/>
        <v>1</v>
      </c>
      <c r="R298" s="25">
        <f t="shared" ref="R298:CC298" si="645">IF($F298=R$4,1,IF($F298&gt;=EDATE(R$4,12),IF(R$11="Prior Year",R286*(1-R$10),R286-R$10),IF(R297&gt;0,R297,0)))</f>
        <v>0.8849999999999999</v>
      </c>
      <c r="S298" s="25">
        <f t="shared" si="645"/>
        <v>1</v>
      </c>
      <c r="T298" s="25">
        <f t="shared" si="645"/>
        <v>0.8899999999999999</v>
      </c>
      <c r="U298" s="25">
        <f t="shared" si="645"/>
        <v>0.8899999999999999</v>
      </c>
      <c r="V298" s="25">
        <f t="shared" si="645"/>
        <v>0.89499999999999991</v>
      </c>
      <c r="W298" s="25">
        <f t="shared" si="645"/>
        <v>0.8899999999999999</v>
      </c>
      <c r="X298" s="25">
        <f t="shared" si="645"/>
        <v>0.89499999999999991</v>
      </c>
      <c r="Y298" s="25">
        <f t="shared" si="645"/>
        <v>0.89499999999999991</v>
      </c>
      <c r="Z298" s="25">
        <f t="shared" si="645"/>
        <v>0.89499999999999991</v>
      </c>
      <c r="AA298" s="25">
        <f t="shared" si="645"/>
        <v>0.89499999999999991</v>
      </c>
      <c r="AB298" s="25">
        <f t="shared" si="645"/>
        <v>0.89999999999999991</v>
      </c>
      <c r="AC298" s="25">
        <f t="shared" si="645"/>
        <v>0.89999999999999991</v>
      </c>
      <c r="AD298" s="25">
        <f t="shared" si="645"/>
        <v>0.8899999999999999</v>
      </c>
      <c r="AE298" s="25">
        <f t="shared" si="645"/>
        <v>0.89499999999999991</v>
      </c>
      <c r="AF298" s="25">
        <f t="shared" si="645"/>
        <v>0.89499999999999991</v>
      </c>
      <c r="AG298" s="25">
        <f t="shared" si="645"/>
        <v>0.89499999999999991</v>
      </c>
      <c r="AH298" s="25">
        <f t="shared" si="645"/>
        <v>0.89499999999999991</v>
      </c>
      <c r="AI298" s="25">
        <f t="shared" si="645"/>
        <v>1</v>
      </c>
      <c r="AJ298" s="25">
        <f t="shared" si="645"/>
        <v>1</v>
      </c>
      <c r="AK298" s="25">
        <f t="shared" si="645"/>
        <v>0.8899999999999999</v>
      </c>
      <c r="AL298" s="25">
        <f t="shared" si="645"/>
        <v>0.89499999999999991</v>
      </c>
      <c r="AM298" s="25">
        <f t="shared" si="645"/>
        <v>0.89499999999999991</v>
      </c>
      <c r="AN298" s="25">
        <f t="shared" si="645"/>
        <v>0.83199999999999985</v>
      </c>
      <c r="AO298" s="25">
        <f t="shared" si="645"/>
        <v>0.83199999999999985</v>
      </c>
      <c r="AP298" s="25">
        <f t="shared" si="645"/>
        <v>0.83199999999999985</v>
      </c>
      <c r="AQ298" s="25">
        <f t="shared" si="645"/>
        <v>0.83199999999999985</v>
      </c>
      <c r="AR298" s="25">
        <f t="shared" si="645"/>
        <v>1</v>
      </c>
      <c r="AS298" s="25">
        <f t="shared" si="645"/>
        <v>1</v>
      </c>
      <c r="AT298" s="25">
        <f t="shared" si="645"/>
        <v>0.83199999999999985</v>
      </c>
      <c r="AU298" s="25">
        <f t="shared" si="645"/>
        <v>1</v>
      </c>
      <c r="AV298" s="25">
        <f t="shared" si="645"/>
        <v>0.83199999999999985</v>
      </c>
      <c r="AW298" s="25">
        <f t="shared" si="645"/>
        <v>0.83199999999999985</v>
      </c>
      <c r="AX298" s="25">
        <f t="shared" si="645"/>
        <v>0.83199999999999985</v>
      </c>
      <c r="AY298" s="25">
        <f t="shared" si="645"/>
        <v>0.83199999999999985</v>
      </c>
      <c r="AZ298" s="25">
        <f t="shared" si="645"/>
        <v>0.82399999999999984</v>
      </c>
      <c r="BA298" s="25">
        <f t="shared" si="645"/>
        <v>0.82399999999999984</v>
      </c>
      <c r="BB298" s="25">
        <f t="shared" si="645"/>
        <v>0.82399999999999984</v>
      </c>
      <c r="BC298" s="25">
        <f t="shared" si="645"/>
        <v>0.82399999999999984</v>
      </c>
      <c r="BD298" s="25">
        <f t="shared" si="645"/>
        <v>0.82399999999999984</v>
      </c>
      <c r="BE298" s="25">
        <f t="shared" si="645"/>
        <v>0.82399999999999984</v>
      </c>
      <c r="BF298" s="25">
        <f t="shared" si="645"/>
        <v>0.82399999999999984</v>
      </c>
      <c r="BG298" s="25">
        <f t="shared" si="645"/>
        <v>0.82399999999999984</v>
      </c>
      <c r="BH298" s="25">
        <f t="shared" si="645"/>
        <v>1</v>
      </c>
      <c r="BI298" s="25">
        <f t="shared" si="645"/>
        <v>1</v>
      </c>
      <c r="BJ298" s="25">
        <f t="shared" si="645"/>
        <v>1</v>
      </c>
      <c r="BK298" s="25">
        <f t="shared" si="645"/>
        <v>0.83199999999999985</v>
      </c>
      <c r="BL298" s="25">
        <f t="shared" si="645"/>
        <v>0.83199999999999985</v>
      </c>
      <c r="BM298" s="25">
        <f t="shared" si="645"/>
        <v>0.83199999999999985</v>
      </c>
      <c r="BN298" s="25">
        <f t="shared" si="645"/>
        <v>0.83199999999999985</v>
      </c>
      <c r="BO298" s="25">
        <f t="shared" si="645"/>
        <v>0.83199999999999985</v>
      </c>
      <c r="BP298" s="25">
        <f t="shared" si="645"/>
        <v>0.83199999999999985</v>
      </c>
      <c r="BQ298" s="25">
        <f t="shared" si="645"/>
        <v>0.82399999999999984</v>
      </c>
      <c r="BR298" s="25">
        <f t="shared" si="645"/>
        <v>0.82399999999999984</v>
      </c>
      <c r="BS298" s="25">
        <f t="shared" si="645"/>
        <v>0.82399999999999984</v>
      </c>
      <c r="BT298" s="25">
        <f t="shared" si="645"/>
        <v>0.82399999999999984</v>
      </c>
      <c r="BU298" s="25">
        <f t="shared" si="645"/>
        <v>1</v>
      </c>
      <c r="BV298" s="25">
        <f t="shared" si="645"/>
        <v>0.83999999999999986</v>
      </c>
      <c r="BW298" s="25">
        <f t="shared" si="645"/>
        <v>0.82399999999999984</v>
      </c>
      <c r="BX298" s="25">
        <f t="shared" si="645"/>
        <v>0.82399999999999984</v>
      </c>
      <c r="BY298" s="25">
        <f t="shared" si="645"/>
        <v>0.82399999999999984</v>
      </c>
      <c r="BZ298" s="25">
        <f t="shared" si="645"/>
        <v>0.82399999999999984</v>
      </c>
      <c r="CA298" s="25">
        <f t="shared" si="645"/>
        <v>0.82399999999999984</v>
      </c>
      <c r="CB298" s="25">
        <f t="shared" si="645"/>
        <v>0.82399999999999984</v>
      </c>
      <c r="CC298" s="25">
        <f t="shared" si="645"/>
        <v>0.82399999999999984</v>
      </c>
      <c r="CD298" s="25">
        <f t="shared" ref="CD298:CS298" si="646">IF($F298=CD$4,1,IF($F298&gt;=EDATE(CD$4,12),IF(CD$11="Prior Year",CD286*(1-CD$10),CD286-CD$10),IF(CD297&gt;0,CD297,0)))</f>
        <v>0.82399999999999984</v>
      </c>
      <c r="CE298" s="25">
        <f t="shared" si="646"/>
        <v>0.82399999999999984</v>
      </c>
      <c r="CF298" s="25">
        <f t="shared" si="646"/>
        <v>1</v>
      </c>
      <c r="CG298" s="25">
        <f t="shared" si="646"/>
        <v>1</v>
      </c>
      <c r="CH298" s="25">
        <f t="shared" si="646"/>
        <v>1</v>
      </c>
      <c r="CI298" s="25">
        <f t="shared" si="646"/>
        <v>0.82399999999999984</v>
      </c>
      <c r="CJ298" s="25">
        <f t="shared" si="646"/>
        <v>0.89499999999999991</v>
      </c>
      <c r="CK298" s="25">
        <f t="shared" si="646"/>
        <v>0.89499999999999991</v>
      </c>
      <c r="CL298" s="25">
        <f t="shared" si="646"/>
        <v>0.84799999999999986</v>
      </c>
      <c r="CM298" s="25">
        <v>0.88487556384960453</v>
      </c>
      <c r="CN298" s="25">
        <v>0.88487556384960453</v>
      </c>
      <c r="CO298" s="25">
        <v>0.88487556384960453</v>
      </c>
      <c r="CP298" s="25">
        <f t="shared" si="646"/>
        <v>0.89499999999999991</v>
      </c>
      <c r="CQ298" s="25">
        <f t="shared" si="646"/>
        <v>0.89499999999999991</v>
      </c>
      <c r="CR298" s="25">
        <f t="shared" si="646"/>
        <v>0.89499999999999991</v>
      </c>
      <c r="CS298" s="25">
        <f t="shared" si="646"/>
        <v>0.89499999999999991</v>
      </c>
    </row>
    <row r="299" spans="2:97" hidden="1" outlineLevel="1" x14ac:dyDescent="0.25">
      <c r="B299" s="2">
        <f t="shared" si="587"/>
        <v>31</v>
      </c>
      <c r="F299" s="24">
        <f t="shared" si="590"/>
        <v>50679</v>
      </c>
      <c r="G299" s="25">
        <f t="shared" si="611"/>
        <v>0.89295056035192999</v>
      </c>
      <c r="H299" s="25"/>
      <c r="I299" s="25"/>
      <c r="J299" s="25"/>
      <c r="K299" s="25"/>
      <c r="L299" s="25"/>
      <c r="M299" s="25"/>
      <c r="N299" s="25"/>
      <c r="O299" s="25"/>
      <c r="P299" s="23"/>
      <c r="Q299" s="25">
        <f t="shared" si="612"/>
        <v>1</v>
      </c>
      <c r="R299" s="25">
        <f t="shared" ref="R299:CC299" si="647">IF($F299=R$4,1,IF($F299&gt;=EDATE(R$4,12),IF(R$11="Prior Year",R287*(1-R$10),R287-R$10),IF(R298&gt;0,R298,0)))</f>
        <v>0.8849999999999999</v>
      </c>
      <c r="S299" s="25">
        <f t="shared" si="647"/>
        <v>1</v>
      </c>
      <c r="T299" s="25">
        <f t="shared" si="647"/>
        <v>0.8899999999999999</v>
      </c>
      <c r="U299" s="25">
        <f t="shared" si="647"/>
        <v>0.8899999999999999</v>
      </c>
      <c r="V299" s="25">
        <f t="shared" si="647"/>
        <v>0.89499999999999991</v>
      </c>
      <c r="W299" s="25">
        <f t="shared" si="647"/>
        <v>0.8899999999999999</v>
      </c>
      <c r="X299" s="25">
        <f t="shared" si="647"/>
        <v>0.8899999999999999</v>
      </c>
      <c r="Y299" s="25">
        <f t="shared" si="647"/>
        <v>0.8899999999999999</v>
      </c>
      <c r="Z299" s="25">
        <f t="shared" si="647"/>
        <v>0.89499999999999991</v>
      </c>
      <c r="AA299" s="25">
        <f t="shared" si="647"/>
        <v>0.89499999999999991</v>
      </c>
      <c r="AB299" s="25">
        <f t="shared" si="647"/>
        <v>0.89999999999999991</v>
      </c>
      <c r="AC299" s="25">
        <f t="shared" si="647"/>
        <v>0.89999999999999991</v>
      </c>
      <c r="AD299" s="25">
        <f t="shared" si="647"/>
        <v>0.8899999999999999</v>
      </c>
      <c r="AE299" s="25">
        <f t="shared" si="647"/>
        <v>0.89499999999999991</v>
      </c>
      <c r="AF299" s="25">
        <f t="shared" si="647"/>
        <v>0.89499999999999991</v>
      </c>
      <c r="AG299" s="25">
        <f t="shared" si="647"/>
        <v>0.89499999999999991</v>
      </c>
      <c r="AH299" s="25">
        <f t="shared" si="647"/>
        <v>0.89499999999999991</v>
      </c>
      <c r="AI299" s="25">
        <f t="shared" si="647"/>
        <v>1</v>
      </c>
      <c r="AJ299" s="25">
        <f t="shared" si="647"/>
        <v>1</v>
      </c>
      <c r="AK299" s="25">
        <f t="shared" si="647"/>
        <v>0.8899999999999999</v>
      </c>
      <c r="AL299" s="25">
        <f t="shared" si="647"/>
        <v>0.89499999999999991</v>
      </c>
      <c r="AM299" s="25">
        <f t="shared" si="647"/>
        <v>0.89499999999999991</v>
      </c>
      <c r="AN299" s="25">
        <f t="shared" si="647"/>
        <v>0.83199999999999985</v>
      </c>
      <c r="AO299" s="25">
        <f t="shared" si="647"/>
        <v>0.83199999999999985</v>
      </c>
      <c r="AP299" s="25">
        <f t="shared" si="647"/>
        <v>0.83199999999999985</v>
      </c>
      <c r="AQ299" s="25">
        <f t="shared" si="647"/>
        <v>0.83199999999999985</v>
      </c>
      <c r="AR299" s="25">
        <f t="shared" si="647"/>
        <v>1</v>
      </c>
      <c r="AS299" s="25">
        <f t="shared" si="647"/>
        <v>1</v>
      </c>
      <c r="AT299" s="25">
        <f t="shared" si="647"/>
        <v>0.83199999999999985</v>
      </c>
      <c r="AU299" s="25">
        <f t="shared" si="647"/>
        <v>1</v>
      </c>
      <c r="AV299" s="25">
        <f t="shared" si="647"/>
        <v>0.83199999999999985</v>
      </c>
      <c r="AW299" s="25">
        <f t="shared" si="647"/>
        <v>0.83199999999999985</v>
      </c>
      <c r="AX299" s="25">
        <f t="shared" si="647"/>
        <v>0.83199999999999985</v>
      </c>
      <c r="AY299" s="25">
        <f t="shared" si="647"/>
        <v>0.83199999999999985</v>
      </c>
      <c r="AZ299" s="25">
        <f t="shared" si="647"/>
        <v>0.82399999999999984</v>
      </c>
      <c r="BA299" s="25">
        <f t="shared" si="647"/>
        <v>0.82399999999999984</v>
      </c>
      <c r="BB299" s="25">
        <f t="shared" si="647"/>
        <v>0.82399999999999984</v>
      </c>
      <c r="BC299" s="25">
        <f t="shared" si="647"/>
        <v>0.82399999999999984</v>
      </c>
      <c r="BD299" s="25">
        <f t="shared" si="647"/>
        <v>0.82399999999999984</v>
      </c>
      <c r="BE299" s="25">
        <f t="shared" si="647"/>
        <v>0.82399999999999984</v>
      </c>
      <c r="BF299" s="25">
        <f t="shared" si="647"/>
        <v>0.82399999999999984</v>
      </c>
      <c r="BG299" s="25">
        <f t="shared" si="647"/>
        <v>0.82399999999999984</v>
      </c>
      <c r="BH299" s="25">
        <f t="shared" si="647"/>
        <v>1</v>
      </c>
      <c r="BI299" s="25">
        <f t="shared" si="647"/>
        <v>1</v>
      </c>
      <c r="BJ299" s="25">
        <f t="shared" si="647"/>
        <v>1</v>
      </c>
      <c r="BK299" s="25">
        <f t="shared" si="647"/>
        <v>0.83199999999999985</v>
      </c>
      <c r="BL299" s="25">
        <f t="shared" si="647"/>
        <v>0.83199999999999985</v>
      </c>
      <c r="BM299" s="25">
        <f t="shared" si="647"/>
        <v>0.83199999999999985</v>
      </c>
      <c r="BN299" s="25">
        <f t="shared" si="647"/>
        <v>0.83199999999999985</v>
      </c>
      <c r="BO299" s="25">
        <f t="shared" si="647"/>
        <v>0.83199999999999985</v>
      </c>
      <c r="BP299" s="25">
        <f t="shared" si="647"/>
        <v>0.83199999999999985</v>
      </c>
      <c r="BQ299" s="25">
        <f t="shared" si="647"/>
        <v>0.82399999999999984</v>
      </c>
      <c r="BR299" s="25">
        <f t="shared" si="647"/>
        <v>0.82399999999999984</v>
      </c>
      <c r="BS299" s="25">
        <f t="shared" si="647"/>
        <v>0.82399999999999984</v>
      </c>
      <c r="BT299" s="25">
        <f t="shared" si="647"/>
        <v>0.82399999999999984</v>
      </c>
      <c r="BU299" s="25">
        <f t="shared" si="647"/>
        <v>1</v>
      </c>
      <c r="BV299" s="25">
        <f t="shared" si="647"/>
        <v>0.83999999999999986</v>
      </c>
      <c r="BW299" s="25">
        <f t="shared" si="647"/>
        <v>0.82399999999999984</v>
      </c>
      <c r="BX299" s="25">
        <f t="shared" si="647"/>
        <v>0.82399999999999984</v>
      </c>
      <c r="BY299" s="25">
        <f t="shared" si="647"/>
        <v>0.82399999999999984</v>
      </c>
      <c r="BZ299" s="25">
        <f t="shared" si="647"/>
        <v>0.82399999999999984</v>
      </c>
      <c r="CA299" s="25">
        <f t="shared" si="647"/>
        <v>0.82399999999999984</v>
      </c>
      <c r="CB299" s="25">
        <f t="shared" si="647"/>
        <v>0.82399999999999984</v>
      </c>
      <c r="CC299" s="25">
        <f t="shared" si="647"/>
        <v>0.82399999999999984</v>
      </c>
      <c r="CD299" s="25">
        <f t="shared" ref="CD299:CS299" si="648">IF($F299=CD$4,1,IF($F299&gt;=EDATE(CD$4,12),IF(CD$11="Prior Year",CD287*(1-CD$10),CD287-CD$10),IF(CD298&gt;0,CD298,0)))</f>
        <v>0.82399999999999984</v>
      </c>
      <c r="CE299" s="25">
        <f t="shared" si="648"/>
        <v>0.82399999999999984</v>
      </c>
      <c r="CF299" s="25">
        <f t="shared" si="648"/>
        <v>1</v>
      </c>
      <c r="CG299" s="25">
        <f t="shared" si="648"/>
        <v>1</v>
      </c>
      <c r="CH299" s="25">
        <f t="shared" si="648"/>
        <v>1</v>
      </c>
      <c r="CI299" s="25">
        <f t="shared" si="648"/>
        <v>0.82399999999999984</v>
      </c>
      <c r="CJ299" s="25">
        <f t="shared" si="648"/>
        <v>0.89499999999999991</v>
      </c>
      <c r="CK299" s="25">
        <f t="shared" si="648"/>
        <v>0.89499999999999991</v>
      </c>
      <c r="CL299" s="25">
        <f t="shared" si="648"/>
        <v>0.84799999999999986</v>
      </c>
      <c r="CM299" s="25">
        <v>0.88487556384960453</v>
      </c>
      <c r="CN299" s="25">
        <v>0.88487556384960453</v>
      </c>
      <c r="CO299" s="25">
        <v>0.88487556384960453</v>
      </c>
      <c r="CP299" s="25">
        <f t="shared" si="648"/>
        <v>0.89499999999999991</v>
      </c>
      <c r="CQ299" s="25">
        <f t="shared" si="648"/>
        <v>0.89499999999999991</v>
      </c>
      <c r="CR299" s="25">
        <f t="shared" si="648"/>
        <v>0.89499999999999991</v>
      </c>
      <c r="CS299" s="25">
        <f t="shared" si="648"/>
        <v>0.89499999999999991</v>
      </c>
    </row>
    <row r="300" spans="2:97" hidden="1" outlineLevel="1" x14ac:dyDescent="0.25">
      <c r="B300" s="2">
        <f t="shared" si="587"/>
        <v>30</v>
      </c>
      <c r="F300" s="24">
        <f t="shared" si="590"/>
        <v>50710</v>
      </c>
      <c r="G300" s="25">
        <f t="shared" si="611"/>
        <v>0.89217446411599666</v>
      </c>
      <c r="H300" s="25"/>
      <c r="I300" s="25"/>
      <c r="J300" s="25"/>
      <c r="K300" s="25"/>
      <c r="L300" s="25"/>
      <c r="M300" s="25"/>
      <c r="N300" s="25"/>
      <c r="O300" s="25"/>
      <c r="P300" s="23"/>
      <c r="Q300" s="25">
        <f t="shared" si="612"/>
        <v>1</v>
      </c>
      <c r="R300" s="25">
        <f t="shared" ref="R300:CC300" si="649">IF($F300=R$4,1,IF($F300&gt;=EDATE(R$4,12),IF(R$11="Prior Year",R288*(1-R$10),R288-R$10),IF(R299&gt;0,R299,0)))</f>
        <v>0.8849999999999999</v>
      </c>
      <c r="S300" s="25">
        <f t="shared" si="649"/>
        <v>1</v>
      </c>
      <c r="T300" s="25">
        <f t="shared" si="649"/>
        <v>0.8899999999999999</v>
      </c>
      <c r="U300" s="25">
        <f t="shared" si="649"/>
        <v>0.8899999999999999</v>
      </c>
      <c r="V300" s="25">
        <f t="shared" si="649"/>
        <v>0.89499999999999991</v>
      </c>
      <c r="W300" s="25">
        <f t="shared" si="649"/>
        <v>0.8899999999999999</v>
      </c>
      <c r="X300" s="25">
        <f t="shared" si="649"/>
        <v>0.8899999999999999</v>
      </c>
      <c r="Y300" s="25">
        <f t="shared" si="649"/>
        <v>0.8899999999999999</v>
      </c>
      <c r="Z300" s="25">
        <f t="shared" si="649"/>
        <v>0.8899999999999999</v>
      </c>
      <c r="AA300" s="25">
        <f t="shared" si="649"/>
        <v>0.8899999999999999</v>
      </c>
      <c r="AB300" s="25">
        <f t="shared" si="649"/>
        <v>0.89999999999999991</v>
      </c>
      <c r="AC300" s="25">
        <f t="shared" si="649"/>
        <v>0.89999999999999991</v>
      </c>
      <c r="AD300" s="25">
        <f t="shared" si="649"/>
        <v>0.8899999999999999</v>
      </c>
      <c r="AE300" s="25">
        <f t="shared" si="649"/>
        <v>0.8899999999999999</v>
      </c>
      <c r="AF300" s="25">
        <f t="shared" si="649"/>
        <v>0.8899999999999999</v>
      </c>
      <c r="AG300" s="25">
        <f t="shared" si="649"/>
        <v>0.89499999999999991</v>
      </c>
      <c r="AH300" s="25">
        <f t="shared" si="649"/>
        <v>0.89499999999999991</v>
      </c>
      <c r="AI300" s="25">
        <f t="shared" si="649"/>
        <v>1</v>
      </c>
      <c r="AJ300" s="25">
        <f t="shared" si="649"/>
        <v>1</v>
      </c>
      <c r="AK300" s="25">
        <f t="shared" si="649"/>
        <v>0.8899999999999999</v>
      </c>
      <c r="AL300" s="25">
        <f t="shared" si="649"/>
        <v>0.89499999999999991</v>
      </c>
      <c r="AM300" s="25">
        <f t="shared" si="649"/>
        <v>0.89499999999999991</v>
      </c>
      <c r="AN300" s="25">
        <f t="shared" si="649"/>
        <v>0.83199999999999985</v>
      </c>
      <c r="AO300" s="25">
        <f t="shared" si="649"/>
        <v>0.83199999999999985</v>
      </c>
      <c r="AP300" s="25">
        <f t="shared" si="649"/>
        <v>0.82399999999999984</v>
      </c>
      <c r="AQ300" s="25">
        <f t="shared" si="649"/>
        <v>0.82399999999999984</v>
      </c>
      <c r="AR300" s="25">
        <f t="shared" si="649"/>
        <v>1</v>
      </c>
      <c r="AS300" s="25">
        <f t="shared" si="649"/>
        <v>1</v>
      </c>
      <c r="AT300" s="25">
        <f t="shared" si="649"/>
        <v>0.83199999999999985</v>
      </c>
      <c r="AU300" s="25">
        <f t="shared" si="649"/>
        <v>1</v>
      </c>
      <c r="AV300" s="25">
        <f t="shared" si="649"/>
        <v>0.83199999999999985</v>
      </c>
      <c r="AW300" s="25">
        <f t="shared" si="649"/>
        <v>0.83199999999999985</v>
      </c>
      <c r="AX300" s="25">
        <f t="shared" si="649"/>
        <v>0.83199999999999985</v>
      </c>
      <c r="AY300" s="25">
        <f t="shared" si="649"/>
        <v>0.83199999999999985</v>
      </c>
      <c r="AZ300" s="25">
        <f t="shared" si="649"/>
        <v>0.82399999999999984</v>
      </c>
      <c r="BA300" s="25">
        <f t="shared" si="649"/>
        <v>0.82399999999999984</v>
      </c>
      <c r="BB300" s="25">
        <f t="shared" si="649"/>
        <v>0.82399999999999984</v>
      </c>
      <c r="BC300" s="25">
        <f t="shared" si="649"/>
        <v>0.82399999999999984</v>
      </c>
      <c r="BD300" s="25">
        <f t="shared" si="649"/>
        <v>0.82399999999999984</v>
      </c>
      <c r="BE300" s="25">
        <f t="shared" si="649"/>
        <v>0.82399999999999984</v>
      </c>
      <c r="BF300" s="25">
        <f t="shared" si="649"/>
        <v>0.82399999999999984</v>
      </c>
      <c r="BG300" s="25">
        <f t="shared" si="649"/>
        <v>0.82399999999999984</v>
      </c>
      <c r="BH300" s="25">
        <f t="shared" si="649"/>
        <v>1</v>
      </c>
      <c r="BI300" s="25">
        <f t="shared" si="649"/>
        <v>1</v>
      </c>
      <c r="BJ300" s="25">
        <f t="shared" si="649"/>
        <v>1</v>
      </c>
      <c r="BK300" s="25">
        <f t="shared" si="649"/>
        <v>0.83199999999999985</v>
      </c>
      <c r="BL300" s="25">
        <f t="shared" si="649"/>
        <v>0.83199999999999985</v>
      </c>
      <c r="BM300" s="25">
        <f t="shared" si="649"/>
        <v>0.83199999999999985</v>
      </c>
      <c r="BN300" s="25">
        <f t="shared" si="649"/>
        <v>0.83199999999999985</v>
      </c>
      <c r="BO300" s="25">
        <f t="shared" si="649"/>
        <v>0.82399999999999984</v>
      </c>
      <c r="BP300" s="25">
        <f t="shared" si="649"/>
        <v>0.83199999999999985</v>
      </c>
      <c r="BQ300" s="25">
        <f t="shared" si="649"/>
        <v>0.82399999999999984</v>
      </c>
      <c r="BR300" s="25">
        <f t="shared" si="649"/>
        <v>0.82399999999999984</v>
      </c>
      <c r="BS300" s="25">
        <f t="shared" si="649"/>
        <v>0.82399999999999984</v>
      </c>
      <c r="BT300" s="25">
        <f t="shared" si="649"/>
        <v>0.82399999999999984</v>
      </c>
      <c r="BU300" s="25">
        <f t="shared" si="649"/>
        <v>1</v>
      </c>
      <c r="BV300" s="25">
        <f t="shared" si="649"/>
        <v>0.83999999999999986</v>
      </c>
      <c r="BW300" s="25">
        <f t="shared" si="649"/>
        <v>0.82399999999999984</v>
      </c>
      <c r="BX300" s="25">
        <f t="shared" si="649"/>
        <v>0.82399999999999984</v>
      </c>
      <c r="BY300" s="25">
        <f t="shared" si="649"/>
        <v>0.82399999999999984</v>
      </c>
      <c r="BZ300" s="25">
        <f t="shared" si="649"/>
        <v>0.82399999999999984</v>
      </c>
      <c r="CA300" s="25">
        <f t="shared" si="649"/>
        <v>0.82399999999999984</v>
      </c>
      <c r="CB300" s="25">
        <f t="shared" si="649"/>
        <v>0.82399999999999984</v>
      </c>
      <c r="CC300" s="25">
        <f t="shared" si="649"/>
        <v>0.82399999999999984</v>
      </c>
      <c r="CD300" s="25">
        <f t="shared" ref="CD300:CS300" si="650">IF($F300=CD$4,1,IF($F300&gt;=EDATE(CD$4,12),IF(CD$11="Prior Year",CD288*(1-CD$10),CD288-CD$10),IF(CD299&gt;0,CD299,0)))</f>
        <v>0.82399999999999984</v>
      </c>
      <c r="CE300" s="25">
        <f t="shared" si="650"/>
        <v>0.82399999999999984</v>
      </c>
      <c r="CF300" s="25">
        <f t="shared" si="650"/>
        <v>1</v>
      </c>
      <c r="CG300" s="25">
        <f t="shared" si="650"/>
        <v>1</v>
      </c>
      <c r="CH300" s="25">
        <f t="shared" si="650"/>
        <v>1</v>
      </c>
      <c r="CI300" s="25">
        <f t="shared" si="650"/>
        <v>0.82399999999999984</v>
      </c>
      <c r="CJ300" s="25">
        <f t="shared" si="650"/>
        <v>0.89499999999999991</v>
      </c>
      <c r="CK300" s="25">
        <f t="shared" si="650"/>
        <v>0.89499999999999991</v>
      </c>
      <c r="CL300" s="25">
        <f t="shared" si="650"/>
        <v>0.83999999999999986</v>
      </c>
      <c r="CM300" s="25">
        <v>0.88487556384960453</v>
      </c>
      <c r="CN300" s="25">
        <v>0.88487556384960453</v>
      </c>
      <c r="CO300" s="25">
        <v>0.88487556384960453</v>
      </c>
      <c r="CP300" s="25">
        <f t="shared" si="650"/>
        <v>0.89499999999999991</v>
      </c>
      <c r="CQ300" s="25">
        <f t="shared" si="650"/>
        <v>0.89499999999999991</v>
      </c>
      <c r="CR300" s="25">
        <f t="shared" si="650"/>
        <v>0.89499999999999991</v>
      </c>
      <c r="CS300" s="25">
        <f t="shared" si="650"/>
        <v>0.89499999999999991</v>
      </c>
    </row>
    <row r="301" spans="2:97" hidden="1" outlineLevel="1" x14ac:dyDescent="0.25">
      <c r="B301" s="2">
        <f t="shared" si="587"/>
        <v>31</v>
      </c>
      <c r="F301" s="26">
        <f t="shared" si="590"/>
        <v>50740</v>
      </c>
      <c r="G301" s="27">
        <f t="shared" si="611"/>
        <v>0.89168915316894815</v>
      </c>
      <c r="H301" s="27"/>
      <c r="I301" s="27"/>
      <c r="J301" s="27"/>
      <c r="K301" s="27"/>
      <c r="L301" s="27"/>
      <c r="M301" s="27"/>
      <c r="N301" s="27"/>
      <c r="O301" s="27"/>
      <c r="P301" s="28"/>
      <c r="Q301" s="27">
        <f t="shared" si="612"/>
        <v>1</v>
      </c>
      <c r="R301" s="27">
        <f t="shared" ref="R301:CC301" si="651">IF($F301=R$4,1,IF($F301&gt;=EDATE(R$4,12),IF(R$11="Prior Year",R289*(1-R$10),R289-R$10),IF(R300&gt;0,R300,0)))</f>
        <v>0.8849999999999999</v>
      </c>
      <c r="S301" s="27">
        <f t="shared" si="651"/>
        <v>1</v>
      </c>
      <c r="T301" s="27">
        <f t="shared" si="651"/>
        <v>0.8899999999999999</v>
      </c>
      <c r="U301" s="27">
        <f t="shared" si="651"/>
        <v>0.8899999999999999</v>
      </c>
      <c r="V301" s="27">
        <f t="shared" si="651"/>
        <v>0.89499999999999991</v>
      </c>
      <c r="W301" s="27">
        <f t="shared" si="651"/>
        <v>0.8899999999999999</v>
      </c>
      <c r="X301" s="27">
        <f t="shared" si="651"/>
        <v>0.8899999999999999</v>
      </c>
      <c r="Y301" s="27">
        <f t="shared" si="651"/>
        <v>0.8899999999999999</v>
      </c>
      <c r="Z301" s="27">
        <f t="shared" si="651"/>
        <v>0.8899999999999999</v>
      </c>
      <c r="AA301" s="27">
        <f t="shared" si="651"/>
        <v>0.8899999999999999</v>
      </c>
      <c r="AB301" s="27">
        <f t="shared" si="651"/>
        <v>0.89999999999999991</v>
      </c>
      <c r="AC301" s="27">
        <f t="shared" si="651"/>
        <v>0.89999999999999991</v>
      </c>
      <c r="AD301" s="27">
        <f t="shared" si="651"/>
        <v>0.8899999999999999</v>
      </c>
      <c r="AE301" s="27">
        <f t="shared" si="651"/>
        <v>0.8899999999999999</v>
      </c>
      <c r="AF301" s="27">
        <f t="shared" si="651"/>
        <v>0.8899999999999999</v>
      </c>
      <c r="AG301" s="27">
        <f t="shared" si="651"/>
        <v>0.89499999999999991</v>
      </c>
      <c r="AH301" s="27">
        <f t="shared" si="651"/>
        <v>0.89499999999999991</v>
      </c>
      <c r="AI301" s="27">
        <f t="shared" si="651"/>
        <v>1</v>
      </c>
      <c r="AJ301" s="27">
        <f t="shared" si="651"/>
        <v>1</v>
      </c>
      <c r="AK301" s="27">
        <f t="shared" si="651"/>
        <v>0.8899999999999999</v>
      </c>
      <c r="AL301" s="27">
        <f t="shared" si="651"/>
        <v>0.89499999999999991</v>
      </c>
      <c r="AM301" s="27">
        <f t="shared" si="651"/>
        <v>0.89499999999999991</v>
      </c>
      <c r="AN301" s="27">
        <f t="shared" si="651"/>
        <v>0.83199999999999985</v>
      </c>
      <c r="AO301" s="27">
        <f t="shared" si="651"/>
        <v>0.83199999999999985</v>
      </c>
      <c r="AP301" s="27">
        <f t="shared" si="651"/>
        <v>0.82399999999999984</v>
      </c>
      <c r="AQ301" s="27">
        <f t="shared" si="651"/>
        <v>0.82399999999999984</v>
      </c>
      <c r="AR301" s="27">
        <f t="shared" si="651"/>
        <v>1</v>
      </c>
      <c r="AS301" s="27">
        <f t="shared" si="651"/>
        <v>1</v>
      </c>
      <c r="AT301" s="27">
        <f t="shared" si="651"/>
        <v>0.83199999999999985</v>
      </c>
      <c r="AU301" s="27">
        <f t="shared" si="651"/>
        <v>1</v>
      </c>
      <c r="AV301" s="27">
        <f t="shared" si="651"/>
        <v>0.83199999999999985</v>
      </c>
      <c r="AW301" s="27">
        <f t="shared" si="651"/>
        <v>0.83199999999999985</v>
      </c>
      <c r="AX301" s="27">
        <f t="shared" si="651"/>
        <v>0.83199999999999985</v>
      </c>
      <c r="AY301" s="27">
        <f t="shared" si="651"/>
        <v>0.83199999999999985</v>
      </c>
      <c r="AZ301" s="27">
        <f t="shared" si="651"/>
        <v>0.82399999999999984</v>
      </c>
      <c r="BA301" s="27">
        <f t="shared" si="651"/>
        <v>0.82399999999999984</v>
      </c>
      <c r="BB301" s="27">
        <f t="shared" si="651"/>
        <v>0.82399999999999984</v>
      </c>
      <c r="BC301" s="27">
        <f t="shared" si="651"/>
        <v>0.82399999999999984</v>
      </c>
      <c r="BD301" s="27">
        <f t="shared" si="651"/>
        <v>0.82399999999999984</v>
      </c>
      <c r="BE301" s="27">
        <f t="shared" si="651"/>
        <v>0.82399999999999984</v>
      </c>
      <c r="BF301" s="27">
        <f t="shared" si="651"/>
        <v>0.82399999999999984</v>
      </c>
      <c r="BG301" s="27">
        <f t="shared" si="651"/>
        <v>0.82399999999999984</v>
      </c>
      <c r="BH301" s="27">
        <f t="shared" si="651"/>
        <v>1</v>
      </c>
      <c r="BI301" s="27">
        <f t="shared" si="651"/>
        <v>1</v>
      </c>
      <c r="BJ301" s="27">
        <f t="shared" si="651"/>
        <v>1</v>
      </c>
      <c r="BK301" s="27">
        <f t="shared" si="651"/>
        <v>0.83199999999999985</v>
      </c>
      <c r="BL301" s="27">
        <f t="shared" si="651"/>
        <v>0.83199999999999985</v>
      </c>
      <c r="BM301" s="27">
        <f t="shared" si="651"/>
        <v>0.83199999999999985</v>
      </c>
      <c r="BN301" s="27">
        <f t="shared" si="651"/>
        <v>0.83199999999999985</v>
      </c>
      <c r="BO301" s="27">
        <f t="shared" si="651"/>
        <v>0.82399999999999984</v>
      </c>
      <c r="BP301" s="27">
        <f t="shared" si="651"/>
        <v>0.83199999999999985</v>
      </c>
      <c r="BQ301" s="27">
        <f t="shared" si="651"/>
        <v>0.82399999999999984</v>
      </c>
      <c r="BR301" s="27">
        <f t="shared" si="651"/>
        <v>0.82399999999999984</v>
      </c>
      <c r="BS301" s="27">
        <f t="shared" si="651"/>
        <v>0.82399999999999984</v>
      </c>
      <c r="BT301" s="27">
        <f t="shared" si="651"/>
        <v>0.82399999999999984</v>
      </c>
      <c r="BU301" s="27">
        <f t="shared" si="651"/>
        <v>1</v>
      </c>
      <c r="BV301" s="27">
        <f t="shared" si="651"/>
        <v>0.83199999999999985</v>
      </c>
      <c r="BW301" s="27">
        <f t="shared" si="651"/>
        <v>0.82399999999999984</v>
      </c>
      <c r="BX301" s="27">
        <f t="shared" si="651"/>
        <v>0.82399999999999984</v>
      </c>
      <c r="BY301" s="27">
        <f t="shared" si="651"/>
        <v>0.82399999999999984</v>
      </c>
      <c r="BZ301" s="27">
        <f t="shared" si="651"/>
        <v>0.82399999999999984</v>
      </c>
      <c r="CA301" s="27">
        <f t="shared" si="651"/>
        <v>0.82399999999999984</v>
      </c>
      <c r="CB301" s="27">
        <f t="shared" si="651"/>
        <v>0.82399999999999984</v>
      </c>
      <c r="CC301" s="27">
        <f t="shared" si="651"/>
        <v>0.82399999999999984</v>
      </c>
      <c r="CD301" s="27">
        <f t="shared" ref="CD301:CS301" si="652">IF($F301=CD$4,1,IF($F301&gt;=EDATE(CD$4,12),IF(CD$11="Prior Year",CD289*(1-CD$10),CD289-CD$10),IF(CD300&gt;0,CD300,0)))</f>
        <v>0.82399999999999984</v>
      </c>
      <c r="CE301" s="27">
        <f t="shared" si="652"/>
        <v>0.82399999999999984</v>
      </c>
      <c r="CF301" s="27">
        <f t="shared" si="652"/>
        <v>1</v>
      </c>
      <c r="CG301" s="27">
        <f t="shared" si="652"/>
        <v>1</v>
      </c>
      <c r="CH301" s="27">
        <f t="shared" si="652"/>
        <v>1</v>
      </c>
      <c r="CI301" s="27">
        <f t="shared" si="652"/>
        <v>0.82399999999999984</v>
      </c>
      <c r="CJ301" s="27">
        <f t="shared" si="652"/>
        <v>0.8899999999999999</v>
      </c>
      <c r="CK301" s="27">
        <f t="shared" si="652"/>
        <v>0.8899999999999999</v>
      </c>
      <c r="CL301" s="27">
        <f t="shared" si="652"/>
        <v>0.83999999999999986</v>
      </c>
      <c r="CM301" s="27">
        <v>0.88225199062934634</v>
      </c>
      <c r="CN301" s="27">
        <v>0.88225199062934634</v>
      </c>
      <c r="CO301" s="27">
        <v>0.88225199062934634</v>
      </c>
      <c r="CP301" s="27">
        <f t="shared" si="652"/>
        <v>0.8899999999999999</v>
      </c>
      <c r="CQ301" s="27">
        <f t="shared" si="652"/>
        <v>0.8899999999999999</v>
      </c>
      <c r="CR301" s="27">
        <f t="shared" si="652"/>
        <v>0.8899999999999999</v>
      </c>
      <c r="CS301" s="27">
        <f t="shared" si="652"/>
        <v>0.8899999999999999</v>
      </c>
    </row>
    <row r="302" spans="2:97" hidden="1" outlineLevel="1" collapsed="1" x14ac:dyDescent="0.25">
      <c r="B302" s="2">
        <f t="shared" si="587"/>
        <v>31</v>
      </c>
      <c r="F302" s="24">
        <f t="shared" si="590"/>
        <v>50771</v>
      </c>
      <c r="G302" s="25">
        <f t="shared" si="611"/>
        <v>0.88994672060260249</v>
      </c>
      <c r="H302" s="25"/>
      <c r="I302" s="25"/>
      <c r="J302" s="25"/>
      <c r="K302" s="25"/>
      <c r="L302" s="25"/>
      <c r="M302" s="25"/>
      <c r="N302" s="25"/>
      <c r="O302" s="25"/>
      <c r="P302" s="23"/>
      <c r="Q302" s="25">
        <f t="shared" si="612"/>
        <v>1</v>
      </c>
      <c r="R302" s="25">
        <f t="shared" ref="R302:CC302" si="653">IF($F302=R$4,1,IF($F302&gt;=EDATE(R$4,12),IF(R$11="Prior Year",R290*(1-R$10),R290-R$10),IF(R301&gt;0,R301,0)))</f>
        <v>0.8849999999999999</v>
      </c>
      <c r="S302" s="25">
        <f t="shared" si="653"/>
        <v>1</v>
      </c>
      <c r="T302" s="25">
        <f t="shared" si="653"/>
        <v>0.8849999999999999</v>
      </c>
      <c r="U302" s="25">
        <f t="shared" si="653"/>
        <v>0.8849999999999999</v>
      </c>
      <c r="V302" s="25">
        <f t="shared" si="653"/>
        <v>0.8899999999999999</v>
      </c>
      <c r="W302" s="25">
        <f t="shared" si="653"/>
        <v>0.8849999999999999</v>
      </c>
      <c r="X302" s="25">
        <f t="shared" si="653"/>
        <v>0.8899999999999999</v>
      </c>
      <c r="Y302" s="25">
        <f t="shared" si="653"/>
        <v>0.8899999999999999</v>
      </c>
      <c r="Z302" s="25">
        <f t="shared" si="653"/>
        <v>0.8899999999999999</v>
      </c>
      <c r="AA302" s="25">
        <f t="shared" si="653"/>
        <v>0.8899999999999999</v>
      </c>
      <c r="AB302" s="25">
        <f t="shared" si="653"/>
        <v>0.89499999999999991</v>
      </c>
      <c r="AC302" s="25">
        <f t="shared" si="653"/>
        <v>0.89499999999999991</v>
      </c>
      <c r="AD302" s="25">
        <f t="shared" si="653"/>
        <v>0.8849999999999999</v>
      </c>
      <c r="AE302" s="25">
        <f t="shared" si="653"/>
        <v>0.8899999999999999</v>
      </c>
      <c r="AF302" s="25">
        <f t="shared" si="653"/>
        <v>0.8899999999999999</v>
      </c>
      <c r="AG302" s="25">
        <f t="shared" si="653"/>
        <v>0.8899999999999999</v>
      </c>
      <c r="AH302" s="25">
        <f t="shared" si="653"/>
        <v>0.8899999999999999</v>
      </c>
      <c r="AI302" s="25">
        <f t="shared" si="653"/>
        <v>1</v>
      </c>
      <c r="AJ302" s="25">
        <f t="shared" si="653"/>
        <v>1</v>
      </c>
      <c r="AK302" s="25">
        <f t="shared" si="653"/>
        <v>0.8849999999999999</v>
      </c>
      <c r="AL302" s="25">
        <f t="shared" si="653"/>
        <v>0.8899999999999999</v>
      </c>
      <c r="AM302" s="25">
        <f t="shared" si="653"/>
        <v>0.8899999999999999</v>
      </c>
      <c r="AN302" s="25">
        <f t="shared" si="653"/>
        <v>0.82399999999999984</v>
      </c>
      <c r="AO302" s="25">
        <f t="shared" si="653"/>
        <v>0.82399999999999984</v>
      </c>
      <c r="AP302" s="25">
        <f t="shared" si="653"/>
        <v>0.82399999999999984</v>
      </c>
      <c r="AQ302" s="25">
        <f t="shared" si="653"/>
        <v>0.82399999999999984</v>
      </c>
      <c r="AR302" s="25">
        <f t="shared" si="653"/>
        <v>1</v>
      </c>
      <c r="AS302" s="25">
        <f t="shared" si="653"/>
        <v>1</v>
      </c>
      <c r="AT302" s="25">
        <f t="shared" si="653"/>
        <v>0.82399999999999984</v>
      </c>
      <c r="AU302" s="25">
        <f t="shared" si="653"/>
        <v>1</v>
      </c>
      <c r="AV302" s="25">
        <f t="shared" si="653"/>
        <v>0.82399999999999984</v>
      </c>
      <c r="AW302" s="25">
        <f t="shared" si="653"/>
        <v>0.82399999999999984</v>
      </c>
      <c r="AX302" s="25">
        <f t="shared" si="653"/>
        <v>0.82399999999999984</v>
      </c>
      <c r="AY302" s="25">
        <f t="shared" si="653"/>
        <v>0.82399999999999984</v>
      </c>
      <c r="AZ302" s="25">
        <f t="shared" si="653"/>
        <v>0.82399999999999984</v>
      </c>
      <c r="BA302" s="25">
        <f t="shared" si="653"/>
        <v>0.82399999999999984</v>
      </c>
      <c r="BB302" s="25">
        <f t="shared" si="653"/>
        <v>0.82399999999999984</v>
      </c>
      <c r="BC302" s="25">
        <f t="shared" si="653"/>
        <v>0.82399999999999984</v>
      </c>
      <c r="BD302" s="25">
        <f t="shared" si="653"/>
        <v>0.82399999999999984</v>
      </c>
      <c r="BE302" s="25">
        <f t="shared" si="653"/>
        <v>0.82399999999999984</v>
      </c>
      <c r="BF302" s="25">
        <f t="shared" si="653"/>
        <v>0.81599999999999984</v>
      </c>
      <c r="BG302" s="25">
        <f t="shared" si="653"/>
        <v>0.81599999999999984</v>
      </c>
      <c r="BH302" s="25">
        <f t="shared" si="653"/>
        <v>1</v>
      </c>
      <c r="BI302" s="25">
        <f t="shared" si="653"/>
        <v>1</v>
      </c>
      <c r="BJ302" s="25">
        <f t="shared" si="653"/>
        <v>1</v>
      </c>
      <c r="BK302" s="25">
        <f t="shared" si="653"/>
        <v>0.82399999999999984</v>
      </c>
      <c r="BL302" s="25">
        <f t="shared" si="653"/>
        <v>0.82399999999999984</v>
      </c>
      <c r="BM302" s="25">
        <f t="shared" si="653"/>
        <v>0.82399999999999984</v>
      </c>
      <c r="BN302" s="25">
        <f t="shared" si="653"/>
        <v>0.82399999999999984</v>
      </c>
      <c r="BO302" s="25">
        <f t="shared" si="653"/>
        <v>0.82399999999999984</v>
      </c>
      <c r="BP302" s="25">
        <f t="shared" si="653"/>
        <v>0.82399999999999984</v>
      </c>
      <c r="BQ302" s="25">
        <f t="shared" si="653"/>
        <v>0.82399999999999984</v>
      </c>
      <c r="BR302" s="25">
        <f t="shared" si="653"/>
        <v>0.82399999999999984</v>
      </c>
      <c r="BS302" s="25">
        <f t="shared" si="653"/>
        <v>0.82399999999999984</v>
      </c>
      <c r="BT302" s="25">
        <f t="shared" si="653"/>
        <v>0.82399999999999984</v>
      </c>
      <c r="BU302" s="25">
        <f t="shared" si="653"/>
        <v>1</v>
      </c>
      <c r="BV302" s="25">
        <f t="shared" si="653"/>
        <v>0.83199999999999985</v>
      </c>
      <c r="BW302" s="25">
        <f t="shared" si="653"/>
        <v>0.82399999999999984</v>
      </c>
      <c r="BX302" s="25">
        <f t="shared" si="653"/>
        <v>0.82399999999999984</v>
      </c>
      <c r="BY302" s="25">
        <f t="shared" si="653"/>
        <v>0.82399999999999984</v>
      </c>
      <c r="BZ302" s="25">
        <f t="shared" si="653"/>
        <v>0.82399999999999984</v>
      </c>
      <c r="CA302" s="25">
        <f t="shared" si="653"/>
        <v>0.82399999999999984</v>
      </c>
      <c r="CB302" s="25">
        <f t="shared" si="653"/>
        <v>0.82399999999999984</v>
      </c>
      <c r="CC302" s="25">
        <f t="shared" si="653"/>
        <v>0.82399999999999984</v>
      </c>
      <c r="CD302" s="25">
        <f t="shared" ref="CD302:CS302" si="654">IF($F302=CD$4,1,IF($F302&gt;=EDATE(CD$4,12),IF(CD$11="Prior Year",CD290*(1-CD$10),CD290-CD$10),IF(CD301&gt;0,CD301,0)))</f>
        <v>0.82399999999999984</v>
      </c>
      <c r="CE302" s="25">
        <f t="shared" si="654"/>
        <v>0.82399999999999984</v>
      </c>
      <c r="CF302" s="25">
        <f t="shared" si="654"/>
        <v>1</v>
      </c>
      <c r="CG302" s="25">
        <f t="shared" si="654"/>
        <v>1</v>
      </c>
      <c r="CH302" s="25">
        <f t="shared" si="654"/>
        <v>1</v>
      </c>
      <c r="CI302" s="25">
        <f t="shared" si="654"/>
        <v>0.82399999999999984</v>
      </c>
      <c r="CJ302" s="25">
        <f t="shared" si="654"/>
        <v>0.8899999999999999</v>
      </c>
      <c r="CK302" s="25">
        <f t="shared" si="654"/>
        <v>0.8899999999999999</v>
      </c>
      <c r="CL302" s="25">
        <f t="shared" si="654"/>
        <v>0.83999999999999986</v>
      </c>
      <c r="CM302" s="25">
        <v>0.87974976374177616</v>
      </c>
      <c r="CN302" s="25">
        <v>0.87974976374177616</v>
      </c>
      <c r="CO302" s="25">
        <v>0.87974976374177616</v>
      </c>
      <c r="CP302" s="25">
        <f t="shared" si="654"/>
        <v>0.8899999999999999</v>
      </c>
      <c r="CQ302" s="25">
        <f t="shared" si="654"/>
        <v>0.8899999999999999</v>
      </c>
      <c r="CR302" s="25">
        <f t="shared" si="654"/>
        <v>0.8899999999999999</v>
      </c>
      <c r="CS302" s="25">
        <f t="shared" si="654"/>
        <v>0.8899999999999999</v>
      </c>
    </row>
    <row r="303" spans="2:97" hidden="1" outlineLevel="1" x14ac:dyDescent="0.25">
      <c r="B303" s="2">
        <f t="shared" si="587"/>
        <v>28</v>
      </c>
      <c r="F303" s="24">
        <f t="shared" si="590"/>
        <v>50802</v>
      </c>
      <c r="G303" s="25">
        <f t="shared" si="611"/>
        <v>0.88994672060260249</v>
      </c>
      <c r="H303" s="25"/>
      <c r="I303" s="25"/>
      <c r="J303" s="25"/>
      <c r="K303" s="25"/>
      <c r="L303" s="25"/>
      <c r="M303" s="25"/>
      <c r="N303" s="25"/>
      <c r="O303" s="25"/>
      <c r="P303" s="23"/>
      <c r="Q303" s="25">
        <f t="shared" si="612"/>
        <v>1</v>
      </c>
      <c r="R303" s="25">
        <f t="shared" ref="R303:CC303" si="655">IF($F303=R$4,1,IF($F303&gt;=EDATE(R$4,12),IF(R$11="Prior Year",R291*(1-R$10),R291-R$10),IF(R302&gt;0,R302,0)))</f>
        <v>0.8849999999999999</v>
      </c>
      <c r="S303" s="25">
        <f t="shared" si="655"/>
        <v>1</v>
      </c>
      <c r="T303" s="25">
        <f t="shared" si="655"/>
        <v>0.8849999999999999</v>
      </c>
      <c r="U303" s="25">
        <f t="shared" si="655"/>
        <v>0.8849999999999999</v>
      </c>
      <c r="V303" s="25">
        <f t="shared" si="655"/>
        <v>0.8899999999999999</v>
      </c>
      <c r="W303" s="25">
        <f t="shared" si="655"/>
        <v>0.8849999999999999</v>
      </c>
      <c r="X303" s="25">
        <f t="shared" si="655"/>
        <v>0.8899999999999999</v>
      </c>
      <c r="Y303" s="25">
        <f t="shared" si="655"/>
        <v>0.8899999999999999</v>
      </c>
      <c r="Z303" s="25">
        <f t="shared" si="655"/>
        <v>0.8899999999999999</v>
      </c>
      <c r="AA303" s="25">
        <f t="shared" si="655"/>
        <v>0.8899999999999999</v>
      </c>
      <c r="AB303" s="25">
        <f t="shared" si="655"/>
        <v>0.89499999999999991</v>
      </c>
      <c r="AC303" s="25">
        <f t="shared" si="655"/>
        <v>0.89499999999999991</v>
      </c>
      <c r="AD303" s="25">
        <f t="shared" si="655"/>
        <v>0.8849999999999999</v>
      </c>
      <c r="AE303" s="25">
        <f t="shared" si="655"/>
        <v>0.8899999999999999</v>
      </c>
      <c r="AF303" s="25">
        <f t="shared" si="655"/>
        <v>0.8899999999999999</v>
      </c>
      <c r="AG303" s="25">
        <f t="shared" si="655"/>
        <v>0.8899999999999999</v>
      </c>
      <c r="AH303" s="25">
        <f t="shared" si="655"/>
        <v>0.8899999999999999</v>
      </c>
      <c r="AI303" s="25">
        <f t="shared" si="655"/>
        <v>1</v>
      </c>
      <c r="AJ303" s="25">
        <f t="shared" si="655"/>
        <v>1</v>
      </c>
      <c r="AK303" s="25">
        <f t="shared" si="655"/>
        <v>0.8849999999999999</v>
      </c>
      <c r="AL303" s="25">
        <f t="shared" si="655"/>
        <v>0.8899999999999999</v>
      </c>
      <c r="AM303" s="25">
        <f t="shared" si="655"/>
        <v>0.8899999999999999</v>
      </c>
      <c r="AN303" s="25">
        <f t="shared" si="655"/>
        <v>0.82399999999999984</v>
      </c>
      <c r="AO303" s="25">
        <f t="shared" si="655"/>
        <v>0.82399999999999984</v>
      </c>
      <c r="AP303" s="25">
        <f t="shared" si="655"/>
        <v>0.82399999999999984</v>
      </c>
      <c r="AQ303" s="25">
        <f t="shared" si="655"/>
        <v>0.82399999999999984</v>
      </c>
      <c r="AR303" s="25">
        <f t="shared" si="655"/>
        <v>1</v>
      </c>
      <c r="AS303" s="25">
        <f t="shared" si="655"/>
        <v>1</v>
      </c>
      <c r="AT303" s="25">
        <f t="shared" si="655"/>
        <v>0.82399999999999984</v>
      </c>
      <c r="AU303" s="25">
        <f t="shared" si="655"/>
        <v>1</v>
      </c>
      <c r="AV303" s="25">
        <f t="shared" si="655"/>
        <v>0.82399999999999984</v>
      </c>
      <c r="AW303" s="25">
        <f t="shared" si="655"/>
        <v>0.82399999999999984</v>
      </c>
      <c r="AX303" s="25">
        <f t="shared" si="655"/>
        <v>0.82399999999999984</v>
      </c>
      <c r="AY303" s="25">
        <f t="shared" si="655"/>
        <v>0.82399999999999984</v>
      </c>
      <c r="AZ303" s="25">
        <f t="shared" si="655"/>
        <v>0.82399999999999984</v>
      </c>
      <c r="BA303" s="25">
        <f t="shared" si="655"/>
        <v>0.82399999999999984</v>
      </c>
      <c r="BB303" s="25">
        <f t="shared" si="655"/>
        <v>0.82399999999999984</v>
      </c>
      <c r="BC303" s="25">
        <f t="shared" si="655"/>
        <v>0.82399999999999984</v>
      </c>
      <c r="BD303" s="25">
        <f t="shared" si="655"/>
        <v>0.82399999999999984</v>
      </c>
      <c r="BE303" s="25">
        <f t="shared" si="655"/>
        <v>0.82399999999999984</v>
      </c>
      <c r="BF303" s="25">
        <f t="shared" si="655"/>
        <v>0.81599999999999984</v>
      </c>
      <c r="BG303" s="25">
        <f t="shared" si="655"/>
        <v>0.81599999999999984</v>
      </c>
      <c r="BH303" s="25">
        <f t="shared" si="655"/>
        <v>1</v>
      </c>
      <c r="BI303" s="25">
        <f t="shared" si="655"/>
        <v>1</v>
      </c>
      <c r="BJ303" s="25">
        <f t="shared" si="655"/>
        <v>1</v>
      </c>
      <c r="BK303" s="25">
        <f t="shared" si="655"/>
        <v>0.82399999999999984</v>
      </c>
      <c r="BL303" s="25">
        <f t="shared" si="655"/>
        <v>0.82399999999999984</v>
      </c>
      <c r="BM303" s="25">
        <f t="shared" si="655"/>
        <v>0.82399999999999984</v>
      </c>
      <c r="BN303" s="25">
        <f t="shared" si="655"/>
        <v>0.82399999999999984</v>
      </c>
      <c r="BO303" s="25">
        <f t="shared" si="655"/>
        <v>0.82399999999999984</v>
      </c>
      <c r="BP303" s="25">
        <f t="shared" si="655"/>
        <v>0.82399999999999984</v>
      </c>
      <c r="BQ303" s="25">
        <f t="shared" si="655"/>
        <v>0.82399999999999984</v>
      </c>
      <c r="BR303" s="25">
        <f t="shared" si="655"/>
        <v>0.82399999999999984</v>
      </c>
      <c r="BS303" s="25">
        <f t="shared" si="655"/>
        <v>0.82399999999999984</v>
      </c>
      <c r="BT303" s="25">
        <f t="shared" si="655"/>
        <v>0.82399999999999984</v>
      </c>
      <c r="BU303" s="25">
        <f t="shared" si="655"/>
        <v>1</v>
      </c>
      <c r="BV303" s="25">
        <f t="shared" si="655"/>
        <v>0.83199999999999985</v>
      </c>
      <c r="BW303" s="25">
        <f t="shared" si="655"/>
        <v>0.82399999999999984</v>
      </c>
      <c r="BX303" s="25">
        <f t="shared" si="655"/>
        <v>0.82399999999999984</v>
      </c>
      <c r="BY303" s="25">
        <f t="shared" si="655"/>
        <v>0.82399999999999984</v>
      </c>
      <c r="BZ303" s="25">
        <f t="shared" si="655"/>
        <v>0.82399999999999984</v>
      </c>
      <c r="CA303" s="25">
        <f t="shared" si="655"/>
        <v>0.82399999999999984</v>
      </c>
      <c r="CB303" s="25">
        <f t="shared" si="655"/>
        <v>0.82399999999999984</v>
      </c>
      <c r="CC303" s="25">
        <f t="shared" si="655"/>
        <v>0.82399999999999984</v>
      </c>
      <c r="CD303" s="25">
        <f t="shared" ref="CD303:CS303" si="656">IF($F303=CD$4,1,IF($F303&gt;=EDATE(CD$4,12),IF(CD$11="Prior Year",CD291*(1-CD$10),CD291-CD$10),IF(CD302&gt;0,CD302,0)))</f>
        <v>0.82399999999999984</v>
      </c>
      <c r="CE303" s="25">
        <f t="shared" si="656"/>
        <v>0.82399999999999984</v>
      </c>
      <c r="CF303" s="25">
        <f t="shared" si="656"/>
        <v>1</v>
      </c>
      <c r="CG303" s="25">
        <f t="shared" si="656"/>
        <v>1</v>
      </c>
      <c r="CH303" s="25">
        <f t="shared" si="656"/>
        <v>1</v>
      </c>
      <c r="CI303" s="25">
        <f t="shared" si="656"/>
        <v>0.82399999999999984</v>
      </c>
      <c r="CJ303" s="25">
        <f t="shared" si="656"/>
        <v>0.8899999999999999</v>
      </c>
      <c r="CK303" s="25">
        <f t="shared" si="656"/>
        <v>0.8899999999999999</v>
      </c>
      <c r="CL303" s="25">
        <f t="shared" si="656"/>
        <v>0.83999999999999986</v>
      </c>
      <c r="CM303" s="25">
        <v>0.87974976374177616</v>
      </c>
      <c r="CN303" s="25">
        <v>0.87974976374177616</v>
      </c>
      <c r="CO303" s="25">
        <v>0.87974976374177616</v>
      </c>
      <c r="CP303" s="25">
        <f t="shared" si="656"/>
        <v>0.8899999999999999</v>
      </c>
      <c r="CQ303" s="25">
        <f t="shared" si="656"/>
        <v>0.8899999999999999</v>
      </c>
      <c r="CR303" s="25">
        <f t="shared" si="656"/>
        <v>0.8899999999999999</v>
      </c>
      <c r="CS303" s="25">
        <f t="shared" si="656"/>
        <v>0.8899999999999999</v>
      </c>
    </row>
    <row r="304" spans="2:97" hidden="1" outlineLevel="1" x14ac:dyDescent="0.25">
      <c r="B304" s="2">
        <f t="shared" si="587"/>
        <v>31</v>
      </c>
      <c r="F304" s="24">
        <f t="shared" si="590"/>
        <v>50830</v>
      </c>
      <c r="G304" s="25">
        <f t="shared" si="611"/>
        <v>0.88994672060260249</v>
      </c>
      <c r="H304" s="25"/>
      <c r="I304" s="25"/>
      <c r="J304" s="25"/>
      <c r="K304" s="25"/>
      <c r="L304" s="25"/>
      <c r="M304" s="25"/>
      <c r="N304" s="25"/>
      <c r="O304" s="25"/>
      <c r="P304" s="23"/>
      <c r="Q304" s="25">
        <f t="shared" si="612"/>
        <v>1</v>
      </c>
      <c r="R304" s="25">
        <f t="shared" ref="R304:CC304" si="657">IF($F304=R$4,1,IF($F304&gt;=EDATE(R$4,12),IF(R$11="Prior Year",R292*(1-R$10),R292-R$10),IF(R303&gt;0,R303,0)))</f>
        <v>0.8849999999999999</v>
      </c>
      <c r="S304" s="25">
        <f t="shared" si="657"/>
        <v>1</v>
      </c>
      <c r="T304" s="25">
        <f t="shared" si="657"/>
        <v>0.8849999999999999</v>
      </c>
      <c r="U304" s="25">
        <f t="shared" si="657"/>
        <v>0.8849999999999999</v>
      </c>
      <c r="V304" s="25">
        <f t="shared" si="657"/>
        <v>0.8899999999999999</v>
      </c>
      <c r="W304" s="25">
        <f t="shared" si="657"/>
        <v>0.8849999999999999</v>
      </c>
      <c r="X304" s="25">
        <f t="shared" si="657"/>
        <v>0.8899999999999999</v>
      </c>
      <c r="Y304" s="25">
        <f t="shared" si="657"/>
        <v>0.8899999999999999</v>
      </c>
      <c r="Z304" s="25">
        <f t="shared" si="657"/>
        <v>0.8899999999999999</v>
      </c>
      <c r="AA304" s="25">
        <f t="shared" si="657"/>
        <v>0.8899999999999999</v>
      </c>
      <c r="AB304" s="25">
        <f t="shared" si="657"/>
        <v>0.89499999999999991</v>
      </c>
      <c r="AC304" s="25">
        <f t="shared" si="657"/>
        <v>0.89499999999999991</v>
      </c>
      <c r="AD304" s="25">
        <f t="shared" si="657"/>
        <v>0.8849999999999999</v>
      </c>
      <c r="AE304" s="25">
        <f t="shared" si="657"/>
        <v>0.8899999999999999</v>
      </c>
      <c r="AF304" s="25">
        <f t="shared" si="657"/>
        <v>0.8899999999999999</v>
      </c>
      <c r="AG304" s="25">
        <f t="shared" si="657"/>
        <v>0.8899999999999999</v>
      </c>
      <c r="AH304" s="25">
        <f t="shared" si="657"/>
        <v>0.8899999999999999</v>
      </c>
      <c r="AI304" s="25">
        <f t="shared" si="657"/>
        <v>1</v>
      </c>
      <c r="AJ304" s="25">
        <f t="shared" si="657"/>
        <v>1</v>
      </c>
      <c r="AK304" s="25">
        <f t="shared" si="657"/>
        <v>0.8849999999999999</v>
      </c>
      <c r="AL304" s="25">
        <f t="shared" si="657"/>
        <v>0.8899999999999999</v>
      </c>
      <c r="AM304" s="25">
        <f t="shared" si="657"/>
        <v>0.8899999999999999</v>
      </c>
      <c r="AN304" s="25">
        <f t="shared" si="657"/>
        <v>0.82399999999999984</v>
      </c>
      <c r="AO304" s="25">
        <f t="shared" si="657"/>
        <v>0.82399999999999984</v>
      </c>
      <c r="AP304" s="25">
        <f t="shared" si="657"/>
        <v>0.82399999999999984</v>
      </c>
      <c r="AQ304" s="25">
        <f t="shared" si="657"/>
        <v>0.82399999999999984</v>
      </c>
      <c r="AR304" s="25">
        <f t="shared" si="657"/>
        <v>1</v>
      </c>
      <c r="AS304" s="25">
        <f t="shared" si="657"/>
        <v>1</v>
      </c>
      <c r="AT304" s="25">
        <f t="shared" si="657"/>
        <v>0.82399999999999984</v>
      </c>
      <c r="AU304" s="25">
        <f t="shared" si="657"/>
        <v>1</v>
      </c>
      <c r="AV304" s="25">
        <f t="shared" si="657"/>
        <v>0.82399999999999984</v>
      </c>
      <c r="AW304" s="25">
        <f t="shared" si="657"/>
        <v>0.82399999999999984</v>
      </c>
      <c r="AX304" s="25">
        <f t="shared" si="657"/>
        <v>0.82399999999999984</v>
      </c>
      <c r="AY304" s="25">
        <f t="shared" si="657"/>
        <v>0.82399999999999984</v>
      </c>
      <c r="AZ304" s="25">
        <f t="shared" si="657"/>
        <v>0.82399999999999984</v>
      </c>
      <c r="BA304" s="25">
        <f t="shared" si="657"/>
        <v>0.82399999999999984</v>
      </c>
      <c r="BB304" s="25">
        <f t="shared" si="657"/>
        <v>0.82399999999999984</v>
      </c>
      <c r="BC304" s="25">
        <f t="shared" si="657"/>
        <v>0.82399999999999984</v>
      </c>
      <c r="BD304" s="25">
        <f t="shared" si="657"/>
        <v>0.82399999999999984</v>
      </c>
      <c r="BE304" s="25">
        <f t="shared" si="657"/>
        <v>0.82399999999999984</v>
      </c>
      <c r="BF304" s="25">
        <f t="shared" si="657"/>
        <v>0.81599999999999984</v>
      </c>
      <c r="BG304" s="25">
        <f t="shared" si="657"/>
        <v>0.81599999999999984</v>
      </c>
      <c r="BH304" s="25">
        <f t="shared" si="657"/>
        <v>1</v>
      </c>
      <c r="BI304" s="25">
        <f t="shared" si="657"/>
        <v>1</v>
      </c>
      <c r="BJ304" s="25">
        <f t="shared" si="657"/>
        <v>1</v>
      </c>
      <c r="BK304" s="25">
        <f t="shared" si="657"/>
        <v>0.82399999999999984</v>
      </c>
      <c r="BL304" s="25">
        <f t="shared" si="657"/>
        <v>0.82399999999999984</v>
      </c>
      <c r="BM304" s="25">
        <f t="shared" si="657"/>
        <v>0.82399999999999984</v>
      </c>
      <c r="BN304" s="25">
        <f t="shared" si="657"/>
        <v>0.82399999999999984</v>
      </c>
      <c r="BO304" s="25">
        <f t="shared" si="657"/>
        <v>0.82399999999999984</v>
      </c>
      <c r="BP304" s="25">
        <f t="shared" si="657"/>
        <v>0.82399999999999984</v>
      </c>
      <c r="BQ304" s="25">
        <f t="shared" si="657"/>
        <v>0.82399999999999984</v>
      </c>
      <c r="BR304" s="25">
        <f t="shared" si="657"/>
        <v>0.82399999999999984</v>
      </c>
      <c r="BS304" s="25">
        <f t="shared" si="657"/>
        <v>0.82399999999999984</v>
      </c>
      <c r="BT304" s="25">
        <f t="shared" si="657"/>
        <v>0.82399999999999984</v>
      </c>
      <c r="BU304" s="25">
        <f t="shared" si="657"/>
        <v>1</v>
      </c>
      <c r="BV304" s="25">
        <f t="shared" si="657"/>
        <v>0.83199999999999985</v>
      </c>
      <c r="BW304" s="25">
        <f t="shared" si="657"/>
        <v>0.82399999999999984</v>
      </c>
      <c r="BX304" s="25">
        <f t="shared" si="657"/>
        <v>0.82399999999999984</v>
      </c>
      <c r="BY304" s="25">
        <f t="shared" si="657"/>
        <v>0.82399999999999984</v>
      </c>
      <c r="BZ304" s="25">
        <f t="shared" si="657"/>
        <v>0.82399999999999984</v>
      </c>
      <c r="CA304" s="25">
        <f t="shared" si="657"/>
        <v>0.82399999999999984</v>
      </c>
      <c r="CB304" s="25">
        <f t="shared" si="657"/>
        <v>0.82399999999999984</v>
      </c>
      <c r="CC304" s="25">
        <f t="shared" si="657"/>
        <v>0.82399999999999984</v>
      </c>
      <c r="CD304" s="25">
        <f t="shared" ref="CD304:CS304" si="658">IF($F304=CD$4,1,IF($F304&gt;=EDATE(CD$4,12),IF(CD$11="Prior Year",CD292*(1-CD$10),CD292-CD$10),IF(CD303&gt;0,CD303,0)))</f>
        <v>0.82399999999999984</v>
      </c>
      <c r="CE304" s="25">
        <f t="shared" si="658"/>
        <v>0.82399999999999984</v>
      </c>
      <c r="CF304" s="25">
        <f t="shared" si="658"/>
        <v>1</v>
      </c>
      <c r="CG304" s="25">
        <f t="shared" si="658"/>
        <v>1</v>
      </c>
      <c r="CH304" s="25">
        <f t="shared" si="658"/>
        <v>1</v>
      </c>
      <c r="CI304" s="25">
        <f t="shared" si="658"/>
        <v>0.82399999999999984</v>
      </c>
      <c r="CJ304" s="25">
        <f t="shared" si="658"/>
        <v>0.8899999999999999</v>
      </c>
      <c r="CK304" s="25">
        <f t="shared" si="658"/>
        <v>0.8899999999999999</v>
      </c>
      <c r="CL304" s="25">
        <f t="shared" si="658"/>
        <v>0.83999999999999986</v>
      </c>
      <c r="CM304" s="25">
        <v>0.87974976374177616</v>
      </c>
      <c r="CN304" s="25">
        <v>0.87974976374177616</v>
      </c>
      <c r="CO304" s="25">
        <v>0.87974976374177616</v>
      </c>
      <c r="CP304" s="25">
        <f t="shared" si="658"/>
        <v>0.8899999999999999</v>
      </c>
      <c r="CQ304" s="25">
        <f t="shared" si="658"/>
        <v>0.8899999999999999</v>
      </c>
      <c r="CR304" s="25">
        <f t="shared" si="658"/>
        <v>0.8899999999999999</v>
      </c>
      <c r="CS304" s="25">
        <f t="shared" si="658"/>
        <v>0.8899999999999999</v>
      </c>
    </row>
    <row r="305" spans="2:97" hidden="1" outlineLevel="1" x14ac:dyDescent="0.25">
      <c r="B305" s="2">
        <f t="shared" si="587"/>
        <v>30</v>
      </c>
      <c r="F305" s="24">
        <f t="shared" si="590"/>
        <v>50861</v>
      </c>
      <c r="G305" s="25">
        <f t="shared" si="611"/>
        <v>0.88994672060260249</v>
      </c>
      <c r="H305" s="25"/>
      <c r="I305" s="25"/>
      <c r="J305" s="25"/>
      <c r="K305" s="25"/>
      <c r="L305" s="25"/>
      <c r="M305" s="25"/>
      <c r="N305" s="25"/>
      <c r="O305" s="25"/>
      <c r="P305" s="23"/>
      <c r="Q305" s="25">
        <f t="shared" si="612"/>
        <v>1</v>
      </c>
      <c r="R305" s="25">
        <f t="shared" ref="R305:CC305" si="659">IF($F305=R$4,1,IF($F305&gt;=EDATE(R$4,12),IF(R$11="Prior Year",R293*(1-R$10),R293-R$10),IF(R304&gt;0,R304,0)))</f>
        <v>0.8849999999999999</v>
      </c>
      <c r="S305" s="25">
        <f t="shared" si="659"/>
        <v>1</v>
      </c>
      <c r="T305" s="25">
        <f t="shared" si="659"/>
        <v>0.8849999999999999</v>
      </c>
      <c r="U305" s="25">
        <f t="shared" si="659"/>
        <v>0.8849999999999999</v>
      </c>
      <c r="V305" s="25">
        <f t="shared" si="659"/>
        <v>0.8899999999999999</v>
      </c>
      <c r="W305" s="25">
        <f t="shared" si="659"/>
        <v>0.8849999999999999</v>
      </c>
      <c r="X305" s="25">
        <f t="shared" si="659"/>
        <v>0.8899999999999999</v>
      </c>
      <c r="Y305" s="25">
        <f t="shared" si="659"/>
        <v>0.8899999999999999</v>
      </c>
      <c r="Z305" s="25">
        <f t="shared" si="659"/>
        <v>0.8899999999999999</v>
      </c>
      <c r="AA305" s="25">
        <f t="shared" si="659"/>
        <v>0.8899999999999999</v>
      </c>
      <c r="AB305" s="25">
        <f t="shared" si="659"/>
        <v>0.89499999999999991</v>
      </c>
      <c r="AC305" s="25">
        <f t="shared" si="659"/>
        <v>0.89499999999999991</v>
      </c>
      <c r="AD305" s="25">
        <f t="shared" si="659"/>
        <v>0.8849999999999999</v>
      </c>
      <c r="AE305" s="25">
        <f t="shared" si="659"/>
        <v>0.8899999999999999</v>
      </c>
      <c r="AF305" s="25">
        <f t="shared" si="659"/>
        <v>0.8899999999999999</v>
      </c>
      <c r="AG305" s="25">
        <f t="shared" si="659"/>
        <v>0.8899999999999999</v>
      </c>
      <c r="AH305" s="25">
        <f t="shared" si="659"/>
        <v>0.8899999999999999</v>
      </c>
      <c r="AI305" s="25">
        <f t="shared" si="659"/>
        <v>1</v>
      </c>
      <c r="AJ305" s="25">
        <f t="shared" si="659"/>
        <v>1</v>
      </c>
      <c r="AK305" s="25">
        <f t="shared" si="659"/>
        <v>0.8849999999999999</v>
      </c>
      <c r="AL305" s="25">
        <f t="shared" si="659"/>
        <v>0.8899999999999999</v>
      </c>
      <c r="AM305" s="25">
        <f t="shared" si="659"/>
        <v>0.8899999999999999</v>
      </c>
      <c r="AN305" s="25">
        <f t="shared" si="659"/>
        <v>0.82399999999999984</v>
      </c>
      <c r="AO305" s="25">
        <f t="shared" si="659"/>
        <v>0.82399999999999984</v>
      </c>
      <c r="AP305" s="25">
        <f t="shared" si="659"/>
        <v>0.82399999999999984</v>
      </c>
      <c r="AQ305" s="25">
        <f t="shared" si="659"/>
        <v>0.82399999999999984</v>
      </c>
      <c r="AR305" s="25">
        <f t="shared" si="659"/>
        <v>1</v>
      </c>
      <c r="AS305" s="25">
        <f t="shared" si="659"/>
        <v>1</v>
      </c>
      <c r="AT305" s="25">
        <f t="shared" si="659"/>
        <v>0.82399999999999984</v>
      </c>
      <c r="AU305" s="25">
        <f t="shared" si="659"/>
        <v>1</v>
      </c>
      <c r="AV305" s="25">
        <f t="shared" si="659"/>
        <v>0.82399999999999984</v>
      </c>
      <c r="AW305" s="25">
        <f t="shared" si="659"/>
        <v>0.82399999999999984</v>
      </c>
      <c r="AX305" s="25">
        <f t="shared" si="659"/>
        <v>0.82399999999999984</v>
      </c>
      <c r="AY305" s="25">
        <f t="shared" si="659"/>
        <v>0.82399999999999984</v>
      </c>
      <c r="AZ305" s="25">
        <f t="shared" si="659"/>
        <v>0.82399999999999984</v>
      </c>
      <c r="BA305" s="25">
        <f t="shared" si="659"/>
        <v>0.82399999999999984</v>
      </c>
      <c r="BB305" s="25">
        <f t="shared" si="659"/>
        <v>0.82399999999999984</v>
      </c>
      <c r="BC305" s="25">
        <f t="shared" si="659"/>
        <v>0.82399999999999984</v>
      </c>
      <c r="BD305" s="25">
        <f t="shared" si="659"/>
        <v>0.82399999999999984</v>
      </c>
      <c r="BE305" s="25">
        <f t="shared" si="659"/>
        <v>0.82399999999999984</v>
      </c>
      <c r="BF305" s="25">
        <f t="shared" si="659"/>
        <v>0.81599999999999984</v>
      </c>
      <c r="BG305" s="25">
        <f t="shared" si="659"/>
        <v>0.81599999999999984</v>
      </c>
      <c r="BH305" s="25">
        <f t="shared" si="659"/>
        <v>1</v>
      </c>
      <c r="BI305" s="25">
        <f t="shared" si="659"/>
        <v>1</v>
      </c>
      <c r="BJ305" s="25">
        <f t="shared" si="659"/>
        <v>1</v>
      </c>
      <c r="BK305" s="25">
        <f t="shared" si="659"/>
        <v>0.82399999999999984</v>
      </c>
      <c r="BL305" s="25">
        <f t="shared" si="659"/>
        <v>0.82399999999999984</v>
      </c>
      <c r="BM305" s="25">
        <f t="shared" si="659"/>
        <v>0.82399999999999984</v>
      </c>
      <c r="BN305" s="25">
        <f t="shared" si="659"/>
        <v>0.82399999999999984</v>
      </c>
      <c r="BO305" s="25">
        <f t="shared" si="659"/>
        <v>0.82399999999999984</v>
      </c>
      <c r="BP305" s="25">
        <f t="shared" si="659"/>
        <v>0.82399999999999984</v>
      </c>
      <c r="BQ305" s="25">
        <f t="shared" si="659"/>
        <v>0.82399999999999984</v>
      </c>
      <c r="BR305" s="25">
        <f t="shared" si="659"/>
        <v>0.82399999999999984</v>
      </c>
      <c r="BS305" s="25">
        <f t="shared" si="659"/>
        <v>0.82399999999999984</v>
      </c>
      <c r="BT305" s="25">
        <f t="shared" si="659"/>
        <v>0.82399999999999984</v>
      </c>
      <c r="BU305" s="25">
        <f t="shared" si="659"/>
        <v>1</v>
      </c>
      <c r="BV305" s="25">
        <f t="shared" si="659"/>
        <v>0.83199999999999985</v>
      </c>
      <c r="BW305" s="25">
        <f t="shared" si="659"/>
        <v>0.82399999999999984</v>
      </c>
      <c r="BX305" s="25">
        <f t="shared" si="659"/>
        <v>0.82399999999999984</v>
      </c>
      <c r="BY305" s="25">
        <f t="shared" si="659"/>
        <v>0.82399999999999984</v>
      </c>
      <c r="BZ305" s="25">
        <f t="shared" si="659"/>
        <v>0.82399999999999984</v>
      </c>
      <c r="CA305" s="25">
        <f t="shared" si="659"/>
        <v>0.82399999999999984</v>
      </c>
      <c r="CB305" s="25">
        <f t="shared" si="659"/>
        <v>0.82399999999999984</v>
      </c>
      <c r="CC305" s="25">
        <f t="shared" si="659"/>
        <v>0.82399999999999984</v>
      </c>
      <c r="CD305" s="25">
        <f t="shared" ref="CD305:CS305" si="660">IF($F305=CD$4,1,IF($F305&gt;=EDATE(CD$4,12),IF(CD$11="Prior Year",CD293*(1-CD$10),CD293-CD$10),IF(CD304&gt;0,CD304,0)))</f>
        <v>0.82399999999999984</v>
      </c>
      <c r="CE305" s="25">
        <f t="shared" si="660"/>
        <v>0.82399999999999984</v>
      </c>
      <c r="CF305" s="25">
        <f t="shared" si="660"/>
        <v>1</v>
      </c>
      <c r="CG305" s="25">
        <f t="shared" si="660"/>
        <v>1</v>
      </c>
      <c r="CH305" s="25">
        <f t="shared" si="660"/>
        <v>1</v>
      </c>
      <c r="CI305" s="25">
        <f t="shared" si="660"/>
        <v>0.82399999999999984</v>
      </c>
      <c r="CJ305" s="25">
        <f t="shared" si="660"/>
        <v>0.8899999999999999</v>
      </c>
      <c r="CK305" s="25">
        <f t="shared" si="660"/>
        <v>0.8899999999999999</v>
      </c>
      <c r="CL305" s="25">
        <f t="shared" si="660"/>
        <v>0.83999999999999986</v>
      </c>
      <c r="CM305" s="25">
        <v>0.87974976374177616</v>
      </c>
      <c r="CN305" s="25">
        <v>0.87974976374177616</v>
      </c>
      <c r="CO305" s="25">
        <v>0.87974976374177616</v>
      </c>
      <c r="CP305" s="25">
        <f t="shared" si="660"/>
        <v>0.8899999999999999</v>
      </c>
      <c r="CQ305" s="25">
        <f t="shared" si="660"/>
        <v>0.8899999999999999</v>
      </c>
      <c r="CR305" s="25">
        <f t="shared" si="660"/>
        <v>0.8899999999999999</v>
      </c>
      <c r="CS305" s="25">
        <f t="shared" si="660"/>
        <v>0.8899999999999999</v>
      </c>
    </row>
    <row r="306" spans="2:97" hidden="1" outlineLevel="1" x14ac:dyDescent="0.25">
      <c r="B306" s="2">
        <f t="shared" si="587"/>
        <v>31</v>
      </c>
      <c r="F306" s="24">
        <f t="shared" si="590"/>
        <v>50891</v>
      </c>
      <c r="G306" s="25">
        <f t="shared" si="611"/>
        <v>0.88979150135541585</v>
      </c>
      <c r="H306" s="25"/>
      <c r="I306" s="25"/>
      <c r="J306" s="25"/>
      <c r="K306" s="25"/>
      <c r="L306" s="25"/>
      <c r="M306" s="25"/>
      <c r="N306" s="25"/>
      <c r="O306" s="25"/>
      <c r="P306" s="23"/>
      <c r="Q306" s="25">
        <f t="shared" si="612"/>
        <v>1</v>
      </c>
      <c r="R306" s="25">
        <f t="shared" ref="R306:CC306" si="661">IF($F306=R$4,1,IF($F306&gt;=EDATE(R$4,12),IF(R$11="Prior Year",R294*(1-R$10),R294-R$10),IF(R305&gt;0,R305,0)))</f>
        <v>0.8849999999999999</v>
      </c>
      <c r="S306" s="25">
        <f t="shared" si="661"/>
        <v>1</v>
      </c>
      <c r="T306" s="25">
        <f t="shared" si="661"/>
        <v>0.8849999999999999</v>
      </c>
      <c r="U306" s="25">
        <f t="shared" si="661"/>
        <v>0.8849999999999999</v>
      </c>
      <c r="V306" s="25">
        <f t="shared" si="661"/>
        <v>0.8899999999999999</v>
      </c>
      <c r="W306" s="25">
        <f t="shared" si="661"/>
        <v>0.8849999999999999</v>
      </c>
      <c r="X306" s="25">
        <f t="shared" si="661"/>
        <v>0.8899999999999999</v>
      </c>
      <c r="Y306" s="25">
        <f t="shared" si="661"/>
        <v>0.8899999999999999</v>
      </c>
      <c r="Z306" s="25">
        <f t="shared" si="661"/>
        <v>0.8899999999999999</v>
      </c>
      <c r="AA306" s="25">
        <f t="shared" si="661"/>
        <v>0.8899999999999999</v>
      </c>
      <c r="AB306" s="25">
        <f t="shared" si="661"/>
        <v>0.89499999999999991</v>
      </c>
      <c r="AC306" s="25">
        <f t="shared" si="661"/>
        <v>0.89499999999999991</v>
      </c>
      <c r="AD306" s="25">
        <f t="shared" si="661"/>
        <v>0.8849999999999999</v>
      </c>
      <c r="AE306" s="25">
        <f t="shared" si="661"/>
        <v>0.8899999999999999</v>
      </c>
      <c r="AF306" s="25">
        <f t="shared" si="661"/>
        <v>0.8899999999999999</v>
      </c>
      <c r="AG306" s="25">
        <f t="shared" si="661"/>
        <v>0.8899999999999999</v>
      </c>
      <c r="AH306" s="25">
        <f t="shared" si="661"/>
        <v>0.8899999999999999</v>
      </c>
      <c r="AI306" s="25">
        <f t="shared" si="661"/>
        <v>1</v>
      </c>
      <c r="AJ306" s="25">
        <f t="shared" si="661"/>
        <v>1</v>
      </c>
      <c r="AK306" s="25">
        <f t="shared" si="661"/>
        <v>0.8849999999999999</v>
      </c>
      <c r="AL306" s="25">
        <f t="shared" si="661"/>
        <v>0.8899999999999999</v>
      </c>
      <c r="AM306" s="25">
        <f t="shared" si="661"/>
        <v>0.8899999999999999</v>
      </c>
      <c r="AN306" s="25">
        <f t="shared" si="661"/>
        <v>0.82399999999999984</v>
      </c>
      <c r="AO306" s="25">
        <f t="shared" si="661"/>
        <v>0.82399999999999984</v>
      </c>
      <c r="AP306" s="25">
        <f t="shared" si="661"/>
        <v>0.82399999999999984</v>
      </c>
      <c r="AQ306" s="25">
        <f t="shared" si="661"/>
        <v>0.82399999999999984</v>
      </c>
      <c r="AR306" s="25">
        <f t="shared" si="661"/>
        <v>1</v>
      </c>
      <c r="AS306" s="25">
        <f t="shared" si="661"/>
        <v>1</v>
      </c>
      <c r="AT306" s="25">
        <f t="shared" si="661"/>
        <v>0.82399999999999984</v>
      </c>
      <c r="AU306" s="25">
        <f t="shared" si="661"/>
        <v>1</v>
      </c>
      <c r="AV306" s="25">
        <f t="shared" si="661"/>
        <v>0.82399999999999984</v>
      </c>
      <c r="AW306" s="25">
        <f t="shared" si="661"/>
        <v>0.82399999999999984</v>
      </c>
      <c r="AX306" s="25">
        <f t="shared" si="661"/>
        <v>0.82399999999999984</v>
      </c>
      <c r="AY306" s="25">
        <f t="shared" si="661"/>
        <v>0.82399999999999984</v>
      </c>
      <c r="AZ306" s="25">
        <f t="shared" si="661"/>
        <v>0.82399999999999984</v>
      </c>
      <c r="BA306" s="25">
        <f t="shared" si="661"/>
        <v>0.82399999999999984</v>
      </c>
      <c r="BB306" s="25">
        <f t="shared" si="661"/>
        <v>0.82399999999999984</v>
      </c>
      <c r="BC306" s="25">
        <f t="shared" si="661"/>
        <v>0.82399999999999984</v>
      </c>
      <c r="BD306" s="25">
        <f t="shared" si="661"/>
        <v>0.82399999999999984</v>
      </c>
      <c r="BE306" s="25">
        <f t="shared" si="661"/>
        <v>0.82399999999999984</v>
      </c>
      <c r="BF306" s="25">
        <f t="shared" si="661"/>
        <v>0.81599999999999984</v>
      </c>
      <c r="BG306" s="25">
        <f t="shared" si="661"/>
        <v>0.81599999999999984</v>
      </c>
      <c r="BH306" s="25">
        <f t="shared" si="661"/>
        <v>1</v>
      </c>
      <c r="BI306" s="25">
        <f t="shared" si="661"/>
        <v>1</v>
      </c>
      <c r="BJ306" s="25">
        <f t="shared" si="661"/>
        <v>1</v>
      </c>
      <c r="BK306" s="25">
        <f t="shared" si="661"/>
        <v>0.82399999999999984</v>
      </c>
      <c r="BL306" s="25">
        <f t="shared" si="661"/>
        <v>0.82399999999999984</v>
      </c>
      <c r="BM306" s="25">
        <f t="shared" si="661"/>
        <v>0.82399999999999984</v>
      </c>
      <c r="BN306" s="25">
        <f t="shared" si="661"/>
        <v>0.82399999999999984</v>
      </c>
      <c r="BO306" s="25">
        <f t="shared" si="661"/>
        <v>0.82399999999999984</v>
      </c>
      <c r="BP306" s="25">
        <f t="shared" si="661"/>
        <v>0.82399999999999984</v>
      </c>
      <c r="BQ306" s="25">
        <f t="shared" si="661"/>
        <v>0.82399999999999984</v>
      </c>
      <c r="BR306" s="25">
        <f t="shared" si="661"/>
        <v>0.82399999999999984</v>
      </c>
      <c r="BS306" s="25">
        <f t="shared" si="661"/>
        <v>0.82399999999999984</v>
      </c>
      <c r="BT306" s="25">
        <f t="shared" si="661"/>
        <v>0.82399999999999984</v>
      </c>
      <c r="BU306" s="25">
        <f t="shared" si="661"/>
        <v>1</v>
      </c>
      <c r="BV306" s="25">
        <f t="shared" si="661"/>
        <v>0.83199999999999985</v>
      </c>
      <c r="BW306" s="25">
        <f t="shared" si="661"/>
        <v>0.82399999999999984</v>
      </c>
      <c r="BX306" s="25">
        <f t="shared" si="661"/>
        <v>0.82399999999999984</v>
      </c>
      <c r="BY306" s="25">
        <f t="shared" si="661"/>
        <v>0.82399999999999984</v>
      </c>
      <c r="BZ306" s="25">
        <f t="shared" si="661"/>
        <v>0.82399999999999984</v>
      </c>
      <c r="CA306" s="25">
        <f t="shared" si="661"/>
        <v>0.82399999999999984</v>
      </c>
      <c r="CB306" s="25">
        <f t="shared" si="661"/>
        <v>0.82399999999999984</v>
      </c>
      <c r="CC306" s="25">
        <f t="shared" si="661"/>
        <v>0.82399999999999984</v>
      </c>
      <c r="CD306" s="25">
        <f t="shared" ref="CD306:CS306" si="662">IF($F306=CD$4,1,IF($F306&gt;=EDATE(CD$4,12),IF(CD$11="Prior Year",CD294*(1-CD$10),CD294-CD$10),IF(CD305&gt;0,CD305,0)))</f>
        <v>0.82399999999999984</v>
      </c>
      <c r="CE306" s="25">
        <f t="shared" si="662"/>
        <v>0.82399999999999984</v>
      </c>
      <c r="CF306" s="25">
        <f t="shared" si="662"/>
        <v>1</v>
      </c>
      <c r="CG306" s="25">
        <f t="shared" si="662"/>
        <v>1</v>
      </c>
      <c r="CH306" s="25">
        <f t="shared" si="662"/>
        <v>1</v>
      </c>
      <c r="CI306" s="25">
        <f t="shared" si="662"/>
        <v>0.81599999999999984</v>
      </c>
      <c r="CJ306" s="25">
        <f t="shared" si="662"/>
        <v>0.8899999999999999</v>
      </c>
      <c r="CK306" s="25">
        <f t="shared" si="662"/>
        <v>0.8899999999999999</v>
      </c>
      <c r="CL306" s="25">
        <f t="shared" si="662"/>
        <v>0.83999999999999986</v>
      </c>
      <c r="CM306" s="25">
        <v>0.87974976374177616</v>
      </c>
      <c r="CN306" s="25">
        <v>0.87974976374177616</v>
      </c>
      <c r="CO306" s="25">
        <v>0.87974976374177616</v>
      </c>
      <c r="CP306" s="25">
        <f t="shared" si="662"/>
        <v>0.8899999999999999</v>
      </c>
      <c r="CQ306" s="25">
        <f t="shared" si="662"/>
        <v>0.8899999999999999</v>
      </c>
      <c r="CR306" s="25">
        <f t="shared" si="662"/>
        <v>0.8899999999999999</v>
      </c>
      <c r="CS306" s="25">
        <f t="shared" si="662"/>
        <v>0.8899999999999999</v>
      </c>
    </row>
    <row r="307" spans="2:97" hidden="1" outlineLevel="1" x14ac:dyDescent="0.25">
      <c r="B307" s="2">
        <f t="shared" si="587"/>
        <v>30</v>
      </c>
      <c r="F307" s="24">
        <f t="shared" si="590"/>
        <v>50922</v>
      </c>
      <c r="G307" s="25">
        <f t="shared" si="611"/>
        <v>0.88886018587229587</v>
      </c>
      <c r="H307" s="25"/>
      <c r="I307" s="25"/>
      <c r="J307" s="25"/>
      <c r="K307" s="25"/>
      <c r="L307" s="25"/>
      <c r="M307" s="25"/>
      <c r="N307" s="25"/>
      <c r="O307" s="25"/>
      <c r="P307" s="23"/>
      <c r="Q307" s="25">
        <f t="shared" si="612"/>
        <v>1</v>
      </c>
      <c r="R307" s="25">
        <f t="shared" ref="R307:CC307" si="663">IF($F307=R$4,1,IF($F307&gt;=EDATE(R$4,12),IF(R$11="Prior Year",R295*(1-R$10),R295-R$10),IF(R306&gt;0,R306,0)))</f>
        <v>0.8849999999999999</v>
      </c>
      <c r="S307" s="25">
        <f t="shared" si="663"/>
        <v>1</v>
      </c>
      <c r="T307" s="25">
        <f t="shared" si="663"/>
        <v>0.8849999999999999</v>
      </c>
      <c r="U307" s="25">
        <f t="shared" si="663"/>
        <v>0.8849999999999999</v>
      </c>
      <c r="V307" s="25">
        <f t="shared" si="663"/>
        <v>0.8899999999999999</v>
      </c>
      <c r="W307" s="25">
        <f t="shared" si="663"/>
        <v>0.8849999999999999</v>
      </c>
      <c r="X307" s="25">
        <f t="shared" si="663"/>
        <v>0.8899999999999999</v>
      </c>
      <c r="Y307" s="25">
        <f t="shared" si="663"/>
        <v>0.8899999999999999</v>
      </c>
      <c r="Z307" s="25">
        <f t="shared" si="663"/>
        <v>0.8899999999999999</v>
      </c>
      <c r="AA307" s="25">
        <f t="shared" si="663"/>
        <v>0.8899999999999999</v>
      </c>
      <c r="AB307" s="25">
        <f t="shared" si="663"/>
        <v>0.89499999999999991</v>
      </c>
      <c r="AC307" s="25">
        <f t="shared" si="663"/>
        <v>0.89499999999999991</v>
      </c>
      <c r="AD307" s="25">
        <f t="shared" si="663"/>
        <v>0.8849999999999999</v>
      </c>
      <c r="AE307" s="25">
        <f t="shared" si="663"/>
        <v>0.8899999999999999</v>
      </c>
      <c r="AF307" s="25">
        <f t="shared" si="663"/>
        <v>0.8899999999999999</v>
      </c>
      <c r="AG307" s="25">
        <f t="shared" si="663"/>
        <v>0.8899999999999999</v>
      </c>
      <c r="AH307" s="25">
        <f t="shared" si="663"/>
        <v>0.8899999999999999</v>
      </c>
      <c r="AI307" s="25">
        <f t="shared" si="663"/>
        <v>1</v>
      </c>
      <c r="AJ307" s="25">
        <f t="shared" si="663"/>
        <v>1</v>
      </c>
      <c r="AK307" s="25">
        <f t="shared" si="663"/>
        <v>0.8849999999999999</v>
      </c>
      <c r="AL307" s="25">
        <f t="shared" si="663"/>
        <v>0.8899999999999999</v>
      </c>
      <c r="AM307" s="25">
        <f t="shared" si="663"/>
        <v>0.8899999999999999</v>
      </c>
      <c r="AN307" s="25">
        <f t="shared" si="663"/>
        <v>0.82399999999999984</v>
      </c>
      <c r="AO307" s="25">
        <f t="shared" si="663"/>
        <v>0.82399999999999984</v>
      </c>
      <c r="AP307" s="25">
        <f t="shared" si="663"/>
        <v>0.82399999999999984</v>
      </c>
      <c r="AQ307" s="25">
        <f t="shared" si="663"/>
        <v>0.82399999999999984</v>
      </c>
      <c r="AR307" s="25">
        <f t="shared" si="663"/>
        <v>1</v>
      </c>
      <c r="AS307" s="25">
        <f t="shared" si="663"/>
        <v>1</v>
      </c>
      <c r="AT307" s="25">
        <f t="shared" si="663"/>
        <v>0.82399999999999984</v>
      </c>
      <c r="AU307" s="25">
        <f t="shared" si="663"/>
        <v>1</v>
      </c>
      <c r="AV307" s="25">
        <f t="shared" si="663"/>
        <v>0.82399999999999984</v>
      </c>
      <c r="AW307" s="25">
        <f t="shared" si="663"/>
        <v>0.82399999999999984</v>
      </c>
      <c r="AX307" s="25">
        <f t="shared" si="663"/>
        <v>0.82399999999999984</v>
      </c>
      <c r="AY307" s="25">
        <f t="shared" si="663"/>
        <v>0.82399999999999984</v>
      </c>
      <c r="AZ307" s="25">
        <f t="shared" si="663"/>
        <v>0.81599999999999984</v>
      </c>
      <c r="BA307" s="25">
        <f t="shared" si="663"/>
        <v>0.81599999999999984</v>
      </c>
      <c r="BB307" s="25">
        <f t="shared" si="663"/>
        <v>0.81599999999999984</v>
      </c>
      <c r="BC307" s="25">
        <f t="shared" si="663"/>
        <v>0.81599999999999984</v>
      </c>
      <c r="BD307" s="25">
        <f t="shared" si="663"/>
        <v>0.81599999999999984</v>
      </c>
      <c r="BE307" s="25">
        <f t="shared" si="663"/>
        <v>0.81599999999999984</v>
      </c>
      <c r="BF307" s="25">
        <f t="shared" si="663"/>
        <v>0.81599999999999984</v>
      </c>
      <c r="BG307" s="25">
        <f t="shared" si="663"/>
        <v>0.81599999999999984</v>
      </c>
      <c r="BH307" s="25">
        <f t="shared" si="663"/>
        <v>1</v>
      </c>
      <c r="BI307" s="25">
        <f t="shared" si="663"/>
        <v>1</v>
      </c>
      <c r="BJ307" s="25">
        <f t="shared" si="663"/>
        <v>1</v>
      </c>
      <c r="BK307" s="25">
        <f t="shared" si="663"/>
        <v>0.82399999999999984</v>
      </c>
      <c r="BL307" s="25">
        <f t="shared" si="663"/>
        <v>0.82399999999999984</v>
      </c>
      <c r="BM307" s="25">
        <f t="shared" si="663"/>
        <v>0.82399999999999984</v>
      </c>
      <c r="BN307" s="25">
        <f t="shared" si="663"/>
        <v>0.82399999999999984</v>
      </c>
      <c r="BO307" s="25">
        <f t="shared" si="663"/>
        <v>0.82399999999999984</v>
      </c>
      <c r="BP307" s="25">
        <f t="shared" si="663"/>
        <v>0.82399999999999984</v>
      </c>
      <c r="BQ307" s="25">
        <f t="shared" si="663"/>
        <v>0.82399999999999984</v>
      </c>
      <c r="BR307" s="25">
        <f t="shared" si="663"/>
        <v>0.82399999999999984</v>
      </c>
      <c r="BS307" s="25">
        <f t="shared" si="663"/>
        <v>0.82399999999999984</v>
      </c>
      <c r="BT307" s="25">
        <f t="shared" si="663"/>
        <v>0.82399999999999984</v>
      </c>
      <c r="BU307" s="25">
        <f t="shared" si="663"/>
        <v>1</v>
      </c>
      <c r="BV307" s="25">
        <f t="shared" si="663"/>
        <v>0.83199999999999985</v>
      </c>
      <c r="BW307" s="25">
        <f t="shared" si="663"/>
        <v>0.82399999999999984</v>
      </c>
      <c r="BX307" s="25">
        <f t="shared" si="663"/>
        <v>0.82399999999999984</v>
      </c>
      <c r="BY307" s="25">
        <f t="shared" si="663"/>
        <v>0.82399999999999984</v>
      </c>
      <c r="BZ307" s="25">
        <f t="shared" si="663"/>
        <v>0.82399999999999984</v>
      </c>
      <c r="CA307" s="25">
        <f t="shared" si="663"/>
        <v>0.82399999999999984</v>
      </c>
      <c r="CB307" s="25">
        <f t="shared" si="663"/>
        <v>0.82399999999999984</v>
      </c>
      <c r="CC307" s="25">
        <f t="shared" si="663"/>
        <v>0.82399999999999984</v>
      </c>
      <c r="CD307" s="25">
        <f t="shared" ref="CD307:CS307" si="664">IF($F307=CD$4,1,IF($F307&gt;=EDATE(CD$4,12),IF(CD$11="Prior Year",CD295*(1-CD$10),CD295-CD$10),IF(CD306&gt;0,CD306,0)))</f>
        <v>0.82399999999999984</v>
      </c>
      <c r="CE307" s="25">
        <f t="shared" si="664"/>
        <v>0.82399999999999984</v>
      </c>
      <c r="CF307" s="25">
        <f t="shared" si="664"/>
        <v>1</v>
      </c>
      <c r="CG307" s="25">
        <f t="shared" si="664"/>
        <v>1</v>
      </c>
      <c r="CH307" s="25">
        <f t="shared" si="664"/>
        <v>1</v>
      </c>
      <c r="CI307" s="25">
        <f t="shared" si="664"/>
        <v>0.81599999999999984</v>
      </c>
      <c r="CJ307" s="25">
        <f t="shared" si="664"/>
        <v>0.8899999999999999</v>
      </c>
      <c r="CK307" s="25">
        <f t="shared" si="664"/>
        <v>0.8899999999999999</v>
      </c>
      <c r="CL307" s="25">
        <f t="shared" si="664"/>
        <v>0.83999999999999986</v>
      </c>
      <c r="CM307" s="25">
        <v>0.87974976374177616</v>
      </c>
      <c r="CN307" s="25">
        <v>0.87974976374177616</v>
      </c>
      <c r="CO307" s="25">
        <v>0.87974976374177616</v>
      </c>
      <c r="CP307" s="25">
        <f t="shared" si="664"/>
        <v>0.8899999999999999</v>
      </c>
      <c r="CQ307" s="25">
        <f t="shared" si="664"/>
        <v>0.8899999999999999</v>
      </c>
      <c r="CR307" s="25">
        <f t="shared" si="664"/>
        <v>0.8899999999999999</v>
      </c>
      <c r="CS307" s="25">
        <f t="shared" si="664"/>
        <v>0.8899999999999999</v>
      </c>
    </row>
    <row r="308" spans="2:97" hidden="1" outlineLevel="1" x14ac:dyDescent="0.25">
      <c r="B308" s="2">
        <f t="shared" si="587"/>
        <v>31</v>
      </c>
      <c r="F308" s="24">
        <f t="shared" si="590"/>
        <v>50952</v>
      </c>
      <c r="G308" s="25">
        <f t="shared" si="611"/>
        <v>0.88886018587229587</v>
      </c>
      <c r="H308" s="25"/>
      <c r="I308" s="25"/>
      <c r="J308" s="25"/>
      <c r="K308" s="25"/>
      <c r="L308" s="25"/>
      <c r="M308" s="25"/>
      <c r="N308" s="25"/>
      <c r="O308" s="25"/>
      <c r="P308" s="23"/>
      <c r="Q308" s="25">
        <f t="shared" si="612"/>
        <v>1</v>
      </c>
      <c r="R308" s="25">
        <f t="shared" ref="R308:CC308" si="665">IF($F308=R$4,1,IF($F308&gt;=EDATE(R$4,12),IF(R$11="Prior Year",R296*(1-R$10),R296-R$10),IF(R307&gt;0,R307,0)))</f>
        <v>0.8849999999999999</v>
      </c>
      <c r="S308" s="25">
        <f t="shared" si="665"/>
        <v>1</v>
      </c>
      <c r="T308" s="25">
        <f t="shared" si="665"/>
        <v>0.8849999999999999</v>
      </c>
      <c r="U308" s="25">
        <f t="shared" si="665"/>
        <v>0.8849999999999999</v>
      </c>
      <c r="V308" s="25">
        <f t="shared" si="665"/>
        <v>0.8899999999999999</v>
      </c>
      <c r="W308" s="25">
        <f t="shared" si="665"/>
        <v>0.8849999999999999</v>
      </c>
      <c r="X308" s="25">
        <f t="shared" si="665"/>
        <v>0.8899999999999999</v>
      </c>
      <c r="Y308" s="25">
        <f t="shared" si="665"/>
        <v>0.8899999999999999</v>
      </c>
      <c r="Z308" s="25">
        <f t="shared" si="665"/>
        <v>0.8899999999999999</v>
      </c>
      <c r="AA308" s="25">
        <f t="shared" si="665"/>
        <v>0.8899999999999999</v>
      </c>
      <c r="AB308" s="25">
        <f t="shared" si="665"/>
        <v>0.89499999999999991</v>
      </c>
      <c r="AC308" s="25">
        <f t="shared" si="665"/>
        <v>0.89499999999999991</v>
      </c>
      <c r="AD308" s="25">
        <f t="shared" si="665"/>
        <v>0.8849999999999999</v>
      </c>
      <c r="AE308" s="25">
        <f t="shared" si="665"/>
        <v>0.8899999999999999</v>
      </c>
      <c r="AF308" s="25">
        <f t="shared" si="665"/>
        <v>0.8899999999999999</v>
      </c>
      <c r="AG308" s="25">
        <f t="shared" si="665"/>
        <v>0.8899999999999999</v>
      </c>
      <c r="AH308" s="25">
        <f t="shared" si="665"/>
        <v>0.8899999999999999</v>
      </c>
      <c r="AI308" s="25">
        <f t="shared" si="665"/>
        <v>1</v>
      </c>
      <c r="AJ308" s="25">
        <f t="shared" si="665"/>
        <v>1</v>
      </c>
      <c r="AK308" s="25">
        <f t="shared" si="665"/>
        <v>0.8849999999999999</v>
      </c>
      <c r="AL308" s="25">
        <f t="shared" si="665"/>
        <v>0.8899999999999999</v>
      </c>
      <c r="AM308" s="25">
        <f t="shared" si="665"/>
        <v>0.8899999999999999</v>
      </c>
      <c r="AN308" s="25">
        <f t="shared" si="665"/>
        <v>0.82399999999999984</v>
      </c>
      <c r="AO308" s="25">
        <f t="shared" si="665"/>
        <v>0.82399999999999984</v>
      </c>
      <c r="AP308" s="25">
        <f t="shared" si="665"/>
        <v>0.82399999999999984</v>
      </c>
      <c r="AQ308" s="25">
        <f t="shared" si="665"/>
        <v>0.82399999999999984</v>
      </c>
      <c r="AR308" s="25">
        <f t="shared" si="665"/>
        <v>1</v>
      </c>
      <c r="AS308" s="25">
        <f t="shared" si="665"/>
        <v>1</v>
      </c>
      <c r="AT308" s="25">
        <f t="shared" si="665"/>
        <v>0.82399999999999984</v>
      </c>
      <c r="AU308" s="25">
        <f t="shared" si="665"/>
        <v>1</v>
      </c>
      <c r="AV308" s="25">
        <f t="shared" si="665"/>
        <v>0.82399999999999984</v>
      </c>
      <c r="AW308" s="25">
        <f t="shared" si="665"/>
        <v>0.82399999999999984</v>
      </c>
      <c r="AX308" s="25">
        <f t="shared" si="665"/>
        <v>0.82399999999999984</v>
      </c>
      <c r="AY308" s="25">
        <f t="shared" si="665"/>
        <v>0.82399999999999984</v>
      </c>
      <c r="AZ308" s="25">
        <f t="shared" si="665"/>
        <v>0.81599999999999984</v>
      </c>
      <c r="BA308" s="25">
        <f t="shared" si="665"/>
        <v>0.81599999999999984</v>
      </c>
      <c r="BB308" s="25">
        <f t="shared" si="665"/>
        <v>0.81599999999999984</v>
      </c>
      <c r="BC308" s="25">
        <f t="shared" si="665"/>
        <v>0.81599999999999984</v>
      </c>
      <c r="BD308" s="25">
        <f t="shared" si="665"/>
        <v>0.81599999999999984</v>
      </c>
      <c r="BE308" s="25">
        <f t="shared" si="665"/>
        <v>0.81599999999999984</v>
      </c>
      <c r="BF308" s="25">
        <f t="shared" si="665"/>
        <v>0.81599999999999984</v>
      </c>
      <c r="BG308" s="25">
        <f t="shared" si="665"/>
        <v>0.81599999999999984</v>
      </c>
      <c r="BH308" s="25">
        <f t="shared" si="665"/>
        <v>1</v>
      </c>
      <c r="BI308" s="25">
        <f t="shared" si="665"/>
        <v>1</v>
      </c>
      <c r="BJ308" s="25">
        <f t="shared" si="665"/>
        <v>1</v>
      </c>
      <c r="BK308" s="25">
        <f t="shared" si="665"/>
        <v>0.82399999999999984</v>
      </c>
      <c r="BL308" s="25">
        <f t="shared" si="665"/>
        <v>0.82399999999999984</v>
      </c>
      <c r="BM308" s="25">
        <f t="shared" si="665"/>
        <v>0.82399999999999984</v>
      </c>
      <c r="BN308" s="25">
        <f t="shared" si="665"/>
        <v>0.82399999999999984</v>
      </c>
      <c r="BO308" s="25">
        <f t="shared" si="665"/>
        <v>0.82399999999999984</v>
      </c>
      <c r="BP308" s="25">
        <f t="shared" si="665"/>
        <v>0.82399999999999984</v>
      </c>
      <c r="BQ308" s="25">
        <f t="shared" si="665"/>
        <v>0.82399999999999984</v>
      </c>
      <c r="BR308" s="25">
        <f t="shared" si="665"/>
        <v>0.82399999999999984</v>
      </c>
      <c r="BS308" s="25">
        <f t="shared" si="665"/>
        <v>0.82399999999999984</v>
      </c>
      <c r="BT308" s="25">
        <f t="shared" si="665"/>
        <v>0.82399999999999984</v>
      </c>
      <c r="BU308" s="25">
        <f t="shared" si="665"/>
        <v>1</v>
      </c>
      <c r="BV308" s="25">
        <f t="shared" si="665"/>
        <v>0.83199999999999985</v>
      </c>
      <c r="BW308" s="25">
        <f t="shared" si="665"/>
        <v>0.82399999999999984</v>
      </c>
      <c r="BX308" s="25">
        <f t="shared" si="665"/>
        <v>0.82399999999999984</v>
      </c>
      <c r="BY308" s="25">
        <f t="shared" si="665"/>
        <v>0.82399999999999984</v>
      </c>
      <c r="BZ308" s="25">
        <f t="shared" si="665"/>
        <v>0.82399999999999984</v>
      </c>
      <c r="CA308" s="25">
        <f t="shared" si="665"/>
        <v>0.82399999999999984</v>
      </c>
      <c r="CB308" s="25">
        <f t="shared" si="665"/>
        <v>0.82399999999999984</v>
      </c>
      <c r="CC308" s="25">
        <f t="shared" si="665"/>
        <v>0.82399999999999984</v>
      </c>
      <c r="CD308" s="25">
        <f t="shared" ref="CD308:CS308" si="666">IF($F308=CD$4,1,IF($F308&gt;=EDATE(CD$4,12),IF(CD$11="Prior Year",CD296*(1-CD$10),CD296-CD$10),IF(CD307&gt;0,CD307,0)))</f>
        <v>0.82399999999999984</v>
      </c>
      <c r="CE308" s="25">
        <f t="shared" si="666"/>
        <v>0.82399999999999984</v>
      </c>
      <c r="CF308" s="25">
        <f t="shared" si="666"/>
        <v>1</v>
      </c>
      <c r="CG308" s="25">
        <f t="shared" si="666"/>
        <v>1</v>
      </c>
      <c r="CH308" s="25">
        <f t="shared" si="666"/>
        <v>1</v>
      </c>
      <c r="CI308" s="25">
        <f t="shared" si="666"/>
        <v>0.81599999999999984</v>
      </c>
      <c r="CJ308" s="25">
        <f t="shared" si="666"/>
        <v>0.8899999999999999</v>
      </c>
      <c r="CK308" s="25">
        <f t="shared" si="666"/>
        <v>0.8899999999999999</v>
      </c>
      <c r="CL308" s="25">
        <f t="shared" si="666"/>
        <v>0.83999999999999986</v>
      </c>
      <c r="CM308" s="25">
        <v>0.87974976374177616</v>
      </c>
      <c r="CN308" s="25">
        <v>0.87974976374177616</v>
      </c>
      <c r="CO308" s="25">
        <v>0.87974976374177616</v>
      </c>
      <c r="CP308" s="25">
        <f t="shared" si="666"/>
        <v>0.8899999999999999</v>
      </c>
      <c r="CQ308" s="25">
        <f t="shared" si="666"/>
        <v>0.8899999999999999</v>
      </c>
      <c r="CR308" s="25">
        <f t="shared" si="666"/>
        <v>0.8899999999999999</v>
      </c>
      <c r="CS308" s="25">
        <f t="shared" si="666"/>
        <v>0.8899999999999999</v>
      </c>
    </row>
    <row r="309" spans="2:97" hidden="1" outlineLevel="1" x14ac:dyDescent="0.25">
      <c r="B309" s="2">
        <f t="shared" si="587"/>
        <v>31</v>
      </c>
      <c r="F309" s="24">
        <f t="shared" si="590"/>
        <v>50983</v>
      </c>
      <c r="G309" s="25">
        <f t="shared" si="611"/>
        <v>0.88814229685405799</v>
      </c>
      <c r="H309" s="25"/>
      <c r="I309" s="25"/>
      <c r="J309" s="25"/>
      <c r="K309" s="25"/>
      <c r="L309" s="25"/>
      <c r="M309" s="25"/>
      <c r="N309" s="25"/>
      <c r="O309" s="25"/>
      <c r="P309" s="23"/>
      <c r="Q309" s="25">
        <f t="shared" si="612"/>
        <v>1</v>
      </c>
      <c r="R309" s="25">
        <f t="shared" ref="R309:CC309" si="667">IF($F309=R$4,1,IF($F309&gt;=EDATE(R$4,12),IF(R$11="Prior Year",R297*(1-R$10),R297-R$10),IF(R308&gt;0,R308,0)))</f>
        <v>0.8849999999999999</v>
      </c>
      <c r="S309" s="25">
        <f t="shared" si="667"/>
        <v>1</v>
      </c>
      <c r="T309" s="25">
        <f t="shared" si="667"/>
        <v>0.8849999999999999</v>
      </c>
      <c r="U309" s="25">
        <f t="shared" si="667"/>
        <v>0.8849999999999999</v>
      </c>
      <c r="V309" s="25">
        <f t="shared" si="667"/>
        <v>0.8899999999999999</v>
      </c>
      <c r="W309" s="25">
        <f t="shared" si="667"/>
        <v>0.8849999999999999</v>
      </c>
      <c r="X309" s="25">
        <f t="shared" si="667"/>
        <v>0.8899999999999999</v>
      </c>
      <c r="Y309" s="25">
        <f t="shared" si="667"/>
        <v>0.8899999999999999</v>
      </c>
      <c r="Z309" s="25">
        <f t="shared" si="667"/>
        <v>0.8899999999999999</v>
      </c>
      <c r="AA309" s="25">
        <f t="shared" si="667"/>
        <v>0.8899999999999999</v>
      </c>
      <c r="AB309" s="25">
        <f t="shared" si="667"/>
        <v>0.89499999999999991</v>
      </c>
      <c r="AC309" s="25">
        <f t="shared" si="667"/>
        <v>0.89499999999999991</v>
      </c>
      <c r="AD309" s="25">
        <f t="shared" si="667"/>
        <v>0.8849999999999999</v>
      </c>
      <c r="AE309" s="25">
        <f t="shared" si="667"/>
        <v>0.8899999999999999</v>
      </c>
      <c r="AF309" s="25">
        <f t="shared" si="667"/>
        <v>0.8899999999999999</v>
      </c>
      <c r="AG309" s="25">
        <f t="shared" si="667"/>
        <v>0.8899999999999999</v>
      </c>
      <c r="AH309" s="25">
        <f t="shared" si="667"/>
        <v>0.8899999999999999</v>
      </c>
      <c r="AI309" s="25">
        <f t="shared" si="667"/>
        <v>1</v>
      </c>
      <c r="AJ309" s="25">
        <f t="shared" si="667"/>
        <v>1</v>
      </c>
      <c r="AK309" s="25">
        <f t="shared" si="667"/>
        <v>0.8849999999999999</v>
      </c>
      <c r="AL309" s="25">
        <f t="shared" si="667"/>
        <v>0.8899999999999999</v>
      </c>
      <c r="AM309" s="25">
        <f t="shared" si="667"/>
        <v>0.8899999999999999</v>
      </c>
      <c r="AN309" s="25">
        <f t="shared" si="667"/>
        <v>0.82399999999999984</v>
      </c>
      <c r="AO309" s="25">
        <f t="shared" si="667"/>
        <v>0.82399999999999984</v>
      </c>
      <c r="AP309" s="25">
        <f t="shared" si="667"/>
        <v>0.82399999999999984</v>
      </c>
      <c r="AQ309" s="25">
        <f t="shared" si="667"/>
        <v>0.82399999999999984</v>
      </c>
      <c r="AR309" s="25">
        <f t="shared" si="667"/>
        <v>1</v>
      </c>
      <c r="AS309" s="25">
        <f t="shared" si="667"/>
        <v>1</v>
      </c>
      <c r="AT309" s="25">
        <f t="shared" si="667"/>
        <v>0.82399999999999984</v>
      </c>
      <c r="AU309" s="25">
        <f t="shared" si="667"/>
        <v>1</v>
      </c>
      <c r="AV309" s="25">
        <f t="shared" si="667"/>
        <v>0.82399999999999984</v>
      </c>
      <c r="AW309" s="25">
        <f t="shared" si="667"/>
        <v>0.82399999999999984</v>
      </c>
      <c r="AX309" s="25">
        <f t="shared" si="667"/>
        <v>0.82399999999999984</v>
      </c>
      <c r="AY309" s="25">
        <f t="shared" si="667"/>
        <v>0.82399999999999984</v>
      </c>
      <c r="AZ309" s="25">
        <f t="shared" si="667"/>
        <v>0.81599999999999984</v>
      </c>
      <c r="BA309" s="25">
        <f t="shared" si="667"/>
        <v>0.81599999999999984</v>
      </c>
      <c r="BB309" s="25">
        <f t="shared" si="667"/>
        <v>0.81599999999999984</v>
      </c>
      <c r="BC309" s="25">
        <f t="shared" si="667"/>
        <v>0.81599999999999984</v>
      </c>
      <c r="BD309" s="25">
        <f t="shared" si="667"/>
        <v>0.81599999999999984</v>
      </c>
      <c r="BE309" s="25">
        <f t="shared" si="667"/>
        <v>0.81599999999999984</v>
      </c>
      <c r="BF309" s="25">
        <f t="shared" si="667"/>
        <v>0.81599999999999984</v>
      </c>
      <c r="BG309" s="25">
        <f t="shared" si="667"/>
        <v>0.81599999999999984</v>
      </c>
      <c r="BH309" s="25">
        <f t="shared" si="667"/>
        <v>1</v>
      </c>
      <c r="BI309" s="25">
        <f t="shared" si="667"/>
        <v>1</v>
      </c>
      <c r="BJ309" s="25">
        <f t="shared" si="667"/>
        <v>1</v>
      </c>
      <c r="BK309" s="25">
        <f t="shared" si="667"/>
        <v>0.82399999999999984</v>
      </c>
      <c r="BL309" s="25">
        <f t="shared" si="667"/>
        <v>0.82399999999999984</v>
      </c>
      <c r="BM309" s="25">
        <f t="shared" si="667"/>
        <v>0.82399999999999984</v>
      </c>
      <c r="BN309" s="25">
        <f t="shared" si="667"/>
        <v>0.82399999999999984</v>
      </c>
      <c r="BO309" s="25">
        <f t="shared" si="667"/>
        <v>0.82399999999999984</v>
      </c>
      <c r="BP309" s="25">
        <f t="shared" si="667"/>
        <v>0.82399999999999984</v>
      </c>
      <c r="BQ309" s="25">
        <f t="shared" si="667"/>
        <v>0.81599999999999984</v>
      </c>
      <c r="BR309" s="25">
        <f t="shared" si="667"/>
        <v>0.81599999999999984</v>
      </c>
      <c r="BS309" s="25">
        <f t="shared" si="667"/>
        <v>0.81599999999999984</v>
      </c>
      <c r="BT309" s="25">
        <f t="shared" si="667"/>
        <v>0.81599999999999984</v>
      </c>
      <c r="BU309" s="25">
        <f t="shared" si="667"/>
        <v>1</v>
      </c>
      <c r="BV309" s="25">
        <f t="shared" si="667"/>
        <v>0.83199999999999985</v>
      </c>
      <c r="BW309" s="25">
        <f t="shared" si="667"/>
        <v>0.81599999999999984</v>
      </c>
      <c r="BX309" s="25">
        <f t="shared" si="667"/>
        <v>0.81599999999999984</v>
      </c>
      <c r="BY309" s="25">
        <f t="shared" si="667"/>
        <v>0.81599999999999984</v>
      </c>
      <c r="BZ309" s="25">
        <f t="shared" si="667"/>
        <v>0.81599999999999984</v>
      </c>
      <c r="CA309" s="25">
        <f t="shared" si="667"/>
        <v>0.81599999999999984</v>
      </c>
      <c r="CB309" s="25">
        <f t="shared" si="667"/>
        <v>0.81599999999999984</v>
      </c>
      <c r="CC309" s="25">
        <f t="shared" si="667"/>
        <v>0.81599999999999984</v>
      </c>
      <c r="CD309" s="25">
        <f t="shared" ref="CD309:CS309" si="668">IF($F309=CD$4,1,IF($F309&gt;=EDATE(CD$4,12),IF(CD$11="Prior Year",CD297*(1-CD$10),CD297-CD$10),IF(CD308&gt;0,CD308,0)))</f>
        <v>0.81599999999999984</v>
      </c>
      <c r="CE309" s="25">
        <f t="shared" si="668"/>
        <v>0.81599999999999984</v>
      </c>
      <c r="CF309" s="25">
        <f t="shared" si="668"/>
        <v>1</v>
      </c>
      <c r="CG309" s="25">
        <f t="shared" si="668"/>
        <v>1</v>
      </c>
      <c r="CH309" s="25">
        <f t="shared" si="668"/>
        <v>1</v>
      </c>
      <c r="CI309" s="25">
        <f t="shared" si="668"/>
        <v>0.81599999999999984</v>
      </c>
      <c r="CJ309" s="25">
        <f t="shared" si="668"/>
        <v>0.8899999999999999</v>
      </c>
      <c r="CK309" s="25">
        <f t="shared" si="668"/>
        <v>0.8899999999999999</v>
      </c>
      <c r="CL309" s="25">
        <f t="shared" si="668"/>
        <v>0.83999999999999986</v>
      </c>
      <c r="CM309" s="25">
        <v>0.87974976374177616</v>
      </c>
      <c r="CN309" s="25">
        <v>0.87974976374177616</v>
      </c>
      <c r="CO309" s="25">
        <v>0.87974976374177616</v>
      </c>
      <c r="CP309" s="25">
        <f t="shared" si="668"/>
        <v>0.8899999999999999</v>
      </c>
      <c r="CQ309" s="25">
        <f t="shared" si="668"/>
        <v>0.8899999999999999</v>
      </c>
      <c r="CR309" s="25">
        <f t="shared" si="668"/>
        <v>0.8899999999999999</v>
      </c>
      <c r="CS309" s="25">
        <f t="shared" si="668"/>
        <v>0.8899999999999999</v>
      </c>
    </row>
    <row r="310" spans="2:97" hidden="1" outlineLevel="1" x14ac:dyDescent="0.25">
      <c r="B310" s="2">
        <f t="shared" si="587"/>
        <v>30</v>
      </c>
      <c r="F310" s="24">
        <f t="shared" si="590"/>
        <v>51014</v>
      </c>
      <c r="G310" s="25">
        <f t="shared" si="611"/>
        <v>0.88808166433562574</v>
      </c>
      <c r="H310" s="25"/>
      <c r="I310" s="25"/>
      <c r="J310" s="25"/>
      <c r="K310" s="25"/>
      <c r="L310" s="25"/>
      <c r="M310" s="25"/>
      <c r="N310" s="25"/>
      <c r="O310" s="25"/>
      <c r="P310" s="23"/>
      <c r="Q310" s="25">
        <f t="shared" si="612"/>
        <v>1</v>
      </c>
      <c r="R310" s="25">
        <f t="shared" ref="R310:CC310" si="669">IF($F310=R$4,1,IF($F310&gt;=EDATE(R$4,12),IF(R$11="Prior Year",R298*(1-R$10),R298-R$10),IF(R309&gt;0,R309,0)))</f>
        <v>0.87999999999999989</v>
      </c>
      <c r="S310" s="25">
        <f t="shared" si="669"/>
        <v>1</v>
      </c>
      <c r="T310" s="25">
        <f t="shared" si="669"/>
        <v>0.8849999999999999</v>
      </c>
      <c r="U310" s="25">
        <f t="shared" si="669"/>
        <v>0.8849999999999999</v>
      </c>
      <c r="V310" s="25">
        <f t="shared" si="669"/>
        <v>0.8899999999999999</v>
      </c>
      <c r="W310" s="25">
        <f t="shared" si="669"/>
        <v>0.8849999999999999</v>
      </c>
      <c r="X310" s="25">
        <f t="shared" si="669"/>
        <v>0.8899999999999999</v>
      </c>
      <c r="Y310" s="25">
        <f t="shared" si="669"/>
        <v>0.8899999999999999</v>
      </c>
      <c r="Z310" s="25">
        <f t="shared" si="669"/>
        <v>0.8899999999999999</v>
      </c>
      <c r="AA310" s="25">
        <f t="shared" si="669"/>
        <v>0.8899999999999999</v>
      </c>
      <c r="AB310" s="25">
        <f t="shared" si="669"/>
        <v>0.89499999999999991</v>
      </c>
      <c r="AC310" s="25">
        <f t="shared" si="669"/>
        <v>0.89499999999999991</v>
      </c>
      <c r="AD310" s="25">
        <f t="shared" si="669"/>
        <v>0.8849999999999999</v>
      </c>
      <c r="AE310" s="25">
        <f t="shared" si="669"/>
        <v>0.8899999999999999</v>
      </c>
      <c r="AF310" s="25">
        <f t="shared" si="669"/>
        <v>0.8899999999999999</v>
      </c>
      <c r="AG310" s="25">
        <f t="shared" si="669"/>
        <v>0.8899999999999999</v>
      </c>
      <c r="AH310" s="25">
        <f t="shared" si="669"/>
        <v>0.8899999999999999</v>
      </c>
      <c r="AI310" s="25">
        <f t="shared" si="669"/>
        <v>1</v>
      </c>
      <c r="AJ310" s="25">
        <f t="shared" si="669"/>
        <v>1</v>
      </c>
      <c r="AK310" s="25">
        <f t="shared" si="669"/>
        <v>0.8849999999999999</v>
      </c>
      <c r="AL310" s="25">
        <f t="shared" si="669"/>
        <v>0.8899999999999999</v>
      </c>
      <c r="AM310" s="25">
        <f t="shared" si="669"/>
        <v>0.8899999999999999</v>
      </c>
      <c r="AN310" s="25">
        <f t="shared" si="669"/>
        <v>0.82399999999999984</v>
      </c>
      <c r="AO310" s="25">
        <f t="shared" si="669"/>
        <v>0.82399999999999984</v>
      </c>
      <c r="AP310" s="25">
        <f t="shared" si="669"/>
        <v>0.82399999999999984</v>
      </c>
      <c r="AQ310" s="25">
        <f t="shared" si="669"/>
        <v>0.82399999999999984</v>
      </c>
      <c r="AR310" s="25">
        <f t="shared" si="669"/>
        <v>1</v>
      </c>
      <c r="AS310" s="25">
        <f t="shared" si="669"/>
        <v>1</v>
      </c>
      <c r="AT310" s="25">
        <f t="shared" si="669"/>
        <v>0.82399999999999984</v>
      </c>
      <c r="AU310" s="25">
        <f t="shared" si="669"/>
        <v>1</v>
      </c>
      <c r="AV310" s="25">
        <f t="shared" si="669"/>
        <v>0.82399999999999984</v>
      </c>
      <c r="AW310" s="25">
        <f t="shared" si="669"/>
        <v>0.82399999999999984</v>
      </c>
      <c r="AX310" s="25">
        <f t="shared" si="669"/>
        <v>0.82399999999999984</v>
      </c>
      <c r="AY310" s="25">
        <f t="shared" si="669"/>
        <v>0.82399999999999984</v>
      </c>
      <c r="AZ310" s="25">
        <f t="shared" si="669"/>
        <v>0.81599999999999984</v>
      </c>
      <c r="BA310" s="25">
        <f t="shared" si="669"/>
        <v>0.81599999999999984</v>
      </c>
      <c r="BB310" s="25">
        <f t="shared" si="669"/>
        <v>0.81599999999999984</v>
      </c>
      <c r="BC310" s="25">
        <f t="shared" si="669"/>
        <v>0.81599999999999984</v>
      </c>
      <c r="BD310" s="25">
        <f t="shared" si="669"/>
        <v>0.81599999999999984</v>
      </c>
      <c r="BE310" s="25">
        <f t="shared" si="669"/>
        <v>0.81599999999999984</v>
      </c>
      <c r="BF310" s="25">
        <f t="shared" si="669"/>
        <v>0.81599999999999984</v>
      </c>
      <c r="BG310" s="25">
        <f t="shared" si="669"/>
        <v>0.81599999999999984</v>
      </c>
      <c r="BH310" s="25">
        <f t="shared" si="669"/>
        <v>1</v>
      </c>
      <c r="BI310" s="25">
        <f t="shared" si="669"/>
        <v>1</v>
      </c>
      <c r="BJ310" s="25">
        <f t="shared" si="669"/>
        <v>1</v>
      </c>
      <c r="BK310" s="25">
        <f t="shared" si="669"/>
        <v>0.82399999999999984</v>
      </c>
      <c r="BL310" s="25">
        <f t="shared" si="669"/>
        <v>0.82399999999999984</v>
      </c>
      <c r="BM310" s="25">
        <f t="shared" si="669"/>
        <v>0.82399999999999984</v>
      </c>
      <c r="BN310" s="25">
        <f t="shared" si="669"/>
        <v>0.82399999999999984</v>
      </c>
      <c r="BO310" s="25">
        <f t="shared" si="669"/>
        <v>0.82399999999999984</v>
      </c>
      <c r="BP310" s="25">
        <f t="shared" si="669"/>
        <v>0.82399999999999984</v>
      </c>
      <c r="BQ310" s="25">
        <f t="shared" si="669"/>
        <v>0.81599999999999984</v>
      </c>
      <c r="BR310" s="25">
        <f t="shared" si="669"/>
        <v>0.81599999999999984</v>
      </c>
      <c r="BS310" s="25">
        <f t="shared" si="669"/>
        <v>0.81599999999999984</v>
      </c>
      <c r="BT310" s="25">
        <f t="shared" si="669"/>
        <v>0.81599999999999984</v>
      </c>
      <c r="BU310" s="25">
        <f t="shared" si="669"/>
        <v>1</v>
      </c>
      <c r="BV310" s="25">
        <f t="shared" si="669"/>
        <v>0.83199999999999985</v>
      </c>
      <c r="BW310" s="25">
        <f t="shared" si="669"/>
        <v>0.81599999999999984</v>
      </c>
      <c r="BX310" s="25">
        <f t="shared" si="669"/>
        <v>0.81599999999999984</v>
      </c>
      <c r="BY310" s="25">
        <f t="shared" si="669"/>
        <v>0.81599999999999984</v>
      </c>
      <c r="BZ310" s="25">
        <f t="shared" si="669"/>
        <v>0.81599999999999984</v>
      </c>
      <c r="CA310" s="25">
        <f t="shared" si="669"/>
        <v>0.81599999999999984</v>
      </c>
      <c r="CB310" s="25">
        <f t="shared" si="669"/>
        <v>0.81599999999999984</v>
      </c>
      <c r="CC310" s="25">
        <f t="shared" si="669"/>
        <v>0.81599999999999984</v>
      </c>
      <c r="CD310" s="25">
        <f t="shared" ref="CD310:CS310" si="670">IF($F310=CD$4,1,IF($F310&gt;=EDATE(CD$4,12),IF(CD$11="Prior Year",CD298*(1-CD$10),CD298-CD$10),IF(CD309&gt;0,CD309,0)))</f>
        <v>0.81599999999999984</v>
      </c>
      <c r="CE310" s="25">
        <f t="shared" si="670"/>
        <v>0.81599999999999984</v>
      </c>
      <c r="CF310" s="25">
        <f t="shared" si="670"/>
        <v>1</v>
      </c>
      <c r="CG310" s="25">
        <f t="shared" si="670"/>
        <v>1</v>
      </c>
      <c r="CH310" s="25">
        <f t="shared" si="670"/>
        <v>1</v>
      </c>
      <c r="CI310" s="25">
        <f t="shared" si="670"/>
        <v>0.81599999999999984</v>
      </c>
      <c r="CJ310" s="25">
        <f t="shared" si="670"/>
        <v>0.8899999999999999</v>
      </c>
      <c r="CK310" s="25">
        <f t="shared" si="670"/>
        <v>0.8899999999999999</v>
      </c>
      <c r="CL310" s="25">
        <f t="shared" si="670"/>
        <v>0.83999999999999986</v>
      </c>
      <c r="CM310" s="25">
        <v>0.87974976374177616</v>
      </c>
      <c r="CN310" s="25">
        <v>0.87974976374177616</v>
      </c>
      <c r="CO310" s="25">
        <v>0.87974976374177616</v>
      </c>
      <c r="CP310" s="25">
        <f t="shared" si="670"/>
        <v>0.8899999999999999</v>
      </c>
      <c r="CQ310" s="25">
        <f t="shared" si="670"/>
        <v>0.8899999999999999</v>
      </c>
      <c r="CR310" s="25">
        <f t="shared" si="670"/>
        <v>0.8899999999999999</v>
      </c>
      <c r="CS310" s="25">
        <f t="shared" si="670"/>
        <v>0.8899999999999999</v>
      </c>
    </row>
    <row r="311" spans="2:97" hidden="1" outlineLevel="1" x14ac:dyDescent="0.25">
      <c r="B311" s="2">
        <f t="shared" si="587"/>
        <v>31</v>
      </c>
      <c r="F311" s="24">
        <f t="shared" si="590"/>
        <v>51044</v>
      </c>
      <c r="G311" s="25">
        <f t="shared" si="611"/>
        <v>0.88796039929876114</v>
      </c>
      <c r="H311" s="25"/>
      <c r="I311" s="25"/>
      <c r="J311" s="25"/>
      <c r="K311" s="25"/>
      <c r="L311" s="25"/>
      <c r="M311" s="25"/>
      <c r="N311" s="25"/>
      <c r="O311" s="25"/>
      <c r="P311" s="23"/>
      <c r="Q311" s="25">
        <f t="shared" si="612"/>
        <v>1</v>
      </c>
      <c r="R311" s="25">
        <f t="shared" ref="R311:CC311" si="671">IF($F311=R$4,1,IF($F311&gt;=EDATE(R$4,12),IF(R$11="Prior Year",R299*(1-R$10),R299-R$10),IF(R310&gt;0,R310,0)))</f>
        <v>0.87999999999999989</v>
      </c>
      <c r="S311" s="25">
        <f t="shared" si="671"/>
        <v>1</v>
      </c>
      <c r="T311" s="25">
        <f t="shared" si="671"/>
        <v>0.8849999999999999</v>
      </c>
      <c r="U311" s="25">
        <f t="shared" si="671"/>
        <v>0.8849999999999999</v>
      </c>
      <c r="V311" s="25">
        <f t="shared" si="671"/>
        <v>0.8899999999999999</v>
      </c>
      <c r="W311" s="25">
        <f t="shared" si="671"/>
        <v>0.8849999999999999</v>
      </c>
      <c r="X311" s="25">
        <f t="shared" si="671"/>
        <v>0.8849999999999999</v>
      </c>
      <c r="Y311" s="25">
        <f t="shared" si="671"/>
        <v>0.8849999999999999</v>
      </c>
      <c r="Z311" s="25">
        <f t="shared" si="671"/>
        <v>0.8899999999999999</v>
      </c>
      <c r="AA311" s="25">
        <f t="shared" si="671"/>
        <v>0.8899999999999999</v>
      </c>
      <c r="AB311" s="25">
        <f t="shared" si="671"/>
        <v>0.89499999999999991</v>
      </c>
      <c r="AC311" s="25">
        <f t="shared" si="671"/>
        <v>0.89499999999999991</v>
      </c>
      <c r="AD311" s="25">
        <f t="shared" si="671"/>
        <v>0.8849999999999999</v>
      </c>
      <c r="AE311" s="25">
        <f t="shared" si="671"/>
        <v>0.8899999999999999</v>
      </c>
      <c r="AF311" s="25">
        <f t="shared" si="671"/>
        <v>0.8899999999999999</v>
      </c>
      <c r="AG311" s="25">
        <f t="shared" si="671"/>
        <v>0.8899999999999999</v>
      </c>
      <c r="AH311" s="25">
        <f t="shared" si="671"/>
        <v>0.8899999999999999</v>
      </c>
      <c r="AI311" s="25">
        <f t="shared" si="671"/>
        <v>1</v>
      </c>
      <c r="AJ311" s="25">
        <f t="shared" si="671"/>
        <v>1</v>
      </c>
      <c r="AK311" s="25">
        <f t="shared" si="671"/>
        <v>0.8849999999999999</v>
      </c>
      <c r="AL311" s="25">
        <f t="shared" si="671"/>
        <v>0.8899999999999999</v>
      </c>
      <c r="AM311" s="25">
        <f t="shared" si="671"/>
        <v>0.8899999999999999</v>
      </c>
      <c r="AN311" s="25">
        <f t="shared" si="671"/>
        <v>0.82399999999999984</v>
      </c>
      <c r="AO311" s="25">
        <f t="shared" si="671"/>
        <v>0.82399999999999984</v>
      </c>
      <c r="AP311" s="25">
        <f t="shared" si="671"/>
        <v>0.82399999999999984</v>
      </c>
      <c r="AQ311" s="25">
        <f t="shared" si="671"/>
        <v>0.82399999999999984</v>
      </c>
      <c r="AR311" s="25">
        <f t="shared" si="671"/>
        <v>1</v>
      </c>
      <c r="AS311" s="25">
        <f t="shared" si="671"/>
        <v>1</v>
      </c>
      <c r="AT311" s="25">
        <f t="shared" si="671"/>
        <v>0.82399999999999984</v>
      </c>
      <c r="AU311" s="25">
        <f t="shared" si="671"/>
        <v>1</v>
      </c>
      <c r="AV311" s="25">
        <f t="shared" si="671"/>
        <v>0.82399999999999984</v>
      </c>
      <c r="AW311" s="25">
        <f t="shared" si="671"/>
        <v>0.82399999999999984</v>
      </c>
      <c r="AX311" s="25">
        <f t="shared" si="671"/>
        <v>0.82399999999999984</v>
      </c>
      <c r="AY311" s="25">
        <f t="shared" si="671"/>
        <v>0.82399999999999984</v>
      </c>
      <c r="AZ311" s="25">
        <f t="shared" si="671"/>
        <v>0.81599999999999984</v>
      </c>
      <c r="BA311" s="25">
        <f t="shared" si="671"/>
        <v>0.81599999999999984</v>
      </c>
      <c r="BB311" s="25">
        <f t="shared" si="671"/>
        <v>0.81599999999999984</v>
      </c>
      <c r="BC311" s="25">
        <f t="shared" si="671"/>
        <v>0.81599999999999984</v>
      </c>
      <c r="BD311" s="25">
        <f t="shared" si="671"/>
        <v>0.81599999999999984</v>
      </c>
      <c r="BE311" s="25">
        <f t="shared" si="671"/>
        <v>0.81599999999999984</v>
      </c>
      <c r="BF311" s="25">
        <f t="shared" si="671"/>
        <v>0.81599999999999984</v>
      </c>
      <c r="BG311" s="25">
        <f t="shared" si="671"/>
        <v>0.81599999999999984</v>
      </c>
      <c r="BH311" s="25">
        <f t="shared" si="671"/>
        <v>1</v>
      </c>
      <c r="BI311" s="25">
        <f t="shared" si="671"/>
        <v>1</v>
      </c>
      <c r="BJ311" s="25">
        <f t="shared" si="671"/>
        <v>1</v>
      </c>
      <c r="BK311" s="25">
        <f t="shared" si="671"/>
        <v>0.82399999999999984</v>
      </c>
      <c r="BL311" s="25">
        <f t="shared" si="671"/>
        <v>0.82399999999999984</v>
      </c>
      <c r="BM311" s="25">
        <f t="shared" si="671"/>
        <v>0.82399999999999984</v>
      </c>
      <c r="BN311" s="25">
        <f t="shared" si="671"/>
        <v>0.82399999999999984</v>
      </c>
      <c r="BO311" s="25">
        <f t="shared" si="671"/>
        <v>0.82399999999999984</v>
      </c>
      <c r="BP311" s="25">
        <f t="shared" si="671"/>
        <v>0.82399999999999984</v>
      </c>
      <c r="BQ311" s="25">
        <f t="shared" si="671"/>
        <v>0.81599999999999984</v>
      </c>
      <c r="BR311" s="25">
        <f t="shared" si="671"/>
        <v>0.81599999999999984</v>
      </c>
      <c r="BS311" s="25">
        <f t="shared" si="671"/>
        <v>0.81599999999999984</v>
      </c>
      <c r="BT311" s="25">
        <f t="shared" si="671"/>
        <v>0.81599999999999984</v>
      </c>
      <c r="BU311" s="25">
        <f t="shared" si="671"/>
        <v>1</v>
      </c>
      <c r="BV311" s="25">
        <f t="shared" si="671"/>
        <v>0.83199999999999985</v>
      </c>
      <c r="BW311" s="25">
        <f t="shared" si="671"/>
        <v>0.81599999999999984</v>
      </c>
      <c r="BX311" s="25">
        <f t="shared" si="671"/>
        <v>0.81599999999999984</v>
      </c>
      <c r="BY311" s="25">
        <f t="shared" si="671"/>
        <v>0.81599999999999984</v>
      </c>
      <c r="BZ311" s="25">
        <f t="shared" si="671"/>
        <v>0.81599999999999984</v>
      </c>
      <c r="CA311" s="25">
        <f t="shared" si="671"/>
        <v>0.81599999999999984</v>
      </c>
      <c r="CB311" s="25">
        <f t="shared" si="671"/>
        <v>0.81599999999999984</v>
      </c>
      <c r="CC311" s="25">
        <f t="shared" si="671"/>
        <v>0.81599999999999984</v>
      </c>
      <c r="CD311" s="25">
        <f t="shared" ref="CD311:CS311" si="672">IF($F311=CD$4,1,IF($F311&gt;=EDATE(CD$4,12),IF(CD$11="Prior Year",CD299*(1-CD$10),CD299-CD$10),IF(CD310&gt;0,CD310,0)))</f>
        <v>0.81599999999999984</v>
      </c>
      <c r="CE311" s="25">
        <f t="shared" si="672"/>
        <v>0.81599999999999984</v>
      </c>
      <c r="CF311" s="25">
        <f t="shared" si="672"/>
        <v>1</v>
      </c>
      <c r="CG311" s="25">
        <f t="shared" si="672"/>
        <v>1</v>
      </c>
      <c r="CH311" s="25">
        <f t="shared" si="672"/>
        <v>1</v>
      </c>
      <c r="CI311" s="25">
        <f t="shared" si="672"/>
        <v>0.81599999999999984</v>
      </c>
      <c r="CJ311" s="25">
        <f t="shared" si="672"/>
        <v>0.8899999999999999</v>
      </c>
      <c r="CK311" s="25">
        <f t="shared" si="672"/>
        <v>0.8899999999999999</v>
      </c>
      <c r="CL311" s="25">
        <f t="shared" si="672"/>
        <v>0.83999999999999986</v>
      </c>
      <c r="CM311" s="25">
        <v>0.87974976374177616</v>
      </c>
      <c r="CN311" s="25">
        <v>0.87974976374177616</v>
      </c>
      <c r="CO311" s="25">
        <v>0.87974976374177616</v>
      </c>
      <c r="CP311" s="25">
        <f t="shared" si="672"/>
        <v>0.8899999999999999</v>
      </c>
      <c r="CQ311" s="25">
        <f t="shared" si="672"/>
        <v>0.8899999999999999</v>
      </c>
      <c r="CR311" s="25">
        <f t="shared" si="672"/>
        <v>0.8899999999999999</v>
      </c>
      <c r="CS311" s="25">
        <f t="shared" si="672"/>
        <v>0.8899999999999999</v>
      </c>
    </row>
    <row r="312" spans="2:97" hidden="1" outlineLevel="1" x14ac:dyDescent="0.25">
      <c r="B312" s="2">
        <f t="shared" si="587"/>
        <v>30</v>
      </c>
      <c r="F312" s="24">
        <f t="shared" si="590"/>
        <v>51075</v>
      </c>
      <c r="G312" s="25">
        <f t="shared" si="611"/>
        <v>0.88718430306282792</v>
      </c>
      <c r="H312" s="25"/>
      <c r="I312" s="25"/>
      <c r="J312" s="25"/>
      <c r="K312" s="25"/>
      <c r="L312" s="25"/>
      <c r="M312" s="25"/>
      <c r="N312" s="25"/>
      <c r="O312" s="25"/>
      <c r="P312" s="23"/>
      <c r="Q312" s="25">
        <f t="shared" si="612"/>
        <v>1</v>
      </c>
      <c r="R312" s="25">
        <f t="shared" ref="R312:CC312" si="673">IF($F312=R$4,1,IF($F312&gt;=EDATE(R$4,12),IF(R$11="Prior Year",R300*(1-R$10),R300-R$10),IF(R311&gt;0,R311,0)))</f>
        <v>0.87999999999999989</v>
      </c>
      <c r="S312" s="25">
        <f t="shared" si="673"/>
        <v>1</v>
      </c>
      <c r="T312" s="25">
        <f t="shared" si="673"/>
        <v>0.8849999999999999</v>
      </c>
      <c r="U312" s="25">
        <f t="shared" si="673"/>
        <v>0.8849999999999999</v>
      </c>
      <c r="V312" s="25">
        <f t="shared" si="673"/>
        <v>0.8899999999999999</v>
      </c>
      <c r="W312" s="25">
        <f t="shared" si="673"/>
        <v>0.8849999999999999</v>
      </c>
      <c r="X312" s="25">
        <f t="shared" si="673"/>
        <v>0.8849999999999999</v>
      </c>
      <c r="Y312" s="25">
        <f t="shared" si="673"/>
        <v>0.8849999999999999</v>
      </c>
      <c r="Z312" s="25">
        <f t="shared" si="673"/>
        <v>0.8849999999999999</v>
      </c>
      <c r="AA312" s="25">
        <f t="shared" si="673"/>
        <v>0.8849999999999999</v>
      </c>
      <c r="AB312" s="25">
        <f t="shared" si="673"/>
        <v>0.89499999999999991</v>
      </c>
      <c r="AC312" s="25">
        <f t="shared" si="673"/>
        <v>0.89499999999999991</v>
      </c>
      <c r="AD312" s="25">
        <f t="shared" si="673"/>
        <v>0.8849999999999999</v>
      </c>
      <c r="AE312" s="25">
        <f t="shared" si="673"/>
        <v>0.8849999999999999</v>
      </c>
      <c r="AF312" s="25">
        <f t="shared" si="673"/>
        <v>0.8849999999999999</v>
      </c>
      <c r="AG312" s="25">
        <f t="shared" si="673"/>
        <v>0.8899999999999999</v>
      </c>
      <c r="AH312" s="25">
        <f t="shared" si="673"/>
        <v>0.8899999999999999</v>
      </c>
      <c r="AI312" s="25">
        <f t="shared" si="673"/>
        <v>1</v>
      </c>
      <c r="AJ312" s="25">
        <f t="shared" si="673"/>
        <v>1</v>
      </c>
      <c r="AK312" s="25">
        <f t="shared" si="673"/>
        <v>0.8849999999999999</v>
      </c>
      <c r="AL312" s="25">
        <f t="shared" si="673"/>
        <v>0.8899999999999999</v>
      </c>
      <c r="AM312" s="25">
        <f t="shared" si="673"/>
        <v>0.8899999999999999</v>
      </c>
      <c r="AN312" s="25">
        <f t="shared" si="673"/>
        <v>0.82399999999999984</v>
      </c>
      <c r="AO312" s="25">
        <f t="shared" si="673"/>
        <v>0.82399999999999984</v>
      </c>
      <c r="AP312" s="25">
        <f t="shared" si="673"/>
        <v>0.81599999999999984</v>
      </c>
      <c r="AQ312" s="25">
        <f t="shared" si="673"/>
        <v>0.81599999999999984</v>
      </c>
      <c r="AR312" s="25">
        <f t="shared" si="673"/>
        <v>1</v>
      </c>
      <c r="AS312" s="25">
        <f t="shared" si="673"/>
        <v>1</v>
      </c>
      <c r="AT312" s="25">
        <f t="shared" si="673"/>
        <v>0.82399999999999984</v>
      </c>
      <c r="AU312" s="25">
        <f t="shared" si="673"/>
        <v>1</v>
      </c>
      <c r="AV312" s="25">
        <f t="shared" si="673"/>
        <v>0.82399999999999984</v>
      </c>
      <c r="AW312" s="25">
        <f t="shared" si="673"/>
        <v>0.82399999999999984</v>
      </c>
      <c r="AX312" s="25">
        <f t="shared" si="673"/>
        <v>0.82399999999999984</v>
      </c>
      <c r="AY312" s="25">
        <f t="shared" si="673"/>
        <v>0.82399999999999984</v>
      </c>
      <c r="AZ312" s="25">
        <f t="shared" si="673"/>
        <v>0.81599999999999984</v>
      </c>
      <c r="BA312" s="25">
        <f t="shared" si="673"/>
        <v>0.81599999999999984</v>
      </c>
      <c r="BB312" s="25">
        <f t="shared" si="673"/>
        <v>0.81599999999999984</v>
      </c>
      <c r="BC312" s="25">
        <f t="shared" si="673"/>
        <v>0.81599999999999984</v>
      </c>
      <c r="BD312" s="25">
        <f t="shared" si="673"/>
        <v>0.81599999999999984</v>
      </c>
      <c r="BE312" s="25">
        <f t="shared" si="673"/>
        <v>0.81599999999999984</v>
      </c>
      <c r="BF312" s="25">
        <f t="shared" si="673"/>
        <v>0.81599999999999984</v>
      </c>
      <c r="BG312" s="25">
        <f t="shared" si="673"/>
        <v>0.81599999999999984</v>
      </c>
      <c r="BH312" s="25">
        <f t="shared" si="673"/>
        <v>1</v>
      </c>
      <c r="BI312" s="25">
        <f t="shared" si="673"/>
        <v>1</v>
      </c>
      <c r="BJ312" s="25">
        <f t="shared" si="673"/>
        <v>1</v>
      </c>
      <c r="BK312" s="25">
        <f t="shared" si="673"/>
        <v>0.82399999999999984</v>
      </c>
      <c r="BL312" s="25">
        <f t="shared" si="673"/>
        <v>0.82399999999999984</v>
      </c>
      <c r="BM312" s="25">
        <f t="shared" si="673"/>
        <v>0.82399999999999984</v>
      </c>
      <c r="BN312" s="25">
        <f t="shared" si="673"/>
        <v>0.82399999999999984</v>
      </c>
      <c r="BO312" s="25">
        <f t="shared" si="673"/>
        <v>0.81599999999999984</v>
      </c>
      <c r="BP312" s="25">
        <f t="shared" si="673"/>
        <v>0.82399999999999984</v>
      </c>
      <c r="BQ312" s="25">
        <f t="shared" si="673"/>
        <v>0.81599999999999984</v>
      </c>
      <c r="BR312" s="25">
        <f t="shared" si="673"/>
        <v>0.81599999999999984</v>
      </c>
      <c r="BS312" s="25">
        <f t="shared" si="673"/>
        <v>0.81599999999999984</v>
      </c>
      <c r="BT312" s="25">
        <f t="shared" si="673"/>
        <v>0.81599999999999984</v>
      </c>
      <c r="BU312" s="25">
        <f t="shared" si="673"/>
        <v>1</v>
      </c>
      <c r="BV312" s="25">
        <f t="shared" si="673"/>
        <v>0.83199999999999985</v>
      </c>
      <c r="BW312" s="25">
        <f t="shared" si="673"/>
        <v>0.81599999999999984</v>
      </c>
      <c r="BX312" s="25">
        <f t="shared" si="673"/>
        <v>0.81599999999999984</v>
      </c>
      <c r="BY312" s="25">
        <f t="shared" si="673"/>
        <v>0.81599999999999984</v>
      </c>
      <c r="BZ312" s="25">
        <f t="shared" si="673"/>
        <v>0.81599999999999984</v>
      </c>
      <c r="CA312" s="25">
        <f t="shared" si="673"/>
        <v>0.81599999999999984</v>
      </c>
      <c r="CB312" s="25">
        <f t="shared" si="673"/>
        <v>0.81599999999999984</v>
      </c>
      <c r="CC312" s="25">
        <f t="shared" si="673"/>
        <v>0.81599999999999984</v>
      </c>
      <c r="CD312" s="25">
        <f t="shared" ref="CD312:CS312" si="674">IF($F312=CD$4,1,IF($F312&gt;=EDATE(CD$4,12),IF(CD$11="Prior Year",CD300*(1-CD$10),CD300-CD$10),IF(CD311&gt;0,CD311,0)))</f>
        <v>0.81599999999999984</v>
      </c>
      <c r="CE312" s="25">
        <f t="shared" si="674"/>
        <v>0.81599999999999984</v>
      </c>
      <c r="CF312" s="25">
        <f t="shared" si="674"/>
        <v>1</v>
      </c>
      <c r="CG312" s="25">
        <f t="shared" si="674"/>
        <v>1</v>
      </c>
      <c r="CH312" s="25">
        <f t="shared" si="674"/>
        <v>1</v>
      </c>
      <c r="CI312" s="25">
        <f t="shared" si="674"/>
        <v>0.81599999999999984</v>
      </c>
      <c r="CJ312" s="25">
        <f t="shared" si="674"/>
        <v>0.8899999999999999</v>
      </c>
      <c r="CK312" s="25">
        <f t="shared" si="674"/>
        <v>0.8899999999999999</v>
      </c>
      <c r="CL312" s="25">
        <f t="shared" si="674"/>
        <v>0.83199999999999985</v>
      </c>
      <c r="CM312" s="25">
        <v>0.87974976374177616</v>
      </c>
      <c r="CN312" s="25">
        <v>0.87974976374177616</v>
      </c>
      <c r="CO312" s="25">
        <v>0.87974976374177616</v>
      </c>
      <c r="CP312" s="25">
        <f t="shared" si="674"/>
        <v>0.8899999999999999</v>
      </c>
      <c r="CQ312" s="25">
        <f t="shared" si="674"/>
        <v>0.8899999999999999</v>
      </c>
      <c r="CR312" s="25">
        <f t="shared" si="674"/>
        <v>0.8899999999999999</v>
      </c>
      <c r="CS312" s="25">
        <f t="shared" si="674"/>
        <v>0.8899999999999999</v>
      </c>
    </row>
    <row r="313" spans="2:97" hidden="1" outlineLevel="1" x14ac:dyDescent="0.25">
      <c r="B313" s="2">
        <f t="shared" si="587"/>
        <v>31</v>
      </c>
      <c r="F313" s="26">
        <f t="shared" si="590"/>
        <v>51105</v>
      </c>
      <c r="G313" s="27">
        <f t="shared" si="611"/>
        <v>0.88669941779740635</v>
      </c>
      <c r="H313" s="27"/>
      <c r="I313" s="27"/>
      <c r="J313" s="27"/>
      <c r="K313" s="27"/>
      <c r="L313" s="27"/>
      <c r="M313" s="27"/>
      <c r="N313" s="27"/>
      <c r="O313" s="27"/>
      <c r="P313" s="28"/>
      <c r="Q313" s="27">
        <f t="shared" si="612"/>
        <v>1</v>
      </c>
      <c r="R313" s="27">
        <f t="shared" ref="R313:CC313" si="675">IF($F313=R$4,1,IF($F313&gt;=EDATE(R$4,12),IF(R$11="Prior Year",R301*(1-R$10),R301-R$10),IF(R312&gt;0,R312,0)))</f>
        <v>0.87999999999999989</v>
      </c>
      <c r="S313" s="27">
        <f t="shared" si="675"/>
        <v>1</v>
      </c>
      <c r="T313" s="27">
        <f t="shared" si="675"/>
        <v>0.8849999999999999</v>
      </c>
      <c r="U313" s="27">
        <f t="shared" si="675"/>
        <v>0.8849999999999999</v>
      </c>
      <c r="V313" s="27">
        <f t="shared" si="675"/>
        <v>0.8899999999999999</v>
      </c>
      <c r="W313" s="27">
        <f t="shared" si="675"/>
        <v>0.8849999999999999</v>
      </c>
      <c r="X313" s="27">
        <f t="shared" si="675"/>
        <v>0.8849999999999999</v>
      </c>
      <c r="Y313" s="27">
        <f t="shared" si="675"/>
        <v>0.8849999999999999</v>
      </c>
      <c r="Z313" s="27">
        <f t="shared" si="675"/>
        <v>0.8849999999999999</v>
      </c>
      <c r="AA313" s="27">
        <f t="shared" si="675"/>
        <v>0.8849999999999999</v>
      </c>
      <c r="AB313" s="27">
        <f t="shared" si="675"/>
        <v>0.89499999999999991</v>
      </c>
      <c r="AC313" s="27">
        <f t="shared" si="675"/>
        <v>0.89499999999999991</v>
      </c>
      <c r="AD313" s="27">
        <f t="shared" si="675"/>
        <v>0.8849999999999999</v>
      </c>
      <c r="AE313" s="27">
        <f t="shared" si="675"/>
        <v>0.8849999999999999</v>
      </c>
      <c r="AF313" s="27">
        <f t="shared" si="675"/>
        <v>0.8849999999999999</v>
      </c>
      <c r="AG313" s="27">
        <f t="shared" si="675"/>
        <v>0.8899999999999999</v>
      </c>
      <c r="AH313" s="27">
        <f t="shared" si="675"/>
        <v>0.8899999999999999</v>
      </c>
      <c r="AI313" s="27">
        <f t="shared" si="675"/>
        <v>1</v>
      </c>
      <c r="AJ313" s="27">
        <f t="shared" si="675"/>
        <v>1</v>
      </c>
      <c r="AK313" s="27">
        <f t="shared" si="675"/>
        <v>0.8849999999999999</v>
      </c>
      <c r="AL313" s="27">
        <f t="shared" si="675"/>
        <v>0.8899999999999999</v>
      </c>
      <c r="AM313" s="27">
        <f t="shared" si="675"/>
        <v>0.8899999999999999</v>
      </c>
      <c r="AN313" s="27">
        <f t="shared" si="675"/>
        <v>0.82399999999999984</v>
      </c>
      <c r="AO313" s="27">
        <f t="shared" si="675"/>
        <v>0.82399999999999984</v>
      </c>
      <c r="AP313" s="27">
        <f t="shared" si="675"/>
        <v>0.81599999999999984</v>
      </c>
      <c r="AQ313" s="27">
        <f t="shared" si="675"/>
        <v>0.81599999999999984</v>
      </c>
      <c r="AR313" s="27">
        <f t="shared" si="675"/>
        <v>1</v>
      </c>
      <c r="AS313" s="27">
        <f t="shared" si="675"/>
        <v>1</v>
      </c>
      <c r="AT313" s="27">
        <f t="shared" si="675"/>
        <v>0.82399999999999984</v>
      </c>
      <c r="AU313" s="27">
        <f t="shared" si="675"/>
        <v>1</v>
      </c>
      <c r="AV313" s="27">
        <f t="shared" si="675"/>
        <v>0.82399999999999984</v>
      </c>
      <c r="AW313" s="27">
        <f t="shared" si="675"/>
        <v>0.82399999999999984</v>
      </c>
      <c r="AX313" s="27">
        <f t="shared" si="675"/>
        <v>0.82399999999999984</v>
      </c>
      <c r="AY313" s="27">
        <f t="shared" si="675"/>
        <v>0.82399999999999984</v>
      </c>
      <c r="AZ313" s="27">
        <f t="shared" si="675"/>
        <v>0.81599999999999984</v>
      </c>
      <c r="BA313" s="27">
        <f t="shared" si="675"/>
        <v>0.81599999999999984</v>
      </c>
      <c r="BB313" s="27">
        <f t="shared" si="675"/>
        <v>0.81599999999999984</v>
      </c>
      <c r="BC313" s="27">
        <f t="shared" si="675"/>
        <v>0.81599999999999984</v>
      </c>
      <c r="BD313" s="27">
        <f t="shared" si="675"/>
        <v>0.81599999999999984</v>
      </c>
      <c r="BE313" s="27">
        <f t="shared" si="675"/>
        <v>0.81599999999999984</v>
      </c>
      <c r="BF313" s="27">
        <f t="shared" si="675"/>
        <v>0.81599999999999984</v>
      </c>
      <c r="BG313" s="27">
        <f t="shared" si="675"/>
        <v>0.81599999999999984</v>
      </c>
      <c r="BH313" s="27">
        <f t="shared" si="675"/>
        <v>1</v>
      </c>
      <c r="BI313" s="27">
        <f t="shared" si="675"/>
        <v>1</v>
      </c>
      <c r="BJ313" s="27">
        <f t="shared" si="675"/>
        <v>1</v>
      </c>
      <c r="BK313" s="27">
        <f t="shared" si="675"/>
        <v>0.82399999999999984</v>
      </c>
      <c r="BL313" s="27">
        <f t="shared" si="675"/>
        <v>0.82399999999999984</v>
      </c>
      <c r="BM313" s="27">
        <f t="shared" si="675"/>
        <v>0.82399999999999984</v>
      </c>
      <c r="BN313" s="27">
        <f t="shared" si="675"/>
        <v>0.82399999999999984</v>
      </c>
      <c r="BO313" s="27">
        <f t="shared" si="675"/>
        <v>0.81599999999999984</v>
      </c>
      <c r="BP313" s="27">
        <f t="shared" si="675"/>
        <v>0.82399999999999984</v>
      </c>
      <c r="BQ313" s="27">
        <f t="shared" si="675"/>
        <v>0.81599999999999984</v>
      </c>
      <c r="BR313" s="27">
        <f t="shared" si="675"/>
        <v>0.81599999999999984</v>
      </c>
      <c r="BS313" s="27">
        <f t="shared" si="675"/>
        <v>0.81599999999999984</v>
      </c>
      <c r="BT313" s="27">
        <f t="shared" si="675"/>
        <v>0.81599999999999984</v>
      </c>
      <c r="BU313" s="27">
        <f t="shared" si="675"/>
        <v>1</v>
      </c>
      <c r="BV313" s="27">
        <f t="shared" si="675"/>
        <v>0.82399999999999984</v>
      </c>
      <c r="BW313" s="27">
        <f t="shared" si="675"/>
        <v>0.81599999999999984</v>
      </c>
      <c r="BX313" s="27">
        <f t="shared" si="675"/>
        <v>0.81599999999999984</v>
      </c>
      <c r="BY313" s="27">
        <f t="shared" si="675"/>
        <v>0.81599999999999984</v>
      </c>
      <c r="BZ313" s="27">
        <f t="shared" si="675"/>
        <v>0.81599999999999984</v>
      </c>
      <c r="CA313" s="27">
        <f t="shared" si="675"/>
        <v>0.81599999999999984</v>
      </c>
      <c r="CB313" s="27">
        <f t="shared" si="675"/>
        <v>0.81599999999999984</v>
      </c>
      <c r="CC313" s="27">
        <f t="shared" si="675"/>
        <v>0.81599999999999984</v>
      </c>
      <c r="CD313" s="27">
        <f t="shared" ref="CD313:CS313" si="676">IF($F313=CD$4,1,IF($F313&gt;=EDATE(CD$4,12),IF(CD$11="Prior Year",CD301*(1-CD$10),CD301-CD$10),IF(CD312&gt;0,CD312,0)))</f>
        <v>0.81599999999999984</v>
      </c>
      <c r="CE313" s="27">
        <f t="shared" si="676"/>
        <v>0.81599999999999984</v>
      </c>
      <c r="CF313" s="27">
        <f t="shared" si="676"/>
        <v>1</v>
      </c>
      <c r="CG313" s="27">
        <f t="shared" si="676"/>
        <v>1</v>
      </c>
      <c r="CH313" s="27">
        <f t="shared" si="676"/>
        <v>1</v>
      </c>
      <c r="CI313" s="27">
        <f t="shared" si="676"/>
        <v>0.81599999999999984</v>
      </c>
      <c r="CJ313" s="27">
        <f t="shared" si="676"/>
        <v>0.8849999999999999</v>
      </c>
      <c r="CK313" s="27">
        <f t="shared" si="676"/>
        <v>0.8849999999999999</v>
      </c>
      <c r="CL313" s="27">
        <f t="shared" si="676"/>
        <v>0.83199999999999985</v>
      </c>
      <c r="CM313" s="27">
        <v>0.87713930838761911</v>
      </c>
      <c r="CN313" s="27">
        <v>0.87713930838761911</v>
      </c>
      <c r="CO313" s="27">
        <v>0.87713930838761911</v>
      </c>
      <c r="CP313" s="27">
        <f t="shared" si="676"/>
        <v>0.8849999999999999</v>
      </c>
      <c r="CQ313" s="27">
        <f t="shared" si="676"/>
        <v>0.8849999999999999</v>
      </c>
      <c r="CR313" s="27">
        <f t="shared" si="676"/>
        <v>0.8849999999999999</v>
      </c>
      <c r="CS313" s="27">
        <f t="shared" si="676"/>
        <v>0.8849999999999999</v>
      </c>
    </row>
    <row r="314" spans="2:97" collapsed="1" x14ac:dyDescent="0.25">
      <c r="B314" s="2">
        <f t="shared" si="587"/>
        <v>31</v>
      </c>
      <c r="F314" s="24">
        <f t="shared" si="590"/>
        <v>51136</v>
      </c>
      <c r="G314" s="25">
        <f t="shared" si="611"/>
        <v>0.8849575606867679</v>
      </c>
      <c r="H314" s="25"/>
      <c r="I314" s="25"/>
      <c r="J314" s="25"/>
      <c r="K314" s="25"/>
      <c r="L314" s="25"/>
      <c r="M314" s="25"/>
      <c r="N314" s="25"/>
      <c r="O314" s="25"/>
      <c r="P314" s="23"/>
      <c r="Q314" s="25">
        <f t="shared" si="612"/>
        <v>1</v>
      </c>
      <c r="R314" s="25">
        <f t="shared" ref="R314:CC314" si="677">IF($F314=R$4,1,IF($F314&gt;=EDATE(R$4,12),IF(R$11="Prior Year",R302*(1-R$10),R302-R$10),IF(R313&gt;0,R313,0)))</f>
        <v>0.87999999999999989</v>
      </c>
      <c r="S314" s="25">
        <f t="shared" si="677"/>
        <v>1</v>
      </c>
      <c r="T314" s="25">
        <f t="shared" si="677"/>
        <v>0.87999999999999989</v>
      </c>
      <c r="U314" s="25">
        <f t="shared" si="677"/>
        <v>0.87999999999999989</v>
      </c>
      <c r="V314" s="25">
        <f t="shared" si="677"/>
        <v>0.8849999999999999</v>
      </c>
      <c r="W314" s="25">
        <f t="shared" si="677"/>
        <v>0.87999999999999989</v>
      </c>
      <c r="X314" s="25">
        <f t="shared" si="677"/>
        <v>0.8849999999999999</v>
      </c>
      <c r="Y314" s="25">
        <f t="shared" si="677"/>
        <v>0.8849999999999999</v>
      </c>
      <c r="Z314" s="25">
        <f t="shared" si="677"/>
        <v>0.8849999999999999</v>
      </c>
      <c r="AA314" s="25">
        <f t="shared" si="677"/>
        <v>0.8849999999999999</v>
      </c>
      <c r="AB314" s="25">
        <f t="shared" si="677"/>
        <v>0.8899999999999999</v>
      </c>
      <c r="AC314" s="25">
        <f t="shared" si="677"/>
        <v>0.8899999999999999</v>
      </c>
      <c r="AD314" s="25">
        <f t="shared" si="677"/>
        <v>0.87999999999999989</v>
      </c>
      <c r="AE314" s="25">
        <f t="shared" si="677"/>
        <v>0.8849999999999999</v>
      </c>
      <c r="AF314" s="25">
        <f t="shared" si="677"/>
        <v>0.8849999999999999</v>
      </c>
      <c r="AG314" s="25">
        <f t="shared" si="677"/>
        <v>0.8849999999999999</v>
      </c>
      <c r="AH314" s="25">
        <f t="shared" si="677"/>
        <v>0.8849999999999999</v>
      </c>
      <c r="AI314" s="25">
        <f t="shared" si="677"/>
        <v>1</v>
      </c>
      <c r="AJ314" s="25">
        <f t="shared" si="677"/>
        <v>1</v>
      </c>
      <c r="AK314" s="25">
        <f t="shared" si="677"/>
        <v>0.87999999999999989</v>
      </c>
      <c r="AL314" s="25">
        <f t="shared" si="677"/>
        <v>0.8849999999999999</v>
      </c>
      <c r="AM314" s="25">
        <f t="shared" si="677"/>
        <v>0.8849999999999999</v>
      </c>
      <c r="AN314" s="25">
        <f t="shared" si="677"/>
        <v>0.81599999999999984</v>
      </c>
      <c r="AO314" s="25">
        <f t="shared" si="677"/>
        <v>0.81599999999999984</v>
      </c>
      <c r="AP314" s="25">
        <f t="shared" si="677"/>
        <v>0.81599999999999984</v>
      </c>
      <c r="AQ314" s="25">
        <f t="shared" si="677"/>
        <v>0.81599999999999984</v>
      </c>
      <c r="AR314" s="25">
        <f t="shared" si="677"/>
        <v>1</v>
      </c>
      <c r="AS314" s="25">
        <f t="shared" si="677"/>
        <v>1</v>
      </c>
      <c r="AT314" s="25">
        <f t="shared" si="677"/>
        <v>0.81599999999999984</v>
      </c>
      <c r="AU314" s="25">
        <f t="shared" si="677"/>
        <v>1</v>
      </c>
      <c r="AV314" s="25">
        <f t="shared" si="677"/>
        <v>0.81599999999999984</v>
      </c>
      <c r="AW314" s="25">
        <f t="shared" si="677"/>
        <v>0.81599999999999984</v>
      </c>
      <c r="AX314" s="25">
        <f t="shared" si="677"/>
        <v>0.81599999999999984</v>
      </c>
      <c r="AY314" s="25">
        <f t="shared" si="677"/>
        <v>0.81599999999999984</v>
      </c>
      <c r="AZ314" s="25">
        <f t="shared" si="677"/>
        <v>0.81599999999999984</v>
      </c>
      <c r="BA314" s="25">
        <f t="shared" si="677"/>
        <v>0.81599999999999984</v>
      </c>
      <c r="BB314" s="25">
        <f t="shared" si="677"/>
        <v>0.81599999999999984</v>
      </c>
      <c r="BC314" s="25">
        <f t="shared" si="677"/>
        <v>0.81599999999999984</v>
      </c>
      <c r="BD314" s="25">
        <f t="shared" si="677"/>
        <v>0.81599999999999984</v>
      </c>
      <c r="BE314" s="25">
        <f t="shared" si="677"/>
        <v>0.81599999999999984</v>
      </c>
      <c r="BF314" s="25">
        <f t="shared" si="677"/>
        <v>0.80799999999999983</v>
      </c>
      <c r="BG314" s="25">
        <f t="shared" si="677"/>
        <v>0.80799999999999983</v>
      </c>
      <c r="BH314" s="25">
        <f t="shared" si="677"/>
        <v>1</v>
      </c>
      <c r="BI314" s="25">
        <f t="shared" si="677"/>
        <v>1</v>
      </c>
      <c r="BJ314" s="25">
        <f t="shared" si="677"/>
        <v>1</v>
      </c>
      <c r="BK314" s="25">
        <f t="shared" si="677"/>
        <v>0.81599999999999984</v>
      </c>
      <c r="BL314" s="25">
        <f t="shared" si="677"/>
        <v>0.81599999999999984</v>
      </c>
      <c r="BM314" s="25">
        <f t="shared" si="677"/>
        <v>0.81599999999999984</v>
      </c>
      <c r="BN314" s="25">
        <f t="shared" si="677"/>
        <v>0.81599999999999984</v>
      </c>
      <c r="BO314" s="25">
        <f t="shared" si="677"/>
        <v>0.81599999999999984</v>
      </c>
      <c r="BP314" s="25">
        <f t="shared" si="677"/>
        <v>0.81599999999999984</v>
      </c>
      <c r="BQ314" s="25">
        <f t="shared" si="677"/>
        <v>0.81599999999999984</v>
      </c>
      <c r="BR314" s="25">
        <f t="shared" si="677"/>
        <v>0.81599999999999984</v>
      </c>
      <c r="BS314" s="25">
        <f t="shared" si="677"/>
        <v>0.81599999999999984</v>
      </c>
      <c r="BT314" s="25">
        <f t="shared" si="677"/>
        <v>0.81599999999999984</v>
      </c>
      <c r="BU314" s="25">
        <f t="shared" si="677"/>
        <v>1</v>
      </c>
      <c r="BV314" s="25">
        <f t="shared" si="677"/>
        <v>0.82399999999999984</v>
      </c>
      <c r="BW314" s="25">
        <f t="shared" si="677"/>
        <v>0.81599999999999984</v>
      </c>
      <c r="BX314" s="25">
        <f t="shared" si="677"/>
        <v>0.81599999999999984</v>
      </c>
      <c r="BY314" s="25">
        <f t="shared" si="677"/>
        <v>0.81599999999999984</v>
      </c>
      <c r="BZ314" s="25">
        <f t="shared" si="677"/>
        <v>0.81599999999999984</v>
      </c>
      <c r="CA314" s="25">
        <f t="shared" si="677"/>
        <v>0.81599999999999984</v>
      </c>
      <c r="CB314" s="25">
        <f t="shared" si="677"/>
        <v>0.81599999999999984</v>
      </c>
      <c r="CC314" s="25">
        <f t="shared" si="677"/>
        <v>0.81599999999999984</v>
      </c>
      <c r="CD314" s="25">
        <f t="shared" ref="CD314:CS314" si="678">IF($F314=CD$4,1,IF($F314&gt;=EDATE(CD$4,12),IF(CD$11="Prior Year",CD302*(1-CD$10),CD302-CD$10),IF(CD313&gt;0,CD313,0)))</f>
        <v>0.81599999999999984</v>
      </c>
      <c r="CE314" s="25">
        <f t="shared" si="678"/>
        <v>0.81599999999999984</v>
      </c>
      <c r="CF314" s="25">
        <f t="shared" si="678"/>
        <v>1</v>
      </c>
      <c r="CG314" s="25">
        <f t="shared" si="678"/>
        <v>1</v>
      </c>
      <c r="CH314" s="25">
        <f t="shared" si="678"/>
        <v>1</v>
      </c>
      <c r="CI314" s="25">
        <f t="shared" si="678"/>
        <v>0.81599999999999984</v>
      </c>
      <c r="CJ314" s="25">
        <f t="shared" si="678"/>
        <v>0.8849999999999999</v>
      </c>
      <c r="CK314" s="25">
        <f t="shared" si="678"/>
        <v>0.8849999999999999</v>
      </c>
      <c r="CL314" s="25">
        <f t="shared" si="678"/>
        <v>0.83199999999999985</v>
      </c>
      <c r="CM314" s="25">
        <v>0.87465481482570351</v>
      </c>
      <c r="CN314" s="25">
        <v>0.87465481482570351</v>
      </c>
      <c r="CO314" s="25">
        <v>0.87465481482570351</v>
      </c>
      <c r="CP314" s="25">
        <f t="shared" si="678"/>
        <v>0.8849999999999999</v>
      </c>
      <c r="CQ314" s="25">
        <f t="shared" si="678"/>
        <v>0.8849999999999999</v>
      </c>
      <c r="CR314" s="25">
        <f t="shared" si="678"/>
        <v>0.8849999999999999</v>
      </c>
      <c r="CS314" s="25">
        <f t="shared" si="678"/>
        <v>0.8849999999999999</v>
      </c>
    </row>
    <row r="315" spans="2:97" hidden="1" outlineLevel="1" x14ac:dyDescent="0.25">
      <c r="B315" s="2">
        <f t="shared" si="587"/>
        <v>29</v>
      </c>
      <c r="F315" s="24">
        <f t="shared" si="590"/>
        <v>51167</v>
      </c>
      <c r="G315" s="25">
        <f t="shared" si="611"/>
        <v>0.8849575606867679</v>
      </c>
      <c r="H315" s="25"/>
      <c r="I315" s="25"/>
      <c r="J315" s="25"/>
      <c r="K315" s="25"/>
      <c r="L315" s="25"/>
      <c r="M315" s="25"/>
      <c r="N315" s="25"/>
      <c r="O315" s="25"/>
      <c r="P315" s="23"/>
      <c r="Q315" s="25">
        <f t="shared" si="612"/>
        <v>1</v>
      </c>
      <c r="R315" s="25">
        <f t="shared" ref="R315:CC315" si="679">IF($F315=R$4,1,IF($F315&gt;=EDATE(R$4,12),IF(R$11="Prior Year",R303*(1-R$10),R303-R$10),IF(R314&gt;0,R314,0)))</f>
        <v>0.87999999999999989</v>
      </c>
      <c r="S315" s="25">
        <f t="shared" si="679"/>
        <v>1</v>
      </c>
      <c r="T315" s="25">
        <f t="shared" si="679"/>
        <v>0.87999999999999989</v>
      </c>
      <c r="U315" s="25">
        <f t="shared" si="679"/>
        <v>0.87999999999999989</v>
      </c>
      <c r="V315" s="25">
        <f t="shared" si="679"/>
        <v>0.8849999999999999</v>
      </c>
      <c r="W315" s="25">
        <f t="shared" si="679"/>
        <v>0.87999999999999989</v>
      </c>
      <c r="X315" s="25">
        <f t="shared" si="679"/>
        <v>0.8849999999999999</v>
      </c>
      <c r="Y315" s="25">
        <f t="shared" si="679"/>
        <v>0.8849999999999999</v>
      </c>
      <c r="Z315" s="25">
        <f t="shared" si="679"/>
        <v>0.8849999999999999</v>
      </c>
      <c r="AA315" s="25">
        <f t="shared" si="679"/>
        <v>0.8849999999999999</v>
      </c>
      <c r="AB315" s="25">
        <f t="shared" si="679"/>
        <v>0.8899999999999999</v>
      </c>
      <c r="AC315" s="25">
        <f t="shared" si="679"/>
        <v>0.8899999999999999</v>
      </c>
      <c r="AD315" s="25">
        <f t="shared" si="679"/>
        <v>0.87999999999999989</v>
      </c>
      <c r="AE315" s="25">
        <f t="shared" si="679"/>
        <v>0.8849999999999999</v>
      </c>
      <c r="AF315" s="25">
        <f t="shared" si="679"/>
        <v>0.8849999999999999</v>
      </c>
      <c r="AG315" s="25">
        <f t="shared" si="679"/>
        <v>0.8849999999999999</v>
      </c>
      <c r="AH315" s="25">
        <f t="shared" si="679"/>
        <v>0.8849999999999999</v>
      </c>
      <c r="AI315" s="25">
        <f t="shared" si="679"/>
        <v>1</v>
      </c>
      <c r="AJ315" s="25">
        <f t="shared" si="679"/>
        <v>1</v>
      </c>
      <c r="AK315" s="25">
        <f t="shared" si="679"/>
        <v>0.87999999999999989</v>
      </c>
      <c r="AL315" s="25">
        <f t="shared" si="679"/>
        <v>0.8849999999999999</v>
      </c>
      <c r="AM315" s="25">
        <f t="shared" si="679"/>
        <v>0.8849999999999999</v>
      </c>
      <c r="AN315" s="25">
        <f t="shared" si="679"/>
        <v>0.81599999999999984</v>
      </c>
      <c r="AO315" s="25">
        <f t="shared" si="679"/>
        <v>0.81599999999999984</v>
      </c>
      <c r="AP315" s="25">
        <f t="shared" si="679"/>
        <v>0.81599999999999984</v>
      </c>
      <c r="AQ315" s="25">
        <f t="shared" si="679"/>
        <v>0.81599999999999984</v>
      </c>
      <c r="AR315" s="25">
        <f t="shared" si="679"/>
        <v>1</v>
      </c>
      <c r="AS315" s="25">
        <f t="shared" si="679"/>
        <v>1</v>
      </c>
      <c r="AT315" s="25">
        <f t="shared" si="679"/>
        <v>0.81599999999999984</v>
      </c>
      <c r="AU315" s="25">
        <f t="shared" si="679"/>
        <v>1</v>
      </c>
      <c r="AV315" s="25">
        <f t="shared" si="679"/>
        <v>0.81599999999999984</v>
      </c>
      <c r="AW315" s="25">
        <f t="shared" si="679"/>
        <v>0.81599999999999984</v>
      </c>
      <c r="AX315" s="25">
        <f t="shared" si="679"/>
        <v>0.81599999999999984</v>
      </c>
      <c r="AY315" s="25">
        <f t="shared" si="679"/>
        <v>0.81599999999999984</v>
      </c>
      <c r="AZ315" s="25">
        <f t="shared" si="679"/>
        <v>0.81599999999999984</v>
      </c>
      <c r="BA315" s="25">
        <f t="shared" si="679"/>
        <v>0.81599999999999984</v>
      </c>
      <c r="BB315" s="25">
        <f t="shared" si="679"/>
        <v>0.81599999999999984</v>
      </c>
      <c r="BC315" s="25">
        <f t="shared" si="679"/>
        <v>0.81599999999999984</v>
      </c>
      <c r="BD315" s="25">
        <f t="shared" si="679"/>
        <v>0.81599999999999984</v>
      </c>
      <c r="BE315" s="25">
        <f t="shared" si="679"/>
        <v>0.81599999999999984</v>
      </c>
      <c r="BF315" s="25">
        <f t="shared" si="679"/>
        <v>0.80799999999999983</v>
      </c>
      <c r="BG315" s="25">
        <f t="shared" si="679"/>
        <v>0.80799999999999983</v>
      </c>
      <c r="BH315" s="25">
        <f t="shared" si="679"/>
        <v>1</v>
      </c>
      <c r="BI315" s="25">
        <f t="shared" si="679"/>
        <v>1</v>
      </c>
      <c r="BJ315" s="25">
        <f t="shared" si="679"/>
        <v>1</v>
      </c>
      <c r="BK315" s="25">
        <f t="shared" si="679"/>
        <v>0.81599999999999984</v>
      </c>
      <c r="BL315" s="25">
        <f t="shared" si="679"/>
        <v>0.81599999999999984</v>
      </c>
      <c r="BM315" s="25">
        <f t="shared" si="679"/>
        <v>0.81599999999999984</v>
      </c>
      <c r="BN315" s="25">
        <f t="shared" si="679"/>
        <v>0.81599999999999984</v>
      </c>
      <c r="BO315" s="25">
        <f t="shared" si="679"/>
        <v>0.81599999999999984</v>
      </c>
      <c r="BP315" s="25">
        <f t="shared" si="679"/>
        <v>0.81599999999999984</v>
      </c>
      <c r="BQ315" s="25">
        <f t="shared" si="679"/>
        <v>0.81599999999999984</v>
      </c>
      <c r="BR315" s="25">
        <f t="shared" si="679"/>
        <v>0.81599999999999984</v>
      </c>
      <c r="BS315" s="25">
        <f t="shared" si="679"/>
        <v>0.81599999999999984</v>
      </c>
      <c r="BT315" s="25">
        <f t="shared" si="679"/>
        <v>0.81599999999999984</v>
      </c>
      <c r="BU315" s="25">
        <f t="shared" si="679"/>
        <v>1</v>
      </c>
      <c r="BV315" s="25">
        <f t="shared" si="679"/>
        <v>0.82399999999999984</v>
      </c>
      <c r="BW315" s="25">
        <f t="shared" si="679"/>
        <v>0.81599999999999984</v>
      </c>
      <c r="BX315" s="25">
        <f t="shared" si="679"/>
        <v>0.81599999999999984</v>
      </c>
      <c r="BY315" s="25">
        <f t="shared" si="679"/>
        <v>0.81599999999999984</v>
      </c>
      <c r="BZ315" s="25">
        <f t="shared" si="679"/>
        <v>0.81599999999999984</v>
      </c>
      <c r="CA315" s="25">
        <f t="shared" si="679"/>
        <v>0.81599999999999984</v>
      </c>
      <c r="CB315" s="25">
        <f t="shared" si="679"/>
        <v>0.81599999999999984</v>
      </c>
      <c r="CC315" s="25">
        <f t="shared" si="679"/>
        <v>0.81599999999999984</v>
      </c>
      <c r="CD315" s="25">
        <f t="shared" ref="CD315:CS315" si="680">IF($F315=CD$4,1,IF($F315&gt;=EDATE(CD$4,12),IF(CD$11="Prior Year",CD303*(1-CD$10),CD303-CD$10),IF(CD314&gt;0,CD314,0)))</f>
        <v>0.81599999999999984</v>
      </c>
      <c r="CE315" s="25">
        <f t="shared" si="680"/>
        <v>0.81599999999999984</v>
      </c>
      <c r="CF315" s="25">
        <f t="shared" si="680"/>
        <v>1</v>
      </c>
      <c r="CG315" s="25">
        <f t="shared" si="680"/>
        <v>1</v>
      </c>
      <c r="CH315" s="25">
        <f t="shared" si="680"/>
        <v>1</v>
      </c>
      <c r="CI315" s="25">
        <f t="shared" si="680"/>
        <v>0.81599999999999984</v>
      </c>
      <c r="CJ315" s="25">
        <f t="shared" si="680"/>
        <v>0.8849999999999999</v>
      </c>
      <c r="CK315" s="25">
        <f t="shared" si="680"/>
        <v>0.8849999999999999</v>
      </c>
      <c r="CL315" s="25">
        <f t="shared" si="680"/>
        <v>0.83199999999999985</v>
      </c>
      <c r="CM315" s="25">
        <v>0.87465481482570351</v>
      </c>
      <c r="CN315" s="25">
        <v>0.87465481482570351</v>
      </c>
      <c r="CO315" s="25">
        <v>0.87465481482570351</v>
      </c>
      <c r="CP315" s="25">
        <f t="shared" si="680"/>
        <v>0.8849999999999999</v>
      </c>
      <c r="CQ315" s="25">
        <f t="shared" si="680"/>
        <v>0.8849999999999999</v>
      </c>
      <c r="CR315" s="25">
        <f t="shared" si="680"/>
        <v>0.8849999999999999</v>
      </c>
      <c r="CS315" s="25">
        <f t="shared" si="680"/>
        <v>0.8849999999999999</v>
      </c>
    </row>
    <row r="316" spans="2:97" hidden="1" outlineLevel="1" x14ac:dyDescent="0.25">
      <c r="B316" s="2">
        <f t="shared" si="587"/>
        <v>31</v>
      </c>
      <c r="F316" s="24">
        <f t="shared" si="590"/>
        <v>51196</v>
      </c>
      <c r="G316" s="25">
        <f t="shared" si="611"/>
        <v>0.8849575606867679</v>
      </c>
      <c r="H316" s="25"/>
      <c r="I316" s="25"/>
      <c r="J316" s="25"/>
      <c r="K316" s="25"/>
      <c r="L316" s="25"/>
      <c r="M316" s="25"/>
      <c r="N316" s="25"/>
      <c r="O316" s="25"/>
      <c r="P316" s="23"/>
      <c r="Q316" s="25">
        <f t="shared" si="612"/>
        <v>1</v>
      </c>
      <c r="R316" s="25">
        <f t="shared" ref="R316:CC316" si="681">IF($F316=R$4,1,IF($F316&gt;=EDATE(R$4,12),IF(R$11="Prior Year",R304*(1-R$10),R304-R$10),IF(R315&gt;0,R315,0)))</f>
        <v>0.87999999999999989</v>
      </c>
      <c r="S316" s="25">
        <f t="shared" si="681"/>
        <v>1</v>
      </c>
      <c r="T316" s="25">
        <f t="shared" si="681"/>
        <v>0.87999999999999989</v>
      </c>
      <c r="U316" s="25">
        <f t="shared" si="681"/>
        <v>0.87999999999999989</v>
      </c>
      <c r="V316" s="25">
        <f t="shared" si="681"/>
        <v>0.8849999999999999</v>
      </c>
      <c r="W316" s="25">
        <f t="shared" si="681"/>
        <v>0.87999999999999989</v>
      </c>
      <c r="X316" s="25">
        <f t="shared" si="681"/>
        <v>0.8849999999999999</v>
      </c>
      <c r="Y316" s="25">
        <f t="shared" si="681"/>
        <v>0.8849999999999999</v>
      </c>
      <c r="Z316" s="25">
        <f t="shared" si="681"/>
        <v>0.8849999999999999</v>
      </c>
      <c r="AA316" s="25">
        <f t="shared" si="681"/>
        <v>0.8849999999999999</v>
      </c>
      <c r="AB316" s="25">
        <f t="shared" si="681"/>
        <v>0.8899999999999999</v>
      </c>
      <c r="AC316" s="25">
        <f t="shared" si="681"/>
        <v>0.8899999999999999</v>
      </c>
      <c r="AD316" s="25">
        <f t="shared" si="681"/>
        <v>0.87999999999999989</v>
      </c>
      <c r="AE316" s="25">
        <f t="shared" si="681"/>
        <v>0.8849999999999999</v>
      </c>
      <c r="AF316" s="25">
        <f t="shared" si="681"/>
        <v>0.8849999999999999</v>
      </c>
      <c r="AG316" s="25">
        <f t="shared" si="681"/>
        <v>0.8849999999999999</v>
      </c>
      <c r="AH316" s="25">
        <f t="shared" si="681"/>
        <v>0.8849999999999999</v>
      </c>
      <c r="AI316" s="25">
        <f t="shared" si="681"/>
        <v>1</v>
      </c>
      <c r="AJ316" s="25">
        <f t="shared" si="681"/>
        <v>1</v>
      </c>
      <c r="AK316" s="25">
        <f t="shared" si="681"/>
        <v>0.87999999999999989</v>
      </c>
      <c r="AL316" s="25">
        <f t="shared" si="681"/>
        <v>0.8849999999999999</v>
      </c>
      <c r="AM316" s="25">
        <f t="shared" si="681"/>
        <v>0.8849999999999999</v>
      </c>
      <c r="AN316" s="25">
        <f t="shared" si="681"/>
        <v>0.81599999999999984</v>
      </c>
      <c r="AO316" s="25">
        <f t="shared" si="681"/>
        <v>0.81599999999999984</v>
      </c>
      <c r="AP316" s="25">
        <f t="shared" si="681"/>
        <v>0.81599999999999984</v>
      </c>
      <c r="AQ316" s="25">
        <f t="shared" si="681"/>
        <v>0.81599999999999984</v>
      </c>
      <c r="AR316" s="25">
        <f t="shared" si="681"/>
        <v>1</v>
      </c>
      <c r="AS316" s="25">
        <f t="shared" si="681"/>
        <v>1</v>
      </c>
      <c r="AT316" s="25">
        <f t="shared" si="681"/>
        <v>0.81599999999999984</v>
      </c>
      <c r="AU316" s="25">
        <f t="shared" si="681"/>
        <v>1</v>
      </c>
      <c r="AV316" s="25">
        <f t="shared" si="681"/>
        <v>0.81599999999999984</v>
      </c>
      <c r="AW316" s="25">
        <f t="shared" si="681"/>
        <v>0.81599999999999984</v>
      </c>
      <c r="AX316" s="25">
        <f t="shared" si="681"/>
        <v>0.81599999999999984</v>
      </c>
      <c r="AY316" s="25">
        <f t="shared" si="681"/>
        <v>0.81599999999999984</v>
      </c>
      <c r="AZ316" s="25">
        <f t="shared" si="681"/>
        <v>0.81599999999999984</v>
      </c>
      <c r="BA316" s="25">
        <f t="shared" si="681"/>
        <v>0.81599999999999984</v>
      </c>
      <c r="BB316" s="25">
        <f t="shared" si="681"/>
        <v>0.81599999999999984</v>
      </c>
      <c r="BC316" s="25">
        <f t="shared" si="681"/>
        <v>0.81599999999999984</v>
      </c>
      <c r="BD316" s="25">
        <f t="shared" si="681"/>
        <v>0.81599999999999984</v>
      </c>
      <c r="BE316" s="25">
        <f t="shared" si="681"/>
        <v>0.81599999999999984</v>
      </c>
      <c r="BF316" s="25">
        <f t="shared" si="681"/>
        <v>0.80799999999999983</v>
      </c>
      <c r="BG316" s="25">
        <f t="shared" si="681"/>
        <v>0.80799999999999983</v>
      </c>
      <c r="BH316" s="25">
        <f t="shared" si="681"/>
        <v>1</v>
      </c>
      <c r="BI316" s="25">
        <f t="shared" si="681"/>
        <v>1</v>
      </c>
      <c r="BJ316" s="25">
        <f t="shared" si="681"/>
        <v>1</v>
      </c>
      <c r="BK316" s="25">
        <f t="shared" si="681"/>
        <v>0.81599999999999984</v>
      </c>
      <c r="BL316" s="25">
        <f t="shared" si="681"/>
        <v>0.81599999999999984</v>
      </c>
      <c r="BM316" s="25">
        <f t="shared" si="681"/>
        <v>0.81599999999999984</v>
      </c>
      <c r="BN316" s="25">
        <f t="shared" si="681"/>
        <v>0.81599999999999984</v>
      </c>
      <c r="BO316" s="25">
        <f t="shared" si="681"/>
        <v>0.81599999999999984</v>
      </c>
      <c r="BP316" s="25">
        <f t="shared" si="681"/>
        <v>0.81599999999999984</v>
      </c>
      <c r="BQ316" s="25">
        <f t="shared" si="681"/>
        <v>0.81599999999999984</v>
      </c>
      <c r="BR316" s="25">
        <f t="shared" si="681"/>
        <v>0.81599999999999984</v>
      </c>
      <c r="BS316" s="25">
        <f t="shared" si="681"/>
        <v>0.81599999999999984</v>
      </c>
      <c r="BT316" s="25">
        <f t="shared" si="681"/>
        <v>0.81599999999999984</v>
      </c>
      <c r="BU316" s="25">
        <f t="shared" si="681"/>
        <v>1</v>
      </c>
      <c r="BV316" s="25">
        <f t="shared" si="681"/>
        <v>0.82399999999999984</v>
      </c>
      <c r="BW316" s="25">
        <f t="shared" si="681"/>
        <v>0.81599999999999984</v>
      </c>
      <c r="BX316" s="25">
        <f t="shared" si="681"/>
        <v>0.81599999999999984</v>
      </c>
      <c r="BY316" s="25">
        <f t="shared" si="681"/>
        <v>0.81599999999999984</v>
      </c>
      <c r="BZ316" s="25">
        <f t="shared" si="681"/>
        <v>0.81599999999999984</v>
      </c>
      <c r="CA316" s="25">
        <f t="shared" si="681"/>
        <v>0.81599999999999984</v>
      </c>
      <c r="CB316" s="25">
        <f t="shared" si="681"/>
        <v>0.81599999999999984</v>
      </c>
      <c r="CC316" s="25">
        <f t="shared" si="681"/>
        <v>0.81599999999999984</v>
      </c>
      <c r="CD316" s="25">
        <f t="shared" ref="CD316:CS316" si="682">IF($F316=CD$4,1,IF($F316&gt;=EDATE(CD$4,12),IF(CD$11="Prior Year",CD304*(1-CD$10),CD304-CD$10),IF(CD315&gt;0,CD315,0)))</f>
        <v>0.81599999999999984</v>
      </c>
      <c r="CE316" s="25">
        <f t="shared" si="682"/>
        <v>0.81599999999999984</v>
      </c>
      <c r="CF316" s="25">
        <f t="shared" si="682"/>
        <v>1</v>
      </c>
      <c r="CG316" s="25">
        <f t="shared" si="682"/>
        <v>1</v>
      </c>
      <c r="CH316" s="25">
        <f t="shared" si="682"/>
        <v>1</v>
      </c>
      <c r="CI316" s="25">
        <f t="shared" si="682"/>
        <v>0.81599999999999984</v>
      </c>
      <c r="CJ316" s="25">
        <f t="shared" si="682"/>
        <v>0.8849999999999999</v>
      </c>
      <c r="CK316" s="25">
        <f t="shared" si="682"/>
        <v>0.8849999999999999</v>
      </c>
      <c r="CL316" s="25">
        <f t="shared" si="682"/>
        <v>0.83199999999999985</v>
      </c>
      <c r="CM316" s="25">
        <v>0.87465481482570351</v>
      </c>
      <c r="CN316" s="25">
        <v>0.87465481482570351</v>
      </c>
      <c r="CO316" s="25">
        <v>0.87465481482570351</v>
      </c>
      <c r="CP316" s="25">
        <f t="shared" si="682"/>
        <v>0.8849999999999999</v>
      </c>
      <c r="CQ316" s="25">
        <f t="shared" si="682"/>
        <v>0.8849999999999999</v>
      </c>
      <c r="CR316" s="25">
        <f t="shared" si="682"/>
        <v>0.8849999999999999</v>
      </c>
      <c r="CS316" s="25">
        <f t="shared" si="682"/>
        <v>0.8849999999999999</v>
      </c>
    </row>
    <row r="317" spans="2:97" hidden="1" outlineLevel="1" x14ac:dyDescent="0.25">
      <c r="B317" s="2">
        <f t="shared" si="587"/>
        <v>30</v>
      </c>
      <c r="F317" s="24">
        <f t="shared" si="590"/>
        <v>51227</v>
      </c>
      <c r="G317" s="25">
        <f t="shared" si="611"/>
        <v>0.8849575606867679</v>
      </c>
      <c r="H317" s="25"/>
      <c r="I317" s="25"/>
      <c r="J317" s="25"/>
      <c r="K317" s="25"/>
      <c r="L317" s="25"/>
      <c r="M317" s="25"/>
      <c r="N317" s="25"/>
      <c r="O317" s="25"/>
      <c r="P317" s="23"/>
      <c r="Q317" s="25">
        <f t="shared" si="612"/>
        <v>1</v>
      </c>
      <c r="R317" s="25">
        <f t="shared" ref="R317:CC317" si="683">IF($F317=R$4,1,IF($F317&gt;=EDATE(R$4,12),IF(R$11="Prior Year",R305*(1-R$10),R305-R$10),IF(R316&gt;0,R316,0)))</f>
        <v>0.87999999999999989</v>
      </c>
      <c r="S317" s="25">
        <f t="shared" si="683"/>
        <v>1</v>
      </c>
      <c r="T317" s="25">
        <f t="shared" si="683"/>
        <v>0.87999999999999989</v>
      </c>
      <c r="U317" s="25">
        <f t="shared" si="683"/>
        <v>0.87999999999999989</v>
      </c>
      <c r="V317" s="25">
        <f t="shared" si="683"/>
        <v>0.8849999999999999</v>
      </c>
      <c r="W317" s="25">
        <f t="shared" si="683"/>
        <v>0.87999999999999989</v>
      </c>
      <c r="X317" s="25">
        <f t="shared" si="683"/>
        <v>0.8849999999999999</v>
      </c>
      <c r="Y317" s="25">
        <f t="shared" si="683"/>
        <v>0.8849999999999999</v>
      </c>
      <c r="Z317" s="25">
        <f t="shared" si="683"/>
        <v>0.8849999999999999</v>
      </c>
      <c r="AA317" s="25">
        <f t="shared" si="683"/>
        <v>0.8849999999999999</v>
      </c>
      <c r="AB317" s="25">
        <f t="shared" si="683"/>
        <v>0.8899999999999999</v>
      </c>
      <c r="AC317" s="25">
        <f t="shared" si="683"/>
        <v>0.8899999999999999</v>
      </c>
      <c r="AD317" s="25">
        <f t="shared" si="683"/>
        <v>0.87999999999999989</v>
      </c>
      <c r="AE317" s="25">
        <f t="shared" si="683"/>
        <v>0.8849999999999999</v>
      </c>
      <c r="AF317" s="25">
        <f t="shared" si="683"/>
        <v>0.8849999999999999</v>
      </c>
      <c r="AG317" s="25">
        <f t="shared" si="683"/>
        <v>0.8849999999999999</v>
      </c>
      <c r="AH317" s="25">
        <f t="shared" si="683"/>
        <v>0.8849999999999999</v>
      </c>
      <c r="AI317" s="25">
        <f t="shared" si="683"/>
        <v>1</v>
      </c>
      <c r="AJ317" s="25">
        <f t="shared" si="683"/>
        <v>1</v>
      </c>
      <c r="AK317" s="25">
        <f t="shared" si="683"/>
        <v>0.87999999999999989</v>
      </c>
      <c r="AL317" s="25">
        <f t="shared" si="683"/>
        <v>0.8849999999999999</v>
      </c>
      <c r="AM317" s="25">
        <f t="shared" si="683"/>
        <v>0.8849999999999999</v>
      </c>
      <c r="AN317" s="25">
        <f t="shared" si="683"/>
        <v>0.81599999999999984</v>
      </c>
      <c r="AO317" s="25">
        <f t="shared" si="683"/>
        <v>0.81599999999999984</v>
      </c>
      <c r="AP317" s="25">
        <f t="shared" si="683"/>
        <v>0.81599999999999984</v>
      </c>
      <c r="AQ317" s="25">
        <f t="shared" si="683"/>
        <v>0.81599999999999984</v>
      </c>
      <c r="AR317" s="25">
        <f t="shared" si="683"/>
        <v>1</v>
      </c>
      <c r="AS317" s="25">
        <f t="shared" si="683"/>
        <v>1</v>
      </c>
      <c r="AT317" s="25">
        <f t="shared" si="683"/>
        <v>0.81599999999999984</v>
      </c>
      <c r="AU317" s="25">
        <f t="shared" si="683"/>
        <v>1</v>
      </c>
      <c r="AV317" s="25">
        <f t="shared" si="683"/>
        <v>0.81599999999999984</v>
      </c>
      <c r="AW317" s="25">
        <f t="shared" si="683"/>
        <v>0.81599999999999984</v>
      </c>
      <c r="AX317" s="25">
        <f t="shared" si="683"/>
        <v>0.81599999999999984</v>
      </c>
      <c r="AY317" s="25">
        <f t="shared" si="683"/>
        <v>0.81599999999999984</v>
      </c>
      <c r="AZ317" s="25">
        <f t="shared" si="683"/>
        <v>0.81599999999999984</v>
      </c>
      <c r="BA317" s="25">
        <f t="shared" si="683"/>
        <v>0.81599999999999984</v>
      </c>
      <c r="BB317" s="25">
        <f t="shared" si="683"/>
        <v>0.81599999999999984</v>
      </c>
      <c r="BC317" s="25">
        <f t="shared" si="683"/>
        <v>0.81599999999999984</v>
      </c>
      <c r="BD317" s="25">
        <f t="shared" si="683"/>
        <v>0.81599999999999984</v>
      </c>
      <c r="BE317" s="25">
        <f t="shared" si="683"/>
        <v>0.81599999999999984</v>
      </c>
      <c r="BF317" s="25">
        <f t="shared" si="683"/>
        <v>0.80799999999999983</v>
      </c>
      <c r="BG317" s="25">
        <f t="shared" si="683"/>
        <v>0.80799999999999983</v>
      </c>
      <c r="BH317" s="25">
        <f t="shared" si="683"/>
        <v>1</v>
      </c>
      <c r="BI317" s="25">
        <f t="shared" si="683"/>
        <v>1</v>
      </c>
      <c r="BJ317" s="25">
        <f t="shared" si="683"/>
        <v>1</v>
      </c>
      <c r="BK317" s="25">
        <f t="shared" si="683"/>
        <v>0.81599999999999984</v>
      </c>
      <c r="BL317" s="25">
        <f t="shared" si="683"/>
        <v>0.81599999999999984</v>
      </c>
      <c r="BM317" s="25">
        <f t="shared" si="683"/>
        <v>0.81599999999999984</v>
      </c>
      <c r="BN317" s="25">
        <f t="shared" si="683"/>
        <v>0.81599999999999984</v>
      </c>
      <c r="BO317" s="25">
        <f t="shared" si="683"/>
        <v>0.81599999999999984</v>
      </c>
      <c r="BP317" s="25">
        <f t="shared" si="683"/>
        <v>0.81599999999999984</v>
      </c>
      <c r="BQ317" s="25">
        <f t="shared" si="683"/>
        <v>0.81599999999999984</v>
      </c>
      <c r="BR317" s="25">
        <f t="shared" si="683"/>
        <v>0.81599999999999984</v>
      </c>
      <c r="BS317" s="25">
        <f t="shared" si="683"/>
        <v>0.81599999999999984</v>
      </c>
      <c r="BT317" s="25">
        <f t="shared" si="683"/>
        <v>0.81599999999999984</v>
      </c>
      <c r="BU317" s="25">
        <f t="shared" si="683"/>
        <v>1</v>
      </c>
      <c r="BV317" s="25">
        <f t="shared" si="683"/>
        <v>0.82399999999999984</v>
      </c>
      <c r="BW317" s="25">
        <f t="shared" si="683"/>
        <v>0.81599999999999984</v>
      </c>
      <c r="BX317" s="25">
        <f t="shared" si="683"/>
        <v>0.81599999999999984</v>
      </c>
      <c r="BY317" s="25">
        <f t="shared" si="683"/>
        <v>0.81599999999999984</v>
      </c>
      <c r="BZ317" s="25">
        <f t="shared" si="683"/>
        <v>0.81599999999999984</v>
      </c>
      <c r="CA317" s="25">
        <f t="shared" si="683"/>
        <v>0.81599999999999984</v>
      </c>
      <c r="CB317" s="25">
        <f t="shared" si="683"/>
        <v>0.81599999999999984</v>
      </c>
      <c r="CC317" s="25">
        <f t="shared" si="683"/>
        <v>0.81599999999999984</v>
      </c>
      <c r="CD317" s="25">
        <f t="shared" ref="CD317:CS317" si="684">IF($F317=CD$4,1,IF($F317&gt;=EDATE(CD$4,12),IF(CD$11="Prior Year",CD305*(1-CD$10),CD305-CD$10),IF(CD316&gt;0,CD316,0)))</f>
        <v>0.81599999999999984</v>
      </c>
      <c r="CE317" s="25">
        <f t="shared" si="684"/>
        <v>0.81599999999999984</v>
      </c>
      <c r="CF317" s="25">
        <f t="shared" si="684"/>
        <v>1</v>
      </c>
      <c r="CG317" s="25">
        <f t="shared" si="684"/>
        <v>1</v>
      </c>
      <c r="CH317" s="25">
        <f t="shared" si="684"/>
        <v>1</v>
      </c>
      <c r="CI317" s="25">
        <f t="shared" si="684"/>
        <v>0.81599999999999984</v>
      </c>
      <c r="CJ317" s="25">
        <f t="shared" si="684"/>
        <v>0.8849999999999999</v>
      </c>
      <c r="CK317" s="25">
        <f t="shared" si="684"/>
        <v>0.8849999999999999</v>
      </c>
      <c r="CL317" s="25">
        <f t="shared" si="684"/>
        <v>0.83199999999999985</v>
      </c>
      <c r="CM317" s="25">
        <v>0.87465481482570351</v>
      </c>
      <c r="CN317" s="25">
        <v>0.87465481482570351</v>
      </c>
      <c r="CO317" s="25">
        <v>0.87465481482570351</v>
      </c>
      <c r="CP317" s="25">
        <f t="shared" si="684"/>
        <v>0.8849999999999999</v>
      </c>
      <c r="CQ317" s="25">
        <f t="shared" si="684"/>
        <v>0.8849999999999999</v>
      </c>
      <c r="CR317" s="25">
        <f t="shared" si="684"/>
        <v>0.8849999999999999</v>
      </c>
      <c r="CS317" s="25">
        <f t="shared" si="684"/>
        <v>0.8849999999999999</v>
      </c>
    </row>
    <row r="318" spans="2:97" hidden="1" outlineLevel="1" x14ac:dyDescent="0.25">
      <c r="B318" s="2">
        <f t="shared" si="587"/>
        <v>31</v>
      </c>
      <c r="F318" s="24">
        <f t="shared" si="590"/>
        <v>51257</v>
      </c>
      <c r="G318" s="25">
        <f t="shared" si="611"/>
        <v>0.88480234143958114</v>
      </c>
      <c r="H318" s="25"/>
      <c r="I318" s="25"/>
      <c r="J318" s="25"/>
      <c r="K318" s="25"/>
      <c r="L318" s="25"/>
      <c r="M318" s="25"/>
      <c r="N318" s="25"/>
      <c r="O318" s="25"/>
      <c r="P318" s="23"/>
      <c r="Q318" s="25">
        <f t="shared" si="612"/>
        <v>1</v>
      </c>
      <c r="R318" s="25">
        <f t="shared" ref="R318:CC318" si="685">IF($F318=R$4,1,IF($F318&gt;=EDATE(R$4,12),IF(R$11="Prior Year",R306*(1-R$10),R306-R$10),IF(R317&gt;0,R317,0)))</f>
        <v>0.87999999999999989</v>
      </c>
      <c r="S318" s="25">
        <f t="shared" si="685"/>
        <v>1</v>
      </c>
      <c r="T318" s="25">
        <f t="shared" si="685"/>
        <v>0.87999999999999989</v>
      </c>
      <c r="U318" s="25">
        <f t="shared" si="685"/>
        <v>0.87999999999999989</v>
      </c>
      <c r="V318" s="25">
        <f t="shared" si="685"/>
        <v>0.8849999999999999</v>
      </c>
      <c r="W318" s="25">
        <f t="shared" si="685"/>
        <v>0.87999999999999989</v>
      </c>
      <c r="X318" s="25">
        <f t="shared" si="685"/>
        <v>0.8849999999999999</v>
      </c>
      <c r="Y318" s="25">
        <f t="shared" si="685"/>
        <v>0.8849999999999999</v>
      </c>
      <c r="Z318" s="25">
        <f t="shared" si="685"/>
        <v>0.8849999999999999</v>
      </c>
      <c r="AA318" s="25">
        <f t="shared" si="685"/>
        <v>0.8849999999999999</v>
      </c>
      <c r="AB318" s="25">
        <f t="shared" si="685"/>
        <v>0.8899999999999999</v>
      </c>
      <c r="AC318" s="25">
        <f t="shared" si="685"/>
        <v>0.8899999999999999</v>
      </c>
      <c r="AD318" s="25">
        <f t="shared" si="685"/>
        <v>0.87999999999999989</v>
      </c>
      <c r="AE318" s="25">
        <f t="shared" si="685"/>
        <v>0.8849999999999999</v>
      </c>
      <c r="AF318" s="25">
        <f t="shared" si="685"/>
        <v>0.8849999999999999</v>
      </c>
      <c r="AG318" s="25">
        <f t="shared" si="685"/>
        <v>0.8849999999999999</v>
      </c>
      <c r="AH318" s="25">
        <f t="shared" si="685"/>
        <v>0.8849999999999999</v>
      </c>
      <c r="AI318" s="25">
        <f t="shared" si="685"/>
        <v>1</v>
      </c>
      <c r="AJ318" s="25">
        <f t="shared" si="685"/>
        <v>1</v>
      </c>
      <c r="AK318" s="25">
        <f t="shared" si="685"/>
        <v>0.87999999999999989</v>
      </c>
      <c r="AL318" s="25">
        <f t="shared" si="685"/>
        <v>0.8849999999999999</v>
      </c>
      <c r="AM318" s="25">
        <f t="shared" si="685"/>
        <v>0.8849999999999999</v>
      </c>
      <c r="AN318" s="25">
        <f t="shared" si="685"/>
        <v>0.81599999999999984</v>
      </c>
      <c r="AO318" s="25">
        <f t="shared" si="685"/>
        <v>0.81599999999999984</v>
      </c>
      <c r="AP318" s="25">
        <f t="shared" si="685"/>
        <v>0.81599999999999984</v>
      </c>
      <c r="AQ318" s="25">
        <f t="shared" si="685"/>
        <v>0.81599999999999984</v>
      </c>
      <c r="AR318" s="25">
        <f t="shared" si="685"/>
        <v>1</v>
      </c>
      <c r="AS318" s="25">
        <f t="shared" si="685"/>
        <v>1</v>
      </c>
      <c r="AT318" s="25">
        <f t="shared" si="685"/>
        <v>0.81599999999999984</v>
      </c>
      <c r="AU318" s="25">
        <f t="shared" si="685"/>
        <v>1</v>
      </c>
      <c r="AV318" s="25">
        <f t="shared" si="685"/>
        <v>0.81599999999999984</v>
      </c>
      <c r="AW318" s="25">
        <f t="shared" si="685"/>
        <v>0.81599999999999984</v>
      </c>
      <c r="AX318" s="25">
        <f t="shared" si="685"/>
        <v>0.81599999999999984</v>
      </c>
      <c r="AY318" s="25">
        <f t="shared" si="685"/>
        <v>0.81599999999999984</v>
      </c>
      <c r="AZ318" s="25">
        <f t="shared" si="685"/>
        <v>0.81599999999999984</v>
      </c>
      <c r="BA318" s="25">
        <f t="shared" si="685"/>
        <v>0.81599999999999984</v>
      </c>
      <c r="BB318" s="25">
        <f t="shared" si="685"/>
        <v>0.81599999999999984</v>
      </c>
      <c r="BC318" s="25">
        <f t="shared" si="685"/>
        <v>0.81599999999999984</v>
      </c>
      <c r="BD318" s="25">
        <f t="shared" si="685"/>
        <v>0.81599999999999984</v>
      </c>
      <c r="BE318" s="25">
        <f t="shared" si="685"/>
        <v>0.81599999999999984</v>
      </c>
      <c r="BF318" s="25">
        <f t="shared" si="685"/>
        <v>0.80799999999999983</v>
      </c>
      <c r="BG318" s="25">
        <f t="shared" si="685"/>
        <v>0.80799999999999983</v>
      </c>
      <c r="BH318" s="25">
        <f t="shared" si="685"/>
        <v>1</v>
      </c>
      <c r="BI318" s="25">
        <f t="shared" si="685"/>
        <v>1</v>
      </c>
      <c r="BJ318" s="25">
        <f t="shared" si="685"/>
        <v>1</v>
      </c>
      <c r="BK318" s="25">
        <f t="shared" si="685"/>
        <v>0.81599999999999984</v>
      </c>
      <c r="BL318" s="25">
        <f t="shared" si="685"/>
        <v>0.81599999999999984</v>
      </c>
      <c r="BM318" s="25">
        <f t="shared" si="685"/>
        <v>0.81599999999999984</v>
      </c>
      <c r="BN318" s="25">
        <f t="shared" si="685"/>
        <v>0.81599999999999984</v>
      </c>
      <c r="BO318" s="25">
        <f t="shared" si="685"/>
        <v>0.81599999999999984</v>
      </c>
      <c r="BP318" s="25">
        <f t="shared" si="685"/>
        <v>0.81599999999999984</v>
      </c>
      <c r="BQ318" s="25">
        <f t="shared" si="685"/>
        <v>0.81599999999999984</v>
      </c>
      <c r="BR318" s="25">
        <f t="shared" si="685"/>
        <v>0.81599999999999984</v>
      </c>
      <c r="BS318" s="25">
        <f t="shared" si="685"/>
        <v>0.81599999999999984</v>
      </c>
      <c r="BT318" s="25">
        <f t="shared" si="685"/>
        <v>0.81599999999999984</v>
      </c>
      <c r="BU318" s="25">
        <f t="shared" si="685"/>
        <v>1</v>
      </c>
      <c r="BV318" s="25">
        <f t="shared" si="685"/>
        <v>0.82399999999999984</v>
      </c>
      <c r="BW318" s="25">
        <f t="shared" si="685"/>
        <v>0.81599999999999984</v>
      </c>
      <c r="BX318" s="25">
        <f t="shared" si="685"/>
        <v>0.81599999999999984</v>
      </c>
      <c r="BY318" s="25">
        <f t="shared" si="685"/>
        <v>0.81599999999999984</v>
      </c>
      <c r="BZ318" s="25">
        <f t="shared" si="685"/>
        <v>0.81599999999999984</v>
      </c>
      <c r="CA318" s="25">
        <f t="shared" si="685"/>
        <v>0.81599999999999984</v>
      </c>
      <c r="CB318" s="25">
        <f t="shared" si="685"/>
        <v>0.81599999999999984</v>
      </c>
      <c r="CC318" s="25">
        <f t="shared" si="685"/>
        <v>0.81599999999999984</v>
      </c>
      <c r="CD318" s="25">
        <f t="shared" ref="CD318:CS318" si="686">IF($F318=CD$4,1,IF($F318&gt;=EDATE(CD$4,12),IF(CD$11="Prior Year",CD306*(1-CD$10),CD306-CD$10),IF(CD317&gt;0,CD317,0)))</f>
        <v>0.81599999999999984</v>
      </c>
      <c r="CE318" s="25">
        <f t="shared" si="686"/>
        <v>0.81599999999999984</v>
      </c>
      <c r="CF318" s="25">
        <f t="shared" si="686"/>
        <v>1</v>
      </c>
      <c r="CG318" s="25">
        <f t="shared" si="686"/>
        <v>1</v>
      </c>
      <c r="CH318" s="25">
        <f t="shared" si="686"/>
        <v>1</v>
      </c>
      <c r="CI318" s="25">
        <f t="shared" si="686"/>
        <v>0.80799999999999983</v>
      </c>
      <c r="CJ318" s="25">
        <f t="shared" si="686"/>
        <v>0.8849999999999999</v>
      </c>
      <c r="CK318" s="25">
        <f t="shared" si="686"/>
        <v>0.8849999999999999</v>
      </c>
      <c r="CL318" s="25">
        <f t="shared" si="686"/>
        <v>0.83199999999999985</v>
      </c>
      <c r="CM318" s="25">
        <v>0.87465481482570351</v>
      </c>
      <c r="CN318" s="25">
        <v>0.87465481482570351</v>
      </c>
      <c r="CO318" s="25">
        <v>0.87465481482570351</v>
      </c>
      <c r="CP318" s="25">
        <f t="shared" si="686"/>
        <v>0.8849999999999999</v>
      </c>
      <c r="CQ318" s="25">
        <f t="shared" si="686"/>
        <v>0.8849999999999999</v>
      </c>
      <c r="CR318" s="25">
        <f t="shared" si="686"/>
        <v>0.8849999999999999</v>
      </c>
      <c r="CS318" s="25">
        <f t="shared" si="686"/>
        <v>0.8849999999999999</v>
      </c>
    </row>
    <row r="319" spans="2:97" hidden="1" outlineLevel="1" x14ac:dyDescent="0.25">
      <c r="B319" s="2">
        <f t="shared" si="587"/>
        <v>30</v>
      </c>
      <c r="F319" s="24">
        <f t="shared" si="590"/>
        <v>51288</v>
      </c>
      <c r="G319" s="25">
        <f t="shared" si="611"/>
        <v>0.88387102595646116</v>
      </c>
      <c r="H319" s="25"/>
      <c r="I319" s="25"/>
      <c r="J319" s="25"/>
      <c r="K319" s="25"/>
      <c r="L319" s="25"/>
      <c r="M319" s="25"/>
      <c r="N319" s="25"/>
      <c r="O319" s="25"/>
      <c r="P319" s="23"/>
      <c r="Q319" s="25">
        <f t="shared" si="612"/>
        <v>1</v>
      </c>
      <c r="R319" s="25">
        <f t="shared" ref="R319:CC319" si="687">IF($F319=R$4,1,IF($F319&gt;=EDATE(R$4,12),IF(R$11="Prior Year",R307*(1-R$10),R307-R$10),IF(R318&gt;0,R318,0)))</f>
        <v>0.87999999999999989</v>
      </c>
      <c r="S319" s="25">
        <f t="shared" si="687"/>
        <v>1</v>
      </c>
      <c r="T319" s="25">
        <f t="shared" si="687"/>
        <v>0.87999999999999989</v>
      </c>
      <c r="U319" s="25">
        <f t="shared" si="687"/>
        <v>0.87999999999999989</v>
      </c>
      <c r="V319" s="25">
        <f t="shared" si="687"/>
        <v>0.8849999999999999</v>
      </c>
      <c r="W319" s="25">
        <f t="shared" si="687"/>
        <v>0.87999999999999989</v>
      </c>
      <c r="X319" s="25">
        <f t="shared" si="687"/>
        <v>0.8849999999999999</v>
      </c>
      <c r="Y319" s="25">
        <f t="shared" si="687"/>
        <v>0.8849999999999999</v>
      </c>
      <c r="Z319" s="25">
        <f t="shared" si="687"/>
        <v>0.8849999999999999</v>
      </c>
      <c r="AA319" s="25">
        <f t="shared" si="687"/>
        <v>0.8849999999999999</v>
      </c>
      <c r="AB319" s="25">
        <f t="shared" si="687"/>
        <v>0.8899999999999999</v>
      </c>
      <c r="AC319" s="25">
        <f t="shared" si="687"/>
        <v>0.8899999999999999</v>
      </c>
      <c r="AD319" s="25">
        <f t="shared" si="687"/>
        <v>0.87999999999999989</v>
      </c>
      <c r="AE319" s="25">
        <f t="shared" si="687"/>
        <v>0.8849999999999999</v>
      </c>
      <c r="AF319" s="25">
        <f t="shared" si="687"/>
        <v>0.8849999999999999</v>
      </c>
      <c r="AG319" s="25">
        <f t="shared" si="687"/>
        <v>0.8849999999999999</v>
      </c>
      <c r="AH319" s="25">
        <f t="shared" si="687"/>
        <v>0.8849999999999999</v>
      </c>
      <c r="AI319" s="25">
        <f t="shared" si="687"/>
        <v>1</v>
      </c>
      <c r="AJ319" s="25">
        <f t="shared" si="687"/>
        <v>1</v>
      </c>
      <c r="AK319" s="25">
        <f t="shared" si="687"/>
        <v>0.87999999999999989</v>
      </c>
      <c r="AL319" s="25">
        <f t="shared" si="687"/>
        <v>0.8849999999999999</v>
      </c>
      <c r="AM319" s="25">
        <f t="shared" si="687"/>
        <v>0.8849999999999999</v>
      </c>
      <c r="AN319" s="25">
        <f t="shared" si="687"/>
        <v>0.81599999999999984</v>
      </c>
      <c r="AO319" s="25">
        <f t="shared" si="687"/>
        <v>0.81599999999999984</v>
      </c>
      <c r="AP319" s="25">
        <f t="shared" si="687"/>
        <v>0.81599999999999984</v>
      </c>
      <c r="AQ319" s="25">
        <f t="shared" si="687"/>
        <v>0.81599999999999984</v>
      </c>
      <c r="AR319" s="25">
        <f t="shared" si="687"/>
        <v>1</v>
      </c>
      <c r="AS319" s="25">
        <f t="shared" si="687"/>
        <v>1</v>
      </c>
      <c r="AT319" s="25">
        <f t="shared" si="687"/>
        <v>0.81599999999999984</v>
      </c>
      <c r="AU319" s="25">
        <f t="shared" si="687"/>
        <v>1</v>
      </c>
      <c r="AV319" s="25">
        <f t="shared" si="687"/>
        <v>0.81599999999999984</v>
      </c>
      <c r="AW319" s="25">
        <f t="shared" si="687"/>
        <v>0.81599999999999984</v>
      </c>
      <c r="AX319" s="25">
        <f t="shared" si="687"/>
        <v>0.81599999999999984</v>
      </c>
      <c r="AY319" s="25">
        <f t="shared" si="687"/>
        <v>0.81599999999999984</v>
      </c>
      <c r="AZ319" s="25">
        <f t="shared" si="687"/>
        <v>0.80799999999999983</v>
      </c>
      <c r="BA319" s="25">
        <f t="shared" si="687"/>
        <v>0.80799999999999983</v>
      </c>
      <c r="BB319" s="25">
        <f t="shared" si="687"/>
        <v>0.80799999999999983</v>
      </c>
      <c r="BC319" s="25">
        <f t="shared" si="687"/>
        <v>0.80799999999999983</v>
      </c>
      <c r="BD319" s="25">
        <f t="shared" si="687"/>
        <v>0.80799999999999983</v>
      </c>
      <c r="BE319" s="25">
        <f t="shared" si="687"/>
        <v>0.80799999999999983</v>
      </c>
      <c r="BF319" s="25">
        <f t="shared" si="687"/>
        <v>0.80799999999999983</v>
      </c>
      <c r="BG319" s="25">
        <f t="shared" si="687"/>
        <v>0.80799999999999983</v>
      </c>
      <c r="BH319" s="25">
        <f t="shared" si="687"/>
        <v>1</v>
      </c>
      <c r="BI319" s="25">
        <f t="shared" si="687"/>
        <v>1</v>
      </c>
      <c r="BJ319" s="25">
        <f t="shared" si="687"/>
        <v>1</v>
      </c>
      <c r="BK319" s="25">
        <f t="shared" si="687"/>
        <v>0.81599999999999984</v>
      </c>
      <c r="BL319" s="25">
        <f t="shared" si="687"/>
        <v>0.81599999999999984</v>
      </c>
      <c r="BM319" s="25">
        <f t="shared" si="687"/>
        <v>0.81599999999999984</v>
      </c>
      <c r="BN319" s="25">
        <f t="shared" si="687"/>
        <v>0.81599999999999984</v>
      </c>
      <c r="BO319" s="25">
        <f t="shared" si="687"/>
        <v>0.81599999999999984</v>
      </c>
      <c r="BP319" s="25">
        <f t="shared" si="687"/>
        <v>0.81599999999999984</v>
      </c>
      <c r="BQ319" s="25">
        <f t="shared" si="687"/>
        <v>0.81599999999999984</v>
      </c>
      <c r="BR319" s="25">
        <f t="shared" si="687"/>
        <v>0.81599999999999984</v>
      </c>
      <c r="BS319" s="25">
        <f t="shared" si="687"/>
        <v>0.81599999999999984</v>
      </c>
      <c r="BT319" s="25">
        <f t="shared" si="687"/>
        <v>0.81599999999999984</v>
      </c>
      <c r="BU319" s="25">
        <f t="shared" si="687"/>
        <v>1</v>
      </c>
      <c r="BV319" s="25">
        <f t="shared" si="687"/>
        <v>0.82399999999999984</v>
      </c>
      <c r="BW319" s="25">
        <f t="shared" si="687"/>
        <v>0.81599999999999984</v>
      </c>
      <c r="BX319" s="25">
        <f t="shared" si="687"/>
        <v>0.81599999999999984</v>
      </c>
      <c r="BY319" s="25">
        <f t="shared" si="687"/>
        <v>0.81599999999999984</v>
      </c>
      <c r="BZ319" s="25">
        <f t="shared" si="687"/>
        <v>0.81599999999999984</v>
      </c>
      <c r="CA319" s="25">
        <f t="shared" si="687"/>
        <v>0.81599999999999984</v>
      </c>
      <c r="CB319" s="25">
        <f t="shared" si="687"/>
        <v>0.81599999999999984</v>
      </c>
      <c r="CC319" s="25">
        <f t="shared" si="687"/>
        <v>0.81599999999999984</v>
      </c>
      <c r="CD319" s="25">
        <f t="shared" ref="CD319:CS319" si="688">IF($F319=CD$4,1,IF($F319&gt;=EDATE(CD$4,12),IF(CD$11="Prior Year",CD307*(1-CD$10),CD307-CD$10),IF(CD318&gt;0,CD318,0)))</f>
        <v>0.81599999999999984</v>
      </c>
      <c r="CE319" s="25">
        <f t="shared" si="688"/>
        <v>0.81599999999999984</v>
      </c>
      <c r="CF319" s="25">
        <f t="shared" si="688"/>
        <v>1</v>
      </c>
      <c r="CG319" s="25">
        <f t="shared" si="688"/>
        <v>1</v>
      </c>
      <c r="CH319" s="25">
        <f t="shared" si="688"/>
        <v>1</v>
      </c>
      <c r="CI319" s="25">
        <f t="shared" si="688"/>
        <v>0.80799999999999983</v>
      </c>
      <c r="CJ319" s="25">
        <f t="shared" si="688"/>
        <v>0.8849999999999999</v>
      </c>
      <c r="CK319" s="25">
        <f t="shared" si="688"/>
        <v>0.8849999999999999</v>
      </c>
      <c r="CL319" s="25">
        <f t="shared" si="688"/>
        <v>0.83199999999999985</v>
      </c>
      <c r="CM319" s="25">
        <v>0.87465481482570351</v>
      </c>
      <c r="CN319" s="25">
        <v>0.87465481482570351</v>
      </c>
      <c r="CO319" s="25">
        <v>0.87465481482570351</v>
      </c>
      <c r="CP319" s="25">
        <f t="shared" si="688"/>
        <v>0.8849999999999999</v>
      </c>
      <c r="CQ319" s="25">
        <f t="shared" si="688"/>
        <v>0.8849999999999999</v>
      </c>
      <c r="CR319" s="25">
        <f t="shared" si="688"/>
        <v>0.8849999999999999</v>
      </c>
      <c r="CS319" s="25">
        <f t="shared" si="688"/>
        <v>0.8849999999999999</v>
      </c>
    </row>
    <row r="320" spans="2:97" hidden="1" outlineLevel="1" x14ac:dyDescent="0.25">
      <c r="B320" s="2">
        <f t="shared" si="587"/>
        <v>31</v>
      </c>
      <c r="F320" s="24">
        <f t="shared" si="590"/>
        <v>51318</v>
      </c>
      <c r="G320" s="25">
        <f t="shared" si="611"/>
        <v>0.88387102595646116</v>
      </c>
      <c r="H320" s="25"/>
      <c r="I320" s="25"/>
      <c r="J320" s="25"/>
      <c r="K320" s="25"/>
      <c r="L320" s="25"/>
      <c r="M320" s="25"/>
      <c r="N320" s="25"/>
      <c r="O320" s="25"/>
      <c r="P320" s="23"/>
      <c r="Q320" s="25">
        <f t="shared" si="612"/>
        <v>1</v>
      </c>
      <c r="R320" s="25">
        <f t="shared" ref="R320:CC320" si="689">IF($F320=R$4,1,IF($F320&gt;=EDATE(R$4,12),IF(R$11="Prior Year",R308*(1-R$10),R308-R$10),IF(R319&gt;0,R319,0)))</f>
        <v>0.87999999999999989</v>
      </c>
      <c r="S320" s="25">
        <f t="shared" si="689"/>
        <v>1</v>
      </c>
      <c r="T320" s="25">
        <f t="shared" si="689"/>
        <v>0.87999999999999989</v>
      </c>
      <c r="U320" s="25">
        <f t="shared" si="689"/>
        <v>0.87999999999999989</v>
      </c>
      <c r="V320" s="25">
        <f t="shared" si="689"/>
        <v>0.8849999999999999</v>
      </c>
      <c r="W320" s="25">
        <f t="shared" si="689"/>
        <v>0.87999999999999989</v>
      </c>
      <c r="X320" s="25">
        <f t="shared" si="689"/>
        <v>0.8849999999999999</v>
      </c>
      <c r="Y320" s="25">
        <f t="shared" si="689"/>
        <v>0.8849999999999999</v>
      </c>
      <c r="Z320" s="25">
        <f t="shared" si="689"/>
        <v>0.8849999999999999</v>
      </c>
      <c r="AA320" s="25">
        <f t="shared" si="689"/>
        <v>0.8849999999999999</v>
      </c>
      <c r="AB320" s="25">
        <f t="shared" si="689"/>
        <v>0.8899999999999999</v>
      </c>
      <c r="AC320" s="25">
        <f t="shared" si="689"/>
        <v>0.8899999999999999</v>
      </c>
      <c r="AD320" s="25">
        <f t="shared" si="689"/>
        <v>0.87999999999999989</v>
      </c>
      <c r="AE320" s="25">
        <f t="shared" si="689"/>
        <v>0.8849999999999999</v>
      </c>
      <c r="AF320" s="25">
        <f t="shared" si="689"/>
        <v>0.8849999999999999</v>
      </c>
      <c r="AG320" s="25">
        <f t="shared" si="689"/>
        <v>0.8849999999999999</v>
      </c>
      <c r="AH320" s="25">
        <f t="shared" si="689"/>
        <v>0.8849999999999999</v>
      </c>
      <c r="AI320" s="25">
        <f t="shared" si="689"/>
        <v>1</v>
      </c>
      <c r="AJ320" s="25">
        <f t="shared" si="689"/>
        <v>1</v>
      </c>
      <c r="AK320" s="25">
        <f t="shared" si="689"/>
        <v>0.87999999999999989</v>
      </c>
      <c r="AL320" s="25">
        <f t="shared" si="689"/>
        <v>0.8849999999999999</v>
      </c>
      <c r="AM320" s="25">
        <f t="shared" si="689"/>
        <v>0.8849999999999999</v>
      </c>
      <c r="AN320" s="25">
        <f t="shared" si="689"/>
        <v>0.81599999999999984</v>
      </c>
      <c r="AO320" s="25">
        <f t="shared" si="689"/>
        <v>0.81599999999999984</v>
      </c>
      <c r="AP320" s="25">
        <f t="shared" si="689"/>
        <v>0.81599999999999984</v>
      </c>
      <c r="AQ320" s="25">
        <f t="shared" si="689"/>
        <v>0.81599999999999984</v>
      </c>
      <c r="AR320" s="25">
        <f t="shared" si="689"/>
        <v>1</v>
      </c>
      <c r="AS320" s="25">
        <f t="shared" si="689"/>
        <v>1</v>
      </c>
      <c r="AT320" s="25">
        <f t="shared" si="689"/>
        <v>0.81599999999999984</v>
      </c>
      <c r="AU320" s="25">
        <f t="shared" si="689"/>
        <v>1</v>
      </c>
      <c r="AV320" s="25">
        <f t="shared" si="689"/>
        <v>0.81599999999999984</v>
      </c>
      <c r="AW320" s="25">
        <f t="shared" si="689"/>
        <v>0.81599999999999984</v>
      </c>
      <c r="AX320" s="25">
        <f t="shared" si="689"/>
        <v>0.81599999999999984</v>
      </c>
      <c r="AY320" s="25">
        <f t="shared" si="689"/>
        <v>0.81599999999999984</v>
      </c>
      <c r="AZ320" s="25">
        <f t="shared" si="689"/>
        <v>0.80799999999999983</v>
      </c>
      <c r="BA320" s="25">
        <f t="shared" si="689"/>
        <v>0.80799999999999983</v>
      </c>
      <c r="BB320" s="25">
        <f t="shared" si="689"/>
        <v>0.80799999999999983</v>
      </c>
      <c r="BC320" s="25">
        <f t="shared" si="689"/>
        <v>0.80799999999999983</v>
      </c>
      <c r="BD320" s="25">
        <f t="shared" si="689"/>
        <v>0.80799999999999983</v>
      </c>
      <c r="BE320" s="25">
        <f t="shared" si="689"/>
        <v>0.80799999999999983</v>
      </c>
      <c r="BF320" s="25">
        <f t="shared" si="689"/>
        <v>0.80799999999999983</v>
      </c>
      <c r="BG320" s="25">
        <f t="shared" si="689"/>
        <v>0.80799999999999983</v>
      </c>
      <c r="BH320" s="25">
        <f t="shared" si="689"/>
        <v>1</v>
      </c>
      <c r="BI320" s="25">
        <f t="shared" si="689"/>
        <v>1</v>
      </c>
      <c r="BJ320" s="25">
        <f t="shared" si="689"/>
        <v>1</v>
      </c>
      <c r="BK320" s="25">
        <f t="shared" si="689"/>
        <v>0.81599999999999984</v>
      </c>
      <c r="BL320" s="25">
        <f t="shared" si="689"/>
        <v>0.81599999999999984</v>
      </c>
      <c r="BM320" s="25">
        <f t="shared" si="689"/>
        <v>0.81599999999999984</v>
      </c>
      <c r="BN320" s="25">
        <f t="shared" si="689"/>
        <v>0.81599999999999984</v>
      </c>
      <c r="BO320" s="25">
        <f t="shared" si="689"/>
        <v>0.81599999999999984</v>
      </c>
      <c r="BP320" s="25">
        <f t="shared" si="689"/>
        <v>0.81599999999999984</v>
      </c>
      <c r="BQ320" s="25">
        <f t="shared" si="689"/>
        <v>0.81599999999999984</v>
      </c>
      <c r="BR320" s="25">
        <f t="shared" si="689"/>
        <v>0.81599999999999984</v>
      </c>
      <c r="BS320" s="25">
        <f t="shared" si="689"/>
        <v>0.81599999999999984</v>
      </c>
      <c r="BT320" s="25">
        <f t="shared" si="689"/>
        <v>0.81599999999999984</v>
      </c>
      <c r="BU320" s="25">
        <f t="shared" si="689"/>
        <v>1</v>
      </c>
      <c r="BV320" s="25">
        <f t="shared" si="689"/>
        <v>0.82399999999999984</v>
      </c>
      <c r="BW320" s="25">
        <f t="shared" si="689"/>
        <v>0.81599999999999984</v>
      </c>
      <c r="BX320" s="25">
        <f t="shared" si="689"/>
        <v>0.81599999999999984</v>
      </c>
      <c r="BY320" s="25">
        <f t="shared" si="689"/>
        <v>0.81599999999999984</v>
      </c>
      <c r="BZ320" s="25">
        <f t="shared" si="689"/>
        <v>0.81599999999999984</v>
      </c>
      <c r="CA320" s="25">
        <f t="shared" si="689"/>
        <v>0.81599999999999984</v>
      </c>
      <c r="CB320" s="25">
        <f t="shared" si="689"/>
        <v>0.81599999999999984</v>
      </c>
      <c r="CC320" s="25">
        <f t="shared" si="689"/>
        <v>0.81599999999999984</v>
      </c>
      <c r="CD320" s="25">
        <f t="shared" ref="CD320:CS320" si="690">IF($F320=CD$4,1,IF($F320&gt;=EDATE(CD$4,12),IF(CD$11="Prior Year",CD308*(1-CD$10),CD308-CD$10),IF(CD319&gt;0,CD319,0)))</f>
        <v>0.81599999999999984</v>
      </c>
      <c r="CE320" s="25">
        <f t="shared" si="690"/>
        <v>0.81599999999999984</v>
      </c>
      <c r="CF320" s="25">
        <f t="shared" si="690"/>
        <v>1</v>
      </c>
      <c r="CG320" s="25">
        <f t="shared" si="690"/>
        <v>1</v>
      </c>
      <c r="CH320" s="25">
        <f t="shared" si="690"/>
        <v>1</v>
      </c>
      <c r="CI320" s="25">
        <f t="shared" si="690"/>
        <v>0.80799999999999983</v>
      </c>
      <c r="CJ320" s="25">
        <f t="shared" si="690"/>
        <v>0.8849999999999999</v>
      </c>
      <c r="CK320" s="25">
        <f t="shared" si="690"/>
        <v>0.8849999999999999</v>
      </c>
      <c r="CL320" s="25">
        <f t="shared" si="690"/>
        <v>0.83199999999999985</v>
      </c>
      <c r="CM320" s="25">
        <v>0.87465481482570351</v>
      </c>
      <c r="CN320" s="25">
        <v>0.87465481482570351</v>
      </c>
      <c r="CO320" s="25">
        <v>0.87465481482570351</v>
      </c>
      <c r="CP320" s="25">
        <f t="shared" si="690"/>
        <v>0.8849999999999999</v>
      </c>
      <c r="CQ320" s="25">
        <f t="shared" si="690"/>
        <v>0.8849999999999999</v>
      </c>
      <c r="CR320" s="25">
        <f t="shared" si="690"/>
        <v>0.8849999999999999</v>
      </c>
      <c r="CS320" s="25">
        <f t="shared" si="690"/>
        <v>0.8849999999999999</v>
      </c>
    </row>
    <row r="321" spans="1:97" hidden="1" outlineLevel="1" x14ac:dyDescent="0.25">
      <c r="B321" s="2">
        <f t="shared" si="587"/>
        <v>31</v>
      </c>
      <c r="F321" s="24">
        <f t="shared" si="590"/>
        <v>51349</v>
      </c>
      <c r="G321" s="25">
        <f t="shared" si="611"/>
        <v>0.88315313693822206</v>
      </c>
      <c r="H321" s="25"/>
      <c r="I321" s="25"/>
      <c r="J321" s="25"/>
      <c r="K321" s="25"/>
      <c r="L321" s="25"/>
      <c r="M321" s="25"/>
      <c r="N321" s="25"/>
      <c r="O321" s="25"/>
      <c r="P321" s="23"/>
      <c r="Q321" s="25">
        <f t="shared" si="612"/>
        <v>1</v>
      </c>
      <c r="R321" s="25">
        <f t="shared" ref="R321:CC321" si="691">IF($F321=R$4,1,IF($F321&gt;=EDATE(R$4,12),IF(R$11="Prior Year",R309*(1-R$10),R309-R$10),IF(R320&gt;0,R320,0)))</f>
        <v>0.87999999999999989</v>
      </c>
      <c r="S321" s="25">
        <f t="shared" si="691"/>
        <v>1</v>
      </c>
      <c r="T321" s="25">
        <f t="shared" si="691"/>
        <v>0.87999999999999989</v>
      </c>
      <c r="U321" s="25">
        <f t="shared" si="691"/>
        <v>0.87999999999999989</v>
      </c>
      <c r="V321" s="25">
        <f t="shared" si="691"/>
        <v>0.8849999999999999</v>
      </c>
      <c r="W321" s="25">
        <f t="shared" si="691"/>
        <v>0.87999999999999989</v>
      </c>
      <c r="X321" s="25">
        <f t="shared" si="691"/>
        <v>0.8849999999999999</v>
      </c>
      <c r="Y321" s="25">
        <f t="shared" si="691"/>
        <v>0.8849999999999999</v>
      </c>
      <c r="Z321" s="25">
        <f t="shared" si="691"/>
        <v>0.8849999999999999</v>
      </c>
      <c r="AA321" s="25">
        <f t="shared" si="691"/>
        <v>0.8849999999999999</v>
      </c>
      <c r="AB321" s="25">
        <f t="shared" si="691"/>
        <v>0.8899999999999999</v>
      </c>
      <c r="AC321" s="25">
        <f t="shared" si="691"/>
        <v>0.8899999999999999</v>
      </c>
      <c r="AD321" s="25">
        <f t="shared" si="691"/>
        <v>0.87999999999999989</v>
      </c>
      <c r="AE321" s="25">
        <f t="shared" si="691"/>
        <v>0.8849999999999999</v>
      </c>
      <c r="AF321" s="25">
        <f t="shared" si="691"/>
        <v>0.8849999999999999</v>
      </c>
      <c r="AG321" s="25">
        <f t="shared" si="691"/>
        <v>0.8849999999999999</v>
      </c>
      <c r="AH321" s="25">
        <f t="shared" si="691"/>
        <v>0.8849999999999999</v>
      </c>
      <c r="AI321" s="25">
        <f t="shared" si="691"/>
        <v>1</v>
      </c>
      <c r="AJ321" s="25">
        <f t="shared" si="691"/>
        <v>1</v>
      </c>
      <c r="AK321" s="25">
        <f t="shared" si="691"/>
        <v>0.87999999999999989</v>
      </c>
      <c r="AL321" s="25">
        <f t="shared" si="691"/>
        <v>0.8849999999999999</v>
      </c>
      <c r="AM321" s="25">
        <f t="shared" si="691"/>
        <v>0.8849999999999999</v>
      </c>
      <c r="AN321" s="25">
        <f t="shared" si="691"/>
        <v>0.81599999999999984</v>
      </c>
      <c r="AO321" s="25">
        <f t="shared" si="691"/>
        <v>0.81599999999999984</v>
      </c>
      <c r="AP321" s="25">
        <f t="shared" si="691"/>
        <v>0.81599999999999984</v>
      </c>
      <c r="AQ321" s="25">
        <f t="shared" si="691"/>
        <v>0.81599999999999984</v>
      </c>
      <c r="AR321" s="25">
        <f t="shared" si="691"/>
        <v>1</v>
      </c>
      <c r="AS321" s="25">
        <f t="shared" si="691"/>
        <v>1</v>
      </c>
      <c r="AT321" s="25">
        <f t="shared" si="691"/>
        <v>0.81599999999999984</v>
      </c>
      <c r="AU321" s="25">
        <f t="shared" si="691"/>
        <v>1</v>
      </c>
      <c r="AV321" s="25">
        <f t="shared" si="691"/>
        <v>0.81599999999999984</v>
      </c>
      <c r="AW321" s="25">
        <f t="shared" si="691"/>
        <v>0.81599999999999984</v>
      </c>
      <c r="AX321" s="25">
        <f t="shared" si="691"/>
        <v>0.81599999999999984</v>
      </c>
      <c r="AY321" s="25">
        <f t="shared" si="691"/>
        <v>0.81599999999999984</v>
      </c>
      <c r="AZ321" s="25">
        <f t="shared" si="691"/>
        <v>0.80799999999999983</v>
      </c>
      <c r="BA321" s="25">
        <f t="shared" si="691"/>
        <v>0.80799999999999983</v>
      </c>
      <c r="BB321" s="25">
        <f t="shared" si="691"/>
        <v>0.80799999999999983</v>
      </c>
      <c r="BC321" s="25">
        <f t="shared" si="691"/>
        <v>0.80799999999999983</v>
      </c>
      <c r="BD321" s="25">
        <f t="shared" si="691"/>
        <v>0.80799999999999983</v>
      </c>
      <c r="BE321" s="25">
        <f t="shared" si="691"/>
        <v>0.80799999999999983</v>
      </c>
      <c r="BF321" s="25">
        <f t="shared" si="691"/>
        <v>0.80799999999999983</v>
      </c>
      <c r="BG321" s="25">
        <f t="shared" si="691"/>
        <v>0.80799999999999983</v>
      </c>
      <c r="BH321" s="25">
        <f t="shared" si="691"/>
        <v>1</v>
      </c>
      <c r="BI321" s="25">
        <f t="shared" si="691"/>
        <v>1</v>
      </c>
      <c r="BJ321" s="25">
        <f t="shared" si="691"/>
        <v>1</v>
      </c>
      <c r="BK321" s="25">
        <f t="shared" si="691"/>
        <v>0.81599999999999984</v>
      </c>
      <c r="BL321" s="25">
        <f t="shared" si="691"/>
        <v>0.81599999999999984</v>
      </c>
      <c r="BM321" s="25">
        <f t="shared" si="691"/>
        <v>0.81599999999999984</v>
      </c>
      <c r="BN321" s="25">
        <f t="shared" si="691"/>
        <v>0.81599999999999984</v>
      </c>
      <c r="BO321" s="25">
        <f t="shared" si="691"/>
        <v>0.81599999999999984</v>
      </c>
      <c r="BP321" s="25">
        <f t="shared" si="691"/>
        <v>0.81599999999999984</v>
      </c>
      <c r="BQ321" s="25">
        <f t="shared" si="691"/>
        <v>0.80799999999999983</v>
      </c>
      <c r="BR321" s="25">
        <f t="shared" si="691"/>
        <v>0.80799999999999983</v>
      </c>
      <c r="BS321" s="25">
        <f t="shared" si="691"/>
        <v>0.80799999999999983</v>
      </c>
      <c r="BT321" s="25">
        <f t="shared" si="691"/>
        <v>0.80799999999999983</v>
      </c>
      <c r="BU321" s="25">
        <f t="shared" si="691"/>
        <v>1</v>
      </c>
      <c r="BV321" s="25">
        <f t="shared" si="691"/>
        <v>0.82399999999999984</v>
      </c>
      <c r="BW321" s="25">
        <f t="shared" si="691"/>
        <v>0.80799999999999983</v>
      </c>
      <c r="BX321" s="25">
        <f t="shared" si="691"/>
        <v>0.80799999999999983</v>
      </c>
      <c r="BY321" s="25">
        <f t="shared" si="691"/>
        <v>0.80799999999999983</v>
      </c>
      <c r="BZ321" s="25">
        <f t="shared" si="691"/>
        <v>0.80799999999999983</v>
      </c>
      <c r="CA321" s="25">
        <f t="shared" si="691"/>
        <v>0.80799999999999983</v>
      </c>
      <c r="CB321" s="25">
        <f t="shared" si="691"/>
        <v>0.80799999999999983</v>
      </c>
      <c r="CC321" s="25">
        <f t="shared" si="691"/>
        <v>0.80799999999999983</v>
      </c>
      <c r="CD321" s="25">
        <f t="shared" ref="CD321:CS321" si="692">IF($F321=CD$4,1,IF($F321&gt;=EDATE(CD$4,12),IF(CD$11="Prior Year",CD309*(1-CD$10),CD309-CD$10),IF(CD320&gt;0,CD320,0)))</f>
        <v>0.80799999999999983</v>
      </c>
      <c r="CE321" s="25">
        <f t="shared" si="692"/>
        <v>0.80799999999999983</v>
      </c>
      <c r="CF321" s="25">
        <f t="shared" si="692"/>
        <v>1</v>
      </c>
      <c r="CG321" s="25">
        <f t="shared" si="692"/>
        <v>1</v>
      </c>
      <c r="CH321" s="25">
        <f t="shared" si="692"/>
        <v>1</v>
      </c>
      <c r="CI321" s="25">
        <f t="shared" si="692"/>
        <v>0.80799999999999983</v>
      </c>
      <c r="CJ321" s="25">
        <f t="shared" si="692"/>
        <v>0.8849999999999999</v>
      </c>
      <c r="CK321" s="25">
        <f t="shared" si="692"/>
        <v>0.8849999999999999</v>
      </c>
      <c r="CL321" s="25">
        <f t="shared" si="692"/>
        <v>0.83199999999999985</v>
      </c>
      <c r="CM321" s="25">
        <v>0.87465481482570351</v>
      </c>
      <c r="CN321" s="25">
        <v>0.87465481482570351</v>
      </c>
      <c r="CO321" s="25">
        <v>0.87465481482570351</v>
      </c>
      <c r="CP321" s="25">
        <f t="shared" si="692"/>
        <v>0.8849999999999999</v>
      </c>
      <c r="CQ321" s="25">
        <f t="shared" si="692"/>
        <v>0.8849999999999999</v>
      </c>
      <c r="CR321" s="25">
        <f t="shared" si="692"/>
        <v>0.8849999999999999</v>
      </c>
      <c r="CS321" s="25">
        <f t="shared" si="692"/>
        <v>0.8849999999999999</v>
      </c>
    </row>
    <row r="322" spans="1:97" hidden="1" outlineLevel="1" x14ac:dyDescent="0.25">
      <c r="B322" s="2">
        <f t="shared" si="587"/>
        <v>30</v>
      </c>
      <c r="F322" s="24">
        <f t="shared" si="590"/>
        <v>51380</v>
      </c>
      <c r="G322" s="25">
        <f t="shared" si="611"/>
        <v>0.88309250441978981</v>
      </c>
      <c r="H322" s="25"/>
      <c r="I322" s="25"/>
      <c r="J322" s="25"/>
      <c r="K322" s="25"/>
      <c r="L322" s="25"/>
      <c r="M322" s="25"/>
      <c r="N322" s="25"/>
      <c r="O322" s="25"/>
      <c r="P322" s="23"/>
      <c r="Q322" s="25">
        <f t="shared" si="612"/>
        <v>1</v>
      </c>
      <c r="R322" s="25">
        <f t="shared" ref="R322:CC322" si="693">IF($F322=R$4,1,IF($F322&gt;=EDATE(R$4,12),IF(R$11="Prior Year",R310*(1-R$10),R310-R$10),IF(R321&gt;0,R321,0)))</f>
        <v>0.87499999999999989</v>
      </c>
      <c r="S322" s="25">
        <f t="shared" si="693"/>
        <v>1</v>
      </c>
      <c r="T322" s="25">
        <f t="shared" si="693"/>
        <v>0.87999999999999989</v>
      </c>
      <c r="U322" s="25">
        <f t="shared" si="693"/>
        <v>0.87999999999999989</v>
      </c>
      <c r="V322" s="25">
        <f t="shared" si="693"/>
        <v>0.8849999999999999</v>
      </c>
      <c r="W322" s="25">
        <f t="shared" si="693"/>
        <v>0.87999999999999989</v>
      </c>
      <c r="X322" s="25">
        <f t="shared" si="693"/>
        <v>0.8849999999999999</v>
      </c>
      <c r="Y322" s="25">
        <f t="shared" si="693"/>
        <v>0.8849999999999999</v>
      </c>
      <c r="Z322" s="25">
        <f t="shared" si="693"/>
        <v>0.8849999999999999</v>
      </c>
      <c r="AA322" s="25">
        <f t="shared" si="693"/>
        <v>0.8849999999999999</v>
      </c>
      <c r="AB322" s="25">
        <f t="shared" si="693"/>
        <v>0.8899999999999999</v>
      </c>
      <c r="AC322" s="25">
        <f t="shared" si="693"/>
        <v>0.8899999999999999</v>
      </c>
      <c r="AD322" s="25">
        <f t="shared" si="693"/>
        <v>0.87999999999999989</v>
      </c>
      <c r="AE322" s="25">
        <f t="shared" si="693"/>
        <v>0.8849999999999999</v>
      </c>
      <c r="AF322" s="25">
        <f t="shared" si="693"/>
        <v>0.8849999999999999</v>
      </c>
      <c r="AG322" s="25">
        <f t="shared" si="693"/>
        <v>0.8849999999999999</v>
      </c>
      <c r="AH322" s="25">
        <f t="shared" si="693"/>
        <v>0.8849999999999999</v>
      </c>
      <c r="AI322" s="25">
        <f t="shared" si="693"/>
        <v>1</v>
      </c>
      <c r="AJ322" s="25">
        <f t="shared" si="693"/>
        <v>1</v>
      </c>
      <c r="AK322" s="25">
        <f t="shared" si="693"/>
        <v>0.87999999999999989</v>
      </c>
      <c r="AL322" s="25">
        <f t="shared" si="693"/>
        <v>0.8849999999999999</v>
      </c>
      <c r="AM322" s="25">
        <f t="shared" si="693"/>
        <v>0.8849999999999999</v>
      </c>
      <c r="AN322" s="25">
        <f t="shared" si="693"/>
        <v>0.81599999999999984</v>
      </c>
      <c r="AO322" s="25">
        <f t="shared" si="693"/>
        <v>0.81599999999999984</v>
      </c>
      <c r="AP322" s="25">
        <f t="shared" si="693"/>
        <v>0.81599999999999984</v>
      </c>
      <c r="AQ322" s="25">
        <f t="shared" si="693"/>
        <v>0.81599999999999984</v>
      </c>
      <c r="AR322" s="25">
        <f t="shared" si="693"/>
        <v>1</v>
      </c>
      <c r="AS322" s="25">
        <f t="shared" si="693"/>
        <v>1</v>
      </c>
      <c r="AT322" s="25">
        <f t="shared" si="693"/>
        <v>0.81599999999999984</v>
      </c>
      <c r="AU322" s="25">
        <f t="shared" si="693"/>
        <v>1</v>
      </c>
      <c r="AV322" s="25">
        <f t="shared" si="693"/>
        <v>0.81599999999999984</v>
      </c>
      <c r="AW322" s="25">
        <f t="shared" si="693"/>
        <v>0.81599999999999984</v>
      </c>
      <c r="AX322" s="25">
        <f t="shared" si="693"/>
        <v>0.81599999999999984</v>
      </c>
      <c r="AY322" s="25">
        <f t="shared" si="693"/>
        <v>0.81599999999999984</v>
      </c>
      <c r="AZ322" s="25">
        <f t="shared" si="693"/>
        <v>0.80799999999999983</v>
      </c>
      <c r="BA322" s="25">
        <f t="shared" si="693"/>
        <v>0.80799999999999983</v>
      </c>
      <c r="BB322" s="25">
        <f t="shared" si="693"/>
        <v>0.80799999999999983</v>
      </c>
      <c r="BC322" s="25">
        <f t="shared" si="693"/>
        <v>0.80799999999999983</v>
      </c>
      <c r="BD322" s="25">
        <f t="shared" si="693"/>
        <v>0.80799999999999983</v>
      </c>
      <c r="BE322" s="25">
        <f t="shared" si="693"/>
        <v>0.80799999999999983</v>
      </c>
      <c r="BF322" s="25">
        <f t="shared" si="693"/>
        <v>0.80799999999999983</v>
      </c>
      <c r="BG322" s="25">
        <f t="shared" si="693"/>
        <v>0.80799999999999983</v>
      </c>
      <c r="BH322" s="25">
        <f t="shared" si="693"/>
        <v>1</v>
      </c>
      <c r="BI322" s="25">
        <f t="shared" si="693"/>
        <v>1</v>
      </c>
      <c r="BJ322" s="25">
        <f t="shared" si="693"/>
        <v>1</v>
      </c>
      <c r="BK322" s="25">
        <f t="shared" si="693"/>
        <v>0.81599999999999984</v>
      </c>
      <c r="BL322" s="25">
        <f t="shared" si="693"/>
        <v>0.81599999999999984</v>
      </c>
      <c r="BM322" s="25">
        <f t="shared" si="693"/>
        <v>0.81599999999999984</v>
      </c>
      <c r="BN322" s="25">
        <f t="shared" si="693"/>
        <v>0.81599999999999984</v>
      </c>
      <c r="BO322" s="25">
        <f t="shared" si="693"/>
        <v>0.81599999999999984</v>
      </c>
      <c r="BP322" s="25">
        <f t="shared" si="693"/>
        <v>0.81599999999999984</v>
      </c>
      <c r="BQ322" s="25">
        <f t="shared" si="693"/>
        <v>0.80799999999999983</v>
      </c>
      <c r="BR322" s="25">
        <f t="shared" si="693"/>
        <v>0.80799999999999983</v>
      </c>
      <c r="BS322" s="25">
        <f t="shared" si="693"/>
        <v>0.80799999999999983</v>
      </c>
      <c r="BT322" s="25">
        <f t="shared" si="693"/>
        <v>0.80799999999999983</v>
      </c>
      <c r="BU322" s="25">
        <f t="shared" si="693"/>
        <v>1</v>
      </c>
      <c r="BV322" s="25">
        <f t="shared" si="693"/>
        <v>0.82399999999999984</v>
      </c>
      <c r="BW322" s="25">
        <f t="shared" si="693"/>
        <v>0.80799999999999983</v>
      </c>
      <c r="BX322" s="25">
        <f t="shared" si="693"/>
        <v>0.80799999999999983</v>
      </c>
      <c r="BY322" s="25">
        <f t="shared" si="693"/>
        <v>0.80799999999999983</v>
      </c>
      <c r="BZ322" s="25">
        <f t="shared" si="693"/>
        <v>0.80799999999999983</v>
      </c>
      <c r="CA322" s="25">
        <f t="shared" si="693"/>
        <v>0.80799999999999983</v>
      </c>
      <c r="CB322" s="25">
        <f t="shared" si="693"/>
        <v>0.80799999999999983</v>
      </c>
      <c r="CC322" s="25">
        <f t="shared" si="693"/>
        <v>0.80799999999999983</v>
      </c>
      <c r="CD322" s="25">
        <f t="shared" ref="CD322:CS322" si="694">IF($F322=CD$4,1,IF($F322&gt;=EDATE(CD$4,12),IF(CD$11="Prior Year",CD310*(1-CD$10),CD310-CD$10),IF(CD321&gt;0,CD321,0)))</f>
        <v>0.80799999999999983</v>
      </c>
      <c r="CE322" s="25">
        <f t="shared" si="694"/>
        <v>0.80799999999999983</v>
      </c>
      <c r="CF322" s="25">
        <f t="shared" si="694"/>
        <v>1</v>
      </c>
      <c r="CG322" s="25">
        <f t="shared" si="694"/>
        <v>1</v>
      </c>
      <c r="CH322" s="25">
        <f t="shared" si="694"/>
        <v>1</v>
      </c>
      <c r="CI322" s="25">
        <f t="shared" si="694"/>
        <v>0.80799999999999983</v>
      </c>
      <c r="CJ322" s="25">
        <f t="shared" si="694"/>
        <v>0.8849999999999999</v>
      </c>
      <c r="CK322" s="25">
        <f t="shared" si="694"/>
        <v>0.8849999999999999</v>
      </c>
      <c r="CL322" s="25">
        <f t="shared" si="694"/>
        <v>0.83199999999999985</v>
      </c>
      <c r="CM322" s="25">
        <v>0.87465481482570351</v>
      </c>
      <c r="CN322" s="25">
        <v>0.87465481482570351</v>
      </c>
      <c r="CO322" s="25">
        <v>0.87465481482570351</v>
      </c>
      <c r="CP322" s="25">
        <f t="shared" si="694"/>
        <v>0.8849999999999999</v>
      </c>
      <c r="CQ322" s="25">
        <f t="shared" si="694"/>
        <v>0.8849999999999999</v>
      </c>
      <c r="CR322" s="25">
        <f t="shared" si="694"/>
        <v>0.8849999999999999</v>
      </c>
      <c r="CS322" s="25">
        <f t="shared" si="694"/>
        <v>0.8849999999999999</v>
      </c>
    </row>
    <row r="323" spans="1:97" hidden="1" outlineLevel="1" x14ac:dyDescent="0.25">
      <c r="B323" s="2">
        <f t="shared" si="587"/>
        <v>31</v>
      </c>
      <c r="F323" s="24">
        <f t="shared" si="590"/>
        <v>51410</v>
      </c>
      <c r="G323" s="25">
        <f t="shared" si="611"/>
        <v>0.88297123938292521</v>
      </c>
      <c r="H323" s="25"/>
      <c r="I323" s="25"/>
      <c r="J323" s="25"/>
      <c r="K323" s="25"/>
      <c r="L323" s="25"/>
      <c r="M323" s="25"/>
      <c r="N323" s="25"/>
      <c r="O323" s="25"/>
      <c r="P323" s="23"/>
      <c r="Q323" s="25">
        <f t="shared" si="612"/>
        <v>1</v>
      </c>
      <c r="R323" s="25">
        <f t="shared" ref="R323:CC323" si="695">IF($F323=R$4,1,IF($F323&gt;=EDATE(R$4,12),IF(R$11="Prior Year",R311*(1-R$10),R311-R$10),IF(R322&gt;0,R322,0)))</f>
        <v>0.87499999999999989</v>
      </c>
      <c r="S323" s="25">
        <f t="shared" si="695"/>
        <v>1</v>
      </c>
      <c r="T323" s="25">
        <f t="shared" si="695"/>
        <v>0.87999999999999989</v>
      </c>
      <c r="U323" s="25">
        <f t="shared" si="695"/>
        <v>0.87999999999999989</v>
      </c>
      <c r="V323" s="25">
        <f t="shared" si="695"/>
        <v>0.8849999999999999</v>
      </c>
      <c r="W323" s="25">
        <f t="shared" si="695"/>
        <v>0.87999999999999989</v>
      </c>
      <c r="X323" s="25">
        <f t="shared" si="695"/>
        <v>0.87999999999999989</v>
      </c>
      <c r="Y323" s="25">
        <f t="shared" si="695"/>
        <v>0.87999999999999989</v>
      </c>
      <c r="Z323" s="25">
        <f t="shared" si="695"/>
        <v>0.8849999999999999</v>
      </c>
      <c r="AA323" s="25">
        <f t="shared" si="695"/>
        <v>0.8849999999999999</v>
      </c>
      <c r="AB323" s="25">
        <f t="shared" si="695"/>
        <v>0.8899999999999999</v>
      </c>
      <c r="AC323" s="25">
        <f t="shared" si="695"/>
        <v>0.8899999999999999</v>
      </c>
      <c r="AD323" s="25">
        <f t="shared" si="695"/>
        <v>0.87999999999999989</v>
      </c>
      <c r="AE323" s="25">
        <f t="shared" si="695"/>
        <v>0.8849999999999999</v>
      </c>
      <c r="AF323" s="25">
        <f t="shared" si="695"/>
        <v>0.8849999999999999</v>
      </c>
      <c r="AG323" s="25">
        <f t="shared" si="695"/>
        <v>0.8849999999999999</v>
      </c>
      <c r="AH323" s="25">
        <f t="shared" si="695"/>
        <v>0.8849999999999999</v>
      </c>
      <c r="AI323" s="25">
        <f t="shared" si="695"/>
        <v>1</v>
      </c>
      <c r="AJ323" s="25">
        <f t="shared" si="695"/>
        <v>1</v>
      </c>
      <c r="AK323" s="25">
        <f t="shared" si="695"/>
        <v>0.87999999999999989</v>
      </c>
      <c r="AL323" s="25">
        <f t="shared" si="695"/>
        <v>0.8849999999999999</v>
      </c>
      <c r="AM323" s="25">
        <f t="shared" si="695"/>
        <v>0.8849999999999999</v>
      </c>
      <c r="AN323" s="25">
        <f t="shared" si="695"/>
        <v>0.81599999999999984</v>
      </c>
      <c r="AO323" s="25">
        <f t="shared" si="695"/>
        <v>0.81599999999999984</v>
      </c>
      <c r="AP323" s="25">
        <f t="shared" si="695"/>
        <v>0.81599999999999984</v>
      </c>
      <c r="AQ323" s="25">
        <f t="shared" si="695"/>
        <v>0.81599999999999984</v>
      </c>
      <c r="AR323" s="25">
        <f t="shared" si="695"/>
        <v>1</v>
      </c>
      <c r="AS323" s="25">
        <f t="shared" si="695"/>
        <v>1</v>
      </c>
      <c r="AT323" s="25">
        <f t="shared" si="695"/>
        <v>0.81599999999999984</v>
      </c>
      <c r="AU323" s="25">
        <f t="shared" si="695"/>
        <v>1</v>
      </c>
      <c r="AV323" s="25">
        <f t="shared" si="695"/>
        <v>0.81599999999999984</v>
      </c>
      <c r="AW323" s="25">
        <f t="shared" si="695"/>
        <v>0.81599999999999984</v>
      </c>
      <c r="AX323" s="25">
        <f t="shared" si="695"/>
        <v>0.81599999999999984</v>
      </c>
      <c r="AY323" s="25">
        <f t="shared" si="695"/>
        <v>0.81599999999999984</v>
      </c>
      <c r="AZ323" s="25">
        <f t="shared" si="695"/>
        <v>0.80799999999999983</v>
      </c>
      <c r="BA323" s="25">
        <f t="shared" si="695"/>
        <v>0.80799999999999983</v>
      </c>
      <c r="BB323" s="25">
        <f t="shared" si="695"/>
        <v>0.80799999999999983</v>
      </c>
      <c r="BC323" s="25">
        <f t="shared" si="695"/>
        <v>0.80799999999999983</v>
      </c>
      <c r="BD323" s="25">
        <f t="shared" si="695"/>
        <v>0.80799999999999983</v>
      </c>
      <c r="BE323" s="25">
        <f t="shared" si="695"/>
        <v>0.80799999999999983</v>
      </c>
      <c r="BF323" s="25">
        <f t="shared" si="695"/>
        <v>0.80799999999999983</v>
      </c>
      <c r="BG323" s="25">
        <f t="shared" si="695"/>
        <v>0.80799999999999983</v>
      </c>
      <c r="BH323" s="25">
        <f t="shared" si="695"/>
        <v>1</v>
      </c>
      <c r="BI323" s="25">
        <f t="shared" si="695"/>
        <v>1</v>
      </c>
      <c r="BJ323" s="25">
        <f t="shared" si="695"/>
        <v>1</v>
      </c>
      <c r="BK323" s="25">
        <f t="shared" si="695"/>
        <v>0.81599999999999984</v>
      </c>
      <c r="BL323" s="25">
        <f t="shared" si="695"/>
        <v>0.81599999999999984</v>
      </c>
      <c r="BM323" s="25">
        <f t="shared" si="695"/>
        <v>0.81599999999999984</v>
      </c>
      <c r="BN323" s="25">
        <f t="shared" si="695"/>
        <v>0.81599999999999984</v>
      </c>
      <c r="BO323" s="25">
        <f t="shared" si="695"/>
        <v>0.81599999999999984</v>
      </c>
      <c r="BP323" s="25">
        <f t="shared" si="695"/>
        <v>0.81599999999999984</v>
      </c>
      <c r="BQ323" s="25">
        <f t="shared" si="695"/>
        <v>0.80799999999999983</v>
      </c>
      <c r="BR323" s="25">
        <f t="shared" si="695"/>
        <v>0.80799999999999983</v>
      </c>
      <c r="BS323" s="25">
        <f t="shared" si="695"/>
        <v>0.80799999999999983</v>
      </c>
      <c r="BT323" s="25">
        <f t="shared" si="695"/>
        <v>0.80799999999999983</v>
      </c>
      <c r="BU323" s="25">
        <f t="shared" si="695"/>
        <v>1</v>
      </c>
      <c r="BV323" s="25">
        <f t="shared" si="695"/>
        <v>0.82399999999999984</v>
      </c>
      <c r="BW323" s="25">
        <f t="shared" si="695"/>
        <v>0.80799999999999983</v>
      </c>
      <c r="BX323" s="25">
        <f t="shared" si="695"/>
        <v>0.80799999999999983</v>
      </c>
      <c r="BY323" s="25">
        <f t="shared" si="695"/>
        <v>0.80799999999999983</v>
      </c>
      <c r="BZ323" s="25">
        <f t="shared" si="695"/>
        <v>0.80799999999999983</v>
      </c>
      <c r="CA323" s="25">
        <f t="shared" si="695"/>
        <v>0.80799999999999983</v>
      </c>
      <c r="CB323" s="25">
        <f t="shared" si="695"/>
        <v>0.80799999999999983</v>
      </c>
      <c r="CC323" s="25">
        <f t="shared" si="695"/>
        <v>0.80799999999999983</v>
      </c>
      <c r="CD323" s="25">
        <f t="shared" ref="CD323:CS323" si="696">IF($F323=CD$4,1,IF($F323&gt;=EDATE(CD$4,12),IF(CD$11="Prior Year",CD311*(1-CD$10),CD311-CD$10),IF(CD322&gt;0,CD322,0)))</f>
        <v>0.80799999999999983</v>
      </c>
      <c r="CE323" s="25">
        <f t="shared" si="696"/>
        <v>0.80799999999999983</v>
      </c>
      <c r="CF323" s="25">
        <f t="shared" si="696"/>
        <v>1</v>
      </c>
      <c r="CG323" s="25">
        <f t="shared" si="696"/>
        <v>1</v>
      </c>
      <c r="CH323" s="25">
        <f t="shared" si="696"/>
        <v>1</v>
      </c>
      <c r="CI323" s="25">
        <f t="shared" si="696"/>
        <v>0.80799999999999983</v>
      </c>
      <c r="CJ323" s="25">
        <f t="shared" si="696"/>
        <v>0.8849999999999999</v>
      </c>
      <c r="CK323" s="25">
        <f t="shared" si="696"/>
        <v>0.8849999999999999</v>
      </c>
      <c r="CL323" s="25">
        <f t="shared" si="696"/>
        <v>0.83199999999999985</v>
      </c>
      <c r="CM323" s="25">
        <v>0.87465481482570351</v>
      </c>
      <c r="CN323" s="25">
        <v>0.87465481482570351</v>
      </c>
      <c r="CO323" s="25">
        <v>0.87465481482570351</v>
      </c>
      <c r="CP323" s="25">
        <f t="shared" si="696"/>
        <v>0.8849999999999999</v>
      </c>
      <c r="CQ323" s="25">
        <f t="shared" si="696"/>
        <v>0.8849999999999999</v>
      </c>
      <c r="CR323" s="25">
        <f t="shared" si="696"/>
        <v>0.8849999999999999</v>
      </c>
      <c r="CS323" s="25">
        <f t="shared" si="696"/>
        <v>0.8849999999999999</v>
      </c>
    </row>
    <row r="324" spans="1:97" hidden="1" outlineLevel="1" x14ac:dyDescent="0.25">
      <c r="B324" s="2">
        <f t="shared" si="587"/>
        <v>30</v>
      </c>
      <c r="F324" s="24">
        <f t="shared" si="590"/>
        <v>51441</v>
      </c>
      <c r="G324" s="25">
        <f t="shared" si="611"/>
        <v>0.88219514314699188</v>
      </c>
      <c r="H324" s="25"/>
      <c r="I324" s="25"/>
      <c r="J324" s="25"/>
      <c r="K324" s="25"/>
      <c r="L324" s="25"/>
      <c r="M324" s="25"/>
      <c r="N324" s="25"/>
      <c r="O324" s="25"/>
      <c r="P324" s="23"/>
      <c r="Q324" s="25">
        <f t="shared" si="612"/>
        <v>1</v>
      </c>
      <c r="R324" s="25">
        <f t="shared" ref="R324:CC324" si="697">IF($F324=R$4,1,IF($F324&gt;=EDATE(R$4,12),IF(R$11="Prior Year",R312*(1-R$10),R312-R$10),IF(R323&gt;0,R323,0)))</f>
        <v>0.87499999999999989</v>
      </c>
      <c r="S324" s="25">
        <f t="shared" si="697"/>
        <v>1</v>
      </c>
      <c r="T324" s="25">
        <f t="shared" si="697"/>
        <v>0.87999999999999989</v>
      </c>
      <c r="U324" s="25">
        <f t="shared" si="697"/>
        <v>0.87999999999999989</v>
      </c>
      <c r="V324" s="25">
        <f t="shared" si="697"/>
        <v>0.8849999999999999</v>
      </c>
      <c r="W324" s="25">
        <f t="shared" si="697"/>
        <v>0.87999999999999989</v>
      </c>
      <c r="X324" s="25">
        <f t="shared" si="697"/>
        <v>0.87999999999999989</v>
      </c>
      <c r="Y324" s="25">
        <f t="shared" si="697"/>
        <v>0.87999999999999989</v>
      </c>
      <c r="Z324" s="25">
        <f t="shared" si="697"/>
        <v>0.87999999999999989</v>
      </c>
      <c r="AA324" s="25">
        <f t="shared" si="697"/>
        <v>0.87999999999999989</v>
      </c>
      <c r="AB324" s="25">
        <f t="shared" si="697"/>
        <v>0.8899999999999999</v>
      </c>
      <c r="AC324" s="25">
        <f t="shared" si="697"/>
        <v>0.8899999999999999</v>
      </c>
      <c r="AD324" s="25">
        <f t="shared" si="697"/>
        <v>0.87999999999999989</v>
      </c>
      <c r="AE324" s="25">
        <f t="shared" si="697"/>
        <v>0.87999999999999989</v>
      </c>
      <c r="AF324" s="25">
        <f t="shared" si="697"/>
        <v>0.87999999999999989</v>
      </c>
      <c r="AG324" s="25">
        <f t="shared" si="697"/>
        <v>0.8849999999999999</v>
      </c>
      <c r="AH324" s="25">
        <f t="shared" si="697"/>
        <v>0.8849999999999999</v>
      </c>
      <c r="AI324" s="25">
        <f t="shared" si="697"/>
        <v>1</v>
      </c>
      <c r="AJ324" s="25">
        <f t="shared" si="697"/>
        <v>1</v>
      </c>
      <c r="AK324" s="25">
        <f t="shared" si="697"/>
        <v>0.87999999999999989</v>
      </c>
      <c r="AL324" s="25">
        <f t="shared" si="697"/>
        <v>0.8849999999999999</v>
      </c>
      <c r="AM324" s="25">
        <f t="shared" si="697"/>
        <v>0.8849999999999999</v>
      </c>
      <c r="AN324" s="25">
        <f t="shared" si="697"/>
        <v>0.81599999999999984</v>
      </c>
      <c r="AO324" s="25">
        <f t="shared" si="697"/>
        <v>0.81599999999999984</v>
      </c>
      <c r="AP324" s="25">
        <f t="shared" si="697"/>
        <v>0.80799999999999983</v>
      </c>
      <c r="AQ324" s="25">
        <f t="shared" si="697"/>
        <v>0.80799999999999983</v>
      </c>
      <c r="AR324" s="25">
        <f t="shared" si="697"/>
        <v>1</v>
      </c>
      <c r="AS324" s="25">
        <f t="shared" si="697"/>
        <v>1</v>
      </c>
      <c r="AT324" s="25">
        <f t="shared" si="697"/>
        <v>0.81599999999999984</v>
      </c>
      <c r="AU324" s="25">
        <f t="shared" si="697"/>
        <v>1</v>
      </c>
      <c r="AV324" s="25">
        <f t="shared" si="697"/>
        <v>0.81599999999999984</v>
      </c>
      <c r="AW324" s="25">
        <f t="shared" si="697"/>
        <v>0.81599999999999984</v>
      </c>
      <c r="AX324" s="25">
        <f t="shared" si="697"/>
        <v>0.81599999999999984</v>
      </c>
      <c r="AY324" s="25">
        <f t="shared" si="697"/>
        <v>0.81599999999999984</v>
      </c>
      <c r="AZ324" s="25">
        <f t="shared" si="697"/>
        <v>0.80799999999999983</v>
      </c>
      <c r="BA324" s="25">
        <f t="shared" si="697"/>
        <v>0.80799999999999983</v>
      </c>
      <c r="BB324" s="25">
        <f t="shared" si="697"/>
        <v>0.80799999999999983</v>
      </c>
      <c r="BC324" s="25">
        <f t="shared" si="697"/>
        <v>0.80799999999999983</v>
      </c>
      <c r="BD324" s="25">
        <f t="shared" si="697"/>
        <v>0.80799999999999983</v>
      </c>
      <c r="BE324" s="25">
        <f t="shared" si="697"/>
        <v>0.80799999999999983</v>
      </c>
      <c r="BF324" s="25">
        <f t="shared" si="697"/>
        <v>0.80799999999999983</v>
      </c>
      <c r="BG324" s="25">
        <f t="shared" si="697"/>
        <v>0.80799999999999983</v>
      </c>
      <c r="BH324" s="25">
        <f t="shared" si="697"/>
        <v>1</v>
      </c>
      <c r="BI324" s="25">
        <f t="shared" si="697"/>
        <v>1</v>
      </c>
      <c r="BJ324" s="25">
        <f t="shared" si="697"/>
        <v>1</v>
      </c>
      <c r="BK324" s="25">
        <f t="shared" si="697"/>
        <v>0.81599999999999984</v>
      </c>
      <c r="BL324" s="25">
        <f t="shared" si="697"/>
        <v>0.81599999999999984</v>
      </c>
      <c r="BM324" s="25">
        <f t="shared" si="697"/>
        <v>0.81599999999999984</v>
      </c>
      <c r="BN324" s="25">
        <f t="shared" si="697"/>
        <v>0.81599999999999984</v>
      </c>
      <c r="BO324" s="25">
        <f t="shared" si="697"/>
        <v>0.80799999999999983</v>
      </c>
      <c r="BP324" s="25">
        <f t="shared" si="697"/>
        <v>0.81599999999999984</v>
      </c>
      <c r="BQ324" s="25">
        <f t="shared" si="697"/>
        <v>0.80799999999999983</v>
      </c>
      <c r="BR324" s="25">
        <f t="shared" si="697"/>
        <v>0.80799999999999983</v>
      </c>
      <c r="BS324" s="25">
        <f t="shared" si="697"/>
        <v>0.80799999999999983</v>
      </c>
      <c r="BT324" s="25">
        <f t="shared" si="697"/>
        <v>0.80799999999999983</v>
      </c>
      <c r="BU324" s="25">
        <f t="shared" si="697"/>
        <v>1</v>
      </c>
      <c r="BV324" s="25">
        <f t="shared" si="697"/>
        <v>0.82399999999999984</v>
      </c>
      <c r="BW324" s="25">
        <f t="shared" si="697"/>
        <v>0.80799999999999983</v>
      </c>
      <c r="BX324" s="25">
        <f t="shared" si="697"/>
        <v>0.80799999999999983</v>
      </c>
      <c r="BY324" s="25">
        <f t="shared" si="697"/>
        <v>0.80799999999999983</v>
      </c>
      <c r="BZ324" s="25">
        <f t="shared" si="697"/>
        <v>0.80799999999999983</v>
      </c>
      <c r="CA324" s="25">
        <f t="shared" si="697"/>
        <v>0.80799999999999983</v>
      </c>
      <c r="CB324" s="25">
        <f t="shared" si="697"/>
        <v>0.80799999999999983</v>
      </c>
      <c r="CC324" s="25">
        <f t="shared" si="697"/>
        <v>0.80799999999999983</v>
      </c>
      <c r="CD324" s="25">
        <f t="shared" ref="CD324:CS324" si="698">IF($F324=CD$4,1,IF($F324&gt;=EDATE(CD$4,12),IF(CD$11="Prior Year",CD312*(1-CD$10),CD312-CD$10),IF(CD323&gt;0,CD323,0)))</f>
        <v>0.80799999999999983</v>
      </c>
      <c r="CE324" s="25">
        <f t="shared" si="698"/>
        <v>0.80799999999999983</v>
      </c>
      <c r="CF324" s="25">
        <f t="shared" si="698"/>
        <v>1</v>
      </c>
      <c r="CG324" s="25">
        <f t="shared" si="698"/>
        <v>1</v>
      </c>
      <c r="CH324" s="25">
        <f t="shared" si="698"/>
        <v>1</v>
      </c>
      <c r="CI324" s="25">
        <f t="shared" si="698"/>
        <v>0.80799999999999983</v>
      </c>
      <c r="CJ324" s="25">
        <f t="shared" si="698"/>
        <v>0.8849999999999999</v>
      </c>
      <c r="CK324" s="25">
        <f t="shared" si="698"/>
        <v>0.8849999999999999</v>
      </c>
      <c r="CL324" s="25">
        <f t="shared" si="698"/>
        <v>0.82399999999999984</v>
      </c>
      <c r="CM324" s="25">
        <v>0.87465481482570351</v>
      </c>
      <c r="CN324" s="25">
        <v>0.87465481482570351</v>
      </c>
      <c r="CO324" s="25">
        <v>0.87465481482570351</v>
      </c>
      <c r="CP324" s="25">
        <f t="shared" si="698"/>
        <v>0.8849999999999999</v>
      </c>
      <c r="CQ324" s="25">
        <f t="shared" si="698"/>
        <v>0.8849999999999999</v>
      </c>
      <c r="CR324" s="25">
        <f t="shared" si="698"/>
        <v>0.8849999999999999</v>
      </c>
      <c r="CS324" s="25">
        <f t="shared" si="698"/>
        <v>0.8849999999999999</v>
      </c>
    </row>
    <row r="325" spans="1:97" collapsed="1" x14ac:dyDescent="0.25">
      <c r="B325" s="2">
        <f>EDATE(F325,1)-F325</f>
        <v>31</v>
      </c>
      <c r="F325" s="26">
        <f t="shared" si="590"/>
        <v>51471</v>
      </c>
      <c r="G325" s="27">
        <f t="shared" si="611"/>
        <v>0.88171068143478915</v>
      </c>
      <c r="H325" s="27"/>
      <c r="I325" s="27"/>
      <c r="J325" s="27"/>
      <c r="K325" s="27"/>
      <c r="L325" s="27"/>
      <c r="M325" s="27"/>
      <c r="N325" s="27"/>
      <c r="O325" s="27"/>
      <c r="P325" s="28"/>
      <c r="Q325" s="27">
        <f t="shared" si="612"/>
        <v>1</v>
      </c>
      <c r="R325" s="27">
        <f t="shared" ref="R325:CC325" si="699">IF($F325=R$4,1,IF($F325&gt;=EDATE(R$4,12),IF(R$11="Prior Year",R313*(1-R$10),R313-R$10),IF(R324&gt;0,R324,0)))</f>
        <v>0.87499999999999989</v>
      </c>
      <c r="S325" s="27">
        <f t="shared" si="699"/>
        <v>1</v>
      </c>
      <c r="T325" s="27">
        <f t="shared" si="699"/>
        <v>0.87999999999999989</v>
      </c>
      <c r="U325" s="27">
        <f t="shared" si="699"/>
        <v>0.87999999999999989</v>
      </c>
      <c r="V325" s="27">
        <f t="shared" si="699"/>
        <v>0.8849999999999999</v>
      </c>
      <c r="W325" s="27">
        <f t="shared" si="699"/>
        <v>0.87999999999999989</v>
      </c>
      <c r="X325" s="27">
        <f t="shared" si="699"/>
        <v>0.87999999999999989</v>
      </c>
      <c r="Y325" s="27">
        <f t="shared" si="699"/>
        <v>0.87999999999999989</v>
      </c>
      <c r="Z325" s="27">
        <f t="shared" si="699"/>
        <v>0.87999999999999989</v>
      </c>
      <c r="AA325" s="27">
        <f t="shared" si="699"/>
        <v>0.87999999999999989</v>
      </c>
      <c r="AB325" s="27">
        <f t="shared" si="699"/>
        <v>0.8899999999999999</v>
      </c>
      <c r="AC325" s="27">
        <f t="shared" si="699"/>
        <v>0.8899999999999999</v>
      </c>
      <c r="AD325" s="27">
        <f t="shared" si="699"/>
        <v>0.87999999999999989</v>
      </c>
      <c r="AE325" s="27">
        <f t="shared" si="699"/>
        <v>0.87999999999999989</v>
      </c>
      <c r="AF325" s="27">
        <f t="shared" si="699"/>
        <v>0.87999999999999989</v>
      </c>
      <c r="AG325" s="27">
        <f t="shared" si="699"/>
        <v>0.8849999999999999</v>
      </c>
      <c r="AH325" s="27">
        <f t="shared" si="699"/>
        <v>0.8849999999999999</v>
      </c>
      <c r="AI325" s="27">
        <f t="shared" si="699"/>
        <v>1</v>
      </c>
      <c r="AJ325" s="27">
        <f t="shared" si="699"/>
        <v>1</v>
      </c>
      <c r="AK325" s="27">
        <f t="shared" si="699"/>
        <v>0.87999999999999989</v>
      </c>
      <c r="AL325" s="27">
        <f t="shared" si="699"/>
        <v>0.8849999999999999</v>
      </c>
      <c r="AM325" s="27">
        <f t="shared" si="699"/>
        <v>0.8849999999999999</v>
      </c>
      <c r="AN325" s="27">
        <f t="shared" si="699"/>
        <v>0.81599999999999984</v>
      </c>
      <c r="AO325" s="27">
        <f t="shared" si="699"/>
        <v>0.81599999999999984</v>
      </c>
      <c r="AP325" s="27">
        <f t="shared" si="699"/>
        <v>0.80799999999999983</v>
      </c>
      <c r="AQ325" s="27">
        <f t="shared" si="699"/>
        <v>0.80799999999999983</v>
      </c>
      <c r="AR325" s="27">
        <f t="shared" si="699"/>
        <v>1</v>
      </c>
      <c r="AS325" s="27">
        <f t="shared" si="699"/>
        <v>1</v>
      </c>
      <c r="AT325" s="27">
        <f t="shared" si="699"/>
        <v>0.81599999999999984</v>
      </c>
      <c r="AU325" s="27">
        <f t="shared" si="699"/>
        <v>1</v>
      </c>
      <c r="AV325" s="27">
        <f t="shared" si="699"/>
        <v>0.81599999999999984</v>
      </c>
      <c r="AW325" s="27">
        <f t="shared" si="699"/>
        <v>0.81599999999999984</v>
      </c>
      <c r="AX325" s="27">
        <f t="shared" si="699"/>
        <v>0.81599999999999984</v>
      </c>
      <c r="AY325" s="27">
        <f t="shared" si="699"/>
        <v>0.81599999999999984</v>
      </c>
      <c r="AZ325" s="27">
        <f t="shared" si="699"/>
        <v>0.80799999999999983</v>
      </c>
      <c r="BA325" s="27">
        <f t="shared" si="699"/>
        <v>0.80799999999999983</v>
      </c>
      <c r="BB325" s="27">
        <f t="shared" si="699"/>
        <v>0.80799999999999983</v>
      </c>
      <c r="BC325" s="27">
        <f t="shared" si="699"/>
        <v>0.80799999999999983</v>
      </c>
      <c r="BD325" s="27">
        <f t="shared" si="699"/>
        <v>0.80799999999999983</v>
      </c>
      <c r="BE325" s="27">
        <f t="shared" si="699"/>
        <v>0.80799999999999983</v>
      </c>
      <c r="BF325" s="27">
        <f t="shared" si="699"/>
        <v>0.80799999999999983</v>
      </c>
      <c r="BG325" s="27">
        <f t="shared" si="699"/>
        <v>0.80799999999999983</v>
      </c>
      <c r="BH325" s="27">
        <f t="shared" si="699"/>
        <v>1</v>
      </c>
      <c r="BI325" s="27">
        <f t="shared" si="699"/>
        <v>1</v>
      </c>
      <c r="BJ325" s="27">
        <f t="shared" si="699"/>
        <v>1</v>
      </c>
      <c r="BK325" s="27">
        <f t="shared" si="699"/>
        <v>0.81599999999999984</v>
      </c>
      <c r="BL325" s="27">
        <f t="shared" si="699"/>
        <v>0.81599999999999984</v>
      </c>
      <c r="BM325" s="27">
        <f t="shared" si="699"/>
        <v>0.81599999999999984</v>
      </c>
      <c r="BN325" s="27">
        <f t="shared" si="699"/>
        <v>0.81599999999999984</v>
      </c>
      <c r="BO325" s="27">
        <f t="shared" si="699"/>
        <v>0.80799999999999983</v>
      </c>
      <c r="BP325" s="27">
        <f t="shared" si="699"/>
        <v>0.81599999999999984</v>
      </c>
      <c r="BQ325" s="27">
        <f t="shared" si="699"/>
        <v>0.80799999999999983</v>
      </c>
      <c r="BR325" s="27">
        <f t="shared" si="699"/>
        <v>0.80799999999999983</v>
      </c>
      <c r="BS325" s="27">
        <f t="shared" si="699"/>
        <v>0.80799999999999983</v>
      </c>
      <c r="BT325" s="27">
        <f t="shared" si="699"/>
        <v>0.80799999999999983</v>
      </c>
      <c r="BU325" s="27">
        <f t="shared" si="699"/>
        <v>1</v>
      </c>
      <c r="BV325" s="27">
        <f t="shared" si="699"/>
        <v>0.81599999999999984</v>
      </c>
      <c r="BW325" s="27">
        <f t="shared" si="699"/>
        <v>0.80799999999999983</v>
      </c>
      <c r="BX325" s="27">
        <f t="shared" si="699"/>
        <v>0.80799999999999983</v>
      </c>
      <c r="BY325" s="27">
        <f t="shared" si="699"/>
        <v>0.80799999999999983</v>
      </c>
      <c r="BZ325" s="27">
        <f t="shared" si="699"/>
        <v>0.80799999999999983</v>
      </c>
      <c r="CA325" s="27">
        <f t="shared" si="699"/>
        <v>0.80799999999999983</v>
      </c>
      <c r="CB325" s="27">
        <f t="shared" si="699"/>
        <v>0.80799999999999983</v>
      </c>
      <c r="CC325" s="27">
        <f t="shared" si="699"/>
        <v>0.80799999999999983</v>
      </c>
      <c r="CD325" s="27">
        <f t="shared" ref="CD325:CS325" si="700">IF($F325=CD$4,1,IF($F325&gt;=EDATE(CD$4,12),IF(CD$11="Prior Year",CD313*(1-CD$10),CD313-CD$10),IF(CD324&gt;0,CD324,0)))</f>
        <v>0.80799999999999983</v>
      </c>
      <c r="CE325" s="27">
        <f t="shared" si="700"/>
        <v>0.80799999999999983</v>
      </c>
      <c r="CF325" s="27">
        <f t="shared" si="700"/>
        <v>1</v>
      </c>
      <c r="CG325" s="27">
        <f t="shared" si="700"/>
        <v>1</v>
      </c>
      <c r="CH325" s="27">
        <f t="shared" si="700"/>
        <v>1</v>
      </c>
      <c r="CI325" s="27">
        <f t="shared" si="700"/>
        <v>0.80799999999999983</v>
      </c>
      <c r="CJ325" s="27">
        <f t="shared" si="700"/>
        <v>0.87999999999999989</v>
      </c>
      <c r="CK325" s="27">
        <f t="shared" si="700"/>
        <v>0.87999999999999989</v>
      </c>
      <c r="CL325" s="27">
        <f t="shared" si="700"/>
        <v>0.82399999999999984</v>
      </c>
      <c r="CM325" s="27">
        <v>0.87205741174831719</v>
      </c>
      <c r="CN325" s="27">
        <v>0.87205741174831719</v>
      </c>
      <c r="CO325" s="27">
        <v>0.87205741174831719</v>
      </c>
      <c r="CP325" s="27">
        <f t="shared" si="700"/>
        <v>0.87999999999999989</v>
      </c>
      <c r="CQ325" s="27">
        <f t="shared" si="700"/>
        <v>0.87999999999999989</v>
      </c>
      <c r="CR325" s="27">
        <f t="shared" si="700"/>
        <v>0.87999999999999989</v>
      </c>
      <c r="CS325" s="27">
        <f t="shared" si="700"/>
        <v>0.87999999999999989</v>
      </c>
    </row>
    <row r="326" spans="1:97" x14ac:dyDescent="0.25">
      <c r="F326" s="16"/>
    </row>
    <row r="327" spans="1:97" x14ac:dyDescent="0.25">
      <c r="A327" s="5" t="s">
        <v>104</v>
      </c>
      <c r="B327" s="5" t="s">
        <v>39</v>
      </c>
      <c r="C327" s="5" t="s">
        <v>40</v>
      </c>
      <c r="D327" s="5" t="s">
        <v>105</v>
      </c>
      <c r="F327" s="22" t="s">
        <v>133</v>
      </c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</row>
    <row r="328" spans="1:97" x14ac:dyDescent="0.25">
      <c r="D328" s="2">
        <f t="shared" ref="D328:D353" si="701">MATCH(F328,$F$14:$F$325,0)</f>
        <v>7</v>
      </c>
      <c r="F328" s="24">
        <v>42186</v>
      </c>
      <c r="G328" s="39">
        <f t="shared" ref="G328:G353" si="702">SUM(Q328:CT328)</f>
        <v>0</v>
      </c>
      <c r="H328" s="40">
        <f t="shared" ref="H328:O337" si="703">SUMIF($Q$5:$CT$5,H$5,$Q328:$CT328)</f>
        <v>0</v>
      </c>
      <c r="I328" s="40">
        <f t="shared" si="703"/>
        <v>0</v>
      </c>
      <c r="J328" s="40">
        <f t="shared" si="703"/>
        <v>0</v>
      </c>
      <c r="K328" s="40">
        <f t="shared" si="703"/>
        <v>0</v>
      </c>
      <c r="L328" s="40">
        <f t="shared" si="703"/>
        <v>0</v>
      </c>
      <c r="M328" s="40">
        <f t="shared" si="703"/>
        <v>0</v>
      </c>
      <c r="N328" s="40">
        <f t="shared" si="703"/>
        <v>0</v>
      </c>
      <c r="O328" s="40">
        <f t="shared" si="703"/>
        <v>0</v>
      </c>
      <c r="P328" s="6"/>
      <c r="Q328" s="20">
        <f t="shared" ref="Q328:Z337" si="704">Q$6*INDEX(Q$14:Q$325,$D328)</f>
        <v>0</v>
      </c>
      <c r="R328" s="20">
        <f t="shared" si="704"/>
        <v>0</v>
      </c>
      <c r="S328" s="20">
        <f t="shared" si="704"/>
        <v>0</v>
      </c>
      <c r="T328" s="20">
        <f t="shared" si="704"/>
        <v>0</v>
      </c>
      <c r="U328" s="20">
        <f t="shared" si="704"/>
        <v>0</v>
      </c>
      <c r="V328" s="20">
        <f t="shared" si="704"/>
        <v>0</v>
      </c>
      <c r="W328" s="20">
        <f t="shared" si="704"/>
        <v>0</v>
      </c>
      <c r="X328" s="20">
        <f t="shared" si="704"/>
        <v>0</v>
      </c>
      <c r="Y328" s="20">
        <f t="shared" si="704"/>
        <v>0</v>
      </c>
      <c r="Z328" s="20">
        <f t="shared" si="704"/>
        <v>0</v>
      </c>
      <c r="AA328" s="20">
        <f t="shared" ref="AA328:AJ337" si="705">AA$6*INDEX(AA$14:AA$325,$D328)</f>
        <v>0</v>
      </c>
      <c r="AB328" s="20">
        <f t="shared" si="705"/>
        <v>0</v>
      </c>
      <c r="AC328" s="20">
        <f t="shared" si="705"/>
        <v>0</v>
      </c>
      <c r="AD328" s="20">
        <f t="shared" si="705"/>
        <v>0</v>
      </c>
      <c r="AE328" s="20">
        <f t="shared" si="705"/>
        <v>0</v>
      </c>
      <c r="AF328" s="20">
        <f t="shared" si="705"/>
        <v>0</v>
      </c>
      <c r="AG328" s="20">
        <f t="shared" si="705"/>
        <v>0</v>
      </c>
      <c r="AH328" s="20">
        <f t="shared" si="705"/>
        <v>0</v>
      </c>
      <c r="AI328" s="20">
        <f t="shared" si="705"/>
        <v>0</v>
      </c>
      <c r="AJ328" s="20">
        <f t="shared" si="705"/>
        <v>0</v>
      </c>
      <c r="AK328" s="20">
        <f t="shared" ref="AK328:AT337" si="706">AK$6*INDEX(AK$14:AK$325,$D328)</f>
        <v>0</v>
      </c>
      <c r="AL328" s="20">
        <f t="shared" si="706"/>
        <v>0</v>
      </c>
      <c r="AM328" s="20">
        <f t="shared" si="706"/>
        <v>0</v>
      </c>
      <c r="AN328" s="20">
        <f t="shared" si="706"/>
        <v>0</v>
      </c>
      <c r="AO328" s="20">
        <f t="shared" si="706"/>
        <v>0</v>
      </c>
      <c r="AP328" s="20">
        <f t="shared" si="706"/>
        <v>0</v>
      </c>
      <c r="AQ328" s="20">
        <f t="shared" si="706"/>
        <v>0</v>
      </c>
      <c r="AR328" s="20">
        <f t="shared" si="706"/>
        <v>0</v>
      </c>
      <c r="AS328" s="20">
        <f t="shared" si="706"/>
        <v>0</v>
      </c>
      <c r="AT328" s="20">
        <f t="shared" si="706"/>
        <v>0</v>
      </c>
      <c r="AU328" s="20">
        <f t="shared" ref="AU328:BD337" si="707">AU$6*INDEX(AU$14:AU$325,$D328)</f>
        <v>0</v>
      </c>
      <c r="AV328" s="20">
        <f t="shared" si="707"/>
        <v>0</v>
      </c>
      <c r="AW328" s="20">
        <f t="shared" si="707"/>
        <v>0</v>
      </c>
      <c r="AX328" s="20">
        <f t="shared" si="707"/>
        <v>0</v>
      </c>
      <c r="AY328" s="20">
        <f t="shared" si="707"/>
        <v>0</v>
      </c>
      <c r="AZ328" s="20">
        <f t="shared" si="707"/>
        <v>0</v>
      </c>
      <c r="BA328" s="20">
        <f t="shared" si="707"/>
        <v>0</v>
      </c>
      <c r="BB328" s="20">
        <f t="shared" si="707"/>
        <v>0</v>
      </c>
      <c r="BC328" s="20">
        <f t="shared" si="707"/>
        <v>0</v>
      </c>
      <c r="BD328" s="20">
        <f t="shared" si="707"/>
        <v>0</v>
      </c>
      <c r="BE328" s="20">
        <f t="shared" ref="BE328:BN337" si="708">BE$6*INDEX(BE$14:BE$325,$D328)</f>
        <v>0</v>
      </c>
      <c r="BF328" s="20">
        <f t="shared" si="708"/>
        <v>0</v>
      </c>
      <c r="BG328" s="20">
        <f t="shared" si="708"/>
        <v>0</v>
      </c>
      <c r="BH328" s="20">
        <f t="shared" si="708"/>
        <v>0</v>
      </c>
      <c r="BI328" s="20">
        <f t="shared" si="708"/>
        <v>0</v>
      </c>
      <c r="BJ328" s="20">
        <f t="shared" si="708"/>
        <v>0</v>
      </c>
      <c r="BK328" s="20">
        <f t="shared" si="708"/>
        <v>0</v>
      </c>
      <c r="BL328" s="20">
        <f t="shared" si="708"/>
        <v>0</v>
      </c>
      <c r="BM328" s="20">
        <f t="shared" si="708"/>
        <v>0</v>
      </c>
      <c r="BN328" s="20">
        <f t="shared" si="708"/>
        <v>0</v>
      </c>
      <c r="BO328" s="20">
        <f t="shared" ref="BO328:BX337" si="709">BO$6*INDEX(BO$14:BO$325,$D328)</f>
        <v>0</v>
      </c>
      <c r="BP328" s="20">
        <f t="shared" si="709"/>
        <v>0</v>
      </c>
      <c r="BQ328" s="20">
        <f t="shared" si="709"/>
        <v>0</v>
      </c>
      <c r="BR328" s="20">
        <f t="shared" si="709"/>
        <v>0</v>
      </c>
      <c r="BS328" s="20">
        <f t="shared" si="709"/>
        <v>0</v>
      </c>
      <c r="BT328" s="20">
        <f t="shared" si="709"/>
        <v>0</v>
      </c>
      <c r="BU328" s="20">
        <f t="shared" si="709"/>
        <v>0</v>
      </c>
      <c r="BV328" s="20">
        <f t="shared" si="709"/>
        <v>0</v>
      </c>
      <c r="BW328" s="20">
        <f t="shared" si="709"/>
        <v>0</v>
      </c>
      <c r="BX328" s="20">
        <f t="shared" si="709"/>
        <v>0</v>
      </c>
      <c r="BY328" s="20">
        <f t="shared" ref="BY328:CL337" si="710">BY$6*INDEX(BY$14:BY$325,$D328)</f>
        <v>0</v>
      </c>
      <c r="BZ328" s="20">
        <f t="shared" si="710"/>
        <v>0</v>
      </c>
      <c r="CA328" s="20">
        <f t="shared" si="710"/>
        <v>0</v>
      </c>
      <c r="CB328" s="20">
        <f t="shared" si="710"/>
        <v>0</v>
      </c>
      <c r="CC328" s="20">
        <f t="shared" si="710"/>
        <v>0</v>
      </c>
      <c r="CD328" s="20">
        <f t="shared" si="710"/>
        <v>0</v>
      </c>
      <c r="CE328" s="20">
        <f t="shared" si="710"/>
        <v>0</v>
      </c>
      <c r="CF328" s="20">
        <f t="shared" si="710"/>
        <v>0</v>
      </c>
      <c r="CG328" s="20">
        <f t="shared" si="710"/>
        <v>0</v>
      </c>
      <c r="CH328" s="20">
        <f t="shared" si="710"/>
        <v>0</v>
      </c>
      <c r="CI328" s="20">
        <f t="shared" si="710"/>
        <v>0</v>
      </c>
      <c r="CJ328" s="20">
        <f t="shared" si="710"/>
        <v>0</v>
      </c>
      <c r="CK328" s="20">
        <f t="shared" si="710"/>
        <v>0</v>
      </c>
      <c r="CL328" s="20">
        <f t="shared" si="710"/>
        <v>0</v>
      </c>
      <c r="CM328" s="20"/>
      <c r="CN328" s="20"/>
      <c r="CO328" s="20"/>
      <c r="CP328" s="20">
        <f t="shared" ref="CP328:CS353" si="711">CP$6*INDEX(CP$14:CP$325,$D328)</f>
        <v>0</v>
      </c>
      <c r="CQ328" s="20">
        <f t="shared" si="711"/>
        <v>0</v>
      </c>
      <c r="CR328" s="20">
        <f t="shared" si="711"/>
        <v>0</v>
      </c>
      <c r="CS328" s="20">
        <f t="shared" si="711"/>
        <v>0</v>
      </c>
    </row>
    <row r="329" spans="1:97" x14ac:dyDescent="0.25">
      <c r="D329" s="2">
        <f t="shared" si="701"/>
        <v>19</v>
      </c>
      <c r="F329" s="24">
        <f>EDATE(F328,12)</f>
        <v>42552</v>
      </c>
      <c r="G329" s="39">
        <f t="shared" si="702"/>
        <v>1090.4000000000001</v>
      </c>
      <c r="H329" s="40">
        <f t="shared" si="703"/>
        <v>0</v>
      </c>
      <c r="I329" s="40">
        <f t="shared" si="703"/>
        <v>560</v>
      </c>
      <c r="J329" s="40">
        <f t="shared" si="703"/>
        <v>0</v>
      </c>
      <c r="K329" s="40">
        <f t="shared" si="703"/>
        <v>0</v>
      </c>
      <c r="L329" s="40">
        <f t="shared" si="703"/>
        <v>210</v>
      </c>
      <c r="M329" s="40">
        <f t="shared" si="703"/>
        <v>320.39999999999998</v>
      </c>
      <c r="N329" s="40">
        <f t="shared" si="703"/>
        <v>0</v>
      </c>
      <c r="O329" s="40">
        <f t="shared" si="703"/>
        <v>0</v>
      </c>
      <c r="P329" s="6"/>
      <c r="Q329" s="20">
        <f t="shared" si="704"/>
        <v>79.2</v>
      </c>
      <c r="R329" s="20">
        <f t="shared" si="704"/>
        <v>50</v>
      </c>
      <c r="S329" s="20">
        <f t="shared" si="704"/>
        <v>45</v>
      </c>
      <c r="T329" s="20">
        <f t="shared" si="704"/>
        <v>80</v>
      </c>
      <c r="U329" s="20">
        <f t="shared" si="704"/>
        <v>21.2</v>
      </c>
      <c r="V329" s="20">
        <f t="shared" si="704"/>
        <v>0</v>
      </c>
      <c r="W329" s="20">
        <f t="shared" si="704"/>
        <v>10</v>
      </c>
      <c r="X329" s="20">
        <f t="shared" si="704"/>
        <v>0</v>
      </c>
      <c r="Y329" s="20">
        <f t="shared" si="704"/>
        <v>0</v>
      </c>
      <c r="Z329" s="20">
        <f t="shared" si="704"/>
        <v>0</v>
      </c>
      <c r="AA329" s="20">
        <f t="shared" si="705"/>
        <v>0</v>
      </c>
      <c r="AB329" s="20">
        <f t="shared" si="705"/>
        <v>0</v>
      </c>
      <c r="AC329" s="20">
        <f t="shared" si="705"/>
        <v>0</v>
      </c>
      <c r="AD329" s="20">
        <f t="shared" si="705"/>
        <v>80</v>
      </c>
      <c r="AE329" s="20">
        <f t="shared" si="705"/>
        <v>0</v>
      </c>
      <c r="AF329" s="20">
        <f t="shared" si="705"/>
        <v>0</v>
      </c>
      <c r="AG329" s="20">
        <f t="shared" si="705"/>
        <v>0</v>
      </c>
      <c r="AH329" s="20">
        <f t="shared" si="705"/>
        <v>0</v>
      </c>
      <c r="AI329" s="20">
        <f t="shared" si="705"/>
        <v>0</v>
      </c>
      <c r="AJ329" s="20">
        <f t="shared" si="705"/>
        <v>0</v>
      </c>
      <c r="AK329" s="20">
        <f t="shared" si="706"/>
        <v>5</v>
      </c>
      <c r="AL329" s="20">
        <f t="shared" si="706"/>
        <v>0</v>
      </c>
      <c r="AM329" s="20">
        <f t="shared" si="706"/>
        <v>0</v>
      </c>
      <c r="AN329" s="20">
        <f t="shared" si="706"/>
        <v>0</v>
      </c>
      <c r="AO329" s="20">
        <f t="shared" si="706"/>
        <v>0</v>
      </c>
      <c r="AP329" s="20">
        <f t="shared" si="706"/>
        <v>0</v>
      </c>
      <c r="AQ329" s="20">
        <f t="shared" si="706"/>
        <v>0</v>
      </c>
      <c r="AR329" s="20">
        <f t="shared" si="706"/>
        <v>0</v>
      </c>
      <c r="AS329" s="20">
        <f t="shared" si="706"/>
        <v>0</v>
      </c>
      <c r="AT329" s="20">
        <f t="shared" si="706"/>
        <v>0</v>
      </c>
      <c r="AU329" s="20">
        <f t="shared" si="707"/>
        <v>0</v>
      </c>
      <c r="AV329" s="20">
        <f t="shared" si="707"/>
        <v>0</v>
      </c>
      <c r="AW329" s="20">
        <f t="shared" si="707"/>
        <v>0</v>
      </c>
      <c r="AX329" s="20">
        <f t="shared" si="707"/>
        <v>0</v>
      </c>
      <c r="AY329" s="20">
        <f t="shared" si="707"/>
        <v>0</v>
      </c>
      <c r="AZ329" s="20">
        <f t="shared" si="707"/>
        <v>80</v>
      </c>
      <c r="BA329" s="20">
        <f t="shared" si="707"/>
        <v>80</v>
      </c>
      <c r="BB329" s="20">
        <f t="shared" si="707"/>
        <v>80</v>
      </c>
      <c r="BC329" s="20">
        <f t="shared" si="707"/>
        <v>80</v>
      </c>
      <c r="BD329" s="20">
        <f t="shared" si="707"/>
        <v>80</v>
      </c>
      <c r="BE329" s="20">
        <f t="shared" si="708"/>
        <v>80</v>
      </c>
      <c r="BF329" s="20">
        <f t="shared" si="708"/>
        <v>80</v>
      </c>
      <c r="BG329" s="20">
        <f t="shared" si="708"/>
        <v>80</v>
      </c>
      <c r="BH329" s="20">
        <f t="shared" si="708"/>
        <v>0</v>
      </c>
      <c r="BI329" s="20">
        <f t="shared" si="708"/>
        <v>0</v>
      </c>
      <c r="BJ329" s="20">
        <f t="shared" si="708"/>
        <v>0</v>
      </c>
      <c r="BK329" s="20">
        <f t="shared" si="708"/>
        <v>0</v>
      </c>
      <c r="BL329" s="20">
        <f t="shared" si="708"/>
        <v>0</v>
      </c>
      <c r="BM329" s="20">
        <f t="shared" si="708"/>
        <v>0</v>
      </c>
      <c r="BN329" s="20">
        <f t="shared" si="708"/>
        <v>0</v>
      </c>
      <c r="BO329" s="20">
        <f t="shared" si="709"/>
        <v>0</v>
      </c>
      <c r="BP329" s="20">
        <f t="shared" si="709"/>
        <v>0</v>
      </c>
      <c r="BQ329" s="20">
        <f t="shared" si="709"/>
        <v>0</v>
      </c>
      <c r="BR329" s="20">
        <f t="shared" si="709"/>
        <v>0</v>
      </c>
      <c r="BS329" s="20">
        <f t="shared" si="709"/>
        <v>0</v>
      </c>
      <c r="BT329" s="20">
        <f t="shared" si="709"/>
        <v>0</v>
      </c>
      <c r="BU329" s="20">
        <f t="shared" si="709"/>
        <v>0</v>
      </c>
      <c r="BV329" s="20">
        <f t="shared" si="709"/>
        <v>0</v>
      </c>
      <c r="BW329" s="20">
        <f t="shared" si="709"/>
        <v>0</v>
      </c>
      <c r="BX329" s="20">
        <f t="shared" si="709"/>
        <v>0</v>
      </c>
      <c r="BY329" s="20">
        <f t="shared" si="710"/>
        <v>0</v>
      </c>
      <c r="BZ329" s="20">
        <f t="shared" si="710"/>
        <v>0</v>
      </c>
      <c r="CA329" s="20">
        <f t="shared" si="710"/>
        <v>0</v>
      </c>
      <c r="CB329" s="20">
        <f t="shared" si="710"/>
        <v>0</v>
      </c>
      <c r="CC329" s="20">
        <f t="shared" si="710"/>
        <v>0</v>
      </c>
      <c r="CD329" s="20">
        <f t="shared" si="710"/>
        <v>0</v>
      </c>
      <c r="CE329" s="20">
        <f t="shared" si="710"/>
        <v>0</v>
      </c>
      <c r="CF329" s="20">
        <f t="shared" si="710"/>
        <v>0</v>
      </c>
      <c r="CG329" s="20">
        <f t="shared" si="710"/>
        <v>0</v>
      </c>
      <c r="CH329" s="20">
        <f t="shared" si="710"/>
        <v>0</v>
      </c>
      <c r="CI329" s="20">
        <f t="shared" si="710"/>
        <v>80</v>
      </c>
      <c r="CJ329" s="20">
        <f t="shared" si="710"/>
        <v>0</v>
      </c>
      <c r="CK329" s="20">
        <f t="shared" si="710"/>
        <v>0</v>
      </c>
      <c r="CL329" s="20">
        <f t="shared" si="710"/>
        <v>0</v>
      </c>
      <c r="CM329" s="20">
        <v>0</v>
      </c>
      <c r="CN329" s="20">
        <v>0</v>
      </c>
      <c r="CO329" s="20">
        <v>0</v>
      </c>
      <c r="CP329" s="20">
        <f t="shared" si="711"/>
        <v>0</v>
      </c>
      <c r="CQ329" s="20">
        <f t="shared" si="711"/>
        <v>0</v>
      </c>
      <c r="CR329" s="20">
        <f t="shared" si="711"/>
        <v>0</v>
      </c>
      <c r="CS329" s="20">
        <f t="shared" si="711"/>
        <v>0</v>
      </c>
    </row>
    <row r="330" spans="1:97" x14ac:dyDescent="0.25">
      <c r="D330" s="2">
        <f t="shared" si="701"/>
        <v>31</v>
      </c>
      <c r="F330" s="24">
        <f t="shared" ref="F330:F353" si="712">EDATE(F329,12)</f>
        <v>42917</v>
      </c>
      <c r="G330" s="39">
        <f t="shared" si="702"/>
        <v>3656.2089999999998</v>
      </c>
      <c r="H330" s="40">
        <f t="shared" si="703"/>
        <v>6</v>
      </c>
      <c r="I330" s="40">
        <f t="shared" si="703"/>
        <v>555.76</v>
      </c>
      <c r="J330" s="40">
        <f t="shared" si="703"/>
        <v>209.1</v>
      </c>
      <c r="K330" s="40">
        <f t="shared" si="703"/>
        <v>451</v>
      </c>
      <c r="L330" s="40">
        <f t="shared" si="703"/>
        <v>500.47</v>
      </c>
      <c r="M330" s="40">
        <f t="shared" si="703"/>
        <v>1193.3790000000001</v>
      </c>
      <c r="N330" s="40">
        <f t="shared" si="703"/>
        <v>107.9</v>
      </c>
      <c r="O330" s="40">
        <f t="shared" si="703"/>
        <v>632.6</v>
      </c>
      <c r="P330" s="6"/>
      <c r="Q330" s="20">
        <f t="shared" si="704"/>
        <v>79.2</v>
      </c>
      <c r="R330" s="20">
        <f t="shared" si="704"/>
        <v>49.75</v>
      </c>
      <c r="S330" s="20">
        <f t="shared" si="704"/>
        <v>45</v>
      </c>
      <c r="T330" s="20">
        <f t="shared" si="704"/>
        <v>79.599999999999994</v>
      </c>
      <c r="U330" s="20">
        <f t="shared" si="704"/>
        <v>21.093999999999998</v>
      </c>
      <c r="V330" s="20">
        <f t="shared" si="704"/>
        <v>20</v>
      </c>
      <c r="W330" s="20">
        <f t="shared" si="704"/>
        <v>9.9499999999999993</v>
      </c>
      <c r="X330" s="20">
        <f t="shared" si="704"/>
        <v>20</v>
      </c>
      <c r="Y330" s="20">
        <f t="shared" si="704"/>
        <v>80</v>
      </c>
      <c r="Z330" s="20">
        <f t="shared" si="704"/>
        <v>80</v>
      </c>
      <c r="AA330" s="20">
        <f t="shared" si="705"/>
        <v>80</v>
      </c>
      <c r="AB330" s="20">
        <f t="shared" si="705"/>
        <v>0</v>
      </c>
      <c r="AC330" s="20">
        <f t="shared" si="705"/>
        <v>0</v>
      </c>
      <c r="AD330" s="20">
        <f t="shared" si="705"/>
        <v>79.599999999999994</v>
      </c>
      <c r="AE330" s="20">
        <f t="shared" si="705"/>
        <v>80</v>
      </c>
      <c r="AF330" s="20">
        <f t="shared" si="705"/>
        <v>80</v>
      </c>
      <c r="AG330" s="20">
        <f t="shared" si="705"/>
        <v>50</v>
      </c>
      <c r="AH330" s="20">
        <f t="shared" si="705"/>
        <v>80</v>
      </c>
      <c r="AI330" s="20">
        <f t="shared" si="705"/>
        <v>0</v>
      </c>
      <c r="AJ330" s="20">
        <f t="shared" si="705"/>
        <v>0</v>
      </c>
      <c r="AK330" s="20">
        <f t="shared" si="706"/>
        <v>4.9749999999999996</v>
      </c>
      <c r="AL330" s="20">
        <f t="shared" si="706"/>
        <v>6</v>
      </c>
      <c r="AM330" s="20">
        <f t="shared" si="706"/>
        <v>78.2</v>
      </c>
      <c r="AN330" s="20">
        <f t="shared" si="706"/>
        <v>14.5</v>
      </c>
      <c r="AO330" s="20">
        <f t="shared" si="706"/>
        <v>7.5</v>
      </c>
      <c r="AP330" s="20">
        <f t="shared" si="706"/>
        <v>20</v>
      </c>
      <c r="AQ330" s="20">
        <f t="shared" si="706"/>
        <v>20</v>
      </c>
      <c r="AR330" s="20">
        <f t="shared" si="706"/>
        <v>80</v>
      </c>
      <c r="AS330" s="20">
        <f t="shared" si="706"/>
        <v>69</v>
      </c>
      <c r="AT330" s="20">
        <f t="shared" si="706"/>
        <v>80</v>
      </c>
      <c r="AU330" s="20">
        <f t="shared" si="707"/>
        <v>80</v>
      </c>
      <c r="AV330" s="20">
        <f t="shared" si="707"/>
        <v>21</v>
      </c>
      <c r="AW330" s="20">
        <f t="shared" si="707"/>
        <v>44.2</v>
      </c>
      <c r="AX330" s="20">
        <f t="shared" si="707"/>
        <v>45</v>
      </c>
      <c r="AY330" s="20">
        <f t="shared" si="707"/>
        <v>20</v>
      </c>
      <c r="AZ330" s="20">
        <f t="shared" si="707"/>
        <v>79.36</v>
      </c>
      <c r="BA330" s="20">
        <f t="shared" si="707"/>
        <v>79.36</v>
      </c>
      <c r="BB330" s="20">
        <f t="shared" si="707"/>
        <v>79.36</v>
      </c>
      <c r="BC330" s="20">
        <f t="shared" si="707"/>
        <v>79.36</v>
      </c>
      <c r="BD330" s="20">
        <f t="shared" si="707"/>
        <v>79.36</v>
      </c>
      <c r="BE330" s="20">
        <f t="shared" si="708"/>
        <v>79.36</v>
      </c>
      <c r="BF330" s="20">
        <f t="shared" si="708"/>
        <v>79.36</v>
      </c>
      <c r="BG330" s="20">
        <f t="shared" si="708"/>
        <v>79.36</v>
      </c>
      <c r="BH330" s="20">
        <f t="shared" si="708"/>
        <v>72.599999999999994</v>
      </c>
      <c r="BI330" s="20">
        <f t="shared" si="708"/>
        <v>80</v>
      </c>
      <c r="BJ330" s="20">
        <f t="shared" si="708"/>
        <v>80</v>
      </c>
      <c r="BK330" s="20">
        <f t="shared" si="708"/>
        <v>20</v>
      </c>
      <c r="BL330" s="20">
        <f t="shared" si="708"/>
        <v>20</v>
      </c>
      <c r="BM330" s="20">
        <f t="shared" si="708"/>
        <v>20</v>
      </c>
      <c r="BN330" s="20">
        <f t="shared" si="708"/>
        <v>20</v>
      </c>
      <c r="BO330" s="20">
        <f t="shared" si="709"/>
        <v>80</v>
      </c>
      <c r="BP330" s="20">
        <f t="shared" si="709"/>
        <v>15</v>
      </c>
      <c r="BQ330" s="20">
        <f t="shared" si="709"/>
        <v>40</v>
      </c>
      <c r="BR330" s="20">
        <f t="shared" si="709"/>
        <v>50</v>
      </c>
      <c r="BS330" s="20">
        <f t="shared" si="709"/>
        <v>20</v>
      </c>
      <c r="BT330" s="20">
        <f t="shared" si="709"/>
        <v>20</v>
      </c>
      <c r="BU330" s="20">
        <f t="shared" si="709"/>
        <v>0</v>
      </c>
      <c r="BV330" s="20">
        <f t="shared" si="709"/>
        <v>0</v>
      </c>
      <c r="BW330" s="20">
        <f t="shared" si="709"/>
        <v>80</v>
      </c>
      <c r="BX330" s="20">
        <f t="shared" si="709"/>
        <v>20</v>
      </c>
      <c r="BY330" s="20">
        <f t="shared" si="710"/>
        <v>20</v>
      </c>
      <c r="BZ330" s="20">
        <f t="shared" si="710"/>
        <v>20</v>
      </c>
      <c r="CA330" s="20">
        <f t="shared" si="710"/>
        <v>20</v>
      </c>
      <c r="CB330" s="20">
        <f t="shared" si="710"/>
        <v>20</v>
      </c>
      <c r="CC330" s="20">
        <f t="shared" si="710"/>
        <v>20</v>
      </c>
      <c r="CD330" s="20">
        <f t="shared" si="710"/>
        <v>20</v>
      </c>
      <c r="CE330" s="20">
        <f t="shared" si="710"/>
        <v>20</v>
      </c>
      <c r="CF330" s="20">
        <f t="shared" si="710"/>
        <v>80</v>
      </c>
      <c r="CG330" s="20">
        <f t="shared" si="710"/>
        <v>80</v>
      </c>
      <c r="CH330" s="20">
        <f t="shared" si="710"/>
        <v>80</v>
      </c>
      <c r="CI330" s="20">
        <f t="shared" si="710"/>
        <v>79.36</v>
      </c>
      <c r="CJ330" s="20">
        <f t="shared" si="710"/>
        <v>58</v>
      </c>
      <c r="CK330" s="20">
        <f t="shared" si="710"/>
        <v>80</v>
      </c>
      <c r="CL330" s="20">
        <f t="shared" si="710"/>
        <v>0</v>
      </c>
      <c r="CM330" s="20">
        <v>107.9</v>
      </c>
      <c r="CN330" s="20">
        <v>19.899999999999999</v>
      </c>
      <c r="CO330" s="20">
        <v>6</v>
      </c>
      <c r="CP330" s="20">
        <f t="shared" si="711"/>
        <v>20</v>
      </c>
      <c r="CQ330" s="20">
        <f t="shared" si="711"/>
        <v>20</v>
      </c>
      <c r="CR330" s="20">
        <f t="shared" si="711"/>
        <v>80</v>
      </c>
      <c r="CS330" s="20">
        <f t="shared" si="711"/>
        <v>8</v>
      </c>
    </row>
    <row r="331" spans="1:97" hidden="1" outlineLevel="1" x14ac:dyDescent="0.25">
      <c r="D331" s="2">
        <f t="shared" si="701"/>
        <v>43</v>
      </c>
      <c r="F331" s="24">
        <f t="shared" si="712"/>
        <v>43282</v>
      </c>
      <c r="G331" s="39">
        <f t="shared" si="702"/>
        <v>4017.3006000000005</v>
      </c>
      <c r="H331" s="40">
        <f t="shared" si="703"/>
        <v>5.9537999999999993</v>
      </c>
      <c r="I331" s="40">
        <f t="shared" si="703"/>
        <v>551.5200000000001</v>
      </c>
      <c r="J331" s="40">
        <f t="shared" si="703"/>
        <v>207.46709999999999</v>
      </c>
      <c r="K331" s="40">
        <f t="shared" si="703"/>
        <v>467.39199999999988</v>
      </c>
      <c r="L331" s="40">
        <f t="shared" si="703"/>
        <v>496.99399999999991</v>
      </c>
      <c r="M331" s="40">
        <f t="shared" si="703"/>
        <v>1548.0870000000004</v>
      </c>
      <c r="N331" s="40">
        <f t="shared" si="703"/>
        <v>107.28670000000001</v>
      </c>
      <c r="O331" s="40">
        <f t="shared" si="703"/>
        <v>632.6</v>
      </c>
      <c r="P331" s="6"/>
      <c r="Q331" s="20">
        <f t="shared" si="704"/>
        <v>79.2</v>
      </c>
      <c r="R331" s="20">
        <f t="shared" si="704"/>
        <v>49.5</v>
      </c>
      <c r="S331" s="20">
        <f t="shared" si="704"/>
        <v>45</v>
      </c>
      <c r="T331" s="20">
        <f t="shared" si="704"/>
        <v>79.2</v>
      </c>
      <c r="U331" s="20">
        <f t="shared" si="704"/>
        <v>20.988</v>
      </c>
      <c r="V331" s="20">
        <f t="shared" si="704"/>
        <v>19.899999999999999</v>
      </c>
      <c r="W331" s="20">
        <f t="shared" si="704"/>
        <v>9.9</v>
      </c>
      <c r="X331" s="20">
        <f t="shared" si="704"/>
        <v>19.899999999999999</v>
      </c>
      <c r="Y331" s="20">
        <f t="shared" si="704"/>
        <v>79.599999999999994</v>
      </c>
      <c r="Z331" s="20">
        <f t="shared" si="704"/>
        <v>79.599999999999994</v>
      </c>
      <c r="AA331" s="20">
        <f t="shared" si="705"/>
        <v>79.599999999999994</v>
      </c>
      <c r="AB331" s="20">
        <f t="shared" si="705"/>
        <v>80</v>
      </c>
      <c r="AC331" s="20">
        <f t="shared" si="705"/>
        <v>80</v>
      </c>
      <c r="AD331" s="20">
        <f t="shared" si="705"/>
        <v>79.2</v>
      </c>
      <c r="AE331" s="20">
        <f t="shared" si="705"/>
        <v>79.599999999999994</v>
      </c>
      <c r="AF331" s="20">
        <f t="shared" si="705"/>
        <v>79.599999999999994</v>
      </c>
      <c r="AG331" s="20">
        <f t="shared" si="705"/>
        <v>49.75</v>
      </c>
      <c r="AH331" s="20">
        <f t="shared" si="705"/>
        <v>79.599999999999994</v>
      </c>
      <c r="AI331" s="20">
        <f t="shared" si="705"/>
        <v>80</v>
      </c>
      <c r="AJ331" s="20">
        <f t="shared" si="705"/>
        <v>80</v>
      </c>
      <c r="AK331" s="20">
        <f t="shared" si="706"/>
        <v>4.95</v>
      </c>
      <c r="AL331" s="20">
        <f t="shared" si="706"/>
        <v>5.97</v>
      </c>
      <c r="AM331" s="20">
        <f t="shared" si="706"/>
        <v>77.808999999999997</v>
      </c>
      <c r="AN331" s="20">
        <f t="shared" si="706"/>
        <v>14.384</v>
      </c>
      <c r="AO331" s="20">
        <f t="shared" si="706"/>
        <v>7.4399999999999995</v>
      </c>
      <c r="AP331" s="20">
        <f t="shared" si="706"/>
        <v>19.84</v>
      </c>
      <c r="AQ331" s="20">
        <f t="shared" si="706"/>
        <v>19.84</v>
      </c>
      <c r="AR331" s="20">
        <f t="shared" si="706"/>
        <v>80</v>
      </c>
      <c r="AS331" s="20">
        <f t="shared" si="706"/>
        <v>69</v>
      </c>
      <c r="AT331" s="20">
        <f t="shared" si="706"/>
        <v>79.36</v>
      </c>
      <c r="AU331" s="20">
        <f t="shared" si="707"/>
        <v>80</v>
      </c>
      <c r="AV331" s="20">
        <f t="shared" si="707"/>
        <v>20.832000000000001</v>
      </c>
      <c r="AW331" s="20">
        <f t="shared" si="707"/>
        <v>43.846400000000003</v>
      </c>
      <c r="AX331" s="20">
        <f t="shared" si="707"/>
        <v>44.64</v>
      </c>
      <c r="AY331" s="20">
        <f t="shared" si="707"/>
        <v>19.84</v>
      </c>
      <c r="AZ331" s="20">
        <f t="shared" si="707"/>
        <v>78.72</v>
      </c>
      <c r="BA331" s="20">
        <f t="shared" si="707"/>
        <v>78.72</v>
      </c>
      <c r="BB331" s="20">
        <f t="shared" si="707"/>
        <v>78.72</v>
      </c>
      <c r="BC331" s="20">
        <f t="shared" si="707"/>
        <v>78.72</v>
      </c>
      <c r="BD331" s="20">
        <f t="shared" si="707"/>
        <v>78.72</v>
      </c>
      <c r="BE331" s="20">
        <f t="shared" si="708"/>
        <v>78.72</v>
      </c>
      <c r="BF331" s="20">
        <f t="shared" si="708"/>
        <v>78.72</v>
      </c>
      <c r="BG331" s="20">
        <f t="shared" si="708"/>
        <v>78.72</v>
      </c>
      <c r="BH331" s="20">
        <f t="shared" si="708"/>
        <v>72.599999999999994</v>
      </c>
      <c r="BI331" s="20">
        <f t="shared" si="708"/>
        <v>80</v>
      </c>
      <c r="BJ331" s="20">
        <f t="shared" si="708"/>
        <v>80</v>
      </c>
      <c r="BK331" s="20">
        <f t="shared" si="708"/>
        <v>19.84</v>
      </c>
      <c r="BL331" s="20">
        <f t="shared" si="708"/>
        <v>19.84</v>
      </c>
      <c r="BM331" s="20">
        <f t="shared" si="708"/>
        <v>19.84</v>
      </c>
      <c r="BN331" s="20">
        <f t="shared" si="708"/>
        <v>19.84</v>
      </c>
      <c r="BO331" s="20">
        <f t="shared" si="709"/>
        <v>79.36</v>
      </c>
      <c r="BP331" s="20">
        <f t="shared" si="709"/>
        <v>14.879999999999999</v>
      </c>
      <c r="BQ331" s="20">
        <f t="shared" si="709"/>
        <v>39.68</v>
      </c>
      <c r="BR331" s="20">
        <f t="shared" si="709"/>
        <v>49.6</v>
      </c>
      <c r="BS331" s="20">
        <f t="shared" si="709"/>
        <v>19.84</v>
      </c>
      <c r="BT331" s="20">
        <f t="shared" si="709"/>
        <v>19.84</v>
      </c>
      <c r="BU331" s="20">
        <f t="shared" si="709"/>
        <v>20</v>
      </c>
      <c r="BV331" s="20">
        <f t="shared" si="709"/>
        <v>40</v>
      </c>
      <c r="BW331" s="20">
        <f t="shared" si="709"/>
        <v>79.36</v>
      </c>
      <c r="BX331" s="20">
        <f t="shared" si="709"/>
        <v>19.84</v>
      </c>
      <c r="BY331" s="20">
        <f t="shared" si="710"/>
        <v>19.84</v>
      </c>
      <c r="BZ331" s="20">
        <f t="shared" si="710"/>
        <v>19.84</v>
      </c>
      <c r="CA331" s="20">
        <f t="shared" si="710"/>
        <v>19.84</v>
      </c>
      <c r="CB331" s="20">
        <f t="shared" si="710"/>
        <v>19.84</v>
      </c>
      <c r="CC331" s="20">
        <f t="shared" si="710"/>
        <v>19.84</v>
      </c>
      <c r="CD331" s="20">
        <f t="shared" si="710"/>
        <v>19.84</v>
      </c>
      <c r="CE331" s="20">
        <f t="shared" si="710"/>
        <v>19.84</v>
      </c>
      <c r="CF331" s="20">
        <f t="shared" si="710"/>
        <v>80</v>
      </c>
      <c r="CG331" s="20">
        <f t="shared" si="710"/>
        <v>80</v>
      </c>
      <c r="CH331" s="20">
        <f t="shared" si="710"/>
        <v>80</v>
      </c>
      <c r="CI331" s="20">
        <f t="shared" si="710"/>
        <v>78.72</v>
      </c>
      <c r="CJ331" s="20">
        <f t="shared" si="710"/>
        <v>57.71</v>
      </c>
      <c r="CK331" s="20">
        <f t="shared" si="710"/>
        <v>79.599999999999994</v>
      </c>
      <c r="CL331" s="20">
        <f t="shared" si="710"/>
        <v>0</v>
      </c>
      <c r="CM331" s="20">
        <v>107.28670000000001</v>
      </c>
      <c r="CN331" s="20">
        <v>19.7807</v>
      </c>
      <c r="CO331" s="20">
        <v>5.9537999999999993</v>
      </c>
      <c r="CP331" s="20">
        <f t="shared" si="711"/>
        <v>19.899999999999999</v>
      </c>
      <c r="CQ331" s="20">
        <f t="shared" si="711"/>
        <v>19.899999999999999</v>
      </c>
      <c r="CR331" s="20">
        <f t="shared" si="711"/>
        <v>79.599999999999994</v>
      </c>
      <c r="CS331" s="20">
        <f t="shared" si="711"/>
        <v>7.96</v>
      </c>
    </row>
    <row r="332" spans="1:97" hidden="1" outlineLevel="1" x14ac:dyDescent="0.25">
      <c r="D332" s="2">
        <f t="shared" si="701"/>
        <v>55</v>
      </c>
      <c r="F332" s="24">
        <f t="shared" si="712"/>
        <v>43647</v>
      </c>
      <c r="G332" s="39">
        <f t="shared" si="702"/>
        <v>4077.2769117399971</v>
      </c>
      <c r="H332" s="40">
        <f t="shared" si="703"/>
        <v>5.9079557400000002</v>
      </c>
      <c r="I332" s="40">
        <f t="shared" si="703"/>
        <v>547.28</v>
      </c>
      <c r="J332" s="40">
        <f t="shared" si="703"/>
        <v>205.8349351</v>
      </c>
      <c r="K332" s="40">
        <f t="shared" si="703"/>
        <v>463.78400000000005</v>
      </c>
      <c r="L332" s="40">
        <f t="shared" si="703"/>
        <v>493.51799999999997</v>
      </c>
      <c r="M332" s="40">
        <f t="shared" si="703"/>
        <v>1541.6750000000002</v>
      </c>
      <c r="N332" s="40">
        <f t="shared" si="703"/>
        <v>106.67702089999999</v>
      </c>
      <c r="O332" s="40">
        <f t="shared" si="703"/>
        <v>712.6</v>
      </c>
      <c r="P332" s="6"/>
      <c r="Q332" s="20">
        <f t="shared" si="704"/>
        <v>79.2</v>
      </c>
      <c r="R332" s="20">
        <f t="shared" si="704"/>
        <v>49.25</v>
      </c>
      <c r="S332" s="20">
        <f t="shared" si="704"/>
        <v>45</v>
      </c>
      <c r="T332" s="20">
        <f t="shared" si="704"/>
        <v>78.8</v>
      </c>
      <c r="U332" s="20">
        <f t="shared" si="704"/>
        <v>20.881999999999998</v>
      </c>
      <c r="V332" s="20">
        <f t="shared" si="704"/>
        <v>19.8</v>
      </c>
      <c r="W332" s="20">
        <f t="shared" si="704"/>
        <v>9.85</v>
      </c>
      <c r="X332" s="20">
        <f t="shared" si="704"/>
        <v>19.8</v>
      </c>
      <c r="Y332" s="20">
        <f t="shared" si="704"/>
        <v>79.2</v>
      </c>
      <c r="Z332" s="20">
        <f t="shared" si="704"/>
        <v>79.2</v>
      </c>
      <c r="AA332" s="20">
        <f t="shared" si="705"/>
        <v>79.2</v>
      </c>
      <c r="AB332" s="20">
        <f t="shared" si="705"/>
        <v>79.599999999999994</v>
      </c>
      <c r="AC332" s="20">
        <f t="shared" si="705"/>
        <v>79.599999999999994</v>
      </c>
      <c r="AD332" s="20">
        <f t="shared" si="705"/>
        <v>78.8</v>
      </c>
      <c r="AE332" s="20">
        <f t="shared" si="705"/>
        <v>79.2</v>
      </c>
      <c r="AF332" s="20">
        <f t="shared" si="705"/>
        <v>79.2</v>
      </c>
      <c r="AG332" s="20">
        <f t="shared" si="705"/>
        <v>49.5</v>
      </c>
      <c r="AH332" s="20">
        <f t="shared" si="705"/>
        <v>79.2</v>
      </c>
      <c r="AI332" s="20">
        <f t="shared" si="705"/>
        <v>80</v>
      </c>
      <c r="AJ332" s="20">
        <f t="shared" si="705"/>
        <v>80</v>
      </c>
      <c r="AK332" s="20">
        <f t="shared" si="706"/>
        <v>4.9249999999999998</v>
      </c>
      <c r="AL332" s="20">
        <f t="shared" si="706"/>
        <v>5.9399999999999995</v>
      </c>
      <c r="AM332" s="20">
        <f t="shared" si="706"/>
        <v>77.418000000000006</v>
      </c>
      <c r="AN332" s="20">
        <f t="shared" si="706"/>
        <v>14.268000000000001</v>
      </c>
      <c r="AO332" s="20">
        <f t="shared" si="706"/>
        <v>7.38</v>
      </c>
      <c r="AP332" s="20">
        <f t="shared" si="706"/>
        <v>19.68</v>
      </c>
      <c r="AQ332" s="20">
        <f t="shared" si="706"/>
        <v>19.68</v>
      </c>
      <c r="AR332" s="20">
        <f t="shared" si="706"/>
        <v>80</v>
      </c>
      <c r="AS332" s="20">
        <f t="shared" si="706"/>
        <v>69</v>
      </c>
      <c r="AT332" s="20">
        <f t="shared" si="706"/>
        <v>78.72</v>
      </c>
      <c r="AU332" s="20">
        <f t="shared" si="707"/>
        <v>80</v>
      </c>
      <c r="AV332" s="20">
        <f t="shared" si="707"/>
        <v>20.664000000000001</v>
      </c>
      <c r="AW332" s="20">
        <f t="shared" si="707"/>
        <v>43.492800000000003</v>
      </c>
      <c r="AX332" s="20">
        <f t="shared" si="707"/>
        <v>44.28</v>
      </c>
      <c r="AY332" s="20">
        <f t="shared" si="707"/>
        <v>19.68</v>
      </c>
      <c r="AZ332" s="20">
        <f t="shared" si="707"/>
        <v>78.08</v>
      </c>
      <c r="BA332" s="20">
        <f t="shared" si="707"/>
        <v>78.08</v>
      </c>
      <c r="BB332" s="20">
        <f t="shared" si="707"/>
        <v>78.08</v>
      </c>
      <c r="BC332" s="20">
        <f t="shared" si="707"/>
        <v>78.08</v>
      </c>
      <c r="BD332" s="20">
        <f t="shared" si="707"/>
        <v>78.08</v>
      </c>
      <c r="BE332" s="20">
        <f t="shared" si="708"/>
        <v>78.08</v>
      </c>
      <c r="BF332" s="20">
        <f t="shared" si="708"/>
        <v>78.08</v>
      </c>
      <c r="BG332" s="20">
        <f t="shared" si="708"/>
        <v>78.08</v>
      </c>
      <c r="BH332" s="20">
        <f t="shared" si="708"/>
        <v>72.599999999999994</v>
      </c>
      <c r="BI332" s="20">
        <f t="shared" si="708"/>
        <v>80</v>
      </c>
      <c r="BJ332" s="20">
        <f t="shared" si="708"/>
        <v>80</v>
      </c>
      <c r="BK332" s="20">
        <f t="shared" si="708"/>
        <v>19.68</v>
      </c>
      <c r="BL332" s="20">
        <f t="shared" si="708"/>
        <v>19.68</v>
      </c>
      <c r="BM332" s="20">
        <f t="shared" si="708"/>
        <v>19.68</v>
      </c>
      <c r="BN332" s="20">
        <f t="shared" si="708"/>
        <v>19.68</v>
      </c>
      <c r="BO332" s="20">
        <f t="shared" si="709"/>
        <v>78.72</v>
      </c>
      <c r="BP332" s="20">
        <f t="shared" si="709"/>
        <v>14.76</v>
      </c>
      <c r="BQ332" s="20">
        <f t="shared" si="709"/>
        <v>39.36</v>
      </c>
      <c r="BR332" s="20">
        <f t="shared" si="709"/>
        <v>49.2</v>
      </c>
      <c r="BS332" s="20">
        <f t="shared" si="709"/>
        <v>19.68</v>
      </c>
      <c r="BT332" s="20">
        <f t="shared" si="709"/>
        <v>19.68</v>
      </c>
      <c r="BU332" s="20">
        <f t="shared" si="709"/>
        <v>20</v>
      </c>
      <c r="BV332" s="20">
        <f t="shared" si="709"/>
        <v>39.68</v>
      </c>
      <c r="BW332" s="20">
        <f t="shared" si="709"/>
        <v>78.72</v>
      </c>
      <c r="BX332" s="20">
        <f t="shared" si="709"/>
        <v>19.68</v>
      </c>
      <c r="BY332" s="20">
        <f t="shared" si="710"/>
        <v>19.68</v>
      </c>
      <c r="BZ332" s="20">
        <f t="shared" si="710"/>
        <v>19.68</v>
      </c>
      <c r="CA332" s="20">
        <f t="shared" si="710"/>
        <v>19.68</v>
      </c>
      <c r="CB332" s="20">
        <f t="shared" si="710"/>
        <v>19.68</v>
      </c>
      <c r="CC332" s="20">
        <f t="shared" si="710"/>
        <v>19.68</v>
      </c>
      <c r="CD332" s="20">
        <f t="shared" si="710"/>
        <v>19.68</v>
      </c>
      <c r="CE332" s="20">
        <f t="shared" si="710"/>
        <v>19.68</v>
      </c>
      <c r="CF332" s="20">
        <f t="shared" si="710"/>
        <v>80</v>
      </c>
      <c r="CG332" s="20">
        <f t="shared" si="710"/>
        <v>80</v>
      </c>
      <c r="CH332" s="20">
        <f t="shared" si="710"/>
        <v>80</v>
      </c>
      <c r="CI332" s="20">
        <f t="shared" si="710"/>
        <v>78.08</v>
      </c>
      <c r="CJ332" s="20">
        <f t="shared" si="710"/>
        <v>57.42</v>
      </c>
      <c r="CK332" s="20">
        <f t="shared" si="710"/>
        <v>79.2</v>
      </c>
      <c r="CL332" s="20">
        <f t="shared" si="710"/>
        <v>80</v>
      </c>
      <c r="CM332" s="20">
        <v>106.67702089999999</v>
      </c>
      <c r="CN332" s="20">
        <v>19.6621351</v>
      </c>
      <c r="CO332" s="20">
        <v>5.9079557400000002</v>
      </c>
      <c r="CP332" s="20">
        <f t="shared" si="711"/>
        <v>19.8</v>
      </c>
      <c r="CQ332" s="20">
        <f t="shared" si="711"/>
        <v>19.8</v>
      </c>
      <c r="CR332" s="20">
        <f t="shared" si="711"/>
        <v>79.2</v>
      </c>
      <c r="CS332" s="20">
        <f t="shared" si="711"/>
        <v>7.92</v>
      </c>
    </row>
    <row r="333" spans="1:97" hidden="1" outlineLevel="1" x14ac:dyDescent="0.25">
      <c r="D333" s="2">
        <f t="shared" si="701"/>
        <v>67</v>
      </c>
      <c r="F333" s="24">
        <f t="shared" si="712"/>
        <v>44013</v>
      </c>
      <c r="G333" s="39">
        <f t="shared" si="702"/>
        <v>4056.6179055587427</v>
      </c>
      <c r="H333" s="40">
        <f t="shared" si="703"/>
        <v>5.8624644808020001</v>
      </c>
      <c r="I333" s="40">
        <f t="shared" si="703"/>
        <v>543.04</v>
      </c>
      <c r="J333" s="40">
        <f t="shared" si="703"/>
        <v>204.2035006543</v>
      </c>
      <c r="K333" s="40">
        <f t="shared" si="703"/>
        <v>460.17599999999987</v>
      </c>
      <c r="L333" s="40">
        <f t="shared" si="703"/>
        <v>490.04199999999992</v>
      </c>
      <c r="M333" s="40">
        <f t="shared" si="703"/>
        <v>1535.2630000000001</v>
      </c>
      <c r="N333" s="40">
        <f t="shared" si="703"/>
        <v>106.07094042364002</v>
      </c>
      <c r="O333" s="40">
        <f t="shared" si="703"/>
        <v>711.96</v>
      </c>
      <c r="P333" s="6"/>
      <c r="Q333" s="20">
        <f t="shared" si="704"/>
        <v>79.2</v>
      </c>
      <c r="R333" s="20">
        <f t="shared" si="704"/>
        <v>49</v>
      </c>
      <c r="S333" s="20">
        <f t="shared" si="704"/>
        <v>45</v>
      </c>
      <c r="T333" s="20">
        <f t="shared" si="704"/>
        <v>78.400000000000006</v>
      </c>
      <c r="U333" s="20">
        <f t="shared" si="704"/>
        <v>20.776</v>
      </c>
      <c r="V333" s="20">
        <f t="shared" si="704"/>
        <v>19.7</v>
      </c>
      <c r="W333" s="20">
        <f t="shared" si="704"/>
        <v>9.8000000000000007</v>
      </c>
      <c r="X333" s="20">
        <f t="shared" si="704"/>
        <v>19.7</v>
      </c>
      <c r="Y333" s="20">
        <f t="shared" si="704"/>
        <v>78.8</v>
      </c>
      <c r="Z333" s="20">
        <f t="shared" si="704"/>
        <v>78.8</v>
      </c>
      <c r="AA333" s="20">
        <f t="shared" si="705"/>
        <v>78.8</v>
      </c>
      <c r="AB333" s="20">
        <f t="shared" si="705"/>
        <v>79.2</v>
      </c>
      <c r="AC333" s="20">
        <f t="shared" si="705"/>
        <v>79.2</v>
      </c>
      <c r="AD333" s="20">
        <f t="shared" si="705"/>
        <v>78.400000000000006</v>
      </c>
      <c r="AE333" s="20">
        <f t="shared" si="705"/>
        <v>78.8</v>
      </c>
      <c r="AF333" s="20">
        <f t="shared" si="705"/>
        <v>78.8</v>
      </c>
      <c r="AG333" s="20">
        <f t="shared" si="705"/>
        <v>49.25</v>
      </c>
      <c r="AH333" s="20">
        <f t="shared" si="705"/>
        <v>78.8</v>
      </c>
      <c r="AI333" s="20">
        <f t="shared" si="705"/>
        <v>80</v>
      </c>
      <c r="AJ333" s="20">
        <f t="shared" si="705"/>
        <v>80</v>
      </c>
      <c r="AK333" s="20">
        <f t="shared" si="706"/>
        <v>4.9000000000000004</v>
      </c>
      <c r="AL333" s="20">
        <f t="shared" si="706"/>
        <v>5.91</v>
      </c>
      <c r="AM333" s="20">
        <f t="shared" si="706"/>
        <v>77.027000000000001</v>
      </c>
      <c r="AN333" s="20">
        <f t="shared" si="706"/>
        <v>14.151999999999999</v>
      </c>
      <c r="AO333" s="20">
        <f t="shared" si="706"/>
        <v>7.32</v>
      </c>
      <c r="AP333" s="20">
        <f t="shared" si="706"/>
        <v>19.52</v>
      </c>
      <c r="AQ333" s="20">
        <f t="shared" si="706"/>
        <v>19.52</v>
      </c>
      <c r="AR333" s="20">
        <f t="shared" si="706"/>
        <v>80</v>
      </c>
      <c r="AS333" s="20">
        <f t="shared" si="706"/>
        <v>69</v>
      </c>
      <c r="AT333" s="20">
        <f t="shared" si="706"/>
        <v>78.08</v>
      </c>
      <c r="AU333" s="20">
        <f t="shared" si="707"/>
        <v>80</v>
      </c>
      <c r="AV333" s="20">
        <f t="shared" si="707"/>
        <v>20.495999999999999</v>
      </c>
      <c r="AW333" s="20">
        <f t="shared" si="707"/>
        <v>43.139200000000002</v>
      </c>
      <c r="AX333" s="20">
        <f t="shared" si="707"/>
        <v>43.92</v>
      </c>
      <c r="AY333" s="20">
        <f t="shared" si="707"/>
        <v>19.52</v>
      </c>
      <c r="AZ333" s="20">
        <f t="shared" si="707"/>
        <v>77.44</v>
      </c>
      <c r="BA333" s="20">
        <f t="shared" si="707"/>
        <v>77.44</v>
      </c>
      <c r="BB333" s="20">
        <f t="shared" si="707"/>
        <v>77.44</v>
      </c>
      <c r="BC333" s="20">
        <f t="shared" si="707"/>
        <v>77.44</v>
      </c>
      <c r="BD333" s="20">
        <f t="shared" si="707"/>
        <v>77.44</v>
      </c>
      <c r="BE333" s="20">
        <f t="shared" si="708"/>
        <v>77.44</v>
      </c>
      <c r="BF333" s="20">
        <f t="shared" si="708"/>
        <v>77.44</v>
      </c>
      <c r="BG333" s="20">
        <f t="shared" si="708"/>
        <v>77.44</v>
      </c>
      <c r="BH333" s="20">
        <f t="shared" si="708"/>
        <v>72.599999999999994</v>
      </c>
      <c r="BI333" s="20">
        <f t="shared" si="708"/>
        <v>80</v>
      </c>
      <c r="BJ333" s="20">
        <f t="shared" si="708"/>
        <v>80</v>
      </c>
      <c r="BK333" s="20">
        <f t="shared" si="708"/>
        <v>19.52</v>
      </c>
      <c r="BL333" s="20">
        <f t="shared" si="708"/>
        <v>19.52</v>
      </c>
      <c r="BM333" s="20">
        <f t="shared" si="708"/>
        <v>19.52</v>
      </c>
      <c r="BN333" s="20">
        <f t="shared" si="708"/>
        <v>19.52</v>
      </c>
      <c r="BO333" s="20">
        <f t="shared" si="709"/>
        <v>78.08</v>
      </c>
      <c r="BP333" s="20">
        <f t="shared" si="709"/>
        <v>14.64</v>
      </c>
      <c r="BQ333" s="20">
        <f t="shared" si="709"/>
        <v>39.04</v>
      </c>
      <c r="BR333" s="20">
        <f t="shared" si="709"/>
        <v>48.8</v>
      </c>
      <c r="BS333" s="20">
        <f t="shared" si="709"/>
        <v>19.52</v>
      </c>
      <c r="BT333" s="20">
        <f t="shared" si="709"/>
        <v>19.52</v>
      </c>
      <c r="BU333" s="20">
        <f t="shared" si="709"/>
        <v>20</v>
      </c>
      <c r="BV333" s="20">
        <f t="shared" si="709"/>
        <v>39.36</v>
      </c>
      <c r="BW333" s="20">
        <f t="shared" si="709"/>
        <v>78.08</v>
      </c>
      <c r="BX333" s="20">
        <f t="shared" si="709"/>
        <v>19.52</v>
      </c>
      <c r="BY333" s="20">
        <f t="shared" si="710"/>
        <v>19.52</v>
      </c>
      <c r="BZ333" s="20">
        <f t="shared" si="710"/>
        <v>19.52</v>
      </c>
      <c r="CA333" s="20">
        <f t="shared" si="710"/>
        <v>19.52</v>
      </c>
      <c r="CB333" s="20">
        <f t="shared" si="710"/>
        <v>19.52</v>
      </c>
      <c r="CC333" s="20">
        <f t="shared" si="710"/>
        <v>19.52</v>
      </c>
      <c r="CD333" s="20">
        <f t="shared" si="710"/>
        <v>19.52</v>
      </c>
      <c r="CE333" s="20">
        <f t="shared" si="710"/>
        <v>19.52</v>
      </c>
      <c r="CF333" s="20">
        <f t="shared" si="710"/>
        <v>80</v>
      </c>
      <c r="CG333" s="20">
        <f t="shared" si="710"/>
        <v>80</v>
      </c>
      <c r="CH333" s="20">
        <f t="shared" si="710"/>
        <v>80</v>
      </c>
      <c r="CI333" s="20">
        <f t="shared" si="710"/>
        <v>77.44</v>
      </c>
      <c r="CJ333" s="20">
        <f t="shared" si="710"/>
        <v>57.13</v>
      </c>
      <c r="CK333" s="20">
        <f t="shared" si="710"/>
        <v>78.8</v>
      </c>
      <c r="CL333" s="20">
        <f t="shared" si="710"/>
        <v>79.36</v>
      </c>
      <c r="CM333" s="20">
        <v>106.07094042364002</v>
      </c>
      <c r="CN333" s="20">
        <v>19.544300654300002</v>
      </c>
      <c r="CO333" s="20">
        <v>5.8624644808020001</v>
      </c>
      <c r="CP333" s="20">
        <f t="shared" si="711"/>
        <v>19.7</v>
      </c>
      <c r="CQ333" s="20">
        <f t="shared" si="711"/>
        <v>19.7</v>
      </c>
      <c r="CR333" s="20">
        <f t="shared" si="711"/>
        <v>78.8</v>
      </c>
      <c r="CS333" s="20">
        <f t="shared" si="711"/>
        <v>7.88</v>
      </c>
    </row>
    <row r="334" spans="1:97" hidden="1" outlineLevel="1" x14ac:dyDescent="0.25">
      <c r="D334" s="2">
        <f t="shared" si="701"/>
        <v>79</v>
      </c>
      <c r="F334" s="24">
        <f t="shared" si="712"/>
        <v>44378</v>
      </c>
      <c r="G334" s="39">
        <f t="shared" si="702"/>
        <v>4035.963551988908</v>
      </c>
      <c r="H334" s="40">
        <f t="shared" si="703"/>
        <v>5.8173235042998241</v>
      </c>
      <c r="I334" s="40">
        <f t="shared" si="703"/>
        <v>538.80000000000007</v>
      </c>
      <c r="J334" s="40">
        <f t="shared" si="703"/>
        <v>202.57279204721991</v>
      </c>
      <c r="K334" s="40">
        <f t="shared" si="703"/>
        <v>456.5680000000001</v>
      </c>
      <c r="L334" s="40">
        <f t="shared" si="703"/>
        <v>486.56600000000003</v>
      </c>
      <c r="M334" s="40">
        <f t="shared" si="703"/>
        <v>1528.8509999999997</v>
      </c>
      <c r="N334" s="40">
        <f t="shared" si="703"/>
        <v>105.468436437386</v>
      </c>
      <c r="O334" s="40">
        <f t="shared" si="703"/>
        <v>711.32</v>
      </c>
      <c r="P334" s="6"/>
      <c r="Q334" s="20">
        <f t="shared" si="704"/>
        <v>79.2</v>
      </c>
      <c r="R334" s="20">
        <f t="shared" si="704"/>
        <v>48.75</v>
      </c>
      <c r="S334" s="20">
        <f t="shared" si="704"/>
        <v>45</v>
      </c>
      <c r="T334" s="20">
        <f t="shared" si="704"/>
        <v>78</v>
      </c>
      <c r="U334" s="20">
        <f t="shared" si="704"/>
        <v>20.669999999999998</v>
      </c>
      <c r="V334" s="20">
        <f t="shared" si="704"/>
        <v>19.600000000000001</v>
      </c>
      <c r="W334" s="20">
        <f t="shared" si="704"/>
        <v>9.75</v>
      </c>
      <c r="X334" s="20">
        <f t="shared" si="704"/>
        <v>19.600000000000001</v>
      </c>
      <c r="Y334" s="20">
        <f t="shared" si="704"/>
        <v>78.400000000000006</v>
      </c>
      <c r="Z334" s="20">
        <f t="shared" si="704"/>
        <v>78.400000000000006</v>
      </c>
      <c r="AA334" s="20">
        <f t="shared" si="705"/>
        <v>78.400000000000006</v>
      </c>
      <c r="AB334" s="20">
        <f t="shared" si="705"/>
        <v>78.8</v>
      </c>
      <c r="AC334" s="20">
        <f t="shared" si="705"/>
        <v>78.8</v>
      </c>
      <c r="AD334" s="20">
        <f t="shared" si="705"/>
        <v>78</v>
      </c>
      <c r="AE334" s="20">
        <f t="shared" si="705"/>
        <v>78.400000000000006</v>
      </c>
      <c r="AF334" s="20">
        <f t="shared" si="705"/>
        <v>78.400000000000006</v>
      </c>
      <c r="AG334" s="20">
        <f t="shared" si="705"/>
        <v>49</v>
      </c>
      <c r="AH334" s="20">
        <f t="shared" si="705"/>
        <v>78.400000000000006</v>
      </c>
      <c r="AI334" s="20">
        <f t="shared" si="705"/>
        <v>80</v>
      </c>
      <c r="AJ334" s="20">
        <f t="shared" si="705"/>
        <v>80</v>
      </c>
      <c r="AK334" s="20">
        <f t="shared" si="706"/>
        <v>4.875</v>
      </c>
      <c r="AL334" s="20">
        <f t="shared" si="706"/>
        <v>5.88</v>
      </c>
      <c r="AM334" s="20">
        <f t="shared" si="706"/>
        <v>76.635999999999996</v>
      </c>
      <c r="AN334" s="20">
        <f t="shared" si="706"/>
        <v>14.036</v>
      </c>
      <c r="AO334" s="20">
        <f t="shared" si="706"/>
        <v>7.26</v>
      </c>
      <c r="AP334" s="20">
        <f t="shared" si="706"/>
        <v>19.36</v>
      </c>
      <c r="AQ334" s="20">
        <f t="shared" si="706"/>
        <v>19.36</v>
      </c>
      <c r="AR334" s="20">
        <f t="shared" si="706"/>
        <v>80</v>
      </c>
      <c r="AS334" s="20">
        <f t="shared" si="706"/>
        <v>69</v>
      </c>
      <c r="AT334" s="20">
        <f t="shared" si="706"/>
        <v>77.44</v>
      </c>
      <c r="AU334" s="20">
        <f t="shared" si="707"/>
        <v>80</v>
      </c>
      <c r="AV334" s="20">
        <f t="shared" si="707"/>
        <v>20.327999999999999</v>
      </c>
      <c r="AW334" s="20">
        <f t="shared" si="707"/>
        <v>42.785600000000002</v>
      </c>
      <c r="AX334" s="20">
        <f t="shared" si="707"/>
        <v>43.56</v>
      </c>
      <c r="AY334" s="20">
        <f t="shared" si="707"/>
        <v>19.36</v>
      </c>
      <c r="AZ334" s="20">
        <f t="shared" si="707"/>
        <v>76.8</v>
      </c>
      <c r="BA334" s="20">
        <f t="shared" si="707"/>
        <v>76.8</v>
      </c>
      <c r="BB334" s="20">
        <f t="shared" si="707"/>
        <v>76.8</v>
      </c>
      <c r="BC334" s="20">
        <f t="shared" si="707"/>
        <v>76.8</v>
      </c>
      <c r="BD334" s="20">
        <f t="shared" si="707"/>
        <v>76.8</v>
      </c>
      <c r="BE334" s="20">
        <f t="shared" si="708"/>
        <v>76.8</v>
      </c>
      <c r="BF334" s="20">
        <f t="shared" si="708"/>
        <v>76.8</v>
      </c>
      <c r="BG334" s="20">
        <f t="shared" si="708"/>
        <v>76.8</v>
      </c>
      <c r="BH334" s="20">
        <f t="shared" si="708"/>
        <v>72.599999999999994</v>
      </c>
      <c r="BI334" s="20">
        <f t="shared" si="708"/>
        <v>80</v>
      </c>
      <c r="BJ334" s="20">
        <f t="shared" si="708"/>
        <v>80</v>
      </c>
      <c r="BK334" s="20">
        <f t="shared" si="708"/>
        <v>19.36</v>
      </c>
      <c r="BL334" s="20">
        <f t="shared" si="708"/>
        <v>19.36</v>
      </c>
      <c r="BM334" s="20">
        <f t="shared" si="708"/>
        <v>19.36</v>
      </c>
      <c r="BN334" s="20">
        <f t="shared" si="708"/>
        <v>19.36</v>
      </c>
      <c r="BO334" s="20">
        <f t="shared" si="709"/>
        <v>77.44</v>
      </c>
      <c r="BP334" s="20">
        <f t="shared" si="709"/>
        <v>14.52</v>
      </c>
      <c r="BQ334" s="20">
        <f t="shared" si="709"/>
        <v>38.72</v>
      </c>
      <c r="BR334" s="20">
        <f t="shared" si="709"/>
        <v>48.4</v>
      </c>
      <c r="BS334" s="20">
        <f t="shared" si="709"/>
        <v>19.36</v>
      </c>
      <c r="BT334" s="20">
        <f t="shared" si="709"/>
        <v>19.36</v>
      </c>
      <c r="BU334" s="20">
        <f t="shared" si="709"/>
        <v>20</v>
      </c>
      <c r="BV334" s="20">
        <f t="shared" si="709"/>
        <v>39.04</v>
      </c>
      <c r="BW334" s="20">
        <f t="shared" si="709"/>
        <v>77.44</v>
      </c>
      <c r="BX334" s="20">
        <f t="shared" si="709"/>
        <v>19.36</v>
      </c>
      <c r="BY334" s="20">
        <f t="shared" si="710"/>
        <v>19.36</v>
      </c>
      <c r="BZ334" s="20">
        <f t="shared" si="710"/>
        <v>19.36</v>
      </c>
      <c r="CA334" s="20">
        <f t="shared" si="710"/>
        <v>19.36</v>
      </c>
      <c r="CB334" s="20">
        <f t="shared" si="710"/>
        <v>19.36</v>
      </c>
      <c r="CC334" s="20">
        <f t="shared" si="710"/>
        <v>19.36</v>
      </c>
      <c r="CD334" s="20">
        <f t="shared" si="710"/>
        <v>19.36</v>
      </c>
      <c r="CE334" s="20">
        <f t="shared" si="710"/>
        <v>19.36</v>
      </c>
      <c r="CF334" s="20">
        <f t="shared" si="710"/>
        <v>80</v>
      </c>
      <c r="CG334" s="20">
        <f t="shared" si="710"/>
        <v>80</v>
      </c>
      <c r="CH334" s="20">
        <f t="shared" si="710"/>
        <v>80</v>
      </c>
      <c r="CI334" s="20">
        <f t="shared" si="710"/>
        <v>76.8</v>
      </c>
      <c r="CJ334" s="20">
        <f t="shared" si="710"/>
        <v>56.839999999999996</v>
      </c>
      <c r="CK334" s="20">
        <f t="shared" si="710"/>
        <v>78.400000000000006</v>
      </c>
      <c r="CL334" s="20">
        <f t="shared" si="710"/>
        <v>78.72</v>
      </c>
      <c r="CM334" s="20">
        <v>105.468436437386</v>
      </c>
      <c r="CN334" s="20">
        <v>19.427192047219901</v>
      </c>
      <c r="CO334" s="20">
        <v>5.8173235042998241</v>
      </c>
      <c r="CP334" s="20">
        <f t="shared" si="711"/>
        <v>19.600000000000001</v>
      </c>
      <c r="CQ334" s="20">
        <f t="shared" si="711"/>
        <v>19.600000000000001</v>
      </c>
      <c r="CR334" s="20">
        <f t="shared" si="711"/>
        <v>78.400000000000006</v>
      </c>
      <c r="CS334" s="20">
        <f t="shared" si="711"/>
        <v>7.84</v>
      </c>
    </row>
    <row r="335" spans="1:97" hidden="1" outlineLevel="1" x14ac:dyDescent="0.25">
      <c r="D335" s="2">
        <f t="shared" si="701"/>
        <v>91</v>
      </c>
      <c r="F335" s="24">
        <f t="shared" si="712"/>
        <v>44743</v>
      </c>
      <c r="G335" s="39">
        <f t="shared" si="702"/>
        <v>4015.3138217557948</v>
      </c>
      <c r="H335" s="40">
        <f t="shared" si="703"/>
        <v>5.7725301133167157</v>
      </c>
      <c r="I335" s="40">
        <f t="shared" si="703"/>
        <v>534.55999999999995</v>
      </c>
      <c r="J335" s="40">
        <f t="shared" si="703"/>
        <v>200.94280469290186</v>
      </c>
      <c r="K335" s="40">
        <f t="shared" si="703"/>
        <v>452.96</v>
      </c>
      <c r="L335" s="40">
        <f t="shared" si="703"/>
        <v>483.08999999999992</v>
      </c>
      <c r="M335" s="40">
        <f t="shared" si="703"/>
        <v>1522.4390000000001</v>
      </c>
      <c r="N335" s="40">
        <f t="shared" si="703"/>
        <v>104.8694869495784</v>
      </c>
      <c r="O335" s="40">
        <f t="shared" si="703"/>
        <v>710.68000000000006</v>
      </c>
      <c r="P335" s="6"/>
      <c r="Q335" s="20">
        <f t="shared" si="704"/>
        <v>79.2</v>
      </c>
      <c r="R335" s="20">
        <f t="shared" si="704"/>
        <v>48.5</v>
      </c>
      <c r="S335" s="20">
        <f t="shared" si="704"/>
        <v>45</v>
      </c>
      <c r="T335" s="20">
        <f t="shared" si="704"/>
        <v>77.599999999999994</v>
      </c>
      <c r="U335" s="20">
        <f t="shared" si="704"/>
        <v>20.564</v>
      </c>
      <c r="V335" s="20">
        <f t="shared" si="704"/>
        <v>19.5</v>
      </c>
      <c r="W335" s="20">
        <f t="shared" si="704"/>
        <v>9.6999999999999993</v>
      </c>
      <c r="X335" s="20">
        <f t="shared" si="704"/>
        <v>19.5</v>
      </c>
      <c r="Y335" s="20">
        <f t="shared" si="704"/>
        <v>78</v>
      </c>
      <c r="Z335" s="20">
        <f t="shared" si="704"/>
        <v>78</v>
      </c>
      <c r="AA335" s="20">
        <f t="shared" si="705"/>
        <v>78</v>
      </c>
      <c r="AB335" s="20">
        <f t="shared" si="705"/>
        <v>78.400000000000006</v>
      </c>
      <c r="AC335" s="20">
        <f t="shared" si="705"/>
        <v>78.400000000000006</v>
      </c>
      <c r="AD335" s="20">
        <f t="shared" si="705"/>
        <v>77.599999999999994</v>
      </c>
      <c r="AE335" s="20">
        <f t="shared" si="705"/>
        <v>78</v>
      </c>
      <c r="AF335" s="20">
        <f t="shared" si="705"/>
        <v>78</v>
      </c>
      <c r="AG335" s="20">
        <f t="shared" si="705"/>
        <v>48.75</v>
      </c>
      <c r="AH335" s="20">
        <f t="shared" si="705"/>
        <v>78</v>
      </c>
      <c r="AI335" s="20">
        <f t="shared" si="705"/>
        <v>80</v>
      </c>
      <c r="AJ335" s="20">
        <f t="shared" si="705"/>
        <v>80</v>
      </c>
      <c r="AK335" s="20">
        <f t="shared" si="706"/>
        <v>4.8499999999999996</v>
      </c>
      <c r="AL335" s="20">
        <f t="shared" si="706"/>
        <v>5.85</v>
      </c>
      <c r="AM335" s="20">
        <f t="shared" si="706"/>
        <v>76.245000000000005</v>
      </c>
      <c r="AN335" s="20">
        <f t="shared" si="706"/>
        <v>13.92</v>
      </c>
      <c r="AO335" s="20">
        <f t="shared" si="706"/>
        <v>7.1999999999999993</v>
      </c>
      <c r="AP335" s="20">
        <f t="shared" si="706"/>
        <v>19.2</v>
      </c>
      <c r="AQ335" s="20">
        <f t="shared" si="706"/>
        <v>19.2</v>
      </c>
      <c r="AR335" s="20">
        <f t="shared" si="706"/>
        <v>80</v>
      </c>
      <c r="AS335" s="20">
        <f t="shared" si="706"/>
        <v>69</v>
      </c>
      <c r="AT335" s="20">
        <f t="shared" si="706"/>
        <v>76.8</v>
      </c>
      <c r="AU335" s="20">
        <f t="shared" si="707"/>
        <v>80</v>
      </c>
      <c r="AV335" s="20">
        <f t="shared" si="707"/>
        <v>20.16</v>
      </c>
      <c r="AW335" s="20">
        <f t="shared" si="707"/>
        <v>42.432000000000002</v>
      </c>
      <c r="AX335" s="20">
        <f t="shared" si="707"/>
        <v>43.199999999999996</v>
      </c>
      <c r="AY335" s="20">
        <f t="shared" si="707"/>
        <v>19.2</v>
      </c>
      <c r="AZ335" s="20">
        <f t="shared" si="707"/>
        <v>76.16</v>
      </c>
      <c r="BA335" s="20">
        <f t="shared" si="707"/>
        <v>76.16</v>
      </c>
      <c r="BB335" s="20">
        <f t="shared" si="707"/>
        <v>76.16</v>
      </c>
      <c r="BC335" s="20">
        <f t="shared" si="707"/>
        <v>76.16</v>
      </c>
      <c r="BD335" s="20">
        <f t="shared" si="707"/>
        <v>76.16</v>
      </c>
      <c r="BE335" s="20">
        <f t="shared" si="708"/>
        <v>76.16</v>
      </c>
      <c r="BF335" s="20">
        <f t="shared" si="708"/>
        <v>76.16</v>
      </c>
      <c r="BG335" s="20">
        <f t="shared" si="708"/>
        <v>76.16</v>
      </c>
      <c r="BH335" s="20">
        <f t="shared" si="708"/>
        <v>72.599999999999994</v>
      </c>
      <c r="BI335" s="20">
        <f t="shared" si="708"/>
        <v>80</v>
      </c>
      <c r="BJ335" s="20">
        <f t="shared" si="708"/>
        <v>80</v>
      </c>
      <c r="BK335" s="20">
        <f t="shared" si="708"/>
        <v>19.2</v>
      </c>
      <c r="BL335" s="20">
        <f t="shared" si="708"/>
        <v>19.2</v>
      </c>
      <c r="BM335" s="20">
        <f t="shared" si="708"/>
        <v>19.2</v>
      </c>
      <c r="BN335" s="20">
        <f t="shared" si="708"/>
        <v>19.2</v>
      </c>
      <c r="BO335" s="20">
        <f t="shared" si="709"/>
        <v>76.8</v>
      </c>
      <c r="BP335" s="20">
        <f t="shared" si="709"/>
        <v>14.399999999999999</v>
      </c>
      <c r="BQ335" s="20">
        <f t="shared" si="709"/>
        <v>38.4</v>
      </c>
      <c r="BR335" s="20">
        <f t="shared" si="709"/>
        <v>48</v>
      </c>
      <c r="BS335" s="20">
        <f t="shared" si="709"/>
        <v>19.2</v>
      </c>
      <c r="BT335" s="20">
        <f t="shared" si="709"/>
        <v>19.2</v>
      </c>
      <c r="BU335" s="20">
        <f t="shared" si="709"/>
        <v>20</v>
      </c>
      <c r="BV335" s="20">
        <f t="shared" si="709"/>
        <v>38.72</v>
      </c>
      <c r="BW335" s="20">
        <f t="shared" si="709"/>
        <v>76.8</v>
      </c>
      <c r="BX335" s="20">
        <f t="shared" si="709"/>
        <v>19.2</v>
      </c>
      <c r="BY335" s="20">
        <f t="shared" si="710"/>
        <v>19.2</v>
      </c>
      <c r="BZ335" s="20">
        <f t="shared" si="710"/>
        <v>19.2</v>
      </c>
      <c r="CA335" s="20">
        <f t="shared" si="710"/>
        <v>19.2</v>
      </c>
      <c r="CB335" s="20">
        <f t="shared" si="710"/>
        <v>19.2</v>
      </c>
      <c r="CC335" s="20">
        <f t="shared" si="710"/>
        <v>19.2</v>
      </c>
      <c r="CD335" s="20">
        <f t="shared" si="710"/>
        <v>19.2</v>
      </c>
      <c r="CE335" s="20">
        <f t="shared" si="710"/>
        <v>19.2</v>
      </c>
      <c r="CF335" s="20">
        <f t="shared" si="710"/>
        <v>80</v>
      </c>
      <c r="CG335" s="20">
        <f t="shared" si="710"/>
        <v>80</v>
      </c>
      <c r="CH335" s="20">
        <f t="shared" si="710"/>
        <v>80</v>
      </c>
      <c r="CI335" s="20">
        <f t="shared" si="710"/>
        <v>76.16</v>
      </c>
      <c r="CJ335" s="20">
        <f t="shared" si="710"/>
        <v>56.55</v>
      </c>
      <c r="CK335" s="20">
        <f t="shared" si="710"/>
        <v>78</v>
      </c>
      <c r="CL335" s="20">
        <f t="shared" si="710"/>
        <v>78.08</v>
      </c>
      <c r="CM335" s="20">
        <v>104.8694869495784</v>
      </c>
      <c r="CN335" s="20">
        <v>19.310804692901861</v>
      </c>
      <c r="CO335" s="20">
        <v>5.7725301133167157</v>
      </c>
      <c r="CP335" s="20">
        <f t="shared" si="711"/>
        <v>19.5</v>
      </c>
      <c r="CQ335" s="20">
        <f t="shared" si="711"/>
        <v>19.5</v>
      </c>
      <c r="CR335" s="20">
        <f t="shared" si="711"/>
        <v>78</v>
      </c>
      <c r="CS335" s="20">
        <f t="shared" si="711"/>
        <v>7.8</v>
      </c>
    </row>
    <row r="336" spans="1:97" hidden="1" outlineLevel="1" x14ac:dyDescent="0.25">
      <c r="D336" s="2">
        <f t="shared" si="701"/>
        <v>103</v>
      </c>
      <c r="F336" s="24">
        <f t="shared" si="712"/>
        <v>45108</v>
      </c>
      <c r="G336" s="39">
        <f t="shared" si="702"/>
        <v>3994.6686857760451</v>
      </c>
      <c r="H336" s="40">
        <f t="shared" si="703"/>
        <v>5.7280816314441765</v>
      </c>
      <c r="I336" s="40">
        <f t="shared" si="703"/>
        <v>530.31999999999994</v>
      </c>
      <c r="J336" s="40">
        <f t="shared" si="703"/>
        <v>199.31353403511397</v>
      </c>
      <c r="K336" s="40">
        <f t="shared" si="703"/>
        <v>449.35200000000003</v>
      </c>
      <c r="L336" s="40">
        <f t="shared" si="703"/>
        <v>479.61399999999998</v>
      </c>
      <c r="M336" s="40">
        <f t="shared" si="703"/>
        <v>1516.0270000000003</v>
      </c>
      <c r="N336" s="40">
        <f t="shared" si="703"/>
        <v>104.27407010948728</v>
      </c>
      <c r="O336" s="40">
        <f t="shared" si="703"/>
        <v>710.04</v>
      </c>
      <c r="P336" s="6"/>
      <c r="Q336" s="20">
        <f t="shared" si="704"/>
        <v>79.2</v>
      </c>
      <c r="R336" s="20">
        <f t="shared" si="704"/>
        <v>48.25</v>
      </c>
      <c r="S336" s="20">
        <f t="shared" si="704"/>
        <v>45</v>
      </c>
      <c r="T336" s="20">
        <f t="shared" si="704"/>
        <v>77.2</v>
      </c>
      <c r="U336" s="20">
        <f t="shared" si="704"/>
        <v>20.457999999999998</v>
      </c>
      <c r="V336" s="20">
        <f t="shared" si="704"/>
        <v>19.399999999999999</v>
      </c>
      <c r="W336" s="20">
        <f t="shared" si="704"/>
        <v>9.65</v>
      </c>
      <c r="X336" s="20">
        <f t="shared" si="704"/>
        <v>19.399999999999999</v>
      </c>
      <c r="Y336" s="20">
        <f t="shared" si="704"/>
        <v>77.599999999999994</v>
      </c>
      <c r="Z336" s="20">
        <f t="shared" si="704"/>
        <v>77.599999999999994</v>
      </c>
      <c r="AA336" s="20">
        <f t="shared" si="705"/>
        <v>77.599999999999994</v>
      </c>
      <c r="AB336" s="20">
        <f t="shared" si="705"/>
        <v>78</v>
      </c>
      <c r="AC336" s="20">
        <f t="shared" si="705"/>
        <v>78</v>
      </c>
      <c r="AD336" s="20">
        <f t="shared" si="705"/>
        <v>77.2</v>
      </c>
      <c r="AE336" s="20">
        <f t="shared" si="705"/>
        <v>77.599999999999994</v>
      </c>
      <c r="AF336" s="20">
        <f t="shared" si="705"/>
        <v>77.599999999999994</v>
      </c>
      <c r="AG336" s="20">
        <f t="shared" si="705"/>
        <v>48.5</v>
      </c>
      <c r="AH336" s="20">
        <f t="shared" si="705"/>
        <v>77.599999999999994</v>
      </c>
      <c r="AI336" s="20">
        <f t="shared" si="705"/>
        <v>80</v>
      </c>
      <c r="AJ336" s="20">
        <f t="shared" si="705"/>
        <v>80</v>
      </c>
      <c r="AK336" s="20">
        <f t="shared" si="706"/>
        <v>4.8250000000000002</v>
      </c>
      <c r="AL336" s="20">
        <f t="shared" si="706"/>
        <v>5.82</v>
      </c>
      <c r="AM336" s="20">
        <f t="shared" si="706"/>
        <v>75.853999999999999</v>
      </c>
      <c r="AN336" s="20">
        <f t="shared" si="706"/>
        <v>13.803999999999998</v>
      </c>
      <c r="AO336" s="20">
        <f t="shared" si="706"/>
        <v>7.14</v>
      </c>
      <c r="AP336" s="20">
        <f t="shared" si="706"/>
        <v>19.04</v>
      </c>
      <c r="AQ336" s="20">
        <f t="shared" si="706"/>
        <v>19.04</v>
      </c>
      <c r="AR336" s="20">
        <f t="shared" si="706"/>
        <v>80</v>
      </c>
      <c r="AS336" s="20">
        <f t="shared" si="706"/>
        <v>69</v>
      </c>
      <c r="AT336" s="20">
        <f t="shared" si="706"/>
        <v>76.16</v>
      </c>
      <c r="AU336" s="20">
        <f t="shared" si="707"/>
        <v>80</v>
      </c>
      <c r="AV336" s="20">
        <f t="shared" si="707"/>
        <v>19.991999999999997</v>
      </c>
      <c r="AW336" s="20">
        <f t="shared" si="707"/>
        <v>42.078400000000002</v>
      </c>
      <c r="AX336" s="20">
        <f t="shared" si="707"/>
        <v>42.839999999999996</v>
      </c>
      <c r="AY336" s="20">
        <f t="shared" si="707"/>
        <v>19.04</v>
      </c>
      <c r="AZ336" s="20">
        <f t="shared" si="707"/>
        <v>75.52</v>
      </c>
      <c r="BA336" s="20">
        <f t="shared" si="707"/>
        <v>75.52</v>
      </c>
      <c r="BB336" s="20">
        <f t="shared" si="707"/>
        <v>75.52</v>
      </c>
      <c r="BC336" s="20">
        <f t="shared" si="707"/>
        <v>75.52</v>
      </c>
      <c r="BD336" s="20">
        <f t="shared" si="707"/>
        <v>75.52</v>
      </c>
      <c r="BE336" s="20">
        <f t="shared" si="708"/>
        <v>75.52</v>
      </c>
      <c r="BF336" s="20">
        <f t="shared" si="708"/>
        <v>75.52</v>
      </c>
      <c r="BG336" s="20">
        <f t="shared" si="708"/>
        <v>75.52</v>
      </c>
      <c r="BH336" s="20">
        <f t="shared" si="708"/>
        <v>72.599999999999994</v>
      </c>
      <c r="BI336" s="20">
        <f t="shared" si="708"/>
        <v>80</v>
      </c>
      <c r="BJ336" s="20">
        <f t="shared" si="708"/>
        <v>80</v>
      </c>
      <c r="BK336" s="20">
        <f t="shared" si="708"/>
        <v>19.04</v>
      </c>
      <c r="BL336" s="20">
        <f t="shared" si="708"/>
        <v>19.04</v>
      </c>
      <c r="BM336" s="20">
        <f t="shared" si="708"/>
        <v>19.04</v>
      </c>
      <c r="BN336" s="20">
        <f t="shared" si="708"/>
        <v>19.04</v>
      </c>
      <c r="BO336" s="20">
        <f t="shared" si="709"/>
        <v>76.16</v>
      </c>
      <c r="BP336" s="20">
        <f t="shared" si="709"/>
        <v>14.28</v>
      </c>
      <c r="BQ336" s="20">
        <f t="shared" si="709"/>
        <v>38.08</v>
      </c>
      <c r="BR336" s="20">
        <f t="shared" si="709"/>
        <v>47.599999999999994</v>
      </c>
      <c r="BS336" s="20">
        <f t="shared" si="709"/>
        <v>19.04</v>
      </c>
      <c r="BT336" s="20">
        <f t="shared" si="709"/>
        <v>19.04</v>
      </c>
      <c r="BU336" s="20">
        <f t="shared" si="709"/>
        <v>20</v>
      </c>
      <c r="BV336" s="20">
        <f t="shared" si="709"/>
        <v>38.4</v>
      </c>
      <c r="BW336" s="20">
        <f t="shared" si="709"/>
        <v>76.16</v>
      </c>
      <c r="BX336" s="20">
        <f t="shared" si="709"/>
        <v>19.04</v>
      </c>
      <c r="BY336" s="20">
        <f t="shared" si="710"/>
        <v>19.04</v>
      </c>
      <c r="BZ336" s="20">
        <f t="shared" si="710"/>
        <v>19.04</v>
      </c>
      <c r="CA336" s="20">
        <f t="shared" si="710"/>
        <v>19.04</v>
      </c>
      <c r="CB336" s="20">
        <f t="shared" si="710"/>
        <v>19.04</v>
      </c>
      <c r="CC336" s="20">
        <f t="shared" si="710"/>
        <v>19.04</v>
      </c>
      <c r="CD336" s="20">
        <f t="shared" si="710"/>
        <v>19.04</v>
      </c>
      <c r="CE336" s="20">
        <f t="shared" si="710"/>
        <v>19.04</v>
      </c>
      <c r="CF336" s="20">
        <f t="shared" si="710"/>
        <v>80</v>
      </c>
      <c r="CG336" s="20">
        <f t="shared" si="710"/>
        <v>80</v>
      </c>
      <c r="CH336" s="20">
        <f t="shared" si="710"/>
        <v>80</v>
      </c>
      <c r="CI336" s="20">
        <f t="shared" si="710"/>
        <v>75.52</v>
      </c>
      <c r="CJ336" s="20">
        <f t="shared" si="710"/>
        <v>56.26</v>
      </c>
      <c r="CK336" s="20">
        <f t="shared" si="710"/>
        <v>77.599999999999994</v>
      </c>
      <c r="CL336" s="20">
        <f t="shared" si="710"/>
        <v>77.44</v>
      </c>
      <c r="CM336" s="20">
        <v>104.27407010948728</v>
      </c>
      <c r="CN336" s="20">
        <v>19.195134035113988</v>
      </c>
      <c r="CO336" s="20">
        <v>5.7280816314441765</v>
      </c>
      <c r="CP336" s="20">
        <f t="shared" si="711"/>
        <v>19.399999999999999</v>
      </c>
      <c r="CQ336" s="20">
        <f t="shared" si="711"/>
        <v>19.399999999999999</v>
      </c>
      <c r="CR336" s="20">
        <f t="shared" si="711"/>
        <v>77.599999999999994</v>
      </c>
      <c r="CS336" s="20">
        <f t="shared" si="711"/>
        <v>7.76</v>
      </c>
    </row>
    <row r="337" spans="4:97" hidden="1" outlineLevel="1" x14ac:dyDescent="0.25">
      <c r="D337" s="2">
        <f t="shared" si="701"/>
        <v>115</v>
      </c>
      <c r="F337" s="24">
        <f t="shared" si="712"/>
        <v>45474</v>
      </c>
      <c r="G337" s="39">
        <f t="shared" si="702"/>
        <v>3974.0281151563131</v>
      </c>
      <c r="H337" s="40">
        <f t="shared" si="703"/>
        <v>5.6839754028820559</v>
      </c>
      <c r="I337" s="40">
        <f t="shared" si="703"/>
        <v>526.07999999999993</v>
      </c>
      <c r="J337" s="40">
        <f t="shared" si="703"/>
        <v>197.68497554705533</v>
      </c>
      <c r="K337" s="40">
        <f t="shared" si="703"/>
        <v>445.74399999999991</v>
      </c>
      <c r="L337" s="40">
        <f t="shared" si="703"/>
        <v>476.13799999999998</v>
      </c>
      <c r="M337" s="40">
        <f t="shared" si="703"/>
        <v>1509.615</v>
      </c>
      <c r="N337" s="40">
        <f t="shared" si="703"/>
        <v>103.68216420637378</v>
      </c>
      <c r="O337" s="40">
        <f t="shared" si="703"/>
        <v>709.4</v>
      </c>
      <c r="P337" s="6"/>
      <c r="Q337" s="20">
        <f t="shared" si="704"/>
        <v>79.2</v>
      </c>
      <c r="R337" s="20">
        <f t="shared" si="704"/>
        <v>48</v>
      </c>
      <c r="S337" s="20">
        <f t="shared" si="704"/>
        <v>45</v>
      </c>
      <c r="T337" s="20">
        <f t="shared" si="704"/>
        <v>76.8</v>
      </c>
      <c r="U337" s="20">
        <f t="shared" si="704"/>
        <v>20.352</v>
      </c>
      <c r="V337" s="20">
        <f t="shared" si="704"/>
        <v>19.3</v>
      </c>
      <c r="W337" s="20">
        <f t="shared" si="704"/>
        <v>9.6</v>
      </c>
      <c r="X337" s="20">
        <f t="shared" si="704"/>
        <v>19.3</v>
      </c>
      <c r="Y337" s="20">
        <f t="shared" si="704"/>
        <v>77.2</v>
      </c>
      <c r="Z337" s="20">
        <f t="shared" si="704"/>
        <v>77.2</v>
      </c>
      <c r="AA337" s="20">
        <f t="shared" si="705"/>
        <v>77.2</v>
      </c>
      <c r="AB337" s="20">
        <f t="shared" si="705"/>
        <v>77.599999999999994</v>
      </c>
      <c r="AC337" s="20">
        <f t="shared" si="705"/>
        <v>77.599999999999994</v>
      </c>
      <c r="AD337" s="20">
        <f t="shared" si="705"/>
        <v>76.8</v>
      </c>
      <c r="AE337" s="20">
        <f t="shared" si="705"/>
        <v>77.2</v>
      </c>
      <c r="AF337" s="20">
        <f t="shared" si="705"/>
        <v>77.2</v>
      </c>
      <c r="AG337" s="20">
        <f t="shared" si="705"/>
        <v>48.25</v>
      </c>
      <c r="AH337" s="20">
        <f t="shared" si="705"/>
        <v>77.2</v>
      </c>
      <c r="AI337" s="20">
        <f t="shared" si="705"/>
        <v>80</v>
      </c>
      <c r="AJ337" s="20">
        <f t="shared" si="705"/>
        <v>80</v>
      </c>
      <c r="AK337" s="20">
        <f t="shared" si="706"/>
        <v>4.8</v>
      </c>
      <c r="AL337" s="20">
        <f t="shared" si="706"/>
        <v>5.79</v>
      </c>
      <c r="AM337" s="20">
        <f t="shared" si="706"/>
        <v>75.462999999999994</v>
      </c>
      <c r="AN337" s="20">
        <f t="shared" si="706"/>
        <v>13.687999999999999</v>
      </c>
      <c r="AO337" s="20">
        <f t="shared" si="706"/>
        <v>7.08</v>
      </c>
      <c r="AP337" s="20">
        <f t="shared" si="706"/>
        <v>18.88</v>
      </c>
      <c r="AQ337" s="20">
        <f t="shared" si="706"/>
        <v>18.88</v>
      </c>
      <c r="AR337" s="20">
        <f t="shared" si="706"/>
        <v>80</v>
      </c>
      <c r="AS337" s="20">
        <f t="shared" si="706"/>
        <v>69</v>
      </c>
      <c r="AT337" s="20">
        <f t="shared" si="706"/>
        <v>75.52</v>
      </c>
      <c r="AU337" s="20">
        <f t="shared" si="707"/>
        <v>80</v>
      </c>
      <c r="AV337" s="20">
        <f t="shared" si="707"/>
        <v>19.823999999999998</v>
      </c>
      <c r="AW337" s="20">
        <f t="shared" si="707"/>
        <v>41.724800000000002</v>
      </c>
      <c r="AX337" s="20">
        <f t="shared" si="707"/>
        <v>42.48</v>
      </c>
      <c r="AY337" s="20">
        <f t="shared" si="707"/>
        <v>18.88</v>
      </c>
      <c r="AZ337" s="20">
        <f t="shared" si="707"/>
        <v>74.88</v>
      </c>
      <c r="BA337" s="20">
        <f t="shared" si="707"/>
        <v>74.88</v>
      </c>
      <c r="BB337" s="20">
        <f t="shared" si="707"/>
        <v>74.88</v>
      </c>
      <c r="BC337" s="20">
        <f t="shared" si="707"/>
        <v>74.88</v>
      </c>
      <c r="BD337" s="20">
        <f t="shared" si="707"/>
        <v>74.88</v>
      </c>
      <c r="BE337" s="20">
        <f t="shared" si="708"/>
        <v>74.88</v>
      </c>
      <c r="BF337" s="20">
        <f t="shared" si="708"/>
        <v>74.88</v>
      </c>
      <c r="BG337" s="20">
        <f t="shared" si="708"/>
        <v>74.88</v>
      </c>
      <c r="BH337" s="20">
        <f t="shared" si="708"/>
        <v>72.599999999999994</v>
      </c>
      <c r="BI337" s="20">
        <f t="shared" si="708"/>
        <v>80</v>
      </c>
      <c r="BJ337" s="20">
        <f t="shared" si="708"/>
        <v>80</v>
      </c>
      <c r="BK337" s="20">
        <f t="shared" si="708"/>
        <v>18.88</v>
      </c>
      <c r="BL337" s="20">
        <f t="shared" si="708"/>
        <v>18.88</v>
      </c>
      <c r="BM337" s="20">
        <f t="shared" si="708"/>
        <v>18.88</v>
      </c>
      <c r="BN337" s="20">
        <f t="shared" si="708"/>
        <v>18.88</v>
      </c>
      <c r="BO337" s="20">
        <f t="shared" si="709"/>
        <v>75.52</v>
      </c>
      <c r="BP337" s="20">
        <f t="shared" si="709"/>
        <v>14.16</v>
      </c>
      <c r="BQ337" s="20">
        <f t="shared" si="709"/>
        <v>37.76</v>
      </c>
      <c r="BR337" s="20">
        <f t="shared" si="709"/>
        <v>47.199999999999996</v>
      </c>
      <c r="BS337" s="20">
        <f t="shared" si="709"/>
        <v>18.88</v>
      </c>
      <c r="BT337" s="20">
        <f t="shared" si="709"/>
        <v>18.88</v>
      </c>
      <c r="BU337" s="20">
        <f t="shared" si="709"/>
        <v>20</v>
      </c>
      <c r="BV337" s="20">
        <f t="shared" si="709"/>
        <v>38.08</v>
      </c>
      <c r="BW337" s="20">
        <f t="shared" si="709"/>
        <v>75.52</v>
      </c>
      <c r="BX337" s="20">
        <f t="shared" si="709"/>
        <v>18.88</v>
      </c>
      <c r="BY337" s="20">
        <f t="shared" si="710"/>
        <v>18.88</v>
      </c>
      <c r="BZ337" s="20">
        <f t="shared" si="710"/>
        <v>18.88</v>
      </c>
      <c r="CA337" s="20">
        <f t="shared" si="710"/>
        <v>18.88</v>
      </c>
      <c r="CB337" s="20">
        <f t="shared" si="710"/>
        <v>18.88</v>
      </c>
      <c r="CC337" s="20">
        <f t="shared" si="710"/>
        <v>18.88</v>
      </c>
      <c r="CD337" s="20">
        <f t="shared" si="710"/>
        <v>18.88</v>
      </c>
      <c r="CE337" s="20">
        <f t="shared" si="710"/>
        <v>18.88</v>
      </c>
      <c r="CF337" s="20">
        <f t="shared" si="710"/>
        <v>80</v>
      </c>
      <c r="CG337" s="20">
        <f t="shared" si="710"/>
        <v>80</v>
      </c>
      <c r="CH337" s="20">
        <f t="shared" si="710"/>
        <v>80</v>
      </c>
      <c r="CI337" s="20">
        <f t="shared" si="710"/>
        <v>74.88</v>
      </c>
      <c r="CJ337" s="20">
        <f t="shared" si="710"/>
        <v>55.97</v>
      </c>
      <c r="CK337" s="20">
        <f t="shared" si="710"/>
        <v>77.2</v>
      </c>
      <c r="CL337" s="20">
        <f t="shared" si="710"/>
        <v>76.8</v>
      </c>
      <c r="CM337" s="20">
        <v>103.68216420637378</v>
      </c>
      <c r="CN337" s="20">
        <v>19.080175547055312</v>
      </c>
      <c r="CO337" s="20">
        <v>5.6839754028820559</v>
      </c>
      <c r="CP337" s="20">
        <f t="shared" si="711"/>
        <v>19.3</v>
      </c>
      <c r="CQ337" s="20">
        <f t="shared" si="711"/>
        <v>19.3</v>
      </c>
      <c r="CR337" s="20">
        <f t="shared" si="711"/>
        <v>77.2</v>
      </c>
      <c r="CS337" s="20">
        <f t="shared" si="711"/>
        <v>7.72</v>
      </c>
    </row>
    <row r="338" spans="4:97" hidden="1" outlineLevel="1" x14ac:dyDescent="0.25">
      <c r="D338" s="2">
        <f t="shared" si="701"/>
        <v>127</v>
      </c>
      <c r="F338" s="24">
        <f t="shared" si="712"/>
        <v>45839</v>
      </c>
      <c r="G338" s="39">
        <f t="shared" si="702"/>
        <v>3953.3920811919957</v>
      </c>
      <c r="H338" s="40">
        <f t="shared" ref="H338:O347" si="713">SUMIF($Q$5:$CT$5,H$5,$Q338:$CT338)</f>
        <v>5.6402087922798643</v>
      </c>
      <c r="I338" s="40">
        <f t="shared" si="713"/>
        <v>521.84</v>
      </c>
      <c r="J338" s="40">
        <f t="shared" si="713"/>
        <v>196.05712473116211</v>
      </c>
      <c r="K338" s="40">
        <f t="shared" si="713"/>
        <v>442.13600000000008</v>
      </c>
      <c r="L338" s="40">
        <f t="shared" si="713"/>
        <v>472.66200000000015</v>
      </c>
      <c r="M338" s="40">
        <f t="shared" si="713"/>
        <v>1503.203</v>
      </c>
      <c r="N338" s="40">
        <f t="shared" si="713"/>
        <v>103.09374766855804</v>
      </c>
      <c r="O338" s="40">
        <f t="shared" si="713"/>
        <v>708.76</v>
      </c>
      <c r="P338" s="6"/>
      <c r="Q338" s="20">
        <f t="shared" ref="Q338:Z347" si="714">Q$6*INDEX(Q$14:Q$325,$D338)</f>
        <v>79.2</v>
      </c>
      <c r="R338" s="20">
        <f t="shared" si="714"/>
        <v>47.75</v>
      </c>
      <c r="S338" s="20">
        <f t="shared" si="714"/>
        <v>45</v>
      </c>
      <c r="T338" s="20">
        <f t="shared" si="714"/>
        <v>76.399999999999991</v>
      </c>
      <c r="U338" s="20">
        <f t="shared" si="714"/>
        <v>20.245999999999999</v>
      </c>
      <c r="V338" s="20">
        <f t="shared" si="714"/>
        <v>19.2</v>
      </c>
      <c r="W338" s="20">
        <f t="shared" si="714"/>
        <v>9.5499999999999989</v>
      </c>
      <c r="X338" s="20">
        <f t="shared" si="714"/>
        <v>19.2</v>
      </c>
      <c r="Y338" s="20">
        <f t="shared" si="714"/>
        <v>76.8</v>
      </c>
      <c r="Z338" s="20">
        <f t="shared" si="714"/>
        <v>76.8</v>
      </c>
      <c r="AA338" s="20">
        <f t="shared" ref="AA338:AJ347" si="715">AA$6*INDEX(AA$14:AA$325,$D338)</f>
        <v>76.8</v>
      </c>
      <c r="AB338" s="20">
        <f t="shared" si="715"/>
        <v>77.2</v>
      </c>
      <c r="AC338" s="20">
        <f t="shared" si="715"/>
        <v>77.2</v>
      </c>
      <c r="AD338" s="20">
        <f t="shared" si="715"/>
        <v>76.399999999999991</v>
      </c>
      <c r="AE338" s="20">
        <f t="shared" si="715"/>
        <v>76.8</v>
      </c>
      <c r="AF338" s="20">
        <f t="shared" si="715"/>
        <v>76.8</v>
      </c>
      <c r="AG338" s="20">
        <f t="shared" si="715"/>
        <v>48</v>
      </c>
      <c r="AH338" s="20">
        <f t="shared" si="715"/>
        <v>76.8</v>
      </c>
      <c r="AI338" s="20">
        <f t="shared" si="715"/>
        <v>80</v>
      </c>
      <c r="AJ338" s="20">
        <f t="shared" si="715"/>
        <v>80</v>
      </c>
      <c r="AK338" s="20">
        <f t="shared" ref="AK338:AT347" si="716">AK$6*INDEX(AK$14:AK$325,$D338)</f>
        <v>4.7749999999999995</v>
      </c>
      <c r="AL338" s="20">
        <f t="shared" si="716"/>
        <v>5.76</v>
      </c>
      <c r="AM338" s="20">
        <f t="shared" si="716"/>
        <v>75.072000000000003</v>
      </c>
      <c r="AN338" s="20">
        <f t="shared" si="716"/>
        <v>13.571999999999999</v>
      </c>
      <c r="AO338" s="20">
        <f t="shared" si="716"/>
        <v>7.02</v>
      </c>
      <c r="AP338" s="20">
        <f t="shared" si="716"/>
        <v>18.72</v>
      </c>
      <c r="AQ338" s="20">
        <f t="shared" si="716"/>
        <v>18.72</v>
      </c>
      <c r="AR338" s="20">
        <f t="shared" si="716"/>
        <v>80</v>
      </c>
      <c r="AS338" s="20">
        <f t="shared" si="716"/>
        <v>69</v>
      </c>
      <c r="AT338" s="20">
        <f t="shared" si="716"/>
        <v>74.88</v>
      </c>
      <c r="AU338" s="20">
        <f t="shared" ref="AU338:BD347" si="717">AU$6*INDEX(AU$14:AU$325,$D338)</f>
        <v>80</v>
      </c>
      <c r="AV338" s="20">
        <f t="shared" si="717"/>
        <v>19.655999999999999</v>
      </c>
      <c r="AW338" s="20">
        <f t="shared" si="717"/>
        <v>41.371200000000002</v>
      </c>
      <c r="AX338" s="20">
        <f t="shared" si="717"/>
        <v>42.12</v>
      </c>
      <c r="AY338" s="20">
        <f t="shared" si="717"/>
        <v>18.72</v>
      </c>
      <c r="AZ338" s="20">
        <f t="shared" si="717"/>
        <v>74.239999999999995</v>
      </c>
      <c r="BA338" s="20">
        <f t="shared" si="717"/>
        <v>74.239999999999995</v>
      </c>
      <c r="BB338" s="20">
        <f t="shared" si="717"/>
        <v>74.239999999999995</v>
      </c>
      <c r="BC338" s="20">
        <f t="shared" si="717"/>
        <v>74.239999999999995</v>
      </c>
      <c r="BD338" s="20">
        <f t="shared" si="717"/>
        <v>74.239999999999995</v>
      </c>
      <c r="BE338" s="20">
        <f t="shared" ref="BE338:BN347" si="718">BE$6*INDEX(BE$14:BE$325,$D338)</f>
        <v>74.239999999999995</v>
      </c>
      <c r="BF338" s="20">
        <f t="shared" si="718"/>
        <v>74.239999999999995</v>
      </c>
      <c r="BG338" s="20">
        <f t="shared" si="718"/>
        <v>74.239999999999995</v>
      </c>
      <c r="BH338" s="20">
        <f t="shared" si="718"/>
        <v>72.599999999999994</v>
      </c>
      <c r="BI338" s="20">
        <f t="shared" si="718"/>
        <v>80</v>
      </c>
      <c r="BJ338" s="20">
        <f t="shared" si="718"/>
        <v>80</v>
      </c>
      <c r="BK338" s="20">
        <f t="shared" si="718"/>
        <v>18.72</v>
      </c>
      <c r="BL338" s="20">
        <f t="shared" si="718"/>
        <v>18.72</v>
      </c>
      <c r="BM338" s="20">
        <f t="shared" si="718"/>
        <v>18.72</v>
      </c>
      <c r="BN338" s="20">
        <f t="shared" si="718"/>
        <v>18.72</v>
      </c>
      <c r="BO338" s="20">
        <f t="shared" ref="BO338:BX347" si="719">BO$6*INDEX(BO$14:BO$325,$D338)</f>
        <v>74.88</v>
      </c>
      <c r="BP338" s="20">
        <f t="shared" si="719"/>
        <v>14.04</v>
      </c>
      <c r="BQ338" s="20">
        <f t="shared" si="719"/>
        <v>37.44</v>
      </c>
      <c r="BR338" s="20">
        <f t="shared" si="719"/>
        <v>46.8</v>
      </c>
      <c r="BS338" s="20">
        <f t="shared" si="719"/>
        <v>18.72</v>
      </c>
      <c r="BT338" s="20">
        <f t="shared" si="719"/>
        <v>18.72</v>
      </c>
      <c r="BU338" s="20">
        <f t="shared" si="719"/>
        <v>20</v>
      </c>
      <c r="BV338" s="20">
        <f t="shared" si="719"/>
        <v>37.76</v>
      </c>
      <c r="BW338" s="20">
        <f t="shared" si="719"/>
        <v>74.88</v>
      </c>
      <c r="BX338" s="20">
        <f t="shared" si="719"/>
        <v>18.72</v>
      </c>
      <c r="BY338" s="20">
        <f t="shared" ref="BY338:CL347" si="720">BY$6*INDEX(BY$14:BY$325,$D338)</f>
        <v>18.72</v>
      </c>
      <c r="BZ338" s="20">
        <f t="shared" si="720"/>
        <v>18.72</v>
      </c>
      <c r="CA338" s="20">
        <f t="shared" si="720"/>
        <v>18.72</v>
      </c>
      <c r="CB338" s="20">
        <f t="shared" si="720"/>
        <v>18.72</v>
      </c>
      <c r="CC338" s="20">
        <f t="shared" si="720"/>
        <v>18.72</v>
      </c>
      <c r="CD338" s="20">
        <f t="shared" si="720"/>
        <v>18.72</v>
      </c>
      <c r="CE338" s="20">
        <f t="shared" si="720"/>
        <v>18.72</v>
      </c>
      <c r="CF338" s="20">
        <f t="shared" si="720"/>
        <v>80</v>
      </c>
      <c r="CG338" s="20">
        <f t="shared" si="720"/>
        <v>80</v>
      </c>
      <c r="CH338" s="20">
        <f t="shared" si="720"/>
        <v>80</v>
      </c>
      <c r="CI338" s="20">
        <f t="shared" si="720"/>
        <v>74.239999999999995</v>
      </c>
      <c r="CJ338" s="20">
        <f t="shared" si="720"/>
        <v>55.68</v>
      </c>
      <c r="CK338" s="20">
        <f t="shared" si="720"/>
        <v>76.8</v>
      </c>
      <c r="CL338" s="20">
        <f t="shared" si="720"/>
        <v>76.16</v>
      </c>
      <c r="CM338" s="20">
        <v>103.09374766855804</v>
      </c>
      <c r="CN338" s="20">
        <v>18.965924731162115</v>
      </c>
      <c r="CO338" s="20">
        <v>5.6402087922798643</v>
      </c>
      <c r="CP338" s="20">
        <f t="shared" si="711"/>
        <v>19.2</v>
      </c>
      <c r="CQ338" s="20">
        <f t="shared" si="711"/>
        <v>19.2</v>
      </c>
      <c r="CR338" s="20">
        <f t="shared" si="711"/>
        <v>76.8</v>
      </c>
      <c r="CS338" s="20">
        <f t="shared" si="711"/>
        <v>7.68</v>
      </c>
    </row>
    <row r="339" spans="4:97" hidden="1" outlineLevel="1" x14ac:dyDescent="0.25">
      <c r="D339" s="2">
        <f t="shared" si="701"/>
        <v>139</v>
      </c>
      <c r="F339" s="24">
        <f t="shared" si="712"/>
        <v>46204</v>
      </c>
      <c r="G339" s="39">
        <f t="shared" si="702"/>
        <v>3932.7605553659864</v>
      </c>
      <c r="H339" s="40">
        <f t="shared" si="713"/>
        <v>5.5967791845793089</v>
      </c>
      <c r="I339" s="40">
        <f t="shared" si="713"/>
        <v>517.6</v>
      </c>
      <c r="J339" s="40">
        <f t="shared" si="713"/>
        <v>194.4299771189155</v>
      </c>
      <c r="K339" s="40">
        <f t="shared" si="713"/>
        <v>438.52800000000002</v>
      </c>
      <c r="L339" s="40">
        <f t="shared" si="713"/>
        <v>469.18599999999992</v>
      </c>
      <c r="M339" s="40">
        <f t="shared" si="713"/>
        <v>1496.7909999999999</v>
      </c>
      <c r="N339" s="40">
        <f t="shared" si="713"/>
        <v>102.50879906249389</v>
      </c>
      <c r="O339" s="40">
        <f t="shared" si="713"/>
        <v>708.12</v>
      </c>
      <c r="P339" s="6"/>
      <c r="Q339" s="20">
        <f t="shared" si="714"/>
        <v>79.2</v>
      </c>
      <c r="R339" s="20">
        <f t="shared" si="714"/>
        <v>47.5</v>
      </c>
      <c r="S339" s="20">
        <f t="shared" si="714"/>
        <v>45</v>
      </c>
      <c r="T339" s="20">
        <f t="shared" si="714"/>
        <v>76</v>
      </c>
      <c r="U339" s="20">
        <f t="shared" si="714"/>
        <v>20.139999999999997</v>
      </c>
      <c r="V339" s="20">
        <f t="shared" si="714"/>
        <v>19.099999999999998</v>
      </c>
      <c r="W339" s="20">
        <f t="shared" si="714"/>
        <v>9.5</v>
      </c>
      <c r="X339" s="20">
        <f t="shared" si="714"/>
        <v>19.099999999999998</v>
      </c>
      <c r="Y339" s="20">
        <f t="shared" si="714"/>
        <v>76.399999999999991</v>
      </c>
      <c r="Z339" s="20">
        <f t="shared" si="714"/>
        <v>76.399999999999991</v>
      </c>
      <c r="AA339" s="20">
        <f t="shared" si="715"/>
        <v>76.399999999999991</v>
      </c>
      <c r="AB339" s="20">
        <f t="shared" si="715"/>
        <v>76.8</v>
      </c>
      <c r="AC339" s="20">
        <f t="shared" si="715"/>
        <v>76.8</v>
      </c>
      <c r="AD339" s="20">
        <f t="shared" si="715"/>
        <v>76</v>
      </c>
      <c r="AE339" s="20">
        <f t="shared" si="715"/>
        <v>76.399999999999991</v>
      </c>
      <c r="AF339" s="20">
        <f t="shared" si="715"/>
        <v>76.399999999999991</v>
      </c>
      <c r="AG339" s="20">
        <f t="shared" si="715"/>
        <v>47.75</v>
      </c>
      <c r="AH339" s="20">
        <f t="shared" si="715"/>
        <v>76.399999999999991</v>
      </c>
      <c r="AI339" s="20">
        <f t="shared" si="715"/>
        <v>80</v>
      </c>
      <c r="AJ339" s="20">
        <f t="shared" si="715"/>
        <v>80</v>
      </c>
      <c r="AK339" s="20">
        <f t="shared" si="716"/>
        <v>4.75</v>
      </c>
      <c r="AL339" s="20">
        <f t="shared" si="716"/>
        <v>5.7299999999999995</v>
      </c>
      <c r="AM339" s="20">
        <f t="shared" si="716"/>
        <v>74.680999999999997</v>
      </c>
      <c r="AN339" s="20">
        <f t="shared" si="716"/>
        <v>13.456</v>
      </c>
      <c r="AO339" s="20">
        <f t="shared" si="716"/>
        <v>6.9599999999999991</v>
      </c>
      <c r="AP339" s="20">
        <f t="shared" si="716"/>
        <v>18.559999999999999</v>
      </c>
      <c r="AQ339" s="20">
        <f t="shared" si="716"/>
        <v>18.559999999999999</v>
      </c>
      <c r="AR339" s="20">
        <f t="shared" si="716"/>
        <v>80</v>
      </c>
      <c r="AS339" s="20">
        <f t="shared" si="716"/>
        <v>69</v>
      </c>
      <c r="AT339" s="20">
        <f t="shared" si="716"/>
        <v>74.239999999999995</v>
      </c>
      <c r="AU339" s="20">
        <f t="shared" si="717"/>
        <v>80</v>
      </c>
      <c r="AV339" s="20">
        <f t="shared" si="717"/>
        <v>19.488</v>
      </c>
      <c r="AW339" s="20">
        <f t="shared" si="717"/>
        <v>41.017600000000002</v>
      </c>
      <c r="AX339" s="20">
        <f t="shared" si="717"/>
        <v>41.76</v>
      </c>
      <c r="AY339" s="20">
        <f t="shared" si="717"/>
        <v>18.559999999999999</v>
      </c>
      <c r="AZ339" s="20">
        <f t="shared" si="717"/>
        <v>73.599999999999994</v>
      </c>
      <c r="BA339" s="20">
        <f t="shared" si="717"/>
        <v>73.599999999999994</v>
      </c>
      <c r="BB339" s="20">
        <f t="shared" si="717"/>
        <v>73.599999999999994</v>
      </c>
      <c r="BC339" s="20">
        <f t="shared" si="717"/>
        <v>73.599999999999994</v>
      </c>
      <c r="BD339" s="20">
        <f t="shared" si="717"/>
        <v>73.599999999999994</v>
      </c>
      <c r="BE339" s="20">
        <f t="shared" si="718"/>
        <v>73.599999999999994</v>
      </c>
      <c r="BF339" s="20">
        <f t="shared" si="718"/>
        <v>73.599999999999994</v>
      </c>
      <c r="BG339" s="20">
        <f t="shared" si="718"/>
        <v>73.599999999999994</v>
      </c>
      <c r="BH339" s="20">
        <f t="shared" si="718"/>
        <v>72.599999999999994</v>
      </c>
      <c r="BI339" s="20">
        <f t="shared" si="718"/>
        <v>80</v>
      </c>
      <c r="BJ339" s="20">
        <f t="shared" si="718"/>
        <v>80</v>
      </c>
      <c r="BK339" s="20">
        <f t="shared" si="718"/>
        <v>18.559999999999999</v>
      </c>
      <c r="BL339" s="20">
        <f t="shared" si="718"/>
        <v>18.559999999999999</v>
      </c>
      <c r="BM339" s="20">
        <f t="shared" si="718"/>
        <v>18.559999999999999</v>
      </c>
      <c r="BN339" s="20">
        <f t="shared" si="718"/>
        <v>18.559999999999999</v>
      </c>
      <c r="BO339" s="20">
        <f t="shared" si="719"/>
        <v>74.239999999999995</v>
      </c>
      <c r="BP339" s="20">
        <f t="shared" si="719"/>
        <v>13.919999999999998</v>
      </c>
      <c r="BQ339" s="20">
        <f t="shared" si="719"/>
        <v>37.119999999999997</v>
      </c>
      <c r="BR339" s="20">
        <f t="shared" si="719"/>
        <v>46.4</v>
      </c>
      <c r="BS339" s="20">
        <f t="shared" si="719"/>
        <v>18.559999999999999</v>
      </c>
      <c r="BT339" s="20">
        <f t="shared" si="719"/>
        <v>18.559999999999999</v>
      </c>
      <c r="BU339" s="20">
        <f t="shared" si="719"/>
        <v>20</v>
      </c>
      <c r="BV339" s="20">
        <f t="shared" si="719"/>
        <v>37.44</v>
      </c>
      <c r="BW339" s="20">
        <f t="shared" si="719"/>
        <v>74.239999999999995</v>
      </c>
      <c r="BX339" s="20">
        <f t="shared" si="719"/>
        <v>18.559999999999999</v>
      </c>
      <c r="BY339" s="20">
        <f t="shared" si="720"/>
        <v>18.559999999999999</v>
      </c>
      <c r="BZ339" s="20">
        <f t="shared" si="720"/>
        <v>18.559999999999999</v>
      </c>
      <c r="CA339" s="20">
        <f t="shared" si="720"/>
        <v>18.559999999999999</v>
      </c>
      <c r="CB339" s="20">
        <f t="shared" si="720"/>
        <v>18.559999999999999</v>
      </c>
      <c r="CC339" s="20">
        <f t="shared" si="720"/>
        <v>18.559999999999999</v>
      </c>
      <c r="CD339" s="20">
        <f t="shared" si="720"/>
        <v>18.559999999999999</v>
      </c>
      <c r="CE339" s="20">
        <f t="shared" si="720"/>
        <v>18.559999999999999</v>
      </c>
      <c r="CF339" s="20">
        <f t="shared" si="720"/>
        <v>80</v>
      </c>
      <c r="CG339" s="20">
        <f t="shared" si="720"/>
        <v>80</v>
      </c>
      <c r="CH339" s="20">
        <f t="shared" si="720"/>
        <v>80</v>
      </c>
      <c r="CI339" s="20">
        <f t="shared" si="720"/>
        <v>73.599999999999994</v>
      </c>
      <c r="CJ339" s="20">
        <f t="shared" si="720"/>
        <v>55.39</v>
      </c>
      <c r="CK339" s="20">
        <f t="shared" si="720"/>
        <v>76.399999999999991</v>
      </c>
      <c r="CL339" s="20">
        <f t="shared" si="720"/>
        <v>75.52</v>
      </c>
      <c r="CM339" s="20">
        <v>102.50879906249389</v>
      </c>
      <c r="CN339" s="20">
        <v>18.852377118915488</v>
      </c>
      <c r="CO339" s="20">
        <v>5.5967791845793089</v>
      </c>
      <c r="CP339" s="20">
        <f t="shared" si="711"/>
        <v>19.099999999999998</v>
      </c>
      <c r="CQ339" s="20">
        <f t="shared" si="711"/>
        <v>19.099999999999998</v>
      </c>
      <c r="CR339" s="20">
        <f t="shared" si="711"/>
        <v>76.399999999999991</v>
      </c>
      <c r="CS339" s="20">
        <f t="shared" si="711"/>
        <v>7.64</v>
      </c>
    </row>
    <row r="340" spans="4:97" hidden="1" outlineLevel="1" x14ac:dyDescent="0.25">
      <c r="D340" s="2">
        <f t="shared" si="701"/>
        <v>151</v>
      </c>
      <c r="F340" s="24">
        <f t="shared" si="712"/>
        <v>46569</v>
      </c>
      <c r="G340" s="39">
        <f t="shared" si="702"/>
        <v>3912.1335093473594</v>
      </c>
      <c r="H340" s="40">
        <f t="shared" si="713"/>
        <v>5.5536839848580479</v>
      </c>
      <c r="I340" s="40">
        <f t="shared" si="713"/>
        <v>513.3599999999999</v>
      </c>
      <c r="J340" s="40">
        <f t="shared" si="713"/>
        <v>192.80352827065022</v>
      </c>
      <c r="K340" s="40">
        <f t="shared" si="713"/>
        <v>434.91999999999985</v>
      </c>
      <c r="L340" s="40">
        <f t="shared" si="713"/>
        <v>465.70999999999992</v>
      </c>
      <c r="M340" s="40">
        <f t="shared" si="713"/>
        <v>1490.3789999999997</v>
      </c>
      <c r="N340" s="40">
        <f t="shared" si="713"/>
        <v>101.92729709184951</v>
      </c>
      <c r="O340" s="40">
        <f t="shared" si="713"/>
        <v>707.48</v>
      </c>
      <c r="P340" s="6"/>
      <c r="Q340" s="20">
        <f t="shared" si="714"/>
        <v>79.2</v>
      </c>
      <c r="R340" s="20">
        <f t="shared" si="714"/>
        <v>47.25</v>
      </c>
      <c r="S340" s="20">
        <f t="shared" si="714"/>
        <v>45</v>
      </c>
      <c r="T340" s="20">
        <f t="shared" si="714"/>
        <v>75.599999999999994</v>
      </c>
      <c r="U340" s="20">
        <f t="shared" si="714"/>
        <v>20.033999999999999</v>
      </c>
      <c r="V340" s="20">
        <f t="shared" si="714"/>
        <v>19</v>
      </c>
      <c r="W340" s="20">
        <f t="shared" si="714"/>
        <v>9.4499999999999993</v>
      </c>
      <c r="X340" s="20">
        <f t="shared" si="714"/>
        <v>19</v>
      </c>
      <c r="Y340" s="20">
        <f t="shared" si="714"/>
        <v>76</v>
      </c>
      <c r="Z340" s="20">
        <f t="shared" si="714"/>
        <v>76</v>
      </c>
      <c r="AA340" s="20">
        <f t="shared" si="715"/>
        <v>76</v>
      </c>
      <c r="AB340" s="20">
        <f t="shared" si="715"/>
        <v>76.399999999999991</v>
      </c>
      <c r="AC340" s="20">
        <f t="shared" si="715"/>
        <v>76.399999999999991</v>
      </c>
      <c r="AD340" s="20">
        <f t="shared" si="715"/>
        <v>75.599999999999994</v>
      </c>
      <c r="AE340" s="20">
        <f t="shared" si="715"/>
        <v>76</v>
      </c>
      <c r="AF340" s="20">
        <f t="shared" si="715"/>
        <v>76</v>
      </c>
      <c r="AG340" s="20">
        <f t="shared" si="715"/>
        <v>47.5</v>
      </c>
      <c r="AH340" s="20">
        <f t="shared" si="715"/>
        <v>76</v>
      </c>
      <c r="AI340" s="20">
        <f t="shared" si="715"/>
        <v>80</v>
      </c>
      <c r="AJ340" s="20">
        <f t="shared" si="715"/>
        <v>80</v>
      </c>
      <c r="AK340" s="20">
        <f t="shared" si="716"/>
        <v>4.7249999999999996</v>
      </c>
      <c r="AL340" s="20">
        <f t="shared" si="716"/>
        <v>5.6999999999999993</v>
      </c>
      <c r="AM340" s="20">
        <f t="shared" si="716"/>
        <v>74.290000000000006</v>
      </c>
      <c r="AN340" s="20">
        <f t="shared" si="716"/>
        <v>13.34</v>
      </c>
      <c r="AO340" s="20">
        <f t="shared" si="716"/>
        <v>6.8999999999999995</v>
      </c>
      <c r="AP340" s="20">
        <f t="shared" si="716"/>
        <v>18.399999999999999</v>
      </c>
      <c r="AQ340" s="20">
        <f t="shared" si="716"/>
        <v>18.399999999999999</v>
      </c>
      <c r="AR340" s="20">
        <f t="shared" si="716"/>
        <v>80</v>
      </c>
      <c r="AS340" s="20">
        <f t="shared" si="716"/>
        <v>69</v>
      </c>
      <c r="AT340" s="20">
        <f t="shared" si="716"/>
        <v>73.599999999999994</v>
      </c>
      <c r="AU340" s="20">
        <f t="shared" si="717"/>
        <v>80</v>
      </c>
      <c r="AV340" s="20">
        <f t="shared" si="717"/>
        <v>19.32</v>
      </c>
      <c r="AW340" s="20">
        <f t="shared" si="717"/>
        <v>40.664000000000001</v>
      </c>
      <c r="AX340" s="20">
        <f t="shared" si="717"/>
        <v>41.4</v>
      </c>
      <c r="AY340" s="20">
        <f t="shared" si="717"/>
        <v>18.399999999999999</v>
      </c>
      <c r="AZ340" s="20">
        <f t="shared" si="717"/>
        <v>72.959999999999994</v>
      </c>
      <c r="BA340" s="20">
        <f t="shared" si="717"/>
        <v>72.959999999999994</v>
      </c>
      <c r="BB340" s="20">
        <f t="shared" si="717"/>
        <v>72.959999999999994</v>
      </c>
      <c r="BC340" s="20">
        <f t="shared" si="717"/>
        <v>72.959999999999994</v>
      </c>
      <c r="BD340" s="20">
        <f t="shared" si="717"/>
        <v>72.959999999999994</v>
      </c>
      <c r="BE340" s="20">
        <f t="shared" si="718"/>
        <v>72.959999999999994</v>
      </c>
      <c r="BF340" s="20">
        <f t="shared" si="718"/>
        <v>72.959999999999994</v>
      </c>
      <c r="BG340" s="20">
        <f t="shared" si="718"/>
        <v>72.959999999999994</v>
      </c>
      <c r="BH340" s="20">
        <f t="shared" si="718"/>
        <v>72.599999999999994</v>
      </c>
      <c r="BI340" s="20">
        <f t="shared" si="718"/>
        <v>80</v>
      </c>
      <c r="BJ340" s="20">
        <f t="shared" si="718"/>
        <v>80</v>
      </c>
      <c r="BK340" s="20">
        <f t="shared" si="718"/>
        <v>18.399999999999999</v>
      </c>
      <c r="BL340" s="20">
        <f t="shared" si="718"/>
        <v>18.399999999999999</v>
      </c>
      <c r="BM340" s="20">
        <f t="shared" si="718"/>
        <v>18.399999999999999</v>
      </c>
      <c r="BN340" s="20">
        <f t="shared" si="718"/>
        <v>18.399999999999999</v>
      </c>
      <c r="BO340" s="20">
        <f t="shared" si="719"/>
        <v>73.599999999999994</v>
      </c>
      <c r="BP340" s="20">
        <f t="shared" si="719"/>
        <v>13.799999999999999</v>
      </c>
      <c r="BQ340" s="20">
        <f t="shared" si="719"/>
        <v>36.799999999999997</v>
      </c>
      <c r="BR340" s="20">
        <f t="shared" si="719"/>
        <v>46</v>
      </c>
      <c r="BS340" s="20">
        <f t="shared" si="719"/>
        <v>18.399999999999999</v>
      </c>
      <c r="BT340" s="20">
        <f t="shared" si="719"/>
        <v>18.399999999999999</v>
      </c>
      <c r="BU340" s="20">
        <f t="shared" si="719"/>
        <v>20</v>
      </c>
      <c r="BV340" s="20">
        <f t="shared" si="719"/>
        <v>37.119999999999997</v>
      </c>
      <c r="BW340" s="20">
        <f t="shared" si="719"/>
        <v>73.599999999999994</v>
      </c>
      <c r="BX340" s="20">
        <f t="shared" si="719"/>
        <v>18.399999999999999</v>
      </c>
      <c r="BY340" s="20">
        <f t="shared" si="720"/>
        <v>18.399999999999999</v>
      </c>
      <c r="BZ340" s="20">
        <f t="shared" si="720"/>
        <v>18.399999999999999</v>
      </c>
      <c r="CA340" s="20">
        <f t="shared" si="720"/>
        <v>18.399999999999999</v>
      </c>
      <c r="CB340" s="20">
        <f t="shared" si="720"/>
        <v>18.399999999999999</v>
      </c>
      <c r="CC340" s="20">
        <f t="shared" si="720"/>
        <v>18.399999999999999</v>
      </c>
      <c r="CD340" s="20">
        <f t="shared" si="720"/>
        <v>18.399999999999999</v>
      </c>
      <c r="CE340" s="20">
        <f t="shared" si="720"/>
        <v>18.399999999999999</v>
      </c>
      <c r="CF340" s="20">
        <f t="shared" si="720"/>
        <v>80</v>
      </c>
      <c r="CG340" s="20">
        <f t="shared" si="720"/>
        <v>80</v>
      </c>
      <c r="CH340" s="20">
        <f t="shared" si="720"/>
        <v>80</v>
      </c>
      <c r="CI340" s="20">
        <f t="shared" si="720"/>
        <v>72.959999999999994</v>
      </c>
      <c r="CJ340" s="20">
        <f t="shared" si="720"/>
        <v>55.099999999999994</v>
      </c>
      <c r="CK340" s="20">
        <f t="shared" si="720"/>
        <v>76</v>
      </c>
      <c r="CL340" s="20">
        <f t="shared" si="720"/>
        <v>74.88</v>
      </c>
      <c r="CM340" s="20">
        <v>101.92729709184951</v>
      </c>
      <c r="CN340" s="20">
        <v>18.739528270650229</v>
      </c>
      <c r="CO340" s="20">
        <v>5.5536839848580479</v>
      </c>
      <c r="CP340" s="20">
        <f t="shared" si="711"/>
        <v>19</v>
      </c>
      <c r="CQ340" s="20">
        <f t="shared" si="711"/>
        <v>19</v>
      </c>
      <c r="CR340" s="20">
        <f t="shared" si="711"/>
        <v>76</v>
      </c>
      <c r="CS340" s="20">
        <f t="shared" si="711"/>
        <v>7.6</v>
      </c>
    </row>
    <row r="341" spans="4:97" hidden="1" outlineLevel="1" x14ac:dyDescent="0.25">
      <c r="D341" s="2">
        <f t="shared" si="701"/>
        <v>163</v>
      </c>
      <c r="F341" s="24">
        <f t="shared" si="712"/>
        <v>46935</v>
      </c>
      <c r="G341" s="39">
        <f t="shared" si="702"/>
        <v>3891.5109149901314</v>
      </c>
      <c r="H341" s="40">
        <f t="shared" si="713"/>
        <v>5.5109206181746409</v>
      </c>
      <c r="I341" s="40">
        <f t="shared" si="713"/>
        <v>509.11999999999995</v>
      </c>
      <c r="J341" s="40">
        <f t="shared" si="713"/>
        <v>191.17777377536498</v>
      </c>
      <c r="K341" s="40">
        <f t="shared" si="713"/>
        <v>431.31200000000001</v>
      </c>
      <c r="L341" s="40">
        <f t="shared" si="713"/>
        <v>462.23399999999998</v>
      </c>
      <c r="M341" s="40">
        <f t="shared" si="713"/>
        <v>1483.9669999999999</v>
      </c>
      <c r="N341" s="40">
        <f t="shared" si="713"/>
        <v>101.34922059659461</v>
      </c>
      <c r="O341" s="40">
        <f t="shared" si="713"/>
        <v>706.84</v>
      </c>
      <c r="P341" s="6"/>
      <c r="Q341" s="20">
        <f t="shared" si="714"/>
        <v>79.2</v>
      </c>
      <c r="R341" s="20">
        <f t="shared" si="714"/>
        <v>47</v>
      </c>
      <c r="S341" s="20">
        <f t="shared" si="714"/>
        <v>45</v>
      </c>
      <c r="T341" s="20">
        <f t="shared" si="714"/>
        <v>75.199999999999989</v>
      </c>
      <c r="U341" s="20">
        <f t="shared" si="714"/>
        <v>19.927999999999997</v>
      </c>
      <c r="V341" s="20">
        <f t="shared" si="714"/>
        <v>18.899999999999999</v>
      </c>
      <c r="W341" s="20">
        <f t="shared" si="714"/>
        <v>9.3999999999999986</v>
      </c>
      <c r="X341" s="20">
        <f t="shared" si="714"/>
        <v>18.899999999999999</v>
      </c>
      <c r="Y341" s="20">
        <f t="shared" si="714"/>
        <v>75.599999999999994</v>
      </c>
      <c r="Z341" s="20">
        <f t="shared" si="714"/>
        <v>75.599999999999994</v>
      </c>
      <c r="AA341" s="20">
        <f t="shared" si="715"/>
        <v>75.599999999999994</v>
      </c>
      <c r="AB341" s="20">
        <f t="shared" si="715"/>
        <v>76</v>
      </c>
      <c r="AC341" s="20">
        <f t="shared" si="715"/>
        <v>76</v>
      </c>
      <c r="AD341" s="20">
        <f t="shared" si="715"/>
        <v>75.199999999999989</v>
      </c>
      <c r="AE341" s="20">
        <f t="shared" si="715"/>
        <v>75.599999999999994</v>
      </c>
      <c r="AF341" s="20">
        <f t="shared" si="715"/>
        <v>75.599999999999994</v>
      </c>
      <c r="AG341" s="20">
        <f t="shared" si="715"/>
        <v>47.25</v>
      </c>
      <c r="AH341" s="20">
        <f t="shared" si="715"/>
        <v>75.599999999999994</v>
      </c>
      <c r="AI341" s="20">
        <f t="shared" si="715"/>
        <v>80</v>
      </c>
      <c r="AJ341" s="20">
        <f t="shared" si="715"/>
        <v>80</v>
      </c>
      <c r="AK341" s="20">
        <f t="shared" si="716"/>
        <v>4.6999999999999993</v>
      </c>
      <c r="AL341" s="20">
        <f t="shared" si="716"/>
        <v>5.67</v>
      </c>
      <c r="AM341" s="20">
        <f t="shared" si="716"/>
        <v>73.899000000000001</v>
      </c>
      <c r="AN341" s="20">
        <f t="shared" si="716"/>
        <v>13.223999999999998</v>
      </c>
      <c r="AO341" s="20">
        <f t="shared" si="716"/>
        <v>6.84</v>
      </c>
      <c r="AP341" s="20">
        <f t="shared" si="716"/>
        <v>18.239999999999998</v>
      </c>
      <c r="AQ341" s="20">
        <f t="shared" si="716"/>
        <v>18.239999999999998</v>
      </c>
      <c r="AR341" s="20">
        <f t="shared" si="716"/>
        <v>80</v>
      </c>
      <c r="AS341" s="20">
        <f t="shared" si="716"/>
        <v>69</v>
      </c>
      <c r="AT341" s="20">
        <f t="shared" si="716"/>
        <v>72.959999999999994</v>
      </c>
      <c r="AU341" s="20">
        <f t="shared" si="717"/>
        <v>80</v>
      </c>
      <c r="AV341" s="20">
        <f t="shared" si="717"/>
        <v>19.151999999999997</v>
      </c>
      <c r="AW341" s="20">
        <f t="shared" si="717"/>
        <v>40.310400000000001</v>
      </c>
      <c r="AX341" s="20">
        <f t="shared" si="717"/>
        <v>41.04</v>
      </c>
      <c r="AY341" s="20">
        <f t="shared" si="717"/>
        <v>18.239999999999998</v>
      </c>
      <c r="AZ341" s="20">
        <f t="shared" si="717"/>
        <v>72.319999999999993</v>
      </c>
      <c r="BA341" s="20">
        <f t="shared" si="717"/>
        <v>72.319999999999993</v>
      </c>
      <c r="BB341" s="20">
        <f t="shared" si="717"/>
        <v>72.319999999999993</v>
      </c>
      <c r="BC341" s="20">
        <f t="shared" si="717"/>
        <v>72.319999999999993</v>
      </c>
      <c r="BD341" s="20">
        <f t="shared" si="717"/>
        <v>72.319999999999993</v>
      </c>
      <c r="BE341" s="20">
        <f t="shared" si="718"/>
        <v>72.319999999999993</v>
      </c>
      <c r="BF341" s="20">
        <f t="shared" si="718"/>
        <v>72.319999999999993</v>
      </c>
      <c r="BG341" s="20">
        <f t="shared" si="718"/>
        <v>72.319999999999993</v>
      </c>
      <c r="BH341" s="20">
        <f t="shared" si="718"/>
        <v>72.599999999999994</v>
      </c>
      <c r="BI341" s="20">
        <f t="shared" si="718"/>
        <v>80</v>
      </c>
      <c r="BJ341" s="20">
        <f t="shared" si="718"/>
        <v>80</v>
      </c>
      <c r="BK341" s="20">
        <f t="shared" si="718"/>
        <v>18.239999999999998</v>
      </c>
      <c r="BL341" s="20">
        <f t="shared" si="718"/>
        <v>18.239999999999998</v>
      </c>
      <c r="BM341" s="20">
        <f t="shared" si="718"/>
        <v>18.239999999999998</v>
      </c>
      <c r="BN341" s="20">
        <f t="shared" si="718"/>
        <v>18.239999999999998</v>
      </c>
      <c r="BO341" s="20">
        <f t="shared" si="719"/>
        <v>72.959999999999994</v>
      </c>
      <c r="BP341" s="20">
        <f t="shared" si="719"/>
        <v>13.68</v>
      </c>
      <c r="BQ341" s="20">
        <f t="shared" si="719"/>
        <v>36.479999999999997</v>
      </c>
      <c r="BR341" s="20">
        <f t="shared" si="719"/>
        <v>45.599999999999994</v>
      </c>
      <c r="BS341" s="20">
        <f t="shared" si="719"/>
        <v>18.239999999999998</v>
      </c>
      <c r="BT341" s="20">
        <f t="shared" si="719"/>
        <v>18.239999999999998</v>
      </c>
      <c r="BU341" s="20">
        <f t="shared" si="719"/>
        <v>20</v>
      </c>
      <c r="BV341" s="20">
        <f t="shared" si="719"/>
        <v>36.799999999999997</v>
      </c>
      <c r="BW341" s="20">
        <f t="shared" si="719"/>
        <v>72.959999999999994</v>
      </c>
      <c r="BX341" s="20">
        <f t="shared" si="719"/>
        <v>18.239999999999998</v>
      </c>
      <c r="BY341" s="20">
        <f t="shared" si="720"/>
        <v>18.239999999999998</v>
      </c>
      <c r="BZ341" s="20">
        <f t="shared" si="720"/>
        <v>18.239999999999998</v>
      </c>
      <c r="CA341" s="20">
        <f t="shared" si="720"/>
        <v>18.239999999999998</v>
      </c>
      <c r="CB341" s="20">
        <f t="shared" si="720"/>
        <v>18.239999999999998</v>
      </c>
      <c r="CC341" s="20">
        <f t="shared" si="720"/>
        <v>18.239999999999998</v>
      </c>
      <c r="CD341" s="20">
        <f t="shared" si="720"/>
        <v>18.239999999999998</v>
      </c>
      <c r="CE341" s="20">
        <f t="shared" si="720"/>
        <v>18.239999999999998</v>
      </c>
      <c r="CF341" s="20">
        <f t="shared" si="720"/>
        <v>80</v>
      </c>
      <c r="CG341" s="20">
        <f t="shared" si="720"/>
        <v>80</v>
      </c>
      <c r="CH341" s="20">
        <f t="shared" si="720"/>
        <v>80</v>
      </c>
      <c r="CI341" s="20">
        <f t="shared" si="720"/>
        <v>72.319999999999993</v>
      </c>
      <c r="CJ341" s="20">
        <f t="shared" si="720"/>
        <v>54.809999999999995</v>
      </c>
      <c r="CK341" s="20">
        <f t="shared" si="720"/>
        <v>75.599999999999994</v>
      </c>
      <c r="CL341" s="20">
        <f t="shared" si="720"/>
        <v>74.239999999999995</v>
      </c>
      <c r="CM341" s="20">
        <v>101.34922059659461</v>
      </c>
      <c r="CN341" s="20">
        <v>18.627373775364994</v>
      </c>
      <c r="CO341" s="20">
        <v>5.5109206181746409</v>
      </c>
      <c r="CP341" s="20">
        <f t="shared" si="711"/>
        <v>18.899999999999999</v>
      </c>
      <c r="CQ341" s="20">
        <f t="shared" si="711"/>
        <v>18.899999999999999</v>
      </c>
      <c r="CR341" s="20">
        <f t="shared" si="711"/>
        <v>75.599999999999994</v>
      </c>
      <c r="CS341" s="20">
        <f t="shared" si="711"/>
        <v>7.56</v>
      </c>
    </row>
    <row r="342" spans="4:97" hidden="1" outlineLevel="1" x14ac:dyDescent="0.25">
      <c r="D342" s="2">
        <f t="shared" si="701"/>
        <v>175</v>
      </c>
      <c r="F342" s="24">
        <f t="shared" si="712"/>
        <v>47300</v>
      </c>
      <c r="G342" s="39">
        <f t="shared" si="702"/>
        <v>3870.8927443320404</v>
      </c>
      <c r="H342" s="40">
        <f t="shared" si="713"/>
        <v>5.4684865294146956</v>
      </c>
      <c r="I342" s="40">
        <f t="shared" si="713"/>
        <v>504.88</v>
      </c>
      <c r="J342" s="40">
        <f t="shared" si="713"/>
        <v>189.55270925053367</v>
      </c>
      <c r="K342" s="40">
        <f t="shared" si="713"/>
        <v>427.70399999999984</v>
      </c>
      <c r="L342" s="40">
        <f t="shared" si="713"/>
        <v>458.75799999999998</v>
      </c>
      <c r="M342" s="40">
        <f t="shared" si="713"/>
        <v>1477.5549999999998</v>
      </c>
      <c r="N342" s="40">
        <f t="shared" si="713"/>
        <v>100.77454855209358</v>
      </c>
      <c r="O342" s="40">
        <f t="shared" si="713"/>
        <v>706.2</v>
      </c>
      <c r="P342" s="6"/>
      <c r="Q342" s="20">
        <f t="shared" si="714"/>
        <v>79.2</v>
      </c>
      <c r="R342" s="20">
        <f t="shared" si="714"/>
        <v>46.75</v>
      </c>
      <c r="S342" s="20">
        <f t="shared" si="714"/>
        <v>45</v>
      </c>
      <c r="T342" s="20">
        <f t="shared" si="714"/>
        <v>74.8</v>
      </c>
      <c r="U342" s="20">
        <f t="shared" si="714"/>
        <v>19.821999999999999</v>
      </c>
      <c r="V342" s="20">
        <f t="shared" si="714"/>
        <v>18.799999999999997</v>
      </c>
      <c r="W342" s="20">
        <f t="shared" si="714"/>
        <v>9.35</v>
      </c>
      <c r="X342" s="20">
        <f t="shared" si="714"/>
        <v>18.799999999999997</v>
      </c>
      <c r="Y342" s="20">
        <f t="shared" si="714"/>
        <v>75.199999999999989</v>
      </c>
      <c r="Z342" s="20">
        <f t="shared" si="714"/>
        <v>75.199999999999989</v>
      </c>
      <c r="AA342" s="20">
        <f t="shared" si="715"/>
        <v>75.199999999999989</v>
      </c>
      <c r="AB342" s="20">
        <f t="shared" si="715"/>
        <v>75.599999999999994</v>
      </c>
      <c r="AC342" s="20">
        <f t="shared" si="715"/>
        <v>75.599999999999994</v>
      </c>
      <c r="AD342" s="20">
        <f t="shared" si="715"/>
        <v>74.8</v>
      </c>
      <c r="AE342" s="20">
        <f t="shared" si="715"/>
        <v>75.199999999999989</v>
      </c>
      <c r="AF342" s="20">
        <f t="shared" si="715"/>
        <v>75.199999999999989</v>
      </c>
      <c r="AG342" s="20">
        <f t="shared" si="715"/>
        <v>47</v>
      </c>
      <c r="AH342" s="20">
        <f t="shared" si="715"/>
        <v>75.199999999999989</v>
      </c>
      <c r="AI342" s="20">
        <f t="shared" si="715"/>
        <v>80</v>
      </c>
      <c r="AJ342" s="20">
        <f t="shared" si="715"/>
        <v>80</v>
      </c>
      <c r="AK342" s="20">
        <f t="shared" si="716"/>
        <v>4.6749999999999998</v>
      </c>
      <c r="AL342" s="20">
        <f t="shared" si="716"/>
        <v>5.64</v>
      </c>
      <c r="AM342" s="20">
        <f t="shared" si="716"/>
        <v>73.507999999999996</v>
      </c>
      <c r="AN342" s="20">
        <f t="shared" si="716"/>
        <v>13.107999999999999</v>
      </c>
      <c r="AO342" s="20">
        <f t="shared" si="716"/>
        <v>6.7799999999999994</v>
      </c>
      <c r="AP342" s="20">
        <f t="shared" si="716"/>
        <v>18.079999999999998</v>
      </c>
      <c r="AQ342" s="20">
        <f t="shared" si="716"/>
        <v>18.079999999999998</v>
      </c>
      <c r="AR342" s="20">
        <f t="shared" si="716"/>
        <v>80</v>
      </c>
      <c r="AS342" s="20">
        <f t="shared" si="716"/>
        <v>69</v>
      </c>
      <c r="AT342" s="20">
        <f t="shared" si="716"/>
        <v>72.319999999999993</v>
      </c>
      <c r="AU342" s="20">
        <f t="shared" si="717"/>
        <v>80</v>
      </c>
      <c r="AV342" s="20">
        <f t="shared" si="717"/>
        <v>18.983999999999998</v>
      </c>
      <c r="AW342" s="20">
        <f t="shared" si="717"/>
        <v>39.956800000000001</v>
      </c>
      <c r="AX342" s="20">
        <f t="shared" si="717"/>
        <v>40.679999999999993</v>
      </c>
      <c r="AY342" s="20">
        <f t="shared" si="717"/>
        <v>18.079999999999998</v>
      </c>
      <c r="AZ342" s="20">
        <f t="shared" si="717"/>
        <v>71.679999999999993</v>
      </c>
      <c r="BA342" s="20">
        <f t="shared" si="717"/>
        <v>71.679999999999993</v>
      </c>
      <c r="BB342" s="20">
        <f t="shared" si="717"/>
        <v>71.679999999999993</v>
      </c>
      <c r="BC342" s="20">
        <f t="shared" si="717"/>
        <v>71.679999999999993</v>
      </c>
      <c r="BD342" s="20">
        <f t="shared" si="717"/>
        <v>71.679999999999993</v>
      </c>
      <c r="BE342" s="20">
        <f t="shared" si="718"/>
        <v>71.679999999999993</v>
      </c>
      <c r="BF342" s="20">
        <f t="shared" si="718"/>
        <v>71.679999999999993</v>
      </c>
      <c r="BG342" s="20">
        <f t="shared" si="718"/>
        <v>71.679999999999993</v>
      </c>
      <c r="BH342" s="20">
        <f t="shared" si="718"/>
        <v>72.599999999999994</v>
      </c>
      <c r="BI342" s="20">
        <f t="shared" si="718"/>
        <v>80</v>
      </c>
      <c r="BJ342" s="20">
        <f t="shared" si="718"/>
        <v>80</v>
      </c>
      <c r="BK342" s="20">
        <f t="shared" si="718"/>
        <v>18.079999999999998</v>
      </c>
      <c r="BL342" s="20">
        <f t="shared" si="718"/>
        <v>18.079999999999998</v>
      </c>
      <c r="BM342" s="20">
        <f t="shared" si="718"/>
        <v>18.079999999999998</v>
      </c>
      <c r="BN342" s="20">
        <f t="shared" si="718"/>
        <v>18.079999999999998</v>
      </c>
      <c r="BO342" s="20">
        <f t="shared" si="719"/>
        <v>72.319999999999993</v>
      </c>
      <c r="BP342" s="20">
        <f t="shared" si="719"/>
        <v>13.559999999999999</v>
      </c>
      <c r="BQ342" s="20">
        <f t="shared" si="719"/>
        <v>36.159999999999997</v>
      </c>
      <c r="BR342" s="20">
        <f t="shared" si="719"/>
        <v>45.199999999999996</v>
      </c>
      <c r="BS342" s="20">
        <f t="shared" si="719"/>
        <v>18.079999999999998</v>
      </c>
      <c r="BT342" s="20">
        <f t="shared" si="719"/>
        <v>18.079999999999998</v>
      </c>
      <c r="BU342" s="20">
        <f t="shared" si="719"/>
        <v>20</v>
      </c>
      <c r="BV342" s="20">
        <f t="shared" si="719"/>
        <v>36.479999999999997</v>
      </c>
      <c r="BW342" s="20">
        <f t="shared" si="719"/>
        <v>72.319999999999993</v>
      </c>
      <c r="BX342" s="20">
        <f t="shared" si="719"/>
        <v>18.079999999999998</v>
      </c>
      <c r="BY342" s="20">
        <f t="shared" si="720"/>
        <v>18.079999999999998</v>
      </c>
      <c r="BZ342" s="20">
        <f t="shared" si="720"/>
        <v>18.079999999999998</v>
      </c>
      <c r="CA342" s="20">
        <f t="shared" si="720"/>
        <v>18.079999999999998</v>
      </c>
      <c r="CB342" s="20">
        <f t="shared" si="720"/>
        <v>18.079999999999998</v>
      </c>
      <c r="CC342" s="20">
        <f t="shared" si="720"/>
        <v>18.079999999999998</v>
      </c>
      <c r="CD342" s="20">
        <f t="shared" si="720"/>
        <v>18.079999999999998</v>
      </c>
      <c r="CE342" s="20">
        <f t="shared" si="720"/>
        <v>18.079999999999998</v>
      </c>
      <c r="CF342" s="20">
        <f t="shared" si="720"/>
        <v>80</v>
      </c>
      <c r="CG342" s="20">
        <f t="shared" si="720"/>
        <v>80</v>
      </c>
      <c r="CH342" s="20">
        <f t="shared" si="720"/>
        <v>80</v>
      </c>
      <c r="CI342" s="20">
        <f t="shared" si="720"/>
        <v>71.679999999999993</v>
      </c>
      <c r="CJ342" s="20">
        <f t="shared" si="720"/>
        <v>54.519999999999996</v>
      </c>
      <c r="CK342" s="20">
        <f t="shared" si="720"/>
        <v>75.199999999999989</v>
      </c>
      <c r="CL342" s="20">
        <f t="shared" si="720"/>
        <v>73.599999999999994</v>
      </c>
      <c r="CM342" s="20">
        <v>100.77454855209358</v>
      </c>
      <c r="CN342" s="20">
        <v>18.51590925053371</v>
      </c>
      <c r="CO342" s="20">
        <v>5.4684865294146956</v>
      </c>
      <c r="CP342" s="20">
        <f t="shared" si="711"/>
        <v>18.799999999999997</v>
      </c>
      <c r="CQ342" s="20">
        <f t="shared" si="711"/>
        <v>18.799999999999997</v>
      </c>
      <c r="CR342" s="20">
        <f t="shared" si="711"/>
        <v>75.199999999999989</v>
      </c>
      <c r="CS342" s="20">
        <f t="shared" si="711"/>
        <v>7.52</v>
      </c>
    </row>
    <row r="343" spans="4:97" hidden="1" outlineLevel="1" x14ac:dyDescent="0.25">
      <c r="D343" s="2">
        <f t="shared" si="701"/>
        <v>187</v>
      </c>
      <c r="F343" s="24">
        <f t="shared" si="712"/>
        <v>47665</v>
      </c>
      <c r="G343" s="39">
        <f t="shared" si="702"/>
        <v>3850.2789695932629</v>
      </c>
      <c r="H343" s="40">
        <f t="shared" si="713"/>
        <v>5.4263791831382031</v>
      </c>
      <c r="I343" s="40">
        <f t="shared" si="713"/>
        <v>500.63999999999987</v>
      </c>
      <c r="J343" s="40">
        <f t="shared" si="713"/>
        <v>187.92833034191824</v>
      </c>
      <c r="K343" s="40">
        <f t="shared" si="713"/>
        <v>424.09600000000006</v>
      </c>
      <c r="L343" s="40">
        <f t="shared" si="713"/>
        <v>455.28200000000004</v>
      </c>
      <c r="M343" s="40">
        <f t="shared" si="713"/>
        <v>1471.143</v>
      </c>
      <c r="N343" s="40">
        <f t="shared" si="713"/>
        <v>100.20326006820562</v>
      </c>
      <c r="O343" s="40">
        <f t="shared" si="713"/>
        <v>705.56000000000006</v>
      </c>
      <c r="P343" s="6"/>
      <c r="Q343" s="20">
        <f t="shared" si="714"/>
        <v>79.2</v>
      </c>
      <c r="R343" s="20">
        <f t="shared" si="714"/>
        <v>46.5</v>
      </c>
      <c r="S343" s="20">
        <f t="shared" si="714"/>
        <v>45</v>
      </c>
      <c r="T343" s="20">
        <f t="shared" si="714"/>
        <v>74.399999999999991</v>
      </c>
      <c r="U343" s="20">
        <f t="shared" si="714"/>
        <v>19.715999999999998</v>
      </c>
      <c r="V343" s="20">
        <f t="shared" si="714"/>
        <v>18.7</v>
      </c>
      <c r="W343" s="20">
        <f t="shared" si="714"/>
        <v>9.2999999999999989</v>
      </c>
      <c r="X343" s="20">
        <f t="shared" si="714"/>
        <v>18.7</v>
      </c>
      <c r="Y343" s="20">
        <f t="shared" si="714"/>
        <v>74.8</v>
      </c>
      <c r="Z343" s="20">
        <f t="shared" si="714"/>
        <v>74.8</v>
      </c>
      <c r="AA343" s="20">
        <f t="shared" si="715"/>
        <v>74.8</v>
      </c>
      <c r="AB343" s="20">
        <f t="shared" si="715"/>
        <v>75.199999999999989</v>
      </c>
      <c r="AC343" s="20">
        <f t="shared" si="715"/>
        <v>75.199999999999989</v>
      </c>
      <c r="AD343" s="20">
        <f t="shared" si="715"/>
        <v>74.399999999999991</v>
      </c>
      <c r="AE343" s="20">
        <f t="shared" si="715"/>
        <v>74.8</v>
      </c>
      <c r="AF343" s="20">
        <f t="shared" si="715"/>
        <v>74.8</v>
      </c>
      <c r="AG343" s="20">
        <f t="shared" si="715"/>
        <v>46.75</v>
      </c>
      <c r="AH343" s="20">
        <f t="shared" si="715"/>
        <v>74.8</v>
      </c>
      <c r="AI343" s="20">
        <f t="shared" si="715"/>
        <v>80</v>
      </c>
      <c r="AJ343" s="20">
        <f t="shared" si="715"/>
        <v>80</v>
      </c>
      <c r="AK343" s="20">
        <f t="shared" si="716"/>
        <v>4.6499999999999995</v>
      </c>
      <c r="AL343" s="20">
        <f t="shared" si="716"/>
        <v>5.6099999999999994</v>
      </c>
      <c r="AM343" s="20">
        <f t="shared" si="716"/>
        <v>73.117000000000004</v>
      </c>
      <c r="AN343" s="20">
        <f t="shared" si="716"/>
        <v>12.991999999999999</v>
      </c>
      <c r="AO343" s="20">
        <f t="shared" si="716"/>
        <v>6.7199999999999989</v>
      </c>
      <c r="AP343" s="20">
        <f t="shared" si="716"/>
        <v>17.919999999999998</v>
      </c>
      <c r="AQ343" s="20">
        <f t="shared" si="716"/>
        <v>17.919999999999998</v>
      </c>
      <c r="AR343" s="20">
        <f t="shared" si="716"/>
        <v>80</v>
      </c>
      <c r="AS343" s="20">
        <f t="shared" si="716"/>
        <v>69</v>
      </c>
      <c r="AT343" s="20">
        <f t="shared" si="716"/>
        <v>71.679999999999993</v>
      </c>
      <c r="AU343" s="20">
        <f t="shared" si="717"/>
        <v>80</v>
      </c>
      <c r="AV343" s="20">
        <f t="shared" si="717"/>
        <v>18.815999999999999</v>
      </c>
      <c r="AW343" s="20">
        <f t="shared" si="717"/>
        <v>39.603200000000001</v>
      </c>
      <c r="AX343" s="20">
        <f t="shared" si="717"/>
        <v>40.319999999999993</v>
      </c>
      <c r="AY343" s="20">
        <f t="shared" si="717"/>
        <v>17.919999999999998</v>
      </c>
      <c r="AZ343" s="20">
        <f t="shared" si="717"/>
        <v>71.039999999999992</v>
      </c>
      <c r="BA343" s="20">
        <f t="shared" si="717"/>
        <v>71.039999999999992</v>
      </c>
      <c r="BB343" s="20">
        <f t="shared" si="717"/>
        <v>71.039999999999992</v>
      </c>
      <c r="BC343" s="20">
        <f t="shared" si="717"/>
        <v>71.039999999999992</v>
      </c>
      <c r="BD343" s="20">
        <f t="shared" si="717"/>
        <v>71.039999999999992</v>
      </c>
      <c r="BE343" s="20">
        <f t="shared" si="718"/>
        <v>71.039999999999992</v>
      </c>
      <c r="BF343" s="20">
        <f t="shared" si="718"/>
        <v>71.039999999999992</v>
      </c>
      <c r="BG343" s="20">
        <f t="shared" si="718"/>
        <v>71.039999999999992</v>
      </c>
      <c r="BH343" s="20">
        <f t="shared" si="718"/>
        <v>72.599999999999994</v>
      </c>
      <c r="BI343" s="20">
        <f t="shared" si="718"/>
        <v>80</v>
      </c>
      <c r="BJ343" s="20">
        <f t="shared" si="718"/>
        <v>80</v>
      </c>
      <c r="BK343" s="20">
        <f t="shared" si="718"/>
        <v>17.919999999999998</v>
      </c>
      <c r="BL343" s="20">
        <f t="shared" si="718"/>
        <v>17.919999999999998</v>
      </c>
      <c r="BM343" s="20">
        <f t="shared" si="718"/>
        <v>17.919999999999998</v>
      </c>
      <c r="BN343" s="20">
        <f t="shared" si="718"/>
        <v>17.919999999999998</v>
      </c>
      <c r="BO343" s="20">
        <f t="shared" si="719"/>
        <v>71.679999999999993</v>
      </c>
      <c r="BP343" s="20">
        <f t="shared" si="719"/>
        <v>13.439999999999998</v>
      </c>
      <c r="BQ343" s="20">
        <f t="shared" si="719"/>
        <v>35.839999999999996</v>
      </c>
      <c r="BR343" s="20">
        <f t="shared" si="719"/>
        <v>44.8</v>
      </c>
      <c r="BS343" s="20">
        <f t="shared" si="719"/>
        <v>17.919999999999998</v>
      </c>
      <c r="BT343" s="20">
        <f t="shared" si="719"/>
        <v>17.919999999999998</v>
      </c>
      <c r="BU343" s="20">
        <f t="shared" si="719"/>
        <v>20</v>
      </c>
      <c r="BV343" s="20">
        <f t="shared" si="719"/>
        <v>36.159999999999997</v>
      </c>
      <c r="BW343" s="20">
        <f t="shared" si="719"/>
        <v>71.679999999999993</v>
      </c>
      <c r="BX343" s="20">
        <f t="shared" si="719"/>
        <v>17.919999999999998</v>
      </c>
      <c r="BY343" s="20">
        <f t="shared" si="720"/>
        <v>17.919999999999998</v>
      </c>
      <c r="BZ343" s="20">
        <f t="shared" si="720"/>
        <v>17.919999999999998</v>
      </c>
      <c r="CA343" s="20">
        <f t="shared" si="720"/>
        <v>17.919999999999998</v>
      </c>
      <c r="CB343" s="20">
        <f t="shared" si="720"/>
        <v>17.919999999999998</v>
      </c>
      <c r="CC343" s="20">
        <f t="shared" si="720"/>
        <v>17.919999999999998</v>
      </c>
      <c r="CD343" s="20">
        <f t="shared" si="720"/>
        <v>17.919999999999998</v>
      </c>
      <c r="CE343" s="20">
        <f t="shared" si="720"/>
        <v>17.919999999999998</v>
      </c>
      <c r="CF343" s="20">
        <f t="shared" si="720"/>
        <v>80</v>
      </c>
      <c r="CG343" s="20">
        <f t="shared" si="720"/>
        <v>80</v>
      </c>
      <c r="CH343" s="20">
        <f t="shared" si="720"/>
        <v>80</v>
      </c>
      <c r="CI343" s="20">
        <f t="shared" si="720"/>
        <v>71.039999999999992</v>
      </c>
      <c r="CJ343" s="20">
        <f t="shared" si="720"/>
        <v>54.23</v>
      </c>
      <c r="CK343" s="20">
        <f t="shared" si="720"/>
        <v>74.8</v>
      </c>
      <c r="CL343" s="20">
        <f t="shared" si="720"/>
        <v>72.959999999999994</v>
      </c>
      <c r="CM343" s="20">
        <v>100.20326006820562</v>
      </c>
      <c r="CN343" s="20">
        <v>18.405130341918259</v>
      </c>
      <c r="CO343" s="20">
        <v>5.4263791831382031</v>
      </c>
      <c r="CP343" s="20">
        <f t="shared" si="711"/>
        <v>18.7</v>
      </c>
      <c r="CQ343" s="20">
        <f t="shared" si="711"/>
        <v>18.7</v>
      </c>
      <c r="CR343" s="20">
        <f t="shared" si="711"/>
        <v>74.8</v>
      </c>
      <c r="CS343" s="20">
        <f t="shared" si="711"/>
        <v>7.4799999999999995</v>
      </c>
    </row>
    <row r="344" spans="4:97" hidden="1" outlineLevel="1" x14ac:dyDescent="0.25">
      <c r="D344" s="2">
        <f t="shared" si="701"/>
        <v>199</v>
      </c>
      <c r="F344" s="24">
        <f t="shared" si="712"/>
        <v>48030</v>
      </c>
      <c r="G344" s="39">
        <f t="shared" si="702"/>
        <v>3829.669563175205</v>
      </c>
      <c r="H344" s="40">
        <f t="shared" si="713"/>
        <v>5.384596063428039</v>
      </c>
      <c r="I344" s="40">
        <f t="shared" si="713"/>
        <v>496.39999999999986</v>
      </c>
      <c r="J344" s="40">
        <f t="shared" si="713"/>
        <v>186.30463272338241</v>
      </c>
      <c r="K344" s="40">
        <f t="shared" si="713"/>
        <v>420.48799999999983</v>
      </c>
      <c r="L344" s="40">
        <f t="shared" si="713"/>
        <v>451.80599999999993</v>
      </c>
      <c r="M344" s="40">
        <f t="shared" si="713"/>
        <v>1464.7309999999998</v>
      </c>
      <c r="N344" s="40">
        <f t="shared" si="713"/>
        <v>99.635334388390092</v>
      </c>
      <c r="O344" s="40">
        <f t="shared" si="713"/>
        <v>704.92000000000007</v>
      </c>
      <c r="P344" s="6"/>
      <c r="Q344" s="20">
        <f t="shared" si="714"/>
        <v>79.2</v>
      </c>
      <c r="R344" s="20">
        <f t="shared" si="714"/>
        <v>46.25</v>
      </c>
      <c r="S344" s="20">
        <f t="shared" si="714"/>
        <v>45</v>
      </c>
      <c r="T344" s="20">
        <f t="shared" si="714"/>
        <v>74</v>
      </c>
      <c r="U344" s="20">
        <f t="shared" si="714"/>
        <v>19.61</v>
      </c>
      <c r="V344" s="20">
        <f t="shared" si="714"/>
        <v>18.599999999999998</v>
      </c>
      <c r="W344" s="20">
        <f t="shared" si="714"/>
        <v>9.25</v>
      </c>
      <c r="X344" s="20">
        <f t="shared" si="714"/>
        <v>18.599999999999998</v>
      </c>
      <c r="Y344" s="20">
        <f t="shared" si="714"/>
        <v>74.399999999999991</v>
      </c>
      <c r="Z344" s="20">
        <f t="shared" si="714"/>
        <v>74.399999999999991</v>
      </c>
      <c r="AA344" s="20">
        <f t="shared" si="715"/>
        <v>74.399999999999991</v>
      </c>
      <c r="AB344" s="20">
        <f t="shared" si="715"/>
        <v>74.8</v>
      </c>
      <c r="AC344" s="20">
        <f t="shared" si="715"/>
        <v>74.8</v>
      </c>
      <c r="AD344" s="20">
        <f t="shared" si="715"/>
        <v>74</v>
      </c>
      <c r="AE344" s="20">
        <f t="shared" si="715"/>
        <v>74.399999999999991</v>
      </c>
      <c r="AF344" s="20">
        <f t="shared" si="715"/>
        <v>74.399999999999991</v>
      </c>
      <c r="AG344" s="20">
        <f t="shared" si="715"/>
        <v>46.5</v>
      </c>
      <c r="AH344" s="20">
        <f t="shared" si="715"/>
        <v>74.399999999999991</v>
      </c>
      <c r="AI344" s="20">
        <f t="shared" si="715"/>
        <v>80</v>
      </c>
      <c r="AJ344" s="20">
        <f t="shared" si="715"/>
        <v>80</v>
      </c>
      <c r="AK344" s="20">
        <f t="shared" si="716"/>
        <v>4.625</v>
      </c>
      <c r="AL344" s="20">
        <f t="shared" si="716"/>
        <v>5.58</v>
      </c>
      <c r="AM344" s="20">
        <f t="shared" si="716"/>
        <v>72.725999999999999</v>
      </c>
      <c r="AN344" s="20">
        <f t="shared" si="716"/>
        <v>12.875999999999998</v>
      </c>
      <c r="AO344" s="20">
        <f t="shared" si="716"/>
        <v>6.6599999999999993</v>
      </c>
      <c r="AP344" s="20">
        <f t="shared" si="716"/>
        <v>17.759999999999998</v>
      </c>
      <c r="AQ344" s="20">
        <f t="shared" si="716"/>
        <v>17.759999999999998</v>
      </c>
      <c r="AR344" s="20">
        <f t="shared" si="716"/>
        <v>80</v>
      </c>
      <c r="AS344" s="20">
        <f t="shared" si="716"/>
        <v>69</v>
      </c>
      <c r="AT344" s="20">
        <f t="shared" si="716"/>
        <v>71.039999999999992</v>
      </c>
      <c r="AU344" s="20">
        <f t="shared" si="717"/>
        <v>80</v>
      </c>
      <c r="AV344" s="20">
        <f t="shared" si="717"/>
        <v>18.647999999999996</v>
      </c>
      <c r="AW344" s="20">
        <f t="shared" si="717"/>
        <v>39.249600000000001</v>
      </c>
      <c r="AX344" s="20">
        <f t="shared" si="717"/>
        <v>39.959999999999994</v>
      </c>
      <c r="AY344" s="20">
        <f t="shared" si="717"/>
        <v>17.759999999999998</v>
      </c>
      <c r="AZ344" s="20">
        <f t="shared" si="717"/>
        <v>70.399999999999991</v>
      </c>
      <c r="BA344" s="20">
        <f t="shared" si="717"/>
        <v>70.399999999999991</v>
      </c>
      <c r="BB344" s="20">
        <f t="shared" si="717"/>
        <v>70.399999999999991</v>
      </c>
      <c r="BC344" s="20">
        <f t="shared" si="717"/>
        <v>70.399999999999991</v>
      </c>
      <c r="BD344" s="20">
        <f t="shared" si="717"/>
        <v>70.399999999999991</v>
      </c>
      <c r="BE344" s="20">
        <f t="shared" si="718"/>
        <v>70.399999999999991</v>
      </c>
      <c r="BF344" s="20">
        <f t="shared" si="718"/>
        <v>70.399999999999991</v>
      </c>
      <c r="BG344" s="20">
        <f t="shared" si="718"/>
        <v>70.399999999999991</v>
      </c>
      <c r="BH344" s="20">
        <f t="shared" si="718"/>
        <v>72.599999999999994</v>
      </c>
      <c r="BI344" s="20">
        <f t="shared" si="718"/>
        <v>80</v>
      </c>
      <c r="BJ344" s="20">
        <f t="shared" si="718"/>
        <v>80</v>
      </c>
      <c r="BK344" s="20">
        <f t="shared" si="718"/>
        <v>17.759999999999998</v>
      </c>
      <c r="BL344" s="20">
        <f t="shared" si="718"/>
        <v>17.759999999999998</v>
      </c>
      <c r="BM344" s="20">
        <f t="shared" si="718"/>
        <v>17.759999999999998</v>
      </c>
      <c r="BN344" s="20">
        <f t="shared" si="718"/>
        <v>17.759999999999998</v>
      </c>
      <c r="BO344" s="20">
        <f t="shared" si="719"/>
        <v>71.039999999999992</v>
      </c>
      <c r="BP344" s="20">
        <f t="shared" si="719"/>
        <v>13.319999999999999</v>
      </c>
      <c r="BQ344" s="20">
        <f t="shared" si="719"/>
        <v>35.519999999999996</v>
      </c>
      <c r="BR344" s="20">
        <f t="shared" si="719"/>
        <v>44.399999999999991</v>
      </c>
      <c r="BS344" s="20">
        <f t="shared" si="719"/>
        <v>17.759999999999998</v>
      </c>
      <c r="BT344" s="20">
        <f t="shared" si="719"/>
        <v>17.759999999999998</v>
      </c>
      <c r="BU344" s="20">
        <f t="shared" si="719"/>
        <v>20</v>
      </c>
      <c r="BV344" s="20">
        <f t="shared" si="719"/>
        <v>35.839999999999996</v>
      </c>
      <c r="BW344" s="20">
        <f t="shared" si="719"/>
        <v>71.039999999999992</v>
      </c>
      <c r="BX344" s="20">
        <f t="shared" si="719"/>
        <v>17.759999999999998</v>
      </c>
      <c r="BY344" s="20">
        <f t="shared" si="720"/>
        <v>17.759999999999998</v>
      </c>
      <c r="BZ344" s="20">
        <f t="shared" si="720"/>
        <v>17.759999999999998</v>
      </c>
      <c r="CA344" s="20">
        <f t="shared" si="720"/>
        <v>17.759999999999998</v>
      </c>
      <c r="CB344" s="20">
        <f t="shared" si="720"/>
        <v>17.759999999999998</v>
      </c>
      <c r="CC344" s="20">
        <f t="shared" si="720"/>
        <v>17.759999999999998</v>
      </c>
      <c r="CD344" s="20">
        <f t="shared" si="720"/>
        <v>17.759999999999998</v>
      </c>
      <c r="CE344" s="20">
        <f t="shared" si="720"/>
        <v>17.759999999999998</v>
      </c>
      <c r="CF344" s="20">
        <f t="shared" si="720"/>
        <v>80</v>
      </c>
      <c r="CG344" s="20">
        <f t="shared" si="720"/>
        <v>80</v>
      </c>
      <c r="CH344" s="20">
        <f t="shared" si="720"/>
        <v>80</v>
      </c>
      <c r="CI344" s="20">
        <f t="shared" si="720"/>
        <v>70.399999999999991</v>
      </c>
      <c r="CJ344" s="20">
        <f t="shared" si="720"/>
        <v>53.94</v>
      </c>
      <c r="CK344" s="20">
        <f t="shared" si="720"/>
        <v>74.399999999999991</v>
      </c>
      <c r="CL344" s="20">
        <f t="shared" si="720"/>
        <v>72.319999999999993</v>
      </c>
      <c r="CM344" s="20">
        <v>99.635334388390092</v>
      </c>
      <c r="CN344" s="20">
        <v>18.295032723382427</v>
      </c>
      <c r="CO344" s="20">
        <v>5.384596063428039</v>
      </c>
      <c r="CP344" s="20">
        <f t="shared" si="711"/>
        <v>18.599999999999998</v>
      </c>
      <c r="CQ344" s="20">
        <f t="shared" si="711"/>
        <v>18.599999999999998</v>
      </c>
      <c r="CR344" s="20">
        <f t="shared" si="711"/>
        <v>74.399999999999991</v>
      </c>
      <c r="CS344" s="20">
        <f t="shared" si="711"/>
        <v>7.4399999999999995</v>
      </c>
    </row>
    <row r="345" spans="4:97" hidden="1" outlineLevel="1" x14ac:dyDescent="0.25">
      <c r="D345" s="2">
        <f t="shared" si="701"/>
        <v>211</v>
      </c>
      <c r="F345" s="24">
        <f t="shared" si="712"/>
        <v>48396</v>
      </c>
      <c r="G345" s="39">
        <f t="shared" si="702"/>
        <v>3809.0644976592648</v>
      </c>
      <c r="H345" s="40">
        <f t="shared" si="713"/>
        <v>5.3431346737396428</v>
      </c>
      <c r="I345" s="40">
        <f t="shared" si="713"/>
        <v>492.15999999999997</v>
      </c>
      <c r="J345" s="40">
        <f t="shared" si="713"/>
        <v>184.68161209670706</v>
      </c>
      <c r="K345" s="40">
        <f t="shared" si="713"/>
        <v>416.88000000000005</v>
      </c>
      <c r="L345" s="40">
        <f t="shared" si="713"/>
        <v>448.33000000000004</v>
      </c>
      <c r="M345" s="40">
        <f t="shared" si="713"/>
        <v>1458.3190000000002</v>
      </c>
      <c r="N345" s="40">
        <f t="shared" si="713"/>
        <v>99.070750888818822</v>
      </c>
      <c r="O345" s="40">
        <f t="shared" si="713"/>
        <v>704.28</v>
      </c>
      <c r="P345" s="6"/>
      <c r="Q345" s="20">
        <f t="shared" si="714"/>
        <v>79.2</v>
      </c>
      <c r="R345" s="20">
        <f t="shared" si="714"/>
        <v>46</v>
      </c>
      <c r="S345" s="20">
        <f t="shared" si="714"/>
        <v>45</v>
      </c>
      <c r="T345" s="20">
        <f t="shared" si="714"/>
        <v>73.599999999999994</v>
      </c>
      <c r="U345" s="20">
        <f t="shared" si="714"/>
        <v>19.503999999999998</v>
      </c>
      <c r="V345" s="20">
        <f t="shared" si="714"/>
        <v>18.5</v>
      </c>
      <c r="W345" s="20">
        <f t="shared" si="714"/>
        <v>9.1999999999999993</v>
      </c>
      <c r="X345" s="20">
        <f t="shared" si="714"/>
        <v>18.5</v>
      </c>
      <c r="Y345" s="20">
        <f t="shared" si="714"/>
        <v>74</v>
      </c>
      <c r="Z345" s="20">
        <f t="shared" si="714"/>
        <v>74</v>
      </c>
      <c r="AA345" s="20">
        <f t="shared" si="715"/>
        <v>74</v>
      </c>
      <c r="AB345" s="20">
        <f t="shared" si="715"/>
        <v>74.399999999999991</v>
      </c>
      <c r="AC345" s="20">
        <f t="shared" si="715"/>
        <v>74.399999999999991</v>
      </c>
      <c r="AD345" s="20">
        <f t="shared" si="715"/>
        <v>73.599999999999994</v>
      </c>
      <c r="AE345" s="20">
        <f t="shared" si="715"/>
        <v>74</v>
      </c>
      <c r="AF345" s="20">
        <f t="shared" si="715"/>
        <v>74</v>
      </c>
      <c r="AG345" s="20">
        <f t="shared" si="715"/>
        <v>46.25</v>
      </c>
      <c r="AH345" s="20">
        <f t="shared" si="715"/>
        <v>74</v>
      </c>
      <c r="AI345" s="20">
        <f t="shared" si="715"/>
        <v>80</v>
      </c>
      <c r="AJ345" s="20">
        <f t="shared" si="715"/>
        <v>80</v>
      </c>
      <c r="AK345" s="20">
        <f t="shared" si="716"/>
        <v>4.5999999999999996</v>
      </c>
      <c r="AL345" s="20">
        <f t="shared" si="716"/>
        <v>5.55</v>
      </c>
      <c r="AM345" s="20">
        <f t="shared" si="716"/>
        <v>72.334999999999994</v>
      </c>
      <c r="AN345" s="20">
        <f t="shared" si="716"/>
        <v>12.759999999999998</v>
      </c>
      <c r="AO345" s="20">
        <f t="shared" si="716"/>
        <v>6.6</v>
      </c>
      <c r="AP345" s="20">
        <f t="shared" si="716"/>
        <v>17.599999999999998</v>
      </c>
      <c r="AQ345" s="20">
        <f t="shared" si="716"/>
        <v>17.599999999999998</v>
      </c>
      <c r="AR345" s="20">
        <f t="shared" si="716"/>
        <v>80</v>
      </c>
      <c r="AS345" s="20">
        <f t="shared" si="716"/>
        <v>69</v>
      </c>
      <c r="AT345" s="20">
        <f t="shared" si="716"/>
        <v>70.399999999999991</v>
      </c>
      <c r="AU345" s="20">
        <f t="shared" si="717"/>
        <v>80</v>
      </c>
      <c r="AV345" s="20">
        <f t="shared" si="717"/>
        <v>18.479999999999997</v>
      </c>
      <c r="AW345" s="20">
        <f t="shared" si="717"/>
        <v>38.896000000000001</v>
      </c>
      <c r="AX345" s="20">
        <f t="shared" si="717"/>
        <v>39.599999999999994</v>
      </c>
      <c r="AY345" s="20">
        <f t="shared" si="717"/>
        <v>17.599999999999998</v>
      </c>
      <c r="AZ345" s="20">
        <f t="shared" si="717"/>
        <v>69.759999999999991</v>
      </c>
      <c r="BA345" s="20">
        <f t="shared" si="717"/>
        <v>69.759999999999991</v>
      </c>
      <c r="BB345" s="20">
        <f t="shared" si="717"/>
        <v>69.759999999999991</v>
      </c>
      <c r="BC345" s="20">
        <f t="shared" si="717"/>
        <v>69.759999999999991</v>
      </c>
      <c r="BD345" s="20">
        <f t="shared" si="717"/>
        <v>69.759999999999991</v>
      </c>
      <c r="BE345" s="20">
        <f t="shared" si="718"/>
        <v>69.759999999999991</v>
      </c>
      <c r="BF345" s="20">
        <f t="shared" si="718"/>
        <v>69.759999999999991</v>
      </c>
      <c r="BG345" s="20">
        <f t="shared" si="718"/>
        <v>69.759999999999991</v>
      </c>
      <c r="BH345" s="20">
        <f t="shared" si="718"/>
        <v>72.599999999999994</v>
      </c>
      <c r="BI345" s="20">
        <f t="shared" si="718"/>
        <v>80</v>
      </c>
      <c r="BJ345" s="20">
        <f t="shared" si="718"/>
        <v>80</v>
      </c>
      <c r="BK345" s="20">
        <f t="shared" si="718"/>
        <v>17.599999999999998</v>
      </c>
      <c r="BL345" s="20">
        <f t="shared" si="718"/>
        <v>17.599999999999998</v>
      </c>
      <c r="BM345" s="20">
        <f t="shared" si="718"/>
        <v>17.599999999999998</v>
      </c>
      <c r="BN345" s="20">
        <f t="shared" si="718"/>
        <v>17.599999999999998</v>
      </c>
      <c r="BO345" s="20">
        <f t="shared" si="719"/>
        <v>70.399999999999991</v>
      </c>
      <c r="BP345" s="20">
        <f t="shared" si="719"/>
        <v>13.2</v>
      </c>
      <c r="BQ345" s="20">
        <f t="shared" si="719"/>
        <v>35.199999999999996</v>
      </c>
      <c r="BR345" s="20">
        <f t="shared" si="719"/>
        <v>43.999999999999993</v>
      </c>
      <c r="BS345" s="20">
        <f t="shared" si="719"/>
        <v>17.599999999999998</v>
      </c>
      <c r="BT345" s="20">
        <f t="shared" si="719"/>
        <v>17.599999999999998</v>
      </c>
      <c r="BU345" s="20">
        <f t="shared" si="719"/>
        <v>20</v>
      </c>
      <c r="BV345" s="20">
        <f t="shared" si="719"/>
        <v>35.519999999999996</v>
      </c>
      <c r="BW345" s="20">
        <f t="shared" si="719"/>
        <v>70.399999999999991</v>
      </c>
      <c r="BX345" s="20">
        <f t="shared" si="719"/>
        <v>17.599999999999998</v>
      </c>
      <c r="BY345" s="20">
        <f t="shared" si="720"/>
        <v>17.599999999999998</v>
      </c>
      <c r="BZ345" s="20">
        <f t="shared" si="720"/>
        <v>17.599999999999998</v>
      </c>
      <c r="CA345" s="20">
        <f t="shared" si="720"/>
        <v>17.599999999999998</v>
      </c>
      <c r="CB345" s="20">
        <f t="shared" si="720"/>
        <v>17.599999999999998</v>
      </c>
      <c r="CC345" s="20">
        <f t="shared" si="720"/>
        <v>17.599999999999998</v>
      </c>
      <c r="CD345" s="20">
        <f t="shared" si="720"/>
        <v>17.599999999999998</v>
      </c>
      <c r="CE345" s="20">
        <f t="shared" si="720"/>
        <v>17.599999999999998</v>
      </c>
      <c r="CF345" s="20">
        <f t="shared" si="720"/>
        <v>80</v>
      </c>
      <c r="CG345" s="20">
        <f t="shared" si="720"/>
        <v>80</v>
      </c>
      <c r="CH345" s="20">
        <f t="shared" si="720"/>
        <v>80</v>
      </c>
      <c r="CI345" s="20">
        <f t="shared" si="720"/>
        <v>69.759999999999991</v>
      </c>
      <c r="CJ345" s="20">
        <f t="shared" si="720"/>
        <v>53.65</v>
      </c>
      <c r="CK345" s="20">
        <f t="shared" si="720"/>
        <v>74</v>
      </c>
      <c r="CL345" s="20">
        <f t="shared" si="720"/>
        <v>71.679999999999993</v>
      </c>
      <c r="CM345" s="20">
        <v>99.070750888818822</v>
      </c>
      <c r="CN345" s="20">
        <v>18.185612096707061</v>
      </c>
      <c r="CO345" s="20">
        <v>5.3431346737396428</v>
      </c>
      <c r="CP345" s="20">
        <f t="shared" si="711"/>
        <v>18.5</v>
      </c>
      <c r="CQ345" s="20">
        <f t="shared" si="711"/>
        <v>18.5</v>
      </c>
      <c r="CR345" s="20">
        <f t="shared" si="711"/>
        <v>74</v>
      </c>
      <c r="CS345" s="20">
        <f t="shared" si="711"/>
        <v>7.3999999999999995</v>
      </c>
    </row>
    <row r="346" spans="4:97" hidden="1" outlineLevel="1" x14ac:dyDescent="0.25">
      <c r="D346" s="2">
        <f t="shared" si="701"/>
        <v>223</v>
      </c>
      <c r="F346" s="24">
        <f t="shared" si="712"/>
        <v>48761</v>
      </c>
      <c r="G346" s="39">
        <f t="shared" si="702"/>
        <v>3788.4637458056518</v>
      </c>
      <c r="H346" s="40">
        <f t="shared" si="713"/>
        <v>5.3019925367518468</v>
      </c>
      <c r="I346" s="40">
        <f t="shared" si="713"/>
        <v>487.92</v>
      </c>
      <c r="J346" s="40">
        <f t="shared" si="713"/>
        <v>183.05926419140647</v>
      </c>
      <c r="K346" s="40">
        <f t="shared" si="713"/>
        <v>413.27199999999999</v>
      </c>
      <c r="L346" s="40">
        <f t="shared" si="713"/>
        <v>444.85399999999998</v>
      </c>
      <c r="M346" s="40">
        <f t="shared" si="713"/>
        <v>1451.9069999999997</v>
      </c>
      <c r="N346" s="40">
        <f t="shared" si="713"/>
        <v>98.509489077493996</v>
      </c>
      <c r="O346" s="40">
        <f t="shared" si="713"/>
        <v>703.64</v>
      </c>
      <c r="P346" s="6"/>
      <c r="Q346" s="20">
        <f t="shared" si="714"/>
        <v>79.2</v>
      </c>
      <c r="R346" s="20">
        <f t="shared" si="714"/>
        <v>45.749999999999993</v>
      </c>
      <c r="S346" s="20">
        <f t="shared" si="714"/>
        <v>45</v>
      </c>
      <c r="T346" s="20">
        <f t="shared" si="714"/>
        <v>73.199999999999989</v>
      </c>
      <c r="U346" s="20">
        <f t="shared" si="714"/>
        <v>19.397999999999996</v>
      </c>
      <c r="V346" s="20">
        <f t="shared" si="714"/>
        <v>18.399999999999999</v>
      </c>
      <c r="W346" s="20">
        <f t="shared" si="714"/>
        <v>9.1499999999999986</v>
      </c>
      <c r="X346" s="20">
        <f t="shared" si="714"/>
        <v>18.399999999999999</v>
      </c>
      <c r="Y346" s="20">
        <f t="shared" si="714"/>
        <v>73.599999999999994</v>
      </c>
      <c r="Z346" s="20">
        <f t="shared" si="714"/>
        <v>73.599999999999994</v>
      </c>
      <c r="AA346" s="20">
        <f t="shared" si="715"/>
        <v>73.599999999999994</v>
      </c>
      <c r="AB346" s="20">
        <f t="shared" si="715"/>
        <v>74</v>
      </c>
      <c r="AC346" s="20">
        <f t="shared" si="715"/>
        <v>74</v>
      </c>
      <c r="AD346" s="20">
        <f t="shared" si="715"/>
        <v>73.199999999999989</v>
      </c>
      <c r="AE346" s="20">
        <f t="shared" si="715"/>
        <v>73.599999999999994</v>
      </c>
      <c r="AF346" s="20">
        <f t="shared" si="715"/>
        <v>73.599999999999994</v>
      </c>
      <c r="AG346" s="20">
        <f t="shared" si="715"/>
        <v>46</v>
      </c>
      <c r="AH346" s="20">
        <f t="shared" si="715"/>
        <v>73.599999999999994</v>
      </c>
      <c r="AI346" s="20">
        <f t="shared" si="715"/>
        <v>80</v>
      </c>
      <c r="AJ346" s="20">
        <f t="shared" si="715"/>
        <v>80</v>
      </c>
      <c r="AK346" s="20">
        <f t="shared" si="716"/>
        <v>4.5749999999999993</v>
      </c>
      <c r="AL346" s="20">
        <f t="shared" si="716"/>
        <v>5.52</v>
      </c>
      <c r="AM346" s="20">
        <f t="shared" si="716"/>
        <v>71.944000000000003</v>
      </c>
      <c r="AN346" s="20">
        <f t="shared" si="716"/>
        <v>12.643999999999998</v>
      </c>
      <c r="AO346" s="20">
        <f t="shared" si="716"/>
        <v>6.5399999999999991</v>
      </c>
      <c r="AP346" s="20">
        <f t="shared" si="716"/>
        <v>17.439999999999998</v>
      </c>
      <c r="AQ346" s="20">
        <f t="shared" si="716"/>
        <v>17.439999999999998</v>
      </c>
      <c r="AR346" s="20">
        <f t="shared" si="716"/>
        <v>80</v>
      </c>
      <c r="AS346" s="20">
        <f t="shared" si="716"/>
        <v>69</v>
      </c>
      <c r="AT346" s="20">
        <f t="shared" si="716"/>
        <v>69.759999999999991</v>
      </c>
      <c r="AU346" s="20">
        <f t="shared" si="717"/>
        <v>80</v>
      </c>
      <c r="AV346" s="20">
        <f t="shared" si="717"/>
        <v>18.311999999999998</v>
      </c>
      <c r="AW346" s="20">
        <f t="shared" si="717"/>
        <v>38.542400000000001</v>
      </c>
      <c r="AX346" s="20">
        <f t="shared" si="717"/>
        <v>39.239999999999995</v>
      </c>
      <c r="AY346" s="20">
        <f t="shared" si="717"/>
        <v>17.439999999999998</v>
      </c>
      <c r="AZ346" s="20">
        <f t="shared" si="717"/>
        <v>69.11999999999999</v>
      </c>
      <c r="BA346" s="20">
        <f t="shared" si="717"/>
        <v>69.11999999999999</v>
      </c>
      <c r="BB346" s="20">
        <f t="shared" si="717"/>
        <v>69.11999999999999</v>
      </c>
      <c r="BC346" s="20">
        <f t="shared" si="717"/>
        <v>69.11999999999999</v>
      </c>
      <c r="BD346" s="20">
        <f t="shared" si="717"/>
        <v>69.11999999999999</v>
      </c>
      <c r="BE346" s="20">
        <f t="shared" si="718"/>
        <v>69.11999999999999</v>
      </c>
      <c r="BF346" s="20">
        <f t="shared" si="718"/>
        <v>69.11999999999999</v>
      </c>
      <c r="BG346" s="20">
        <f t="shared" si="718"/>
        <v>69.11999999999999</v>
      </c>
      <c r="BH346" s="20">
        <f t="shared" si="718"/>
        <v>72.599999999999994</v>
      </c>
      <c r="BI346" s="20">
        <f t="shared" si="718"/>
        <v>80</v>
      </c>
      <c r="BJ346" s="20">
        <f t="shared" si="718"/>
        <v>80</v>
      </c>
      <c r="BK346" s="20">
        <f t="shared" si="718"/>
        <v>17.439999999999998</v>
      </c>
      <c r="BL346" s="20">
        <f t="shared" si="718"/>
        <v>17.439999999999998</v>
      </c>
      <c r="BM346" s="20">
        <f t="shared" si="718"/>
        <v>17.439999999999998</v>
      </c>
      <c r="BN346" s="20">
        <f t="shared" si="718"/>
        <v>17.439999999999998</v>
      </c>
      <c r="BO346" s="20">
        <f t="shared" si="719"/>
        <v>69.759999999999991</v>
      </c>
      <c r="BP346" s="20">
        <f t="shared" si="719"/>
        <v>13.079999999999998</v>
      </c>
      <c r="BQ346" s="20">
        <f t="shared" si="719"/>
        <v>34.879999999999995</v>
      </c>
      <c r="BR346" s="20">
        <f t="shared" si="719"/>
        <v>43.599999999999994</v>
      </c>
      <c r="BS346" s="20">
        <f t="shared" si="719"/>
        <v>17.439999999999998</v>
      </c>
      <c r="BT346" s="20">
        <f t="shared" si="719"/>
        <v>17.439999999999998</v>
      </c>
      <c r="BU346" s="20">
        <f t="shared" si="719"/>
        <v>20</v>
      </c>
      <c r="BV346" s="20">
        <f t="shared" si="719"/>
        <v>35.199999999999996</v>
      </c>
      <c r="BW346" s="20">
        <f t="shared" si="719"/>
        <v>69.759999999999991</v>
      </c>
      <c r="BX346" s="20">
        <f t="shared" si="719"/>
        <v>17.439999999999998</v>
      </c>
      <c r="BY346" s="20">
        <f t="shared" si="720"/>
        <v>17.439999999999998</v>
      </c>
      <c r="BZ346" s="20">
        <f t="shared" si="720"/>
        <v>17.439999999999998</v>
      </c>
      <c r="CA346" s="20">
        <f t="shared" si="720"/>
        <v>17.439999999999998</v>
      </c>
      <c r="CB346" s="20">
        <f t="shared" si="720"/>
        <v>17.439999999999998</v>
      </c>
      <c r="CC346" s="20">
        <f t="shared" si="720"/>
        <v>17.439999999999998</v>
      </c>
      <c r="CD346" s="20">
        <f t="shared" si="720"/>
        <v>17.439999999999998</v>
      </c>
      <c r="CE346" s="20">
        <f t="shared" si="720"/>
        <v>17.439999999999998</v>
      </c>
      <c r="CF346" s="20">
        <f t="shared" si="720"/>
        <v>80</v>
      </c>
      <c r="CG346" s="20">
        <f t="shared" si="720"/>
        <v>80</v>
      </c>
      <c r="CH346" s="20">
        <f t="shared" si="720"/>
        <v>80</v>
      </c>
      <c r="CI346" s="20">
        <f t="shared" si="720"/>
        <v>69.11999999999999</v>
      </c>
      <c r="CJ346" s="20">
        <f t="shared" si="720"/>
        <v>53.36</v>
      </c>
      <c r="CK346" s="20">
        <f t="shared" si="720"/>
        <v>73.599999999999994</v>
      </c>
      <c r="CL346" s="20">
        <f t="shared" si="720"/>
        <v>71.039999999999992</v>
      </c>
      <c r="CM346" s="20">
        <v>98.509489077493996</v>
      </c>
      <c r="CN346" s="20">
        <v>18.076864191406475</v>
      </c>
      <c r="CO346" s="20">
        <v>5.3019925367518468</v>
      </c>
      <c r="CP346" s="20">
        <f t="shared" si="711"/>
        <v>18.399999999999999</v>
      </c>
      <c r="CQ346" s="20">
        <f t="shared" si="711"/>
        <v>18.399999999999999</v>
      </c>
      <c r="CR346" s="20">
        <f t="shared" si="711"/>
        <v>73.599999999999994</v>
      </c>
      <c r="CS346" s="20">
        <f t="shared" si="711"/>
        <v>7.3599999999999994</v>
      </c>
    </row>
    <row r="347" spans="4:97" hidden="1" outlineLevel="1" x14ac:dyDescent="0.25">
      <c r="D347" s="2">
        <f t="shared" si="701"/>
        <v>235</v>
      </c>
      <c r="F347" s="24">
        <f t="shared" si="712"/>
        <v>49126</v>
      </c>
      <c r="G347" s="39">
        <f t="shared" si="702"/>
        <v>3767.8672805521401</v>
      </c>
      <c r="H347" s="40">
        <f t="shared" si="713"/>
        <v>5.2611671942188574</v>
      </c>
      <c r="I347" s="40">
        <f t="shared" si="713"/>
        <v>483.67999999999995</v>
      </c>
      <c r="J347" s="40">
        <f t="shared" si="713"/>
        <v>181.4375847645461</v>
      </c>
      <c r="K347" s="40">
        <f t="shared" si="713"/>
        <v>409.66399999999982</v>
      </c>
      <c r="L347" s="40">
        <f t="shared" si="713"/>
        <v>441.37799999999993</v>
      </c>
      <c r="M347" s="40">
        <f t="shared" si="713"/>
        <v>1445.4949999999999</v>
      </c>
      <c r="N347" s="40">
        <f t="shared" si="713"/>
        <v>97.951528593372473</v>
      </c>
      <c r="O347" s="40">
        <f t="shared" si="713"/>
        <v>703</v>
      </c>
      <c r="P347" s="6"/>
      <c r="Q347" s="20">
        <f t="shared" si="714"/>
        <v>79.2</v>
      </c>
      <c r="R347" s="20">
        <f t="shared" si="714"/>
        <v>45.499999999999993</v>
      </c>
      <c r="S347" s="20">
        <f t="shared" si="714"/>
        <v>45</v>
      </c>
      <c r="T347" s="20">
        <f t="shared" si="714"/>
        <v>72.8</v>
      </c>
      <c r="U347" s="20">
        <f t="shared" si="714"/>
        <v>19.291999999999998</v>
      </c>
      <c r="V347" s="20">
        <f t="shared" si="714"/>
        <v>18.299999999999997</v>
      </c>
      <c r="W347" s="20">
        <f t="shared" si="714"/>
        <v>9.1</v>
      </c>
      <c r="X347" s="20">
        <f t="shared" si="714"/>
        <v>18.299999999999997</v>
      </c>
      <c r="Y347" s="20">
        <f t="shared" si="714"/>
        <v>73.199999999999989</v>
      </c>
      <c r="Z347" s="20">
        <f t="shared" si="714"/>
        <v>73.199999999999989</v>
      </c>
      <c r="AA347" s="20">
        <f t="shared" si="715"/>
        <v>73.199999999999989</v>
      </c>
      <c r="AB347" s="20">
        <f t="shared" si="715"/>
        <v>73.599999999999994</v>
      </c>
      <c r="AC347" s="20">
        <f t="shared" si="715"/>
        <v>73.599999999999994</v>
      </c>
      <c r="AD347" s="20">
        <f t="shared" si="715"/>
        <v>72.8</v>
      </c>
      <c r="AE347" s="20">
        <f t="shared" si="715"/>
        <v>73.199999999999989</v>
      </c>
      <c r="AF347" s="20">
        <f t="shared" si="715"/>
        <v>73.199999999999989</v>
      </c>
      <c r="AG347" s="20">
        <f t="shared" si="715"/>
        <v>45.749999999999993</v>
      </c>
      <c r="AH347" s="20">
        <f t="shared" si="715"/>
        <v>73.199999999999989</v>
      </c>
      <c r="AI347" s="20">
        <f t="shared" si="715"/>
        <v>80</v>
      </c>
      <c r="AJ347" s="20">
        <f t="shared" si="715"/>
        <v>80</v>
      </c>
      <c r="AK347" s="20">
        <f t="shared" si="716"/>
        <v>4.55</v>
      </c>
      <c r="AL347" s="20">
        <f t="shared" si="716"/>
        <v>5.4899999999999993</v>
      </c>
      <c r="AM347" s="20">
        <f t="shared" si="716"/>
        <v>71.552999999999997</v>
      </c>
      <c r="AN347" s="20">
        <f t="shared" si="716"/>
        <v>12.527999999999999</v>
      </c>
      <c r="AO347" s="20">
        <f t="shared" si="716"/>
        <v>6.4799999999999986</v>
      </c>
      <c r="AP347" s="20">
        <f t="shared" si="716"/>
        <v>17.279999999999998</v>
      </c>
      <c r="AQ347" s="20">
        <f t="shared" si="716"/>
        <v>17.279999999999998</v>
      </c>
      <c r="AR347" s="20">
        <f t="shared" si="716"/>
        <v>80</v>
      </c>
      <c r="AS347" s="20">
        <f t="shared" si="716"/>
        <v>69</v>
      </c>
      <c r="AT347" s="20">
        <f t="shared" si="716"/>
        <v>69.11999999999999</v>
      </c>
      <c r="AU347" s="20">
        <f t="shared" si="717"/>
        <v>80</v>
      </c>
      <c r="AV347" s="20">
        <f t="shared" si="717"/>
        <v>18.143999999999998</v>
      </c>
      <c r="AW347" s="20">
        <f t="shared" si="717"/>
        <v>38.188800000000001</v>
      </c>
      <c r="AX347" s="20">
        <f t="shared" si="717"/>
        <v>38.879999999999995</v>
      </c>
      <c r="AY347" s="20">
        <f t="shared" si="717"/>
        <v>17.279999999999998</v>
      </c>
      <c r="AZ347" s="20">
        <f t="shared" si="717"/>
        <v>68.47999999999999</v>
      </c>
      <c r="BA347" s="20">
        <f t="shared" si="717"/>
        <v>68.47999999999999</v>
      </c>
      <c r="BB347" s="20">
        <f t="shared" si="717"/>
        <v>68.47999999999999</v>
      </c>
      <c r="BC347" s="20">
        <f t="shared" si="717"/>
        <v>68.47999999999999</v>
      </c>
      <c r="BD347" s="20">
        <f t="shared" si="717"/>
        <v>68.47999999999999</v>
      </c>
      <c r="BE347" s="20">
        <f t="shared" si="718"/>
        <v>68.47999999999999</v>
      </c>
      <c r="BF347" s="20">
        <f t="shared" si="718"/>
        <v>68.47999999999999</v>
      </c>
      <c r="BG347" s="20">
        <f t="shared" si="718"/>
        <v>68.47999999999999</v>
      </c>
      <c r="BH347" s="20">
        <f t="shared" si="718"/>
        <v>72.599999999999994</v>
      </c>
      <c r="BI347" s="20">
        <f t="shared" si="718"/>
        <v>80</v>
      </c>
      <c r="BJ347" s="20">
        <f t="shared" si="718"/>
        <v>80</v>
      </c>
      <c r="BK347" s="20">
        <f t="shared" si="718"/>
        <v>17.279999999999998</v>
      </c>
      <c r="BL347" s="20">
        <f t="shared" si="718"/>
        <v>17.279999999999998</v>
      </c>
      <c r="BM347" s="20">
        <f t="shared" si="718"/>
        <v>17.279999999999998</v>
      </c>
      <c r="BN347" s="20">
        <f t="shared" si="718"/>
        <v>17.279999999999998</v>
      </c>
      <c r="BO347" s="20">
        <f t="shared" si="719"/>
        <v>69.11999999999999</v>
      </c>
      <c r="BP347" s="20">
        <f t="shared" si="719"/>
        <v>12.959999999999997</v>
      </c>
      <c r="BQ347" s="20">
        <f t="shared" si="719"/>
        <v>34.559999999999995</v>
      </c>
      <c r="BR347" s="20">
        <f t="shared" si="719"/>
        <v>43.199999999999996</v>
      </c>
      <c r="BS347" s="20">
        <f t="shared" si="719"/>
        <v>17.279999999999998</v>
      </c>
      <c r="BT347" s="20">
        <f t="shared" si="719"/>
        <v>17.279999999999998</v>
      </c>
      <c r="BU347" s="20">
        <f t="shared" si="719"/>
        <v>20</v>
      </c>
      <c r="BV347" s="20">
        <f t="shared" si="719"/>
        <v>34.879999999999995</v>
      </c>
      <c r="BW347" s="20">
        <f t="shared" si="719"/>
        <v>69.11999999999999</v>
      </c>
      <c r="BX347" s="20">
        <f t="shared" si="719"/>
        <v>17.279999999999998</v>
      </c>
      <c r="BY347" s="20">
        <f t="shared" si="720"/>
        <v>17.279999999999998</v>
      </c>
      <c r="BZ347" s="20">
        <f t="shared" si="720"/>
        <v>17.279999999999998</v>
      </c>
      <c r="CA347" s="20">
        <f t="shared" si="720"/>
        <v>17.279999999999998</v>
      </c>
      <c r="CB347" s="20">
        <f t="shared" si="720"/>
        <v>17.279999999999998</v>
      </c>
      <c r="CC347" s="20">
        <f t="shared" si="720"/>
        <v>17.279999999999998</v>
      </c>
      <c r="CD347" s="20">
        <f t="shared" si="720"/>
        <v>17.279999999999998</v>
      </c>
      <c r="CE347" s="20">
        <f t="shared" si="720"/>
        <v>17.279999999999998</v>
      </c>
      <c r="CF347" s="20">
        <f t="shared" si="720"/>
        <v>80</v>
      </c>
      <c r="CG347" s="20">
        <f t="shared" si="720"/>
        <v>80</v>
      </c>
      <c r="CH347" s="20">
        <f t="shared" si="720"/>
        <v>80</v>
      </c>
      <c r="CI347" s="20">
        <f t="shared" si="720"/>
        <v>68.47999999999999</v>
      </c>
      <c r="CJ347" s="20">
        <f t="shared" si="720"/>
        <v>53.069999999999993</v>
      </c>
      <c r="CK347" s="20">
        <f t="shared" si="720"/>
        <v>73.199999999999989</v>
      </c>
      <c r="CL347" s="20">
        <f t="shared" si="720"/>
        <v>70.399999999999991</v>
      </c>
      <c r="CM347" s="20">
        <v>97.951528593372473</v>
      </c>
      <c r="CN347" s="20">
        <v>17.968784764546115</v>
      </c>
      <c r="CO347" s="20">
        <v>5.2611671942188574</v>
      </c>
      <c r="CP347" s="20">
        <f t="shared" si="711"/>
        <v>18.299999999999997</v>
      </c>
      <c r="CQ347" s="20">
        <f t="shared" si="711"/>
        <v>18.299999999999997</v>
      </c>
      <c r="CR347" s="20">
        <f t="shared" si="711"/>
        <v>73.199999999999989</v>
      </c>
      <c r="CS347" s="20">
        <f t="shared" si="711"/>
        <v>7.3199999999999994</v>
      </c>
    </row>
    <row r="348" spans="4:97" hidden="1" outlineLevel="1" x14ac:dyDescent="0.25">
      <c r="D348" s="2">
        <f t="shared" si="701"/>
        <v>247</v>
      </c>
      <c r="F348" s="24">
        <f t="shared" si="712"/>
        <v>49491</v>
      </c>
      <c r="G348" s="39">
        <f t="shared" si="702"/>
        <v>3747.2750750128794</v>
      </c>
      <c r="H348" s="40">
        <f t="shared" ref="H348:O353" si="721">SUMIF($Q$5:$CT$5,H$5,$Q348:$CT348)</f>
        <v>5.2206562068233717</v>
      </c>
      <c r="I348" s="40">
        <f t="shared" si="721"/>
        <v>479.43999999999988</v>
      </c>
      <c r="J348" s="40">
        <f t="shared" si="721"/>
        <v>179.81656960056137</v>
      </c>
      <c r="K348" s="40">
        <f t="shared" si="721"/>
        <v>406.05600000000004</v>
      </c>
      <c r="L348" s="40">
        <f t="shared" si="721"/>
        <v>437.90199999999993</v>
      </c>
      <c r="M348" s="40">
        <f t="shared" si="721"/>
        <v>1439.0829999999996</v>
      </c>
      <c r="N348" s="40">
        <f t="shared" si="721"/>
        <v>97.396849205495627</v>
      </c>
      <c r="O348" s="40">
        <f t="shared" si="721"/>
        <v>702.36</v>
      </c>
      <c r="P348" s="6"/>
      <c r="Q348" s="20">
        <f t="shared" ref="Q348:Z353" si="722">Q$6*INDEX(Q$14:Q$325,$D348)</f>
        <v>79.2</v>
      </c>
      <c r="R348" s="20">
        <f t="shared" si="722"/>
        <v>45.249999999999993</v>
      </c>
      <c r="S348" s="20">
        <f t="shared" si="722"/>
        <v>45</v>
      </c>
      <c r="T348" s="20">
        <f t="shared" si="722"/>
        <v>72.399999999999991</v>
      </c>
      <c r="U348" s="20">
        <f t="shared" si="722"/>
        <v>19.185999999999996</v>
      </c>
      <c r="V348" s="20">
        <f t="shared" si="722"/>
        <v>18.2</v>
      </c>
      <c r="W348" s="20">
        <f t="shared" si="722"/>
        <v>9.0499999999999989</v>
      </c>
      <c r="X348" s="20">
        <f t="shared" si="722"/>
        <v>18.2</v>
      </c>
      <c r="Y348" s="20">
        <f t="shared" si="722"/>
        <v>72.8</v>
      </c>
      <c r="Z348" s="20">
        <f t="shared" si="722"/>
        <v>72.8</v>
      </c>
      <c r="AA348" s="20">
        <f t="shared" ref="AA348:AJ353" si="723">AA$6*INDEX(AA$14:AA$325,$D348)</f>
        <v>72.8</v>
      </c>
      <c r="AB348" s="20">
        <f t="shared" si="723"/>
        <v>73.199999999999989</v>
      </c>
      <c r="AC348" s="20">
        <f t="shared" si="723"/>
        <v>73.199999999999989</v>
      </c>
      <c r="AD348" s="20">
        <f t="shared" si="723"/>
        <v>72.399999999999991</v>
      </c>
      <c r="AE348" s="20">
        <f t="shared" si="723"/>
        <v>72.8</v>
      </c>
      <c r="AF348" s="20">
        <f t="shared" si="723"/>
        <v>72.8</v>
      </c>
      <c r="AG348" s="20">
        <f t="shared" si="723"/>
        <v>45.499999999999993</v>
      </c>
      <c r="AH348" s="20">
        <f t="shared" si="723"/>
        <v>72.8</v>
      </c>
      <c r="AI348" s="20">
        <f t="shared" si="723"/>
        <v>80</v>
      </c>
      <c r="AJ348" s="20">
        <f t="shared" si="723"/>
        <v>80</v>
      </c>
      <c r="AK348" s="20">
        <f t="shared" ref="AK348:AT353" si="724">AK$6*INDEX(AK$14:AK$325,$D348)</f>
        <v>4.5249999999999995</v>
      </c>
      <c r="AL348" s="20">
        <f t="shared" si="724"/>
        <v>5.4599999999999991</v>
      </c>
      <c r="AM348" s="20">
        <f t="shared" si="724"/>
        <v>71.161999999999992</v>
      </c>
      <c r="AN348" s="20">
        <f t="shared" si="724"/>
        <v>12.411999999999999</v>
      </c>
      <c r="AO348" s="20">
        <f t="shared" si="724"/>
        <v>6.419999999999999</v>
      </c>
      <c r="AP348" s="20">
        <f t="shared" si="724"/>
        <v>17.119999999999997</v>
      </c>
      <c r="AQ348" s="20">
        <f t="shared" si="724"/>
        <v>17.119999999999997</v>
      </c>
      <c r="AR348" s="20">
        <f t="shared" si="724"/>
        <v>80</v>
      </c>
      <c r="AS348" s="20">
        <f t="shared" si="724"/>
        <v>69</v>
      </c>
      <c r="AT348" s="20">
        <f t="shared" si="724"/>
        <v>68.47999999999999</v>
      </c>
      <c r="AU348" s="20">
        <f t="shared" ref="AU348:BD353" si="725">AU$6*INDEX(AU$14:AU$325,$D348)</f>
        <v>80</v>
      </c>
      <c r="AV348" s="20">
        <f t="shared" si="725"/>
        <v>17.975999999999999</v>
      </c>
      <c r="AW348" s="20">
        <f t="shared" si="725"/>
        <v>37.835199999999993</v>
      </c>
      <c r="AX348" s="20">
        <f t="shared" si="725"/>
        <v>38.519999999999996</v>
      </c>
      <c r="AY348" s="20">
        <f t="shared" si="725"/>
        <v>17.119999999999997</v>
      </c>
      <c r="AZ348" s="20">
        <f t="shared" si="725"/>
        <v>67.839999999999989</v>
      </c>
      <c r="BA348" s="20">
        <f t="shared" si="725"/>
        <v>67.839999999999989</v>
      </c>
      <c r="BB348" s="20">
        <f t="shared" si="725"/>
        <v>67.839999999999989</v>
      </c>
      <c r="BC348" s="20">
        <f t="shared" si="725"/>
        <v>67.839999999999989</v>
      </c>
      <c r="BD348" s="20">
        <f t="shared" si="725"/>
        <v>67.839999999999989</v>
      </c>
      <c r="BE348" s="20">
        <f t="shared" ref="BE348:BN353" si="726">BE$6*INDEX(BE$14:BE$325,$D348)</f>
        <v>67.839999999999989</v>
      </c>
      <c r="BF348" s="20">
        <f t="shared" si="726"/>
        <v>67.839999999999989</v>
      </c>
      <c r="BG348" s="20">
        <f t="shared" si="726"/>
        <v>67.839999999999989</v>
      </c>
      <c r="BH348" s="20">
        <f t="shared" si="726"/>
        <v>72.599999999999994</v>
      </c>
      <c r="BI348" s="20">
        <f t="shared" si="726"/>
        <v>80</v>
      </c>
      <c r="BJ348" s="20">
        <f t="shared" si="726"/>
        <v>80</v>
      </c>
      <c r="BK348" s="20">
        <f t="shared" si="726"/>
        <v>17.119999999999997</v>
      </c>
      <c r="BL348" s="20">
        <f t="shared" si="726"/>
        <v>17.119999999999997</v>
      </c>
      <c r="BM348" s="20">
        <f t="shared" si="726"/>
        <v>17.119999999999997</v>
      </c>
      <c r="BN348" s="20">
        <f t="shared" si="726"/>
        <v>17.119999999999997</v>
      </c>
      <c r="BO348" s="20">
        <f t="shared" ref="BO348:BX353" si="727">BO$6*INDEX(BO$14:BO$325,$D348)</f>
        <v>68.47999999999999</v>
      </c>
      <c r="BP348" s="20">
        <f t="shared" si="727"/>
        <v>12.839999999999998</v>
      </c>
      <c r="BQ348" s="20">
        <f t="shared" si="727"/>
        <v>34.239999999999995</v>
      </c>
      <c r="BR348" s="20">
        <f t="shared" si="727"/>
        <v>42.8</v>
      </c>
      <c r="BS348" s="20">
        <f t="shared" si="727"/>
        <v>17.119999999999997</v>
      </c>
      <c r="BT348" s="20">
        <f t="shared" si="727"/>
        <v>17.119999999999997</v>
      </c>
      <c r="BU348" s="20">
        <f t="shared" si="727"/>
        <v>20</v>
      </c>
      <c r="BV348" s="20">
        <f t="shared" si="727"/>
        <v>34.559999999999995</v>
      </c>
      <c r="BW348" s="20">
        <f t="shared" si="727"/>
        <v>68.47999999999999</v>
      </c>
      <c r="BX348" s="20">
        <f t="shared" si="727"/>
        <v>17.119999999999997</v>
      </c>
      <c r="BY348" s="20">
        <f t="shared" ref="BY348:CL353" si="728">BY$6*INDEX(BY$14:BY$325,$D348)</f>
        <v>17.119999999999997</v>
      </c>
      <c r="BZ348" s="20">
        <f t="shared" si="728"/>
        <v>17.119999999999997</v>
      </c>
      <c r="CA348" s="20">
        <f t="shared" si="728"/>
        <v>17.119999999999997</v>
      </c>
      <c r="CB348" s="20">
        <f t="shared" si="728"/>
        <v>17.119999999999997</v>
      </c>
      <c r="CC348" s="20">
        <f t="shared" si="728"/>
        <v>17.119999999999997</v>
      </c>
      <c r="CD348" s="20">
        <f t="shared" si="728"/>
        <v>17.119999999999997</v>
      </c>
      <c r="CE348" s="20">
        <f t="shared" si="728"/>
        <v>17.119999999999997</v>
      </c>
      <c r="CF348" s="20">
        <f t="shared" si="728"/>
        <v>80</v>
      </c>
      <c r="CG348" s="20">
        <f t="shared" si="728"/>
        <v>80</v>
      </c>
      <c r="CH348" s="20">
        <f t="shared" si="728"/>
        <v>80</v>
      </c>
      <c r="CI348" s="20">
        <f t="shared" si="728"/>
        <v>67.839999999999989</v>
      </c>
      <c r="CJ348" s="20">
        <f t="shared" si="728"/>
        <v>52.779999999999994</v>
      </c>
      <c r="CK348" s="20">
        <f t="shared" si="728"/>
        <v>72.8</v>
      </c>
      <c r="CL348" s="20">
        <f t="shared" si="728"/>
        <v>69.759999999999991</v>
      </c>
      <c r="CM348" s="20">
        <v>97.396849205495627</v>
      </c>
      <c r="CN348" s="20">
        <v>17.861369600561378</v>
      </c>
      <c r="CO348" s="20">
        <v>5.2206562068233717</v>
      </c>
      <c r="CP348" s="20">
        <f t="shared" si="711"/>
        <v>18.2</v>
      </c>
      <c r="CQ348" s="20">
        <f t="shared" si="711"/>
        <v>18.2</v>
      </c>
      <c r="CR348" s="20">
        <f t="shared" si="711"/>
        <v>72.8</v>
      </c>
      <c r="CS348" s="20">
        <f t="shared" si="711"/>
        <v>7.2799999999999994</v>
      </c>
    </row>
    <row r="349" spans="4:97" hidden="1" outlineLevel="1" x14ac:dyDescent="0.25">
      <c r="D349" s="2">
        <f t="shared" si="701"/>
        <v>259</v>
      </c>
      <c r="F349" s="24">
        <f t="shared" si="712"/>
        <v>49857</v>
      </c>
      <c r="G349" s="39">
        <f t="shared" si="702"/>
        <v>3726.687102477234</v>
      </c>
      <c r="H349" s="40">
        <f t="shared" si="721"/>
        <v>5.1804571540308313</v>
      </c>
      <c r="I349" s="40">
        <f t="shared" si="721"/>
        <v>475.19999999999993</v>
      </c>
      <c r="J349" s="40">
        <f t="shared" si="721"/>
        <v>178.19621451107767</v>
      </c>
      <c r="K349" s="40">
        <f t="shared" si="721"/>
        <v>402.44799999999987</v>
      </c>
      <c r="L349" s="40">
        <f t="shared" si="721"/>
        <v>434.42599999999987</v>
      </c>
      <c r="M349" s="40">
        <f t="shared" si="721"/>
        <v>1432.6709999999998</v>
      </c>
      <c r="N349" s="40">
        <f t="shared" si="721"/>
        <v>96.845430812125841</v>
      </c>
      <c r="O349" s="40">
        <f t="shared" si="721"/>
        <v>701.72</v>
      </c>
      <c r="P349" s="6"/>
      <c r="Q349" s="20">
        <f t="shared" si="722"/>
        <v>79.2</v>
      </c>
      <c r="R349" s="20">
        <f t="shared" si="722"/>
        <v>44.999999999999993</v>
      </c>
      <c r="S349" s="20">
        <f t="shared" si="722"/>
        <v>45</v>
      </c>
      <c r="T349" s="20">
        <f t="shared" si="722"/>
        <v>72</v>
      </c>
      <c r="U349" s="20">
        <f t="shared" si="722"/>
        <v>19.079999999999998</v>
      </c>
      <c r="V349" s="20">
        <f t="shared" si="722"/>
        <v>18.099999999999998</v>
      </c>
      <c r="W349" s="20">
        <f t="shared" si="722"/>
        <v>9</v>
      </c>
      <c r="X349" s="20">
        <f t="shared" si="722"/>
        <v>18.099999999999998</v>
      </c>
      <c r="Y349" s="20">
        <f t="shared" si="722"/>
        <v>72.399999999999991</v>
      </c>
      <c r="Z349" s="20">
        <f t="shared" si="722"/>
        <v>72.399999999999991</v>
      </c>
      <c r="AA349" s="20">
        <f t="shared" si="723"/>
        <v>72.399999999999991</v>
      </c>
      <c r="AB349" s="20">
        <f t="shared" si="723"/>
        <v>72.8</v>
      </c>
      <c r="AC349" s="20">
        <f t="shared" si="723"/>
        <v>72.8</v>
      </c>
      <c r="AD349" s="20">
        <f t="shared" si="723"/>
        <v>72</v>
      </c>
      <c r="AE349" s="20">
        <f t="shared" si="723"/>
        <v>72.399999999999991</v>
      </c>
      <c r="AF349" s="20">
        <f t="shared" si="723"/>
        <v>72.399999999999991</v>
      </c>
      <c r="AG349" s="20">
        <f t="shared" si="723"/>
        <v>45.249999999999993</v>
      </c>
      <c r="AH349" s="20">
        <f t="shared" si="723"/>
        <v>72.399999999999991</v>
      </c>
      <c r="AI349" s="20">
        <f t="shared" si="723"/>
        <v>80</v>
      </c>
      <c r="AJ349" s="20">
        <f t="shared" si="723"/>
        <v>80</v>
      </c>
      <c r="AK349" s="20">
        <f t="shared" si="724"/>
        <v>4.5</v>
      </c>
      <c r="AL349" s="20">
        <f t="shared" si="724"/>
        <v>5.43</v>
      </c>
      <c r="AM349" s="20">
        <f t="shared" si="724"/>
        <v>70.771000000000001</v>
      </c>
      <c r="AN349" s="20">
        <f t="shared" si="724"/>
        <v>12.295999999999998</v>
      </c>
      <c r="AO349" s="20">
        <f t="shared" si="724"/>
        <v>6.3599999999999994</v>
      </c>
      <c r="AP349" s="20">
        <f t="shared" si="724"/>
        <v>16.959999999999997</v>
      </c>
      <c r="AQ349" s="20">
        <f t="shared" si="724"/>
        <v>16.959999999999997</v>
      </c>
      <c r="AR349" s="20">
        <f t="shared" si="724"/>
        <v>80</v>
      </c>
      <c r="AS349" s="20">
        <f t="shared" si="724"/>
        <v>69</v>
      </c>
      <c r="AT349" s="20">
        <f t="shared" si="724"/>
        <v>67.839999999999989</v>
      </c>
      <c r="AU349" s="20">
        <f t="shared" si="725"/>
        <v>80</v>
      </c>
      <c r="AV349" s="20">
        <f t="shared" si="725"/>
        <v>17.807999999999996</v>
      </c>
      <c r="AW349" s="20">
        <f t="shared" si="725"/>
        <v>37.481599999999993</v>
      </c>
      <c r="AX349" s="20">
        <f t="shared" si="725"/>
        <v>38.159999999999997</v>
      </c>
      <c r="AY349" s="20">
        <f t="shared" si="725"/>
        <v>16.959999999999997</v>
      </c>
      <c r="AZ349" s="20">
        <f t="shared" si="725"/>
        <v>67.199999999999989</v>
      </c>
      <c r="BA349" s="20">
        <f t="shared" si="725"/>
        <v>67.199999999999989</v>
      </c>
      <c r="BB349" s="20">
        <f t="shared" si="725"/>
        <v>67.199999999999989</v>
      </c>
      <c r="BC349" s="20">
        <f t="shared" si="725"/>
        <v>67.199999999999989</v>
      </c>
      <c r="BD349" s="20">
        <f t="shared" si="725"/>
        <v>67.199999999999989</v>
      </c>
      <c r="BE349" s="20">
        <f t="shared" si="726"/>
        <v>67.199999999999989</v>
      </c>
      <c r="BF349" s="20">
        <f t="shared" si="726"/>
        <v>67.199999999999989</v>
      </c>
      <c r="BG349" s="20">
        <f t="shared" si="726"/>
        <v>67.199999999999989</v>
      </c>
      <c r="BH349" s="20">
        <f t="shared" si="726"/>
        <v>72.599999999999994</v>
      </c>
      <c r="BI349" s="20">
        <f t="shared" si="726"/>
        <v>80</v>
      </c>
      <c r="BJ349" s="20">
        <f t="shared" si="726"/>
        <v>80</v>
      </c>
      <c r="BK349" s="20">
        <f t="shared" si="726"/>
        <v>16.959999999999997</v>
      </c>
      <c r="BL349" s="20">
        <f t="shared" si="726"/>
        <v>16.959999999999997</v>
      </c>
      <c r="BM349" s="20">
        <f t="shared" si="726"/>
        <v>16.959999999999997</v>
      </c>
      <c r="BN349" s="20">
        <f t="shared" si="726"/>
        <v>16.959999999999997</v>
      </c>
      <c r="BO349" s="20">
        <f t="shared" si="727"/>
        <v>67.839999999999989</v>
      </c>
      <c r="BP349" s="20">
        <f t="shared" si="727"/>
        <v>12.719999999999999</v>
      </c>
      <c r="BQ349" s="20">
        <f t="shared" si="727"/>
        <v>33.919999999999995</v>
      </c>
      <c r="BR349" s="20">
        <f t="shared" si="727"/>
        <v>42.399999999999991</v>
      </c>
      <c r="BS349" s="20">
        <f t="shared" si="727"/>
        <v>16.959999999999997</v>
      </c>
      <c r="BT349" s="20">
        <f t="shared" si="727"/>
        <v>16.959999999999997</v>
      </c>
      <c r="BU349" s="20">
        <f t="shared" si="727"/>
        <v>20</v>
      </c>
      <c r="BV349" s="20">
        <f t="shared" si="727"/>
        <v>34.239999999999995</v>
      </c>
      <c r="BW349" s="20">
        <f t="shared" si="727"/>
        <v>67.839999999999989</v>
      </c>
      <c r="BX349" s="20">
        <f t="shared" si="727"/>
        <v>16.959999999999997</v>
      </c>
      <c r="BY349" s="20">
        <f t="shared" si="728"/>
        <v>16.959999999999997</v>
      </c>
      <c r="BZ349" s="20">
        <f t="shared" si="728"/>
        <v>16.959999999999997</v>
      </c>
      <c r="CA349" s="20">
        <f t="shared" si="728"/>
        <v>16.959999999999997</v>
      </c>
      <c r="CB349" s="20">
        <f t="shared" si="728"/>
        <v>16.959999999999997</v>
      </c>
      <c r="CC349" s="20">
        <f t="shared" si="728"/>
        <v>16.959999999999997</v>
      </c>
      <c r="CD349" s="20">
        <f t="shared" si="728"/>
        <v>16.959999999999997</v>
      </c>
      <c r="CE349" s="20">
        <f t="shared" si="728"/>
        <v>16.959999999999997</v>
      </c>
      <c r="CF349" s="20">
        <f t="shared" si="728"/>
        <v>80</v>
      </c>
      <c r="CG349" s="20">
        <f t="shared" si="728"/>
        <v>80</v>
      </c>
      <c r="CH349" s="20">
        <f t="shared" si="728"/>
        <v>80</v>
      </c>
      <c r="CI349" s="20">
        <f t="shared" si="728"/>
        <v>67.199999999999989</v>
      </c>
      <c r="CJ349" s="20">
        <f t="shared" si="728"/>
        <v>52.489999999999995</v>
      </c>
      <c r="CK349" s="20">
        <f t="shared" si="728"/>
        <v>72.399999999999991</v>
      </c>
      <c r="CL349" s="20">
        <f t="shared" si="728"/>
        <v>69.11999999999999</v>
      </c>
      <c r="CM349" s="20">
        <v>96.845430812125841</v>
      </c>
      <c r="CN349" s="20">
        <v>17.754614511077701</v>
      </c>
      <c r="CO349" s="20">
        <v>5.1804571540308313</v>
      </c>
      <c r="CP349" s="20">
        <f t="shared" si="711"/>
        <v>18.099999999999998</v>
      </c>
      <c r="CQ349" s="20">
        <f t="shared" si="711"/>
        <v>18.099999999999998</v>
      </c>
      <c r="CR349" s="20">
        <f t="shared" si="711"/>
        <v>72.399999999999991</v>
      </c>
      <c r="CS349" s="20">
        <f t="shared" si="711"/>
        <v>7.2399999999999993</v>
      </c>
    </row>
    <row r="350" spans="4:97" hidden="1" outlineLevel="1" x14ac:dyDescent="0.25">
      <c r="D350" s="2">
        <f t="shared" si="701"/>
        <v>271</v>
      </c>
      <c r="F350" s="24">
        <f t="shared" si="712"/>
        <v>50222</v>
      </c>
      <c r="G350" s="39">
        <f t="shared" si="702"/>
        <v>3706.1033364085661</v>
      </c>
      <c r="H350" s="40">
        <f t="shared" si="721"/>
        <v>5.1405676339447934</v>
      </c>
      <c r="I350" s="40">
        <f t="shared" si="721"/>
        <v>470.96</v>
      </c>
      <c r="J350" s="40">
        <f t="shared" si="721"/>
        <v>176.57651533473179</v>
      </c>
      <c r="K350" s="40">
        <f t="shared" si="721"/>
        <v>398.84000000000003</v>
      </c>
      <c r="L350" s="40">
        <f t="shared" si="721"/>
        <v>430.95000000000005</v>
      </c>
      <c r="M350" s="40">
        <f t="shared" si="721"/>
        <v>1426.259</v>
      </c>
      <c r="N350" s="40">
        <f t="shared" si="721"/>
        <v>96.297253439888422</v>
      </c>
      <c r="O350" s="40">
        <f t="shared" si="721"/>
        <v>701.08</v>
      </c>
      <c r="P350" s="6"/>
      <c r="Q350" s="20">
        <f t="shared" si="722"/>
        <v>79.2</v>
      </c>
      <c r="R350" s="20">
        <f t="shared" si="722"/>
        <v>44.749999999999993</v>
      </c>
      <c r="S350" s="20">
        <f t="shared" si="722"/>
        <v>45</v>
      </c>
      <c r="T350" s="20">
        <f t="shared" si="722"/>
        <v>71.599999999999994</v>
      </c>
      <c r="U350" s="20">
        <f t="shared" si="722"/>
        <v>18.973999999999997</v>
      </c>
      <c r="V350" s="20">
        <f t="shared" si="722"/>
        <v>18</v>
      </c>
      <c r="W350" s="20">
        <f t="shared" si="722"/>
        <v>8.9499999999999993</v>
      </c>
      <c r="X350" s="20">
        <f t="shared" si="722"/>
        <v>18</v>
      </c>
      <c r="Y350" s="20">
        <f t="shared" si="722"/>
        <v>72</v>
      </c>
      <c r="Z350" s="20">
        <f t="shared" si="722"/>
        <v>72</v>
      </c>
      <c r="AA350" s="20">
        <f t="shared" si="723"/>
        <v>72</v>
      </c>
      <c r="AB350" s="20">
        <f t="shared" si="723"/>
        <v>72.399999999999991</v>
      </c>
      <c r="AC350" s="20">
        <f t="shared" si="723"/>
        <v>72.399999999999991</v>
      </c>
      <c r="AD350" s="20">
        <f t="shared" si="723"/>
        <v>71.599999999999994</v>
      </c>
      <c r="AE350" s="20">
        <f t="shared" si="723"/>
        <v>72</v>
      </c>
      <c r="AF350" s="20">
        <f t="shared" si="723"/>
        <v>72</v>
      </c>
      <c r="AG350" s="20">
        <f t="shared" si="723"/>
        <v>44.999999999999993</v>
      </c>
      <c r="AH350" s="20">
        <f t="shared" si="723"/>
        <v>72</v>
      </c>
      <c r="AI350" s="20">
        <f t="shared" si="723"/>
        <v>80</v>
      </c>
      <c r="AJ350" s="20">
        <f t="shared" si="723"/>
        <v>80</v>
      </c>
      <c r="AK350" s="20">
        <f t="shared" si="724"/>
        <v>4.4749999999999996</v>
      </c>
      <c r="AL350" s="20">
        <f t="shared" si="724"/>
        <v>5.3999999999999995</v>
      </c>
      <c r="AM350" s="20">
        <f t="shared" si="724"/>
        <v>70.38</v>
      </c>
      <c r="AN350" s="20">
        <f t="shared" si="724"/>
        <v>12.179999999999998</v>
      </c>
      <c r="AO350" s="20">
        <f t="shared" si="724"/>
        <v>6.2999999999999989</v>
      </c>
      <c r="AP350" s="20">
        <f t="shared" si="724"/>
        <v>16.799999999999997</v>
      </c>
      <c r="AQ350" s="20">
        <f t="shared" si="724"/>
        <v>16.799999999999997</v>
      </c>
      <c r="AR350" s="20">
        <f t="shared" si="724"/>
        <v>80</v>
      </c>
      <c r="AS350" s="20">
        <f t="shared" si="724"/>
        <v>69</v>
      </c>
      <c r="AT350" s="20">
        <f t="shared" si="724"/>
        <v>67.199999999999989</v>
      </c>
      <c r="AU350" s="20">
        <f t="shared" si="725"/>
        <v>80</v>
      </c>
      <c r="AV350" s="20">
        <f t="shared" si="725"/>
        <v>17.639999999999997</v>
      </c>
      <c r="AW350" s="20">
        <f t="shared" si="725"/>
        <v>37.127999999999993</v>
      </c>
      <c r="AX350" s="20">
        <f t="shared" si="725"/>
        <v>37.799999999999997</v>
      </c>
      <c r="AY350" s="20">
        <f t="shared" si="725"/>
        <v>16.799999999999997</v>
      </c>
      <c r="AZ350" s="20">
        <f t="shared" si="725"/>
        <v>66.559999999999988</v>
      </c>
      <c r="BA350" s="20">
        <f t="shared" si="725"/>
        <v>66.559999999999988</v>
      </c>
      <c r="BB350" s="20">
        <f t="shared" si="725"/>
        <v>66.559999999999988</v>
      </c>
      <c r="BC350" s="20">
        <f t="shared" si="725"/>
        <v>66.559999999999988</v>
      </c>
      <c r="BD350" s="20">
        <f t="shared" si="725"/>
        <v>66.559999999999988</v>
      </c>
      <c r="BE350" s="20">
        <f t="shared" si="726"/>
        <v>66.559999999999988</v>
      </c>
      <c r="BF350" s="20">
        <f t="shared" si="726"/>
        <v>66.559999999999988</v>
      </c>
      <c r="BG350" s="20">
        <f t="shared" si="726"/>
        <v>66.559999999999988</v>
      </c>
      <c r="BH350" s="20">
        <f t="shared" si="726"/>
        <v>72.599999999999994</v>
      </c>
      <c r="BI350" s="20">
        <f t="shared" si="726"/>
        <v>80</v>
      </c>
      <c r="BJ350" s="20">
        <f t="shared" si="726"/>
        <v>80</v>
      </c>
      <c r="BK350" s="20">
        <f t="shared" si="726"/>
        <v>16.799999999999997</v>
      </c>
      <c r="BL350" s="20">
        <f t="shared" si="726"/>
        <v>16.799999999999997</v>
      </c>
      <c r="BM350" s="20">
        <f t="shared" si="726"/>
        <v>16.799999999999997</v>
      </c>
      <c r="BN350" s="20">
        <f t="shared" si="726"/>
        <v>16.799999999999997</v>
      </c>
      <c r="BO350" s="20">
        <f t="shared" si="727"/>
        <v>67.199999999999989</v>
      </c>
      <c r="BP350" s="20">
        <f t="shared" si="727"/>
        <v>12.599999999999998</v>
      </c>
      <c r="BQ350" s="20">
        <f t="shared" si="727"/>
        <v>33.599999999999994</v>
      </c>
      <c r="BR350" s="20">
        <f t="shared" si="727"/>
        <v>41.999999999999993</v>
      </c>
      <c r="BS350" s="20">
        <f t="shared" si="727"/>
        <v>16.799999999999997</v>
      </c>
      <c r="BT350" s="20">
        <f t="shared" si="727"/>
        <v>16.799999999999997</v>
      </c>
      <c r="BU350" s="20">
        <f t="shared" si="727"/>
        <v>20</v>
      </c>
      <c r="BV350" s="20">
        <f t="shared" si="727"/>
        <v>33.919999999999995</v>
      </c>
      <c r="BW350" s="20">
        <f t="shared" si="727"/>
        <v>67.199999999999989</v>
      </c>
      <c r="BX350" s="20">
        <f t="shared" si="727"/>
        <v>16.799999999999997</v>
      </c>
      <c r="BY350" s="20">
        <f t="shared" si="728"/>
        <v>16.799999999999997</v>
      </c>
      <c r="BZ350" s="20">
        <f t="shared" si="728"/>
        <v>16.799999999999997</v>
      </c>
      <c r="CA350" s="20">
        <f t="shared" si="728"/>
        <v>16.799999999999997</v>
      </c>
      <c r="CB350" s="20">
        <f t="shared" si="728"/>
        <v>16.799999999999997</v>
      </c>
      <c r="CC350" s="20">
        <f t="shared" si="728"/>
        <v>16.799999999999997</v>
      </c>
      <c r="CD350" s="20">
        <f t="shared" si="728"/>
        <v>16.799999999999997</v>
      </c>
      <c r="CE350" s="20">
        <f t="shared" si="728"/>
        <v>16.799999999999997</v>
      </c>
      <c r="CF350" s="20">
        <f t="shared" si="728"/>
        <v>80</v>
      </c>
      <c r="CG350" s="20">
        <f t="shared" si="728"/>
        <v>80</v>
      </c>
      <c r="CH350" s="20">
        <f t="shared" si="728"/>
        <v>80</v>
      </c>
      <c r="CI350" s="20">
        <f t="shared" si="728"/>
        <v>66.559999999999988</v>
      </c>
      <c r="CJ350" s="20">
        <f t="shared" si="728"/>
        <v>52.199999999999996</v>
      </c>
      <c r="CK350" s="20">
        <f t="shared" si="728"/>
        <v>72</v>
      </c>
      <c r="CL350" s="20">
        <f t="shared" si="728"/>
        <v>68.47999999999999</v>
      </c>
      <c r="CM350" s="20">
        <v>96.297253439888422</v>
      </c>
      <c r="CN350" s="20">
        <v>17.648515334731808</v>
      </c>
      <c r="CO350" s="20">
        <v>5.1405676339447934</v>
      </c>
      <c r="CP350" s="20">
        <f t="shared" si="711"/>
        <v>18</v>
      </c>
      <c r="CQ350" s="20">
        <f t="shared" si="711"/>
        <v>18</v>
      </c>
      <c r="CR350" s="20">
        <f t="shared" si="711"/>
        <v>72</v>
      </c>
      <c r="CS350" s="20">
        <f t="shared" si="711"/>
        <v>7.1999999999999993</v>
      </c>
    </row>
    <row r="351" spans="4:97" hidden="1" outlineLevel="1" x14ac:dyDescent="0.25">
      <c r="D351" s="2">
        <f t="shared" si="701"/>
        <v>283</v>
      </c>
      <c r="F351" s="24">
        <f t="shared" si="712"/>
        <v>50587</v>
      </c>
      <c r="G351" s="39">
        <f t="shared" si="702"/>
        <v>3685.5237504430761</v>
      </c>
      <c r="H351" s="40">
        <f t="shared" si="721"/>
        <v>5.1009852631634178</v>
      </c>
      <c r="I351" s="40">
        <f t="shared" si="721"/>
        <v>466.7199999999998</v>
      </c>
      <c r="J351" s="40">
        <f t="shared" si="721"/>
        <v>174.95746793699414</v>
      </c>
      <c r="K351" s="40">
        <f t="shared" si="721"/>
        <v>395.23199999999986</v>
      </c>
      <c r="L351" s="40">
        <f t="shared" si="721"/>
        <v>427.47399999999982</v>
      </c>
      <c r="M351" s="40">
        <f t="shared" si="721"/>
        <v>1419.8470000000002</v>
      </c>
      <c r="N351" s="40">
        <f t="shared" si="721"/>
        <v>95.752297242919511</v>
      </c>
      <c r="O351" s="40">
        <f t="shared" si="721"/>
        <v>700.44</v>
      </c>
      <c r="P351" s="6"/>
      <c r="Q351" s="20">
        <f t="shared" si="722"/>
        <v>79.2</v>
      </c>
      <c r="R351" s="20">
        <f t="shared" si="722"/>
        <v>44.499999999999993</v>
      </c>
      <c r="S351" s="20">
        <f t="shared" si="722"/>
        <v>45</v>
      </c>
      <c r="T351" s="20">
        <f t="shared" si="722"/>
        <v>71.199999999999989</v>
      </c>
      <c r="U351" s="20">
        <f t="shared" si="722"/>
        <v>18.867999999999999</v>
      </c>
      <c r="V351" s="20">
        <f t="shared" si="722"/>
        <v>17.899999999999999</v>
      </c>
      <c r="W351" s="20">
        <f t="shared" si="722"/>
        <v>8.8999999999999986</v>
      </c>
      <c r="X351" s="20">
        <f t="shared" si="722"/>
        <v>17.899999999999999</v>
      </c>
      <c r="Y351" s="20">
        <f t="shared" si="722"/>
        <v>71.599999999999994</v>
      </c>
      <c r="Z351" s="20">
        <f t="shared" si="722"/>
        <v>71.599999999999994</v>
      </c>
      <c r="AA351" s="20">
        <f t="shared" si="723"/>
        <v>71.599999999999994</v>
      </c>
      <c r="AB351" s="20">
        <f t="shared" si="723"/>
        <v>72</v>
      </c>
      <c r="AC351" s="20">
        <f t="shared" si="723"/>
        <v>72</v>
      </c>
      <c r="AD351" s="20">
        <f t="shared" si="723"/>
        <v>71.199999999999989</v>
      </c>
      <c r="AE351" s="20">
        <f t="shared" si="723"/>
        <v>71.599999999999994</v>
      </c>
      <c r="AF351" s="20">
        <f t="shared" si="723"/>
        <v>71.599999999999994</v>
      </c>
      <c r="AG351" s="20">
        <f t="shared" si="723"/>
        <v>44.749999999999993</v>
      </c>
      <c r="AH351" s="20">
        <f t="shared" si="723"/>
        <v>71.599999999999994</v>
      </c>
      <c r="AI351" s="20">
        <f t="shared" si="723"/>
        <v>80</v>
      </c>
      <c r="AJ351" s="20">
        <f t="shared" si="723"/>
        <v>80</v>
      </c>
      <c r="AK351" s="20">
        <f t="shared" si="724"/>
        <v>4.4499999999999993</v>
      </c>
      <c r="AL351" s="20">
        <f t="shared" si="724"/>
        <v>5.3699999999999992</v>
      </c>
      <c r="AM351" s="20">
        <f t="shared" si="724"/>
        <v>69.98899999999999</v>
      </c>
      <c r="AN351" s="20">
        <f t="shared" si="724"/>
        <v>12.063999999999998</v>
      </c>
      <c r="AO351" s="20">
        <f t="shared" si="724"/>
        <v>6.2399999999999984</v>
      </c>
      <c r="AP351" s="20">
        <f t="shared" si="724"/>
        <v>16.639999999999997</v>
      </c>
      <c r="AQ351" s="20">
        <f t="shared" si="724"/>
        <v>16.639999999999997</v>
      </c>
      <c r="AR351" s="20">
        <f t="shared" si="724"/>
        <v>80</v>
      </c>
      <c r="AS351" s="20">
        <f t="shared" si="724"/>
        <v>69</v>
      </c>
      <c r="AT351" s="20">
        <f t="shared" si="724"/>
        <v>66.559999999999988</v>
      </c>
      <c r="AU351" s="20">
        <f t="shared" si="725"/>
        <v>80</v>
      </c>
      <c r="AV351" s="20">
        <f t="shared" si="725"/>
        <v>17.471999999999998</v>
      </c>
      <c r="AW351" s="20">
        <f t="shared" si="725"/>
        <v>36.774399999999993</v>
      </c>
      <c r="AX351" s="20">
        <f t="shared" si="725"/>
        <v>37.439999999999991</v>
      </c>
      <c r="AY351" s="20">
        <f t="shared" si="725"/>
        <v>16.639999999999997</v>
      </c>
      <c r="AZ351" s="20">
        <f t="shared" si="725"/>
        <v>65.919999999999987</v>
      </c>
      <c r="BA351" s="20">
        <f t="shared" si="725"/>
        <v>65.919999999999987</v>
      </c>
      <c r="BB351" s="20">
        <f t="shared" si="725"/>
        <v>65.919999999999987</v>
      </c>
      <c r="BC351" s="20">
        <f t="shared" si="725"/>
        <v>65.919999999999987</v>
      </c>
      <c r="BD351" s="20">
        <f t="shared" si="725"/>
        <v>65.919999999999987</v>
      </c>
      <c r="BE351" s="20">
        <f t="shared" si="726"/>
        <v>65.919999999999987</v>
      </c>
      <c r="BF351" s="20">
        <f t="shared" si="726"/>
        <v>65.919999999999987</v>
      </c>
      <c r="BG351" s="20">
        <f t="shared" si="726"/>
        <v>65.919999999999987</v>
      </c>
      <c r="BH351" s="20">
        <f t="shared" si="726"/>
        <v>72.599999999999994</v>
      </c>
      <c r="BI351" s="20">
        <f t="shared" si="726"/>
        <v>80</v>
      </c>
      <c r="BJ351" s="20">
        <f t="shared" si="726"/>
        <v>80</v>
      </c>
      <c r="BK351" s="20">
        <f t="shared" si="726"/>
        <v>16.639999999999997</v>
      </c>
      <c r="BL351" s="20">
        <f t="shared" si="726"/>
        <v>16.639999999999997</v>
      </c>
      <c r="BM351" s="20">
        <f t="shared" si="726"/>
        <v>16.639999999999997</v>
      </c>
      <c r="BN351" s="20">
        <f t="shared" si="726"/>
        <v>16.639999999999997</v>
      </c>
      <c r="BO351" s="20">
        <f t="shared" si="727"/>
        <v>66.559999999999988</v>
      </c>
      <c r="BP351" s="20">
        <f t="shared" si="727"/>
        <v>12.479999999999997</v>
      </c>
      <c r="BQ351" s="20">
        <f t="shared" si="727"/>
        <v>33.279999999999994</v>
      </c>
      <c r="BR351" s="20">
        <f t="shared" si="727"/>
        <v>41.599999999999994</v>
      </c>
      <c r="BS351" s="20">
        <f t="shared" si="727"/>
        <v>16.639999999999997</v>
      </c>
      <c r="BT351" s="20">
        <f t="shared" si="727"/>
        <v>16.639999999999997</v>
      </c>
      <c r="BU351" s="20">
        <f t="shared" si="727"/>
        <v>20</v>
      </c>
      <c r="BV351" s="20">
        <f t="shared" si="727"/>
        <v>33.599999999999994</v>
      </c>
      <c r="BW351" s="20">
        <f t="shared" si="727"/>
        <v>66.559999999999988</v>
      </c>
      <c r="BX351" s="20">
        <f t="shared" si="727"/>
        <v>16.639999999999997</v>
      </c>
      <c r="BY351" s="20">
        <f t="shared" si="728"/>
        <v>16.639999999999997</v>
      </c>
      <c r="BZ351" s="20">
        <f t="shared" si="728"/>
        <v>16.639999999999997</v>
      </c>
      <c r="CA351" s="20">
        <f t="shared" si="728"/>
        <v>16.639999999999997</v>
      </c>
      <c r="CB351" s="20">
        <f t="shared" si="728"/>
        <v>16.639999999999997</v>
      </c>
      <c r="CC351" s="20">
        <f t="shared" si="728"/>
        <v>16.639999999999997</v>
      </c>
      <c r="CD351" s="20">
        <f t="shared" si="728"/>
        <v>16.639999999999997</v>
      </c>
      <c r="CE351" s="20">
        <f t="shared" si="728"/>
        <v>16.639999999999997</v>
      </c>
      <c r="CF351" s="20">
        <f t="shared" si="728"/>
        <v>80</v>
      </c>
      <c r="CG351" s="20">
        <f t="shared" si="728"/>
        <v>80</v>
      </c>
      <c r="CH351" s="20">
        <f t="shared" si="728"/>
        <v>80</v>
      </c>
      <c r="CI351" s="20">
        <f t="shared" si="728"/>
        <v>65.919999999999987</v>
      </c>
      <c r="CJ351" s="20">
        <f t="shared" si="728"/>
        <v>51.91</v>
      </c>
      <c r="CK351" s="20">
        <f t="shared" si="728"/>
        <v>71.599999999999994</v>
      </c>
      <c r="CL351" s="20">
        <f t="shared" si="728"/>
        <v>67.839999999999989</v>
      </c>
      <c r="CM351" s="20">
        <v>95.752297242919511</v>
      </c>
      <c r="CN351" s="20">
        <v>17.543067936994177</v>
      </c>
      <c r="CO351" s="20">
        <v>5.1009852631634178</v>
      </c>
      <c r="CP351" s="20">
        <f t="shared" si="711"/>
        <v>17.899999999999999</v>
      </c>
      <c r="CQ351" s="20">
        <f t="shared" si="711"/>
        <v>17.899999999999999</v>
      </c>
      <c r="CR351" s="20">
        <f t="shared" si="711"/>
        <v>71.599999999999994</v>
      </c>
      <c r="CS351" s="20">
        <f t="shared" si="711"/>
        <v>7.1599999999999993</v>
      </c>
    </row>
    <row r="352" spans="4:97" collapsed="1" x14ac:dyDescent="0.25">
      <c r="D352" s="2">
        <f t="shared" si="701"/>
        <v>295</v>
      </c>
      <c r="F352" s="24">
        <f t="shared" si="712"/>
        <v>50952</v>
      </c>
      <c r="G352" s="39">
        <f t="shared" si="702"/>
        <v>3664.9483183886505</v>
      </c>
      <c r="H352" s="40">
        <f t="shared" si="721"/>
        <v>5.0617076766370594</v>
      </c>
      <c r="I352" s="40">
        <f t="shared" si="721"/>
        <v>462.47999999999985</v>
      </c>
      <c r="J352" s="40">
        <f t="shared" si="721"/>
        <v>173.33906820999266</v>
      </c>
      <c r="K352" s="40">
        <f t="shared" si="721"/>
        <v>391.62400000000002</v>
      </c>
      <c r="L352" s="40">
        <f t="shared" si="721"/>
        <v>423.99799999999999</v>
      </c>
      <c r="M352" s="40">
        <f t="shared" si="721"/>
        <v>1413.4349999999997</v>
      </c>
      <c r="N352" s="40">
        <f t="shared" si="721"/>
        <v>95.210542502019933</v>
      </c>
      <c r="O352" s="40">
        <f t="shared" si="721"/>
        <v>699.8</v>
      </c>
      <c r="P352" s="6"/>
      <c r="Q352" s="20">
        <f t="shared" si="722"/>
        <v>79.2</v>
      </c>
      <c r="R352" s="20">
        <f t="shared" si="722"/>
        <v>44.249999999999993</v>
      </c>
      <c r="S352" s="20">
        <f t="shared" si="722"/>
        <v>45</v>
      </c>
      <c r="T352" s="20">
        <f t="shared" si="722"/>
        <v>70.8</v>
      </c>
      <c r="U352" s="20">
        <f t="shared" si="722"/>
        <v>18.761999999999997</v>
      </c>
      <c r="V352" s="20">
        <f t="shared" si="722"/>
        <v>17.799999999999997</v>
      </c>
      <c r="W352" s="20">
        <f t="shared" si="722"/>
        <v>8.85</v>
      </c>
      <c r="X352" s="20">
        <f t="shared" si="722"/>
        <v>17.799999999999997</v>
      </c>
      <c r="Y352" s="20">
        <f t="shared" si="722"/>
        <v>71.199999999999989</v>
      </c>
      <c r="Z352" s="20">
        <f t="shared" si="722"/>
        <v>71.199999999999989</v>
      </c>
      <c r="AA352" s="20">
        <f t="shared" si="723"/>
        <v>71.199999999999989</v>
      </c>
      <c r="AB352" s="20">
        <f t="shared" si="723"/>
        <v>71.599999999999994</v>
      </c>
      <c r="AC352" s="20">
        <f t="shared" si="723"/>
        <v>71.599999999999994</v>
      </c>
      <c r="AD352" s="20">
        <f t="shared" si="723"/>
        <v>70.8</v>
      </c>
      <c r="AE352" s="20">
        <f t="shared" si="723"/>
        <v>71.199999999999989</v>
      </c>
      <c r="AF352" s="20">
        <f t="shared" si="723"/>
        <v>71.199999999999989</v>
      </c>
      <c r="AG352" s="20">
        <f t="shared" si="723"/>
        <v>44.499999999999993</v>
      </c>
      <c r="AH352" s="20">
        <f t="shared" si="723"/>
        <v>71.199999999999989</v>
      </c>
      <c r="AI352" s="20">
        <f t="shared" si="723"/>
        <v>80</v>
      </c>
      <c r="AJ352" s="20">
        <f t="shared" si="723"/>
        <v>80</v>
      </c>
      <c r="AK352" s="20">
        <f t="shared" si="724"/>
        <v>4.4249999999999998</v>
      </c>
      <c r="AL352" s="20">
        <f t="shared" si="724"/>
        <v>5.34</v>
      </c>
      <c r="AM352" s="20">
        <f t="shared" si="724"/>
        <v>69.597999999999999</v>
      </c>
      <c r="AN352" s="20">
        <f t="shared" si="724"/>
        <v>11.947999999999997</v>
      </c>
      <c r="AO352" s="20">
        <f t="shared" si="724"/>
        <v>6.1799999999999988</v>
      </c>
      <c r="AP352" s="20">
        <f t="shared" si="724"/>
        <v>16.479999999999997</v>
      </c>
      <c r="AQ352" s="20">
        <f t="shared" si="724"/>
        <v>16.479999999999997</v>
      </c>
      <c r="AR352" s="20">
        <f t="shared" si="724"/>
        <v>80</v>
      </c>
      <c r="AS352" s="20">
        <f t="shared" si="724"/>
        <v>69</v>
      </c>
      <c r="AT352" s="20">
        <f t="shared" si="724"/>
        <v>65.919999999999987</v>
      </c>
      <c r="AU352" s="20">
        <f t="shared" si="725"/>
        <v>80</v>
      </c>
      <c r="AV352" s="20">
        <f t="shared" si="725"/>
        <v>17.303999999999995</v>
      </c>
      <c r="AW352" s="20">
        <f t="shared" si="725"/>
        <v>36.420799999999993</v>
      </c>
      <c r="AX352" s="20">
        <f t="shared" si="725"/>
        <v>37.079999999999991</v>
      </c>
      <c r="AY352" s="20">
        <f t="shared" si="725"/>
        <v>16.479999999999997</v>
      </c>
      <c r="AZ352" s="20">
        <f t="shared" si="725"/>
        <v>65.279999999999987</v>
      </c>
      <c r="BA352" s="20">
        <f t="shared" si="725"/>
        <v>65.279999999999987</v>
      </c>
      <c r="BB352" s="20">
        <f t="shared" si="725"/>
        <v>65.279999999999987</v>
      </c>
      <c r="BC352" s="20">
        <f t="shared" si="725"/>
        <v>65.279999999999987</v>
      </c>
      <c r="BD352" s="20">
        <f t="shared" si="725"/>
        <v>65.279999999999987</v>
      </c>
      <c r="BE352" s="20">
        <f t="shared" si="726"/>
        <v>65.279999999999987</v>
      </c>
      <c r="BF352" s="20">
        <f t="shared" si="726"/>
        <v>65.279999999999987</v>
      </c>
      <c r="BG352" s="20">
        <f t="shared" si="726"/>
        <v>65.279999999999987</v>
      </c>
      <c r="BH352" s="20">
        <f t="shared" si="726"/>
        <v>72.599999999999994</v>
      </c>
      <c r="BI352" s="20">
        <f t="shared" si="726"/>
        <v>80</v>
      </c>
      <c r="BJ352" s="20">
        <f t="shared" si="726"/>
        <v>80</v>
      </c>
      <c r="BK352" s="20">
        <f t="shared" si="726"/>
        <v>16.479999999999997</v>
      </c>
      <c r="BL352" s="20">
        <f t="shared" si="726"/>
        <v>16.479999999999997</v>
      </c>
      <c r="BM352" s="20">
        <f t="shared" si="726"/>
        <v>16.479999999999997</v>
      </c>
      <c r="BN352" s="20">
        <f t="shared" si="726"/>
        <v>16.479999999999997</v>
      </c>
      <c r="BO352" s="20">
        <f t="shared" si="727"/>
        <v>65.919999999999987</v>
      </c>
      <c r="BP352" s="20">
        <f t="shared" si="727"/>
        <v>12.359999999999998</v>
      </c>
      <c r="BQ352" s="20">
        <f t="shared" si="727"/>
        <v>32.959999999999994</v>
      </c>
      <c r="BR352" s="20">
        <f t="shared" si="727"/>
        <v>41.199999999999989</v>
      </c>
      <c r="BS352" s="20">
        <f t="shared" si="727"/>
        <v>16.479999999999997</v>
      </c>
      <c r="BT352" s="20">
        <f t="shared" si="727"/>
        <v>16.479999999999997</v>
      </c>
      <c r="BU352" s="20">
        <f t="shared" si="727"/>
        <v>20</v>
      </c>
      <c r="BV352" s="20">
        <f t="shared" si="727"/>
        <v>33.279999999999994</v>
      </c>
      <c r="BW352" s="20">
        <f t="shared" si="727"/>
        <v>65.919999999999987</v>
      </c>
      <c r="BX352" s="20">
        <f t="shared" si="727"/>
        <v>16.479999999999997</v>
      </c>
      <c r="BY352" s="20">
        <f t="shared" si="728"/>
        <v>16.479999999999997</v>
      </c>
      <c r="BZ352" s="20">
        <f t="shared" si="728"/>
        <v>16.479999999999997</v>
      </c>
      <c r="CA352" s="20">
        <f t="shared" si="728"/>
        <v>16.479999999999997</v>
      </c>
      <c r="CB352" s="20">
        <f t="shared" si="728"/>
        <v>16.479999999999997</v>
      </c>
      <c r="CC352" s="20">
        <f t="shared" si="728"/>
        <v>16.479999999999997</v>
      </c>
      <c r="CD352" s="20">
        <f t="shared" si="728"/>
        <v>16.479999999999997</v>
      </c>
      <c r="CE352" s="20">
        <f t="shared" si="728"/>
        <v>16.479999999999997</v>
      </c>
      <c r="CF352" s="20">
        <f t="shared" si="728"/>
        <v>80</v>
      </c>
      <c r="CG352" s="20">
        <f t="shared" si="728"/>
        <v>80</v>
      </c>
      <c r="CH352" s="20">
        <f t="shared" si="728"/>
        <v>80</v>
      </c>
      <c r="CI352" s="20">
        <f t="shared" si="728"/>
        <v>65.279999999999987</v>
      </c>
      <c r="CJ352" s="20">
        <f t="shared" si="728"/>
        <v>51.62</v>
      </c>
      <c r="CK352" s="20">
        <f t="shared" si="728"/>
        <v>71.199999999999989</v>
      </c>
      <c r="CL352" s="20">
        <f t="shared" si="728"/>
        <v>67.199999999999989</v>
      </c>
      <c r="CM352" s="20">
        <v>95.210542502019933</v>
      </c>
      <c r="CN352" s="20">
        <v>17.438268209992685</v>
      </c>
      <c r="CO352" s="20">
        <v>5.0617076766370594</v>
      </c>
      <c r="CP352" s="20">
        <f t="shared" si="711"/>
        <v>17.799999999999997</v>
      </c>
      <c r="CQ352" s="20">
        <f t="shared" si="711"/>
        <v>17.799999999999997</v>
      </c>
      <c r="CR352" s="20">
        <f t="shared" si="711"/>
        <v>71.199999999999989</v>
      </c>
      <c r="CS352" s="20">
        <f t="shared" si="711"/>
        <v>7.1199999999999992</v>
      </c>
    </row>
    <row r="353" spans="1:97" collapsed="1" x14ac:dyDescent="0.25">
      <c r="D353" s="2">
        <f t="shared" si="701"/>
        <v>307</v>
      </c>
      <c r="F353" s="24">
        <f t="shared" si="712"/>
        <v>51318</v>
      </c>
      <c r="G353" s="39">
        <f t="shared" si="702"/>
        <v>3644.3770142236799</v>
      </c>
      <c r="H353" s="40">
        <f t="shared" si="721"/>
        <v>5.0227325275269532</v>
      </c>
      <c r="I353" s="40">
        <f t="shared" si="721"/>
        <v>458.2399999999999</v>
      </c>
      <c r="J353" s="40">
        <f t="shared" si="721"/>
        <v>171.72131207233735</v>
      </c>
      <c r="K353" s="40">
        <f t="shared" si="721"/>
        <v>388.01599999999991</v>
      </c>
      <c r="L353" s="40">
        <f t="shared" si="721"/>
        <v>420.52199999999993</v>
      </c>
      <c r="M353" s="40">
        <f t="shared" si="721"/>
        <v>1407.0229999999999</v>
      </c>
      <c r="N353" s="40">
        <f t="shared" si="721"/>
        <v>94.671969623814789</v>
      </c>
      <c r="O353" s="40">
        <f t="shared" si="721"/>
        <v>699.16</v>
      </c>
      <c r="P353" s="6"/>
      <c r="Q353" s="20">
        <f t="shared" si="722"/>
        <v>79.2</v>
      </c>
      <c r="R353" s="20">
        <f t="shared" si="722"/>
        <v>43.999999999999993</v>
      </c>
      <c r="S353" s="20">
        <f t="shared" si="722"/>
        <v>45</v>
      </c>
      <c r="T353" s="20">
        <f t="shared" si="722"/>
        <v>70.399999999999991</v>
      </c>
      <c r="U353" s="20">
        <f t="shared" si="722"/>
        <v>18.655999999999999</v>
      </c>
      <c r="V353" s="20">
        <f t="shared" si="722"/>
        <v>17.7</v>
      </c>
      <c r="W353" s="20">
        <f t="shared" si="722"/>
        <v>8.7999999999999989</v>
      </c>
      <c r="X353" s="20">
        <f t="shared" si="722"/>
        <v>17.7</v>
      </c>
      <c r="Y353" s="20">
        <f t="shared" si="722"/>
        <v>70.8</v>
      </c>
      <c r="Z353" s="20">
        <f t="shared" si="722"/>
        <v>70.8</v>
      </c>
      <c r="AA353" s="20">
        <f t="shared" si="723"/>
        <v>70.8</v>
      </c>
      <c r="AB353" s="20">
        <f t="shared" si="723"/>
        <v>71.199999999999989</v>
      </c>
      <c r="AC353" s="20">
        <f t="shared" si="723"/>
        <v>71.199999999999989</v>
      </c>
      <c r="AD353" s="20">
        <f t="shared" si="723"/>
        <v>70.399999999999991</v>
      </c>
      <c r="AE353" s="20">
        <f t="shared" si="723"/>
        <v>70.8</v>
      </c>
      <c r="AF353" s="20">
        <f t="shared" si="723"/>
        <v>70.8</v>
      </c>
      <c r="AG353" s="20">
        <f t="shared" si="723"/>
        <v>44.249999999999993</v>
      </c>
      <c r="AH353" s="20">
        <f t="shared" si="723"/>
        <v>70.8</v>
      </c>
      <c r="AI353" s="20">
        <f t="shared" si="723"/>
        <v>80</v>
      </c>
      <c r="AJ353" s="20">
        <f t="shared" si="723"/>
        <v>80</v>
      </c>
      <c r="AK353" s="20">
        <f t="shared" si="724"/>
        <v>4.3999999999999995</v>
      </c>
      <c r="AL353" s="20">
        <f t="shared" si="724"/>
        <v>5.31</v>
      </c>
      <c r="AM353" s="20">
        <f t="shared" si="724"/>
        <v>69.206999999999994</v>
      </c>
      <c r="AN353" s="20">
        <f t="shared" si="724"/>
        <v>11.831999999999997</v>
      </c>
      <c r="AO353" s="20">
        <f t="shared" si="724"/>
        <v>6.1199999999999992</v>
      </c>
      <c r="AP353" s="20">
        <f t="shared" si="724"/>
        <v>16.319999999999997</v>
      </c>
      <c r="AQ353" s="20">
        <f t="shared" si="724"/>
        <v>16.319999999999997</v>
      </c>
      <c r="AR353" s="20">
        <f t="shared" si="724"/>
        <v>80</v>
      </c>
      <c r="AS353" s="20">
        <f t="shared" si="724"/>
        <v>69</v>
      </c>
      <c r="AT353" s="20">
        <f t="shared" si="724"/>
        <v>65.279999999999987</v>
      </c>
      <c r="AU353" s="20">
        <f t="shared" si="725"/>
        <v>80</v>
      </c>
      <c r="AV353" s="20">
        <f t="shared" si="725"/>
        <v>17.135999999999996</v>
      </c>
      <c r="AW353" s="20">
        <f t="shared" si="725"/>
        <v>36.067199999999993</v>
      </c>
      <c r="AX353" s="20">
        <f t="shared" si="725"/>
        <v>36.719999999999992</v>
      </c>
      <c r="AY353" s="20">
        <f t="shared" si="725"/>
        <v>16.319999999999997</v>
      </c>
      <c r="AZ353" s="20">
        <f t="shared" si="725"/>
        <v>64.639999999999986</v>
      </c>
      <c r="BA353" s="20">
        <f t="shared" si="725"/>
        <v>64.639999999999986</v>
      </c>
      <c r="BB353" s="20">
        <f t="shared" si="725"/>
        <v>64.639999999999986</v>
      </c>
      <c r="BC353" s="20">
        <f t="shared" si="725"/>
        <v>64.639999999999986</v>
      </c>
      <c r="BD353" s="20">
        <f t="shared" si="725"/>
        <v>64.639999999999986</v>
      </c>
      <c r="BE353" s="20">
        <f t="shared" si="726"/>
        <v>64.639999999999986</v>
      </c>
      <c r="BF353" s="20">
        <f t="shared" si="726"/>
        <v>64.639999999999986</v>
      </c>
      <c r="BG353" s="20">
        <f t="shared" si="726"/>
        <v>64.639999999999986</v>
      </c>
      <c r="BH353" s="20">
        <f t="shared" si="726"/>
        <v>72.599999999999994</v>
      </c>
      <c r="BI353" s="20">
        <f t="shared" si="726"/>
        <v>80</v>
      </c>
      <c r="BJ353" s="20">
        <f t="shared" si="726"/>
        <v>80</v>
      </c>
      <c r="BK353" s="20">
        <f t="shared" si="726"/>
        <v>16.319999999999997</v>
      </c>
      <c r="BL353" s="20">
        <f t="shared" si="726"/>
        <v>16.319999999999997</v>
      </c>
      <c r="BM353" s="20">
        <f t="shared" si="726"/>
        <v>16.319999999999997</v>
      </c>
      <c r="BN353" s="20">
        <f t="shared" si="726"/>
        <v>16.319999999999997</v>
      </c>
      <c r="BO353" s="20">
        <f t="shared" si="727"/>
        <v>65.279999999999987</v>
      </c>
      <c r="BP353" s="20">
        <f t="shared" si="727"/>
        <v>12.239999999999998</v>
      </c>
      <c r="BQ353" s="20">
        <f t="shared" si="727"/>
        <v>32.639999999999993</v>
      </c>
      <c r="BR353" s="20">
        <f t="shared" si="727"/>
        <v>40.79999999999999</v>
      </c>
      <c r="BS353" s="20">
        <f t="shared" si="727"/>
        <v>16.319999999999997</v>
      </c>
      <c r="BT353" s="20">
        <f t="shared" si="727"/>
        <v>16.319999999999997</v>
      </c>
      <c r="BU353" s="20">
        <f t="shared" si="727"/>
        <v>20</v>
      </c>
      <c r="BV353" s="20">
        <f t="shared" si="727"/>
        <v>32.959999999999994</v>
      </c>
      <c r="BW353" s="20">
        <f t="shared" si="727"/>
        <v>65.279999999999987</v>
      </c>
      <c r="BX353" s="20">
        <f t="shared" si="727"/>
        <v>16.319999999999997</v>
      </c>
      <c r="BY353" s="20">
        <f t="shared" si="728"/>
        <v>16.319999999999997</v>
      </c>
      <c r="BZ353" s="20">
        <f t="shared" si="728"/>
        <v>16.319999999999997</v>
      </c>
      <c r="CA353" s="20">
        <f t="shared" si="728"/>
        <v>16.319999999999997</v>
      </c>
      <c r="CB353" s="20">
        <f t="shared" si="728"/>
        <v>16.319999999999997</v>
      </c>
      <c r="CC353" s="20">
        <f t="shared" si="728"/>
        <v>16.319999999999997</v>
      </c>
      <c r="CD353" s="20">
        <f t="shared" si="728"/>
        <v>16.319999999999997</v>
      </c>
      <c r="CE353" s="20">
        <f t="shared" si="728"/>
        <v>16.319999999999997</v>
      </c>
      <c r="CF353" s="20">
        <f t="shared" si="728"/>
        <v>80</v>
      </c>
      <c r="CG353" s="20">
        <f t="shared" si="728"/>
        <v>80</v>
      </c>
      <c r="CH353" s="20">
        <f t="shared" si="728"/>
        <v>80</v>
      </c>
      <c r="CI353" s="20">
        <f t="shared" si="728"/>
        <v>64.639999999999986</v>
      </c>
      <c r="CJ353" s="20">
        <f t="shared" si="728"/>
        <v>51.329999999999991</v>
      </c>
      <c r="CK353" s="20">
        <f t="shared" si="728"/>
        <v>70.8</v>
      </c>
      <c r="CL353" s="20">
        <f t="shared" si="728"/>
        <v>66.559999999999988</v>
      </c>
      <c r="CM353" s="20">
        <v>94.671969623814789</v>
      </c>
      <c r="CN353" s="20">
        <v>17.334112072337412</v>
      </c>
      <c r="CO353" s="20">
        <v>5.0227325275269532</v>
      </c>
      <c r="CP353" s="20">
        <f t="shared" si="711"/>
        <v>17.7</v>
      </c>
      <c r="CQ353" s="20">
        <f t="shared" si="711"/>
        <v>17.7</v>
      </c>
      <c r="CR353" s="20">
        <f t="shared" si="711"/>
        <v>70.8</v>
      </c>
      <c r="CS353" s="20">
        <f t="shared" si="711"/>
        <v>7.0799999999999992</v>
      </c>
    </row>
    <row r="355" spans="1:97" x14ac:dyDescent="0.25">
      <c r="A355" s="5" t="s">
        <v>104</v>
      </c>
      <c r="B355" s="5" t="s">
        <v>39</v>
      </c>
      <c r="C355" s="5" t="s">
        <v>40</v>
      </c>
      <c r="D355" s="5" t="s">
        <v>105</v>
      </c>
      <c r="F355" s="22" t="s">
        <v>134</v>
      </c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</row>
    <row r="356" spans="1:97" x14ac:dyDescent="0.25">
      <c r="D356" s="2">
        <f t="shared" ref="D356:D381" si="729">MATCH(F356,$F$14:$F$325,0)</f>
        <v>7</v>
      </c>
      <c r="F356" s="24">
        <v>42186</v>
      </c>
      <c r="G356" s="39">
        <f t="shared" ref="G356:G381" si="730">SUM(Q356:CT356)</f>
        <v>0</v>
      </c>
      <c r="H356" s="40">
        <f t="shared" ref="H356:O371" si="731">SUMIF($Q$5:$CT$5,H$5,$Q356:$CT356)</f>
        <v>0</v>
      </c>
      <c r="I356" s="40">
        <f t="shared" si="731"/>
        <v>0</v>
      </c>
      <c r="J356" s="40">
        <f t="shared" si="731"/>
        <v>0</v>
      </c>
      <c r="K356" s="40">
        <f t="shared" si="731"/>
        <v>0</v>
      </c>
      <c r="L356" s="40">
        <f t="shared" si="731"/>
        <v>0</v>
      </c>
      <c r="M356" s="40">
        <f t="shared" si="731"/>
        <v>0</v>
      </c>
      <c r="N356" s="40">
        <f t="shared" si="731"/>
        <v>0</v>
      </c>
      <c r="O356" s="40">
        <f t="shared" si="731"/>
        <v>0</v>
      </c>
      <c r="P356" s="6"/>
      <c r="Q356" s="20">
        <f>Q328*Q$9</f>
        <v>0</v>
      </c>
      <c r="R356" s="20">
        <f t="shared" ref="R356:CC356" si="732">R328*R$9</f>
        <v>0</v>
      </c>
      <c r="S356" s="20">
        <f t="shared" si="732"/>
        <v>0</v>
      </c>
      <c r="T356" s="20">
        <f t="shared" si="732"/>
        <v>0</v>
      </c>
      <c r="U356" s="20">
        <f t="shared" si="732"/>
        <v>0</v>
      </c>
      <c r="V356" s="20">
        <f t="shared" si="732"/>
        <v>0</v>
      </c>
      <c r="W356" s="20">
        <f t="shared" si="732"/>
        <v>0</v>
      </c>
      <c r="X356" s="20">
        <f t="shared" si="732"/>
        <v>0</v>
      </c>
      <c r="Y356" s="20">
        <f t="shared" si="732"/>
        <v>0</v>
      </c>
      <c r="Z356" s="20">
        <f t="shared" si="732"/>
        <v>0</v>
      </c>
      <c r="AA356" s="20">
        <f t="shared" si="732"/>
        <v>0</v>
      </c>
      <c r="AB356" s="20">
        <f t="shared" si="732"/>
        <v>0</v>
      </c>
      <c r="AC356" s="20">
        <f t="shared" si="732"/>
        <v>0</v>
      </c>
      <c r="AD356" s="20">
        <f t="shared" si="732"/>
        <v>0</v>
      </c>
      <c r="AE356" s="20">
        <f t="shared" si="732"/>
        <v>0</v>
      </c>
      <c r="AF356" s="20">
        <f t="shared" si="732"/>
        <v>0</v>
      </c>
      <c r="AG356" s="20">
        <f t="shared" si="732"/>
        <v>0</v>
      </c>
      <c r="AH356" s="20">
        <f t="shared" si="732"/>
        <v>0</v>
      </c>
      <c r="AI356" s="20">
        <f t="shared" si="732"/>
        <v>0</v>
      </c>
      <c r="AJ356" s="20">
        <f t="shared" si="732"/>
        <v>0</v>
      </c>
      <c r="AK356" s="20">
        <f t="shared" si="732"/>
        <v>0</v>
      </c>
      <c r="AL356" s="20">
        <f t="shared" si="732"/>
        <v>0</v>
      </c>
      <c r="AM356" s="20">
        <f t="shared" si="732"/>
        <v>0</v>
      </c>
      <c r="AN356" s="20">
        <f t="shared" si="732"/>
        <v>0</v>
      </c>
      <c r="AO356" s="20">
        <f t="shared" si="732"/>
        <v>0</v>
      </c>
      <c r="AP356" s="20">
        <f t="shared" si="732"/>
        <v>0</v>
      </c>
      <c r="AQ356" s="20">
        <f t="shared" si="732"/>
        <v>0</v>
      </c>
      <c r="AR356" s="20">
        <f t="shared" si="732"/>
        <v>0</v>
      </c>
      <c r="AS356" s="20">
        <f t="shared" si="732"/>
        <v>0</v>
      </c>
      <c r="AT356" s="20">
        <f t="shared" si="732"/>
        <v>0</v>
      </c>
      <c r="AU356" s="20">
        <f t="shared" si="732"/>
        <v>0</v>
      </c>
      <c r="AV356" s="20">
        <f t="shared" si="732"/>
        <v>0</v>
      </c>
      <c r="AW356" s="20">
        <f t="shared" si="732"/>
        <v>0</v>
      </c>
      <c r="AX356" s="20">
        <f t="shared" si="732"/>
        <v>0</v>
      </c>
      <c r="AY356" s="20">
        <f t="shared" si="732"/>
        <v>0</v>
      </c>
      <c r="AZ356" s="20">
        <f t="shared" si="732"/>
        <v>0</v>
      </c>
      <c r="BA356" s="20">
        <f t="shared" si="732"/>
        <v>0</v>
      </c>
      <c r="BB356" s="20">
        <f t="shared" si="732"/>
        <v>0</v>
      </c>
      <c r="BC356" s="20">
        <f t="shared" si="732"/>
        <v>0</v>
      </c>
      <c r="BD356" s="20">
        <f t="shared" si="732"/>
        <v>0</v>
      </c>
      <c r="BE356" s="20">
        <f t="shared" si="732"/>
        <v>0</v>
      </c>
      <c r="BF356" s="20">
        <f t="shared" si="732"/>
        <v>0</v>
      </c>
      <c r="BG356" s="20">
        <f t="shared" si="732"/>
        <v>0</v>
      </c>
      <c r="BH356" s="20">
        <f t="shared" si="732"/>
        <v>0</v>
      </c>
      <c r="BI356" s="20">
        <f t="shared" si="732"/>
        <v>0</v>
      </c>
      <c r="BJ356" s="20">
        <f t="shared" si="732"/>
        <v>0</v>
      </c>
      <c r="BK356" s="20">
        <f t="shared" si="732"/>
        <v>0</v>
      </c>
      <c r="BL356" s="20">
        <f t="shared" si="732"/>
        <v>0</v>
      </c>
      <c r="BM356" s="20">
        <f t="shared" si="732"/>
        <v>0</v>
      </c>
      <c r="BN356" s="20">
        <f t="shared" si="732"/>
        <v>0</v>
      </c>
      <c r="BO356" s="20">
        <f t="shared" si="732"/>
        <v>0</v>
      </c>
      <c r="BP356" s="20">
        <f t="shared" si="732"/>
        <v>0</v>
      </c>
      <c r="BQ356" s="20">
        <f t="shared" si="732"/>
        <v>0</v>
      </c>
      <c r="BR356" s="20">
        <f t="shared" si="732"/>
        <v>0</v>
      </c>
      <c r="BS356" s="20">
        <f t="shared" si="732"/>
        <v>0</v>
      </c>
      <c r="BT356" s="20">
        <f t="shared" si="732"/>
        <v>0</v>
      </c>
      <c r="BU356" s="20">
        <f t="shared" si="732"/>
        <v>0</v>
      </c>
      <c r="BV356" s="20">
        <f t="shared" si="732"/>
        <v>0</v>
      </c>
      <c r="BW356" s="20">
        <f t="shared" si="732"/>
        <v>0</v>
      </c>
      <c r="BX356" s="20">
        <f t="shared" si="732"/>
        <v>0</v>
      </c>
      <c r="BY356" s="20">
        <f t="shared" si="732"/>
        <v>0</v>
      </c>
      <c r="BZ356" s="20">
        <f t="shared" si="732"/>
        <v>0</v>
      </c>
      <c r="CA356" s="20">
        <f t="shared" si="732"/>
        <v>0</v>
      </c>
      <c r="CB356" s="20">
        <f t="shared" si="732"/>
        <v>0</v>
      </c>
      <c r="CC356" s="20">
        <f t="shared" si="732"/>
        <v>0</v>
      </c>
      <c r="CD356" s="20">
        <f t="shared" ref="CD356:CS356" si="733">CD328*CD$9</f>
        <v>0</v>
      </c>
      <c r="CE356" s="20">
        <f t="shared" si="733"/>
        <v>0</v>
      </c>
      <c r="CF356" s="20">
        <f t="shared" si="733"/>
        <v>0</v>
      </c>
      <c r="CG356" s="20">
        <f t="shared" si="733"/>
        <v>0</v>
      </c>
      <c r="CH356" s="20">
        <f t="shared" si="733"/>
        <v>0</v>
      </c>
      <c r="CI356" s="20">
        <f t="shared" si="733"/>
        <v>0</v>
      </c>
      <c r="CJ356" s="20">
        <f t="shared" si="733"/>
        <v>0</v>
      </c>
      <c r="CK356" s="20">
        <f t="shared" si="733"/>
        <v>0</v>
      </c>
      <c r="CL356" s="20">
        <f t="shared" si="733"/>
        <v>0</v>
      </c>
      <c r="CM356" s="20">
        <f t="shared" si="733"/>
        <v>0</v>
      </c>
      <c r="CN356" s="20">
        <f t="shared" si="733"/>
        <v>0</v>
      </c>
      <c r="CO356" s="20">
        <f t="shared" si="733"/>
        <v>0</v>
      </c>
      <c r="CP356" s="20">
        <f t="shared" si="733"/>
        <v>0</v>
      </c>
      <c r="CQ356" s="20">
        <f t="shared" si="733"/>
        <v>0</v>
      </c>
      <c r="CR356" s="20">
        <f t="shared" si="733"/>
        <v>0</v>
      </c>
      <c r="CS356" s="20">
        <f t="shared" si="733"/>
        <v>0</v>
      </c>
    </row>
    <row r="357" spans="1:97" x14ac:dyDescent="0.25">
      <c r="D357" s="2">
        <f t="shared" si="729"/>
        <v>19</v>
      </c>
      <c r="F357" s="24">
        <f>EDATE(F356,12)</f>
        <v>42552</v>
      </c>
      <c r="G357" s="39">
        <f t="shared" si="730"/>
        <v>352.79819999999995</v>
      </c>
      <c r="H357" s="40">
        <f t="shared" si="731"/>
        <v>0</v>
      </c>
      <c r="I357" s="40">
        <f t="shared" si="731"/>
        <v>190.96</v>
      </c>
      <c r="J357" s="40">
        <f t="shared" si="731"/>
        <v>0</v>
      </c>
      <c r="K357" s="40">
        <f t="shared" si="731"/>
        <v>0</v>
      </c>
      <c r="L357" s="40">
        <f t="shared" si="731"/>
        <v>71.61</v>
      </c>
      <c r="M357" s="40">
        <f t="shared" si="731"/>
        <v>90.228200000000015</v>
      </c>
      <c r="N357" s="40">
        <f t="shared" si="731"/>
        <v>0</v>
      </c>
      <c r="O357" s="40">
        <f t="shared" si="731"/>
        <v>0</v>
      </c>
      <c r="P357" s="6"/>
      <c r="Q357" s="20">
        <f t="shared" ref="Q357:CB357" si="734">Q329*Q$9</f>
        <v>11.484</v>
      </c>
      <c r="R357" s="20">
        <f t="shared" si="734"/>
        <v>17.05</v>
      </c>
      <c r="S357" s="20">
        <f t="shared" si="734"/>
        <v>6.5249999999999995</v>
      </c>
      <c r="T357" s="20">
        <f t="shared" si="734"/>
        <v>31.28</v>
      </c>
      <c r="U357" s="20">
        <f t="shared" si="734"/>
        <v>8.2891999999999992</v>
      </c>
      <c r="V357" s="20">
        <f t="shared" si="734"/>
        <v>0</v>
      </c>
      <c r="W357" s="20">
        <f t="shared" si="734"/>
        <v>3.41</v>
      </c>
      <c r="X357" s="20">
        <f t="shared" si="734"/>
        <v>0</v>
      </c>
      <c r="Y357" s="20">
        <f t="shared" si="734"/>
        <v>0</v>
      </c>
      <c r="Z357" s="20">
        <f t="shared" si="734"/>
        <v>0</v>
      </c>
      <c r="AA357" s="20">
        <f t="shared" si="734"/>
        <v>0</v>
      </c>
      <c r="AB357" s="20">
        <f t="shared" si="734"/>
        <v>0</v>
      </c>
      <c r="AC357" s="20">
        <f t="shared" si="734"/>
        <v>0</v>
      </c>
      <c r="AD357" s="20">
        <f t="shared" si="734"/>
        <v>27.28</v>
      </c>
      <c r="AE357" s="20">
        <f t="shared" si="734"/>
        <v>0</v>
      </c>
      <c r="AF357" s="20">
        <f t="shared" si="734"/>
        <v>0</v>
      </c>
      <c r="AG357" s="20">
        <f t="shared" si="734"/>
        <v>0</v>
      </c>
      <c r="AH357" s="20">
        <f t="shared" si="734"/>
        <v>0</v>
      </c>
      <c r="AI357" s="20">
        <f t="shared" si="734"/>
        <v>0</v>
      </c>
      <c r="AJ357" s="20">
        <f t="shared" si="734"/>
        <v>0</v>
      </c>
      <c r="AK357" s="20">
        <f t="shared" si="734"/>
        <v>1.96</v>
      </c>
      <c r="AL357" s="20">
        <f t="shared" si="734"/>
        <v>0</v>
      </c>
      <c r="AM357" s="20">
        <f t="shared" si="734"/>
        <v>0</v>
      </c>
      <c r="AN357" s="20">
        <f t="shared" si="734"/>
        <v>0</v>
      </c>
      <c r="AO357" s="20">
        <f t="shared" si="734"/>
        <v>0</v>
      </c>
      <c r="AP357" s="20">
        <f t="shared" si="734"/>
        <v>0</v>
      </c>
      <c r="AQ357" s="20">
        <f t="shared" si="734"/>
        <v>0</v>
      </c>
      <c r="AR357" s="20">
        <f t="shared" si="734"/>
        <v>0</v>
      </c>
      <c r="AS357" s="20">
        <f t="shared" si="734"/>
        <v>0</v>
      </c>
      <c r="AT357" s="20">
        <f t="shared" si="734"/>
        <v>0</v>
      </c>
      <c r="AU357" s="20">
        <f t="shared" si="734"/>
        <v>0</v>
      </c>
      <c r="AV357" s="20">
        <f t="shared" si="734"/>
        <v>0</v>
      </c>
      <c r="AW357" s="20">
        <f t="shared" si="734"/>
        <v>0</v>
      </c>
      <c r="AX357" s="20">
        <f t="shared" si="734"/>
        <v>0</v>
      </c>
      <c r="AY357" s="20">
        <f t="shared" si="734"/>
        <v>0</v>
      </c>
      <c r="AZ357" s="20">
        <f t="shared" si="734"/>
        <v>27.28</v>
      </c>
      <c r="BA357" s="20">
        <f t="shared" si="734"/>
        <v>27.28</v>
      </c>
      <c r="BB357" s="20">
        <f t="shared" si="734"/>
        <v>27.28</v>
      </c>
      <c r="BC357" s="20">
        <f t="shared" si="734"/>
        <v>27.28</v>
      </c>
      <c r="BD357" s="20">
        <f t="shared" si="734"/>
        <v>27.28</v>
      </c>
      <c r="BE357" s="20">
        <f t="shared" si="734"/>
        <v>27.28</v>
      </c>
      <c r="BF357" s="20">
        <f t="shared" si="734"/>
        <v>27.28</v>
      </c>
      <c r="BG357" s="20">
        <f t="shared" si="734"/>
        <v>27.28</v>
      </c>
      <c r="BH357" s="20">
        <f t="shared" si="734"/>
        <v>0</v>
      </c>
      <c r="BI357" s="20">
        <f t="shared" si="734"/>
        <v>0</v>
      </c>
      <c r="BJ357" s="20">
        <f t="shared" si="734"/>
        <v>0</v>
      </c>
      <c r="BK357" s="20">
        <f t="shared" si="734"/>
        <v>0</v>
      </c>
      <c r="BL357" s="20">
        <f t="shared" si="734"/>
        <v>0</v>
      </c>
      <c r="BM357" s="20">
        <f t="shared" si="734"/>
        <v>0</v>
      </c>
      <c r="BN357" s="20">
        <f t="shared" si="734"/>
        <v>0</v>
      </c>
      <c r="BO357" s="20">
        <f t="shared" si="734"/>
        <v>0</v>
      </c>
      <c r="BP357" s="20">
        <f t="shared" si="734"/>
        <v>0</v>
      </c>
      <c r="BQ357" s="20">
        <f t="shared" si="734"/>
        <v>0</v>
      </c>
      <c r="BR357" s="20">
        <f t="shared" si="734"/>
        <v>0</v>
      </c>
      <c r="BS357" s="20">
        <f t="shared" si="734"/>
        <v>0</v>
      </c>
      <c r="BT357" s="20">
        <f t="shared" si="734"/>
        <v>0</v>
      </c>
      <c r="BU357" s="20">
        <f t="shared" si="734"/>
        <v>0</v>
      </c>
      <c r="BV357" s="20">
        <f t="shared" si="734"/>
        <v>0</v>
      </c>
      <c r="BW357" s="20">
        <f t="shared" si="734"/>
        <v>0</v>
      </c>
      <c r="BX357" s="20">
        <f t="shared" si="734"/>
        <v>0</v>
      </c>
      <c r="BY357" s="20">
        <f t="shared" si="734"/>
        <v>0</v>
      </c>
      <c r="BZ357" s="20">
        <f t="shared" si="734"/>
        <v>0</v>
      </c>
      <c r="CA357" s="20">
        <f t="shared" si="734"/>
        <v>0</v>
      </c>
      <c r="CB357" s="20">
        <f t="shared" si="734"/>
        <v>0</v>
      </c>
      <c r="CC357" s="20">
        <f t="shared" ref="CC357:CS357" si="735">CC329*CC$9</f>
        <v>0</v>
      </c>
      <c r="CD357" s="20">
        <f t="shared" si="735"/>
        <v>0</v>
      </c>
      <c r="CE357" s="20">
        <f t="shared" si="735"/>
        <v>0</v>
      </c>
      <c r="CF357" s="20">
        <f t="shared" si="735"/>
        <v>0</v>
      </c>
      <c r="CG357" s="20">
        <f t="shared" si="735"/>
        <v>0</v>
      </c>
      <c r="CH357" s="20">
        <f t="shared" si="735"/>
        <v>0</v>
      </c>
      <c r="CI357" s="20">
        <f t="shared" si="735"/>
        <v>27.28</v>
      </c>
      <c r="CJ357" s="20">
        <f t="shared" si="735"/>
        <v>0</v>
      </c>
      <c r="CK357" s="20">
        <f t="shared" si="735"/>
        <v>0</v>
      </c>
      <c r="CL357" s="20">
        <f t="shared" si="735"/>
        <v>0</v>
      </c>
      <c r="CM357" s="20">
        <f t="shared" si="735"/>
        <v>0</v>
      </c>
      <c r="CN357" s="20">
        <f t="shared" si="735"/>
        <v>0</v>
      </c>
      <c r="CO357" s="20">
        <f t="shared" si="735"/>
        <v>0</v>
      </c>
      <c r="CP357" s="20">
        <f t="shared" si="735"/>
        <v>0</v>
      </c>
      <c r="CQ357" s="20">
        <f t="shared" si="735"/>
        <v>0</v>
      </c>
      <c r="CR357" s="20">
        <f t="shared" si="735"/>
        <v>0</v>
      </c>
      <c r="CS357" s="20">
        <f t="shared" si="735"/>
        <v>0</v>
      </c>
    </row>
    <row r="358" spans="1:97" x14ac:dyDescent="0.25">
      <c r="D358" s="2">
        <f t="shared" si="729"/>
        <v>31</v>
      </c>
      <c r="F358" s="24">
        <f t="shared" ref="F358:F381" si="736">EDATE(F357,12)</f>
        <v>42917</v>
      </c>
      <c r="G358" s="39">
        <f t="shared" si="730"/>
        <v>1144.4982940000011</v>
      </c>
      <c r="H358" s="40">
        <f t="shared" si="731"/>
        <v>2.1497757847533627</v>
      </c>
      <c r="I358" s="40">
        <f t="shared" si="731"/>
        <v>189.51416</v>
      </c>
      <c r="J358" s="40">
        <f t="shared" si="731"/>
        <v>76.566489686098663</v>
      </c>
      <c r="K358" s="40">
        <f t="shared" si="731"/>
        <v>159.79099999999997</v>
      </c>
      <c r="L358" s="40">
        <f t="shared" si="731"/>
        <v>171.76026999999999</v>
      </c>
      <c r="M358" s="40">
        <f t="shared" si="731"/>
        <v>414.32946399999997</v>
      </c>
      <c r="N358" s="40">
        <f t="shared" si="731"/>
        <v>38.660134529147975</v>
      </c>
      <c r="O358" s="40">
        <f t="shared" si="731"/>
        <v>91.72699999999999</v>
      </c>
      <c r="P358" s="6"/>
      <c r="Q358" s="20">
        <f t="shared" ref="Q358:CB358" si="737">Q330*Q$9</f>
        <v>11.484</v>
      </c>
      <c r="R358" s="20">
        <f t="shared" si="737"/>
        <v>16.964750000000002</v>
      </c>
      <c r="S358" s="20">
        <f t="shared" si="737"/>
        <v>6.5249999999999995</v>
      </c>
      <c r="T358" s="20">
        <f t="shared" si="737"/>
        <v>31.1236</v>
      </c>
      <c r="U358" s="20">
        <f t="shared" si="737"/>
        <v>8.2477539999999987</v>
      </c>
      <c r="V358" s="20">
        <f t="shared" si="737"/>
        <v>7.82</v>
      </c>
      <c r="W358" s="20">
        <f t="shared" si="737"/>
        <v>3.3929499999999999</v>
      </c>
      <c r="X358" s="20">
        <f t="shared" si="737"/>
        <v>7.82</v>
      </c>
      <c r="Y358" s="20">
        <f t="shared" si="737"/>
        <v>31.28</v>
      </c>
      <c r="Z358" s="20">
        <f t="shared" si="737"/>
        <v>31.28</v>
      </c>
      <c r="AA358" s="20">
        <f t="shared" si="737"/>
        <v>31.28</v>
      </c>
      <c r="AB358" s="20">
        <f t="shared" si="737"/>
        <v>0</v>
      </c>
      <c r="AC358" s="20">
        <f t="shared" si="737"/>
        <v>0</v>
      </c>
      <c r="AD358" s="20">
        <f t="shared" si="737"/>
        <v>27.143599999999999</v>
      </c>
      <c r="AE358" s="20">
        <f t="shared" si="737"/>
        <v>31.28</v>
      </c>
      <c r="AF358" s="20">
        <f t="shared" si="737"/>
        <v>31.28</v>
      </c>
      <c r="AG358" s="20">
        <f t="shared" si="737"/>
        <v>17.05</v>
      </c>
      <c r="AH358" s="20">
        <f t="shared" si="737"/>
        <v>27.28</v>
      </c>
      <c r="AI358" s="20">
        <f t="shared" si="737"/>
        <v>0</v>
      </c>
      <c r="AJ358" s="20">
        <f t="shared" si="737"/>
        <v>0</v>
      </c>
      <c r="AK358" s="20">
        <f t="shared" si="737"/>
        <v>1.9501999999999999</v>
      </c>
      <c r="AL358" s="20">
        <f t="shared" si="737"/>
        <v>2.052</v>
      </c>
      <c r="AM358" s="20">
        <f t="shared" si="737"/>
        <v>30.576200000000004</v>
      </c>
      <c r="AN358" s="20">
        <f t="shared" si="737"/>
        <v>5.6695000000000002</v>
      </c>
      <c r="AO358" s="20">
        <f t="shared" si="737"/>
        <v>2.9325000000000001</v>
      </c>
      <c r="AP358" s="20">
        <f t="shared" si="737"/>
        <v>7.82</v>
      </c>
      <c r="AQ358" s="20">
        <f t="shared" si="737"/>
        <v>7.82</v>
      </c>
      <c r="AR358" s="20">
        <f t="shared" si="737"/>
        <v>11.6</v>
      </c>
      <c r="AS358" s="20">
        <f t="shared" si="737"/>
        <v>10.004999999999999</v>
      </c>
      <c r="AT358" s="20">
        <f t="shared" si="737"/>
        <v>27.28</v>
      </c>
      <c r="AU358" s="20">
        <f t="shared" si="737"/>
        <v>11.6</v>
      </c>
      <c r="AV358" s="20">
        <f t="shared" si="737"/>
        <v>7.1610000000000005</v>
      </c>
      <c r="AW358" s="20">
        <f t="shared" si="737"/>
        <v>16.221399999999999</v>
      </c>
      <c r="AX358" s="20">
        <f t="shared" si="737"/>
        <v>16.515000000000001</v>
      </c>
      <c r="AY358" s="20">
        <f t="shared" si="737"/>
        <v>7.34</v>
      </c>
      <c r="AZ358" s="20">
        <f t="shared" si="737"/>
        <v>27.061760000000003</v>
      </c>
      <c r="BA358" s="20">
        <f t="shared" si="737"/>
        <v>27.061760000000003</v>
      </c>
      <c r="BB358" s="20">
        <f t="shared" si="737"/>
        <v>27.061760000000003</v>
      </c>
      <c r="BC358" s="20">
        <f t="shared" si="737"/>
        <v>27.061760000000003</v>
      </c>
      <c r="BD358" s="20">
        <f t="shared" si="737"/>
        <v>27.061760000000003</v>
      </c>
      <c r="BE358" s="20">
        <f t="shared" si="737"/>
        <v>27.061760000000003</v>
      </c>
      <c r="BF358" s="20">
        <f t="shared" si="737"/>
        <v>27.061760000000003</v>
      </c>
      <c r="BG358" s="20">
        <f t="shared" si="737"/>
        <v>27.061760000000003</v>
      </c>
      <c r="BH358" s="20">
        <f t="shared" si="737"/>
        <v>10.526999999999999</v>
      </c>
      <c r="BI358" s="20">
        <f t="shared" si="737"/>
        <v>11.6</v>
      </c>
      <c r="BJ358" s="20">
        <f t="shared" si="737"/>
        <v>11.6</v>
      </c>
      <c r="BK358" s="20">
        <f t="shared" si="737"/>
        <v>7.82</v>
      </c>
      <c r="BL358" s="20">
        <f t="shared" si="737"/>
        <v>7.82</v>
      </c>
      <c r="BM358" s="20">
        <f t="shared" si="737"/>
        <v>7.82</v>
      </c>
      <c r="BN358" s="20">
        <f t="shared" si="737"/>
        <v>7.82</v>
      </c>
      <c r="BO358" s="20">
        <f t="shared" si="737"/>
        <v>29.36</v>
      </c>
      <c r="BP358" s="20">
        <f t="shared" si="737"/>
        <v>5.8650000000000002</v>
      </c>
      <c r="BQ358" s="20">
        <f t="shared" si="737"/>
        <v>13.64</v>
      </c>
      <c r="BR358" s="20">
        <f t="shared" si="737"/>
        <v>17.05</v>
      </c>
      <c r="BS358" s="20">
        <f t="shared" si="737"/>
        <v>6.82</v>
      </c>
      <c r="BT358" s="20">
        <f t="shared" si="737"/>
        <v>6.82</v>
      </c>
      <c r="BU358" s="20">
        <f t="shared" si="737"/>
        <v>0</v>
      </c>
      <c r="BV358" s="20">
        <f t="shared" si="737"/>
        <v>0</v>
      </c>
      <c r="BW358" s="20">
        <f t="shared" si="737"/>
        <v>27.28</v>
      </c>
      <c r="BX358" s="20">
        <f t="shared" si="737"/>
        <v>6.82</v>
      </c>
      <c r="BY358" s="20">
        <f t="shared" si="737"/>
        <v>6.82</v>
      </c>
      <c r="BZ358" s="20">
        <f t="shared" si="737"/>
        <v>6.82</v>
      </c>
      <c r="CA358" s="20">
        <f t="shared" si="737"/>
        <v>6.82</v>
      </c>
      <c r="CB358" s="20">
        <f t="shared" si="737"/>
        <v>6.82</v>
      </c>
      <c r="CC358" s="20">
        <f t="shared" ref="CC358:CS358" si="738">CC330*CC$9</f>
        <v>6.82</v>
      </c>
      <c r="CD358" s="20">
        <f t="shared" si="738"/>
        <v>6.82</v>
      </c>
      <c r="CE358" s="20">
        <f t="shared" si="738"/>
        <v>6.82</v>
      </c>
      <c r="CF358" s="20">
        <f t="shared" si="738"/>
        <v>11.6</v>
      </c>
      <c r="CG358" s="20">
        <f t="shared" si="738"/>
        <v>11.6</v>
      </c>
      <c r="CH358" s="20">
        <f t="shared" si="738"/>
        <v>11.6</v>
      </c>
      <c r="CI358" s="20">
        <f t="shared" si="738"/>
        <v>27.061760000000003</v>
      </c>
      <c r="CJ358" s="20">
        <f t="shared" si="738"/>
        <v>22.678000000000001</v>
      </c>
      <c r="CK358" s="20">
        <f t="shared" si="738"/>
        <v>31.28</v>
      </c>
      <c r="CL358" s="20">
        <f t="shared" si="738"/>
        <v>0</v>
      </c>
      <c r="CM358" s="20">
        <f t="shared" si="738"/>
        <v>38.660134529147975</v>
      </c>
      <c r="CN358" s="20">
        <f t="shared" si="738"/>
        <v>7.1300896860986533</v>
      </c>
      <c r="CO358" s="20">
        <f t="shared" si="738"/>
        <v>2.1497757847533627</v>
      </c>
      <c r="CP358" s="20">
        <f t="shared" si="738"/>
        <v>7.82</v>
      </c>
      <c r="CQ358" s="20">
        <f t="shared" si="738"/>
        <v>7.82</v>
      </c>
      <c r="CR358" s="20">
        <f t="shared" si="738"/>
        <v>31.28</v>
      </c>
      <c r="CS358" s="20">
        <f t="shared" si="738"/>
        <v>3.1280000000000001</v>
      </c>
    </row>
    <row r="359" spans="1:97" hidden="1" outlineLevel="1" x14ac:dyDescent="0.25">
      <c r="D359" s="2">
        <f t="shared" si="729"/>
        <v>43</v>
      </c>
      <c r="F359" s="24">
        <f t="shared" si="736"/>
        <v>43282</v>
      </c>
      <c r="G359" s="39">
        <f t="shared" si="730"/>
        <v>1242.0122509031385</v>
      </c>
      <c r="H359" s="40">
        <f t="shared" si="731"/>
        <v>2.1332225112107617</v>
      </c>
      <c r="I359" s="40">
        <f t="shared" si="731"/>
        <v>188.06832000000003</v>
      </c>
      <c r="J359" s="40">
        <f t="shared" si="731"/>
        <v>75.968253777578468</v>
      </c>
      <c r="K359" s="40">
        <f t="shared" si="731"/>
        <v>161.41267200000007</v>
      </c>
      <c r="L359" s="40">
        <f t="shared" si="731"/>
        <v>170.56615400000004</v>
      </c>
      <c r="M359" s="40">
        <f t="shared" si="731"/>
        <v>513.69623700000011</v>
      </c>
      <c r="N359" s="40">
        <f t="shared" si="731"/>
        <v>38.440391614349771</v>
      </c>
      <c r="O359" s="40">
        <f t="shared" si="731"/>
        <v>91.72699999999999</v>
      </c>
      <c r="P359" s="6"/>
      <c r="Q359" s="20">
        <f t="shared" ref="Q359:CB359" si="739">Q331*Q$9</f>
        <v>11.484</v>
      </c>
      <c r="R359" s="20">
        <f t="shared" si="739"/>
        <v>16.8795</v>
      </c>
      <c r="S359" s="20">
        <f t="shared" si="739"/>
        <v>6.5249999999999995</v>
      </c>
      <c r="T359" s="20">
        <f t="shared" si="739"/>
        <v>30.967200000000002</v>
      </c>
      <c r="U359" s="20">
        <f t="shared" si="739"/>
        <v>8.2063079999999999</v>
      </c>
      <c r="V359" s="20">
        <f t="shared" si="739"/>
        <v>7.7808999999999999</v>
      </c>
      <c r="W359" s="20">
        <f t="shared" si="739"/>
        <v>3.3759000000000006</v>
      </c>
      <c r="X359" s="20">
        <f t="shared" si="739"/>
        <v>7.7808999999999999</v>
      </c>
      <c r="Y359" s="20">
        <f t="shared" si="739"/>
        <v>31.1236</v>
      </c>
      <c r="Z359" s="20">
        <f t="shared" si="739"/>
        <v>31.1236</v>
      </c>
      <c r="AA359" s="20">
        <f t="shared" si="739"/>
        <v>31.1236</v>
      </c>
      <c r="AB359" s="20">
        <f t="shared" si="739"/>
        <v>31.28</v>
      </c>
      <c r="AC359" s="20">
        <f t="shared" si="739"/>
        <v>31.28</v>
      </c>
      <c r="AD359" s="20">
        <f t="shared" si="739"/>
        <v>27.007200000000005</v>
      </c>
      <c r="AE359" s="20">
        <f t="shared" si="739"/>
        <v>31.1236</v>
      </c>
      <c r="AF359" s="20">
        <f t="shared" si="739"/>
        <v>31.1236</v>
      </c>
      <c r="AG359" s="20">
        <f t="shared" si="739"/>
        <v>16.964750000000002</v>
      </c>
      <c r="AH359" s="20">
        <f t="shared" si="739"/>
        <v>27.143599999999999</v>
      </c>
      <c r="AI359" s="20">
        <f t="shared" si="739"/>
        <v>11.6</v>
      </c>
      <c r="AJ359" s="20">
        <f t="shared" si="739"/>
        <v>11.6</v>
      </c>
      <c r="AK359" s="20">
        <f t="shared" si="739"/>
        <v>1.9404000000000001</v>
      </c>
      <c r="AL359" s="20">
        <f t="shared" si="739"/>
        <v>2.0417399999999999</v>
      </c>
      <c r="AM359" s="20">
        <f t="shared" si="739"/>
        <v>30.423318999999999</v>
      </c>
      <c r="AN359" s="20">
        <f t="shared" si="739"/>
        <v>5.6241440000000003</v>
      </c>
      <c r="AO359" s="20">
        <f t="shared" si="739"/>
        <v>2.9090400000000001</v>
      </c>
      <c r="AP359" s="20">
        <f t="shared" si="739"/>
        <v>7.7574399999999999</v>
      </c>
      <c r="AQ359" s="20">
        <f t="shared" si="739"/>
        <v>7.7574399999999999</v>
      </c>
      <c r="AR359" s="20">
        <f t="shared" si="739"/>
        <v>11.6</v>
      </c>
      <c r="AS359" s="20">
        <f t="shared" si="739"/>
        <v>10.004999999999999</v>
      </c>
      <c r="AT359" s="20">
        <f t="shared" si="739"/>
        <v>27.061760000000003</v>
      </c>
      <c r="AU359" s="20">
        <f t="shared" si="739"/>
        <v>11.6</v>
      </c>
      <c r="AV359" s="20">
        <f t="shared" si="739"/>
        <v>7.1037120000000007</v>
      </c>
      <c r="AW359" s="20">
        <f t="shared" si="739"/>
        <v>16.091628800000002</v>
      </c>
      <c r="AX359" s="20">
        <f t="shared" si="739"/>
        <v>16.38288</v>
      </c>
      <c r="AY359" s="20">
        <f t="shared" si="739"/>
        <v>7.2812799999999998</v>
      </c>
      <c r="AZ359" s="20">
        <f t="shared" si="739"/>
        <v>26.843520000000002</v>
      </c>
      <c r="BA359" s="20">
        <f t="shared" si="739"/>
        <v>26.843520000000002</v>
      </c>
      <c r="BB359" s="20">
        <f t="shared" si="739"/>
        <v>26.843520000000002</v>
      </c>
      <c r="BC359" s="20">
        <f t="shared" si="739"/>
        <v>26.843520000000002</v>
      </c>
      <c r="BD359" s="20">
        <f t="shared" si="739"/>
        <v>26.843520000000002</v>
      </c>
      <c r="BE359" s="20">
        <f t="shared" si="739"/>
        <v>26.843520000000002</v>
      </c>
      <c r="BF359" s="20">
        <f t="shared" si="739"/>
        <v>26.843520000000002</v>
      </c>
      <c r="BG359" s="20">
        <f t="shared" si="739"/>
        <v>26.843520000000002</v>
      </c>
      <c r="BH359" s="20">
        <f t="shared" si="739"/>
        <v>10.526999999999999</v>
      </c>
      <c r="BI359" s="20">
        <f t="shared" si="739"/>
        <v>11.6</v>
      </c>
      <c r="BJ359" s="20">
        <f t="shared" si="739"/>
        <v>11.6</v>
      </c>
      <c r="BK359" s="20">
        <f t="shared" si="739"/>
        <v>7.7574399999999999</v>
      </c>
      <c r="BL359" s="20">
        <f t="shared" si="739"/>
        <v>7.7574399999999999</v>
      </c>
      <c r="BM359" s="20">
        <f t="shared" si="739"/>
        <v>7.7574399999999999</v>
      </c>
      <c r="BN359" s="20">
        <f t="shared" si="739"/>
        <v>7.7574399999999999</v>
      </c>
      <c r="BO359" s="20">
        <f t="shared" si="739"/>
        <v>29.125119999999999</v>
      </c>
      <c r="BP359" s="20">
        <f t="shared" si="739"/>
        <v>5.8180800000000001</v>
      </c>
      <c r="BQ359" s="20">
        <f t="shared" si="739"/>
        <v>13.530880000000002</v>
      </c>
      <c r="BR359" s="20">
        <f t="shared" si="739"/>
        <v>16.913600000000002</v>
      </c>
      <c r="BS359" s="20">
        <f t="shared" si="739"/>
        <v>6.7654400000000008</v>
      </c>
      <c r="BT359" s="20">
        <f t="shared" si="739"/>
        <v>6.7654400000000008</v>
      </c>
      <c r="BU359" s="20">
        <f t="shared" si="739"/>
        <v>2.9</v>
      </c>
      <c r="BV359" s="20">
        <f t="shared" si="739"/>
        <v>15.64</v>
      </c>
      <c r="BW359" s="20">
        <f t="shared" si="739"/>
        <v>27.061760000000003</v>
      </c>
      <c r="BX359" s="20">
        <f t="shared" si="739"/>
        <v>6.7654400000000008</v>
      </c>
      <c r="BY359" s="20">
        <f t="shared" si="739"/>
        <v>6.7654400000000008</v>
      </c>
      <c r="BZ359" s="20">
        <f t="shared" si="739"/>
        <v>6.7654400000000008</v>
      </c>
      <c r="CA359" s="20">
        <f t="shared" si="739"/>
        <v>6.7654400000000008</v>
      </c>
      <c r="CB359" s="20">
        <f t="shared" si="739"/>
        <v>6.7654400000000008</v>
      </c>
      <c r="CC359" s="20">
        <f t="shared" ref="CC359:CS359" si="740">CC331*CC$9</f>
        <v>6.7654400000000008</v>
      </c>
      <c r="CD359" s="20">
        <f t="shared" si="740"/>
        <v>6.7654400000000008</v>
      </c>
      <c r="CE359" s="20">
        <f t="shared" si="740"/>
        <v>6.7654400000000008</v>
      </c>
      <c r="CF359" s="20">
        <f t="shared" si="740"/>
        <v>11.6</v>
      </c>
      <c r="CG359" s="20">
        <f t="shared" si="740"/>
        <v>11.6</v>
      </c>
      <c r="CH359" s="20">
        <f t="shared" si="740"/>
        <v>11.6</v>
      </c>
      <c r="CI359" s="20">
        <f t="shared" si="740"/>
        <v>26.843520000000002</v>
      </c>
      <c r="CJ359" s="20">
        <f t="shared" si="740"/>
        <v>22.564610000000002</v>
      </c>
      <c r="CK359" s="20">
        <f t="shared" si="740"/>
        <v>31.1236</v>
      </c>
      <c r="CL359" s="20">
        <f t="shared" si="740"/>
        <v>0</v>
      </c>
      <c r="CM359" s="20">
        <f t="shared" si="740"/>
        <v>38.440391614349771</v>
      </c>
      <c r="CN359" s="20">
        <f t="shared" si="740"/>
        <v>7.087344977578474</v>
      </c>
      <c r="CO359" s="20">
        <f t="shared" si="740"/>
        <v>2.1332225112107617</v>
      </c>
      <c r="CP359" s="20">
        <f t="shared" si="740"/>
        <v>7.7808999999999999</v>
      </c>
      <c r="CQ359" s="20">
        <f t="shared" si="740"/>
        <v>7.7808999999999999</v>
      </c>
      <c r="CR359" s="20">
        <f t="shared" si="740"/>
        <v>31.1236</v>
      </c>
      <c r="CS359" s="20">
        <f t="shared" si="740"/>
        <v>3.1123600000000002</v>
      </c>
    </row>
    <row r="360" spans="1:97" hidden="1" outlineLevel="1" x14ac:dyDescent="0.25">
      <c r="D360" s="2">
        <f t="shared" si="729"/>
        <v>55</v>
      </c>
      <c r="F360" s="24">
        <f t="shared" si="736"/>
        <v>43647</v>
      </c>
      <c r="G360" s="39">
        <f t="shared" si="730"/>
        <v>1266.0699760037037</v>
      </c>
      <c r="H360" s="40">
        <f t="shared" si="731"/>
        <v>2.116796697874439</v>
      </c>
      <c r="I360" s="40">
        <f t="shared" si="731"/>
        <v>186.62248000000002</v>
      </c>
      <c r="J360" s="40">
        <f t="shared" si="731"/>
        <v>75.370281252421535</v>
      </c>
      <c r="K360" s="40">
        <f t="shared" si="731"/>
        <v>160.134344</v>
      </c>
      <c r="L360" s="40">
        <f t="shared" si="731"/>
        <v>169.372038</v>
      </c>
      <c r="M360" s="40">
        <f t="shared" si="731"/>
        <v>511.22509000000008</v>
      </c>
      <c r="N360" s="40">
        <f t="shared" si="731"/>
        <v>38.221946053408061</v>
      </c>
      <c r="O360" s="40">
        <f t="shared" si="731"/>
        <v>123.00699999999999</v>
      </c>
      <c r="P360" s="6"/>
      <c r="Q360" s="20">
        <f t="shared" ref="Q360:CB360" si="741">Q332*Q$9</f>
        <v>11.484</v>
      </c>
      <c r="R360" s="20">
        <f t="shared" si="741"/>
        <v>16.794250000000002</v>
      </c>
      <c r="S360" s="20">
        <f t="shared" si="741"/>
        <v>6.5249999999999995</v>
      </c>
      <c r="T360" s="20">
        <f t="shared" si="741"/>
        <v>30.8108</v>
      </c>
      <c r="U360" s="20">
        <f t="shared" si="741"/>
        <v>8.1648619999999994</v>
      </c>
      <c r="V360" s="20">
        <f t="shared" si="741"/>
        <v>7.7418000000000005</v>
      </c>
      <c r="W360" s="20">
        <f t="shared" si="741"/>
        <v>3.3588500000000003</v>
      </c>
      <c r="X360" s="20">
        <f t="shared" si="741"/>
        <v>7.7418000000000005</v>
      </c>
      <c r="Y360" s="20">
        <f t="shared" si="741"/>
        <v>30.967200000000002</v>
      </c>
      <c r="Z360" s="20">
        <f t="shared" si="741"/>
        <v>30.967200000000002</v>
      </c>
      <c r="AA360" s="20">
        <f t="shared" si="741"/>
        <v>30.967200000000002</v>
      </c>
      <c r="AB360" s="20">
        <f t="shared" si="741"/>
        <v>31.1236</v>
      </c>
      <c r="AC360" s="20">
        <f t="shared" si="741"/>
        <v>31.1236</v>
      </c>
      <c r="AD360" s="20">
        <f t="shared" si="741"/>
        <v>26.870800000000003</v>
      </c>
      <c r="AE360" s="20">
        <f t="shared" si="741"/>
        <v>30.967200000000002</v>
      </c>
      <c r="AF360" s="20">
        <f t="shared" si="741"/>
        <v>30.967200000000002</v>
      </c>
      <c r="AG360" s="20">
        <f t="shared" si="741"/>
        <v>16.8795</v>
      </c>
      <c r="AH360" s="20">
        <f t="shared" si="741"/>
        <v>27.007200000000005</v>
      </c>
      <c r="AI360" s="20">
        <f t="shared" si="741"/>
        <v>11.6</v>
      </c>
      <c r="AJ360" s="20">
        <f t="shared" si="741"/>
        <v>11.6</v>
      </c>
      <c r="AK360" s="20">
        <f t="shared" si="741"/>
        <v>1.9306000000000001</v>
      </c>
      <c r="AL360" s="20">
        <f t="shared" si="741"/>
        <v>2.0314800000000002</v>
      </c>
      <c r="AM360" s="20">
        <f t="shared" si="741"/>
        <v>30.270438000000002</v>
      </c>
      <c r="AN360" s="20">
        <f t="shared" si="741"/>
        <v>5.5787880000000003</v>
      </c>
      <c r="AO360" s="20">
        <f t="shared" si="741"/>
        <v>2.88558</v>
      </c>
      <c r="AP360" s="20">
        <f t="shared" si="741"/>
        <v>7.6948800000000004</v>
      </c>
      <c r="AQ360" s="20">
        <f t="shared" si="741"/>
        <v>7.6948800000000004</v>
      </c>
      <c r="AR360" s="20">
        <f t="shared" si="741"/>
        <v>11.6</v>
      </c>
      <c r="AS360" s="20">
        <f t="shared" si="741"/>
        <v>10.004999999999999</v>
      </c>
      <c r="AT360" s="20">
        <f t="shared" si="741"/>
        <v>26.843520000000002</v>
      </c>
      <c r="AU360" s="20">
        <f t="shared" si="741"/>
        <v>11.6</v>
      </c>
      <c r="AV360" s="20">
        <f t="shared" si="741"/>
        <v>7.0464240000000009</v>
      </c>
      <c r="AW360" s="20">
        <f t="shared" si="741"/>
        <v>15.9618576</v>
      </c>
      <c r="AX360" s="20">
        <f t="shared" si="741"/>
        <v>16.25076</v>
      </c>
      <c r="AY360" s="20">
        <f t="shared" si="741"/>
        <v>7.2225599999999996</v>
      </c>
      <c r="AZ360" s="20">
        <f t="shared" si="741"/>
        <v>26.62528</v>
      </c>
      <c r="BA360" s="20">
        <f t="shared" si="741"/>
        <v>26.62528</v>
      </c>
      <c r="BB360" s="20">
        <f t="shared" si="741"/>
        <v>26.62528</v>
      </c>
      <c r="BC360" s="20">
        <f t="shared" si="741"/>
        <v>26.62528</v>
      </c>
      <c r="BD360" s="20">
        <f t="shared" si="741"/>
        <v>26.62528</v>
      </c>
      <c r="BE360" s="20">
        <f t="shared" si="741"/>
        <v>26.62528</v>
      </c>
      <c r="BF360" s="20">
        <f t="shared" si="741"/>
        <v>26.62528</v>
      </c>
      <c r="BG360" s="20">
        <f t="shared" si="741"/>
        <v>26.62528</v>
      </c>
      <c r="BH360" s="20">
        <f t="shared" si="741"/>
        <v>10.526999999999999</v>
      </c>
      <c r="BI360" s="20">
        <f t="shared" si="741"/>
        <v>11.6</v>
      </c>
      <c r="BJ360" s="20">
        <f t="shared" si="741"/>
        <v>11.6</v>
      </c>
      <c r="BK360" s="20">
        <f t="shared" si="741"/>
        <v>7.6948800000000004</v>
      </c>
      <c r="BL360" s="20">
        <f t="shared" si="741"/>
        <v>7.6948800000000004</v>
      </c>
      <c r="BM360" s="20">
        <f t="shared" si="741"/>
        <v>7.6948800000000004</v>
      </c>
      <c r="BN360" s="20">
        <f t="shared" si="741"/>
        <v>7.6948800000000004</v>
      </c>
      <c r="BO360" s="20">
        <f t="shared" si="741"/>
        <v>28.890239999999999</v>
      </c>
      <c r="BP360" s="20">
        <f t="shared" si="741"/>
        <v>5.7711600000000001</v>
      </c>
      <c r="BQ360" s="20">
        <f t="shared" si="741"/>
        <v>13.421760000000001</v>
      </c>
      <c r="BR360" s="20">
        <f t="shared" si="741"/>
        <v>16.777200000000001</v>
      </c>
      <c r="BS360" s="20">
        <f t="shared" si="741"/>
        <v>6.7108800000000004</v>
      </c>
      <c r="BT360" s="20">
        <f t="shared" si="741"/>
        <v>6.7108800000000004</v>
      </c>
      <c r="BU360" s="20">
        <f t="shared" si="741"/>
        <v>2.9</v>
      </c>
      <c r="BV360" s="20">
        <f t="shared" si="741"/>
        <v>15.51488</v>
      </c>
      <c r="BW360" s="20">
        <f t="shared" si="741"/>
        <v>26.843520000000002</v>
      </c>
      <c r="BX360" s="20">
        <f t="shared" si="741"/>
        <v>6.7108800000000004</v>
      </c>
      <c r="BY360" s="20">
        <f t="shared" si="741"/>
        <v>6.7108800000000004</v>
      </c>
      <c r="BZ360" s="20">
        <f t="shared" si="741"/>
        <v>6.7108800000000004</v>
      </c>
      <c r="CA360" s="20">
        <f t="shared" si="741"/>
        <v>6.7108800000000004</v>
      </c>
      <c r="CB360" s="20">
        <f t="shared" si="741"/>
        <v>6.7108800000000004</v>
      </c>
      <c r="CC360" s="20">
        <f t="shared" ref="CC360:CS360" si="742">CC332*CC$9</f>
        <v>6.7108800000000004</v>
      </c>
      <c r="CD360" s="20">
        <f t="shared" si="742"/>
        <v>6.7108800000000004</v>
      </c>
      <c r="CE360" s="20">
        <f t="shared" si="742"/>
        <v>6.7108800000000004</v>
      </c>
      <c r="CF360" s="20">
        <f t="shared" si="742"/>
        <v>11.6</v>
      </c>
      <c r="CG360" s="20">
        <f t="shared" si="742"/>
        <v>11.6</v>
      </c>
      <c r="CH360" s="20">
        <f t="shared" si="742"/>
        <v>11.6</v>
      </c>
      <c r="CI360" s="20">
        <f t="shared" si="742"/>
        <v>26.62528</v>
      </c>
      <c r="CJ360" s="20">
        <f t="shared" si="742"/>
        <v>22.451220000000003</v>
      </c>
      <c r="CK360" s="20">
        <f t="shared" si="742"/>
        <v>30.967200000000002</v>
      </c>
      <c r="CL360" s="20">
        <f t="shared" si="742"/>
        <v>31.28</v>
      </c>
      <c r="CM360" s="20">
        <f t="shared" si="742"/>
        <v>38.221946053408061</v>
      </c>
      <c r="CN360" s="20">
        <f t="shared" si="742"/>
        <v>7.0448636524215233</v>
      </c>
      <c r="CO360" s="20">
        <f t="shared" si="742"/>
        <v>2.116796697874439</v>
      </c>
      <c r="CP360" s="20">
        <f t="shared" si="742"/>
        <v>7.7418000000000005</v>
      </c>
      <c r="CQ360" s="20">
        <f t="shared" si="742"/>
        <v>7.7418000000000005</v>
      </c>
      <c r="CR360" s="20">
        <f t="shared" si="742"/>
        <v>30.967200000000002</v>
      </c>
      <c r="CS360" s="20">
        <f t="shared" si="742"/>
        <v>3.0967199999999999</v>
      </c>
    </row>
    <row r="361" spans="1:97" hidden="1" outlineLevel="1" x14ac:dyDescent="0.25">
      <c r="D361" s="2">
        <f t="shared" si="729"/>
        <v>67</v>
      </c>
      <c r="F361" s="24">
        <f t="shared" si="736"/>
        <v>44013</v>
      </c>
      <c r="G361" s="39">
        <f t="shared" si="730"/>
        <v>1258.5991386741866</v>
      </c>
      <c r="H361" s="40">
        <f t="shared" si="731"/>
        <v>2.1004973633008057</v>
      </c>
      <c r="I361" s="40">
        <f t="shared" si="731"/>
        <v>185.17663999999999</v>
      </c>
      <c r="J361" s="40">
        <f t="shared" si="731"/>
        <v>74.772570446092246</v>
      </c>
      <c r="K361" s="40">
        <f t="shared" si="731"/>
        <v>158.85601599999998</v>
      </c>
      <c r="L361" s="40">
        <f t="shared" si="731"/>
        <v>168.177922</v>
      </c>
      <c r="M361" s="40">
        <f t="shared" si="731"/>
        <v>508.75394299999999</v>
      </c>
      <c r="N361" s="40">
        <f t="shared" si="731"/>
        <v>38.00478986479299</v>
      </c>
      <c r="O361" s="40">
        <f t="shared" si="731"/>
        <v>122.75675999999999</v>
      </c>
      <c r="P361" s="6"/>
      <c r="Q361" s="20">
        <f t="shared" ref="Q361:CB361" si="743">Q333*Q$9</f>
        <v>11.484</v>
      </c>
      <c r="R361" s="20">
        <f t="shared" si="743"/>
        <v>16.709</v>
      </c>
      <c r="S361" s="20">
        <f t="shared" si="743"/>
        <v>6.5249999999999995</v>
      </c>
      <c r="T361" s="20">
        <f t="shared" si="743"/>
        <v>30.654400000000003</v>
      </c>
      <c r="U361" s="20">
        <f t="shared" si="743"/>
        <v>8.1234160000000006</v>
      </c>
      <c r="V361" s="20">
        <f t="shared" si="743"/>
        <v>7.7027000000000001</v>
      </c>
      <c r="W361" s="20">
        <f t="shared" si="743"/>
        <v>3.3418000000000005</v>
      </c>
      <c r="X361" s="20">
        <f t="shared" si="743"/>
        <v>7.7027000000000001</v>
      </c>
      <c r="Y361" s="20">
        <f t="shared" si="743"/>
        <v>30.8108</v>
      </c>
      <c r="Z361" s="20">
        <f t="shared" si="743"/>
        <v>30.8108</v>
      </c>
      <c r="AA361" s="20">
        <f t="shared" si="743"/>
        <v>30.8108</v>
      </c>
      <c r="AB361" s="20">
        <f t="shared" si="743"/>
        <v>30.967200000000002</v>
      </c>
      <c r="AC361" s="20">
        <f t="shared" si="743"/>
        <v>30.967200000000002</v>
      </c>
      <c r="AD361" s="20">
        <f t="shared" si="743"/>
        <v>26.734400000000004</v>
      </c>
      <c r="AE361" s="20">
        <f t="shared" si="743"/>
        <v>30.8108</v>
      </c>
      <c r="AF361" s="20">
        <f t="shared" si="743"/>
        <v>30.8108</v>
      </c>
      <c r="AG361" s="20">
        <f t="shared" si="743"/>
        <v>16.794250000000002</v>
      </c>
      <c r="AH361" s="20">
        <f t="shared" si="743"/>
        <v>26.870800000000003</v>
      </c>
      <c r="AI361" s="20">
        <f t="shared" si="743"/>
        <v>11.6</v>
      </c>
      <c r="AJ361" s="20">
        <f t="shared" si="743"/>
        <v>11.6</v>
      </c>
      <c r="AK361" s="20">
        <f t="shared" si="743"/>
        <v>1.9208000000000003</v>
      </c>
      <c r="AL361" s="20">
        <f t="shared" si="743"/>
        <v>2.02122</v>
      </c>
      <c r="AM361" s="20">
        <f t="shared" si="743"/>
        <v>30.117557000000001</v>
      </c>
      <c r="AN361" s="20">
        <f t="shared" si="743"/>
        <v>5.5334320000000004</v>
      </c>
      <c r="AO361" s="20">
        <f t="shared" si="743"/>
        <v>2.86212</v>
      </c>
      <c r="AP361" s="20">
        <f t="shared" si="743"/>
        <v>7.63232</v>
      </c>
      <c r="AQ361" s="20">
        <f t="shared" si="743"/>
        <v>7.63232</v>
      </c>
      <c r="AR361" s="20">
        <f t="shared" si="743"/>
        <v>11.6</v>
      </c>
      <c r="AS361" s="20">
        <f t="shared" si="743"/>
        <v>10.004999999999999</v>
      </c>
      <c r="AT361" s="20">
        <f t="shared" si="743"/>
        <v>26.62528</v>
      </c>
      <c r="AU361" s="20">
        <f t="shared" si="743"/>
        <v>11.6</v>
      </c>
      <c r="AV361" s="20">
        <f t="shared" si="743"/>
        <v>6.9891360000000002</v>
      </c>
      <c r="AW361" s="20">
        <f t="shared" si="743"/>
        <v>15.832086400000001</v>
      </c>
      <c r="AX361" s="20">
        <f t="shared" si="743"/>
        <v>16.118639999999999</v>
      </c>
      <c r="AY361" s="20">
        <f t="shared" si="743"/>
        <v>7.1638399999999995</v>
      </c>
      <c r="AZ361" s="20">
        <f t="shared" si="743"/>
        <v>26.407040000000002</v>
      </c>
      <c r="BA361" s="20">
        <f t="shared" si="743"/>
        <v>26.407040000000002</v>
      </c>
      <c r="BB361" s="20">
        <f t="shared" si="743"/>
        <v>26.407040000000002</v>
      </c>
      <c r="BC361" s="20">
        <f t="shared" si="743"/>
        <v>26.407040000000002</v>
      </c>
      <c r="BD361" s="20">
        <f t="shared" si="743"/>
        <v>26.407040000000002</v>
      </c>
      <c r="BE361" s="20">
        <f t="shared" si="743"/>
        <v>26.407040000000002</v>
      </c>
      <c r="BF361" s="20">
        <f t="shared" si="743"/>
        <v>26.407040000000002</v>
      </c>
      <c r="BG361" s="20">
        <f t="shared" si="743"/>
        <v>26.407040000000002</v>
      </c>
      <c r="BH361" s="20">
        <f t="shared" si="743"/>
        <v>10.526999999999999</v>
      </c>
      <c r="BI361" s="20">
        <f t="shared" si="743"/>
        <v>11.6</v>
      </c>
      <c r="BJ361" s="20">
        <f t="shared" si="743"/>
        <v>11.6</v>
      </c>
      <c r="BK361" s="20">
        <f t="shared" si="743"/>
        <v>7.63232</v>
      </c>
      <c r="BL361" s="20">
        <f t="shared" si="743"/>
        <v>7.63232</v>
      </c>
      <c r="BM361" s="20">
        <f t="shared" si="743"/>
        <v>7.63232</v>
      </c>
      <c r="BN361" s="20">
        <f t="shared" si="743"/>
        <v>7.63232</v>
      </c>
      <c r="BO361" s="20">
        <f t="shared" si="743"/>
        <v>28.655359999999998</v>
      </c>
      <c r="BP361" s="20">
        <f t="shared" si="743"/>
        <v>5.72424</v>
      </c>
      <c r="BQ361" s="20">
        <f t="shared" si="743"/>
        <v>13.31264</v>
      </c>
      <c r="BR361" s="20">
        <f t="shared" si="743"/>
        <v>16.640799999999999</v>
      </c>
      <c r="BS361" s="20">
        <f t="shared" si="743"/>
        <v>6.65632</v>
      </c>
      <c r="BT361" s="20">
        <f t="shared" si="743"/>
        <v>6.65632</v>
      </c>
      <c r="BU361" s="20">
        <f t="shared" si="743"/>
        <v>2.9</v>
      </c>
      <c r="BV361" s="20">
        <f t="shared" si="743"/>
        <v>15.389760000000001</v>
      </c>
      <c r="BW361" s="20">
        <f t="shared" si="743"/>
        <v>26.62528</v>
      </c>
      <c r="BX361" s="20">
        <f t="shared" si="743"/>
        <v>6.65632</v>
      </c>
      <c r="BY361" s="20">
        <f t="shared" si="743"/>
        <v>6.65632</v>
      </c>
      <c r="BZ361" s="20">
        <f t="shared" si="743"/>
        <v>6.65632</v>
      </c>
      <c r="CA361" s="20">
        <f t="shared" si="743"/>
        <v>6.65632</v>
      </c>
      <c r="CB361" s="20">
        <f t="shared" si="743"/>
        <v>6.65632</v>
      </c>
      <c r="CC361" s="20">
        <f t="shared" ref="CC361:CS361" si="744">CC333*CC$9</f>
        <v>6.65632</v>
      </c>
      <c r="CD361" s="20">
        <f t="shared" si="744"/>
        <v>6.65632</v>
      </c>
      <c r="CE361" s="20">
        <f t="shared" si="744"/>
        <v>6.65632</v>
      </c>
      <c r="CF361" s="20">
        <f t="shared" si="744"/>
        <v>11.6</v>
      </c>
      <c r="CG361" s="20">
        <f t="shared" si="744"/>
        <v>11.6</v>
      </c>
      <c r="CH361" s="20">
        <f t="shared" si="744"/>
        <v>11.6</v>
      </c>
      <c r="CI361" s="20">
        <f t="shared" si="744"/>
        <v>26.407040000000002</v>
      </c>
      <c r="CJ361" s="20">
        <f t="shared" si="744"/>
        <v>22.33783</v>
      </c>
      <c r="CK361" s="20">
        <f t="shared" si="744"/>
        <v>30.8108</v>
      </c>
      <c r="CL361" s="20">
        <f t="shared" si="744"/>
        <v>31.02976</v>
      </c>
      <c r="CM361" s="20">
        <f t="shared" si="744"/>
        <v>38.00478986479299</v>
      </c>
      <c r="CN361" s="20">
        <f t="shared" si="744"/>
        <v>7.0026440460922421</v>
      </c>
      <c r="CO361" s="20">
        <f t="shared" si="744"/>
        <v>2.1004973633008057</v>
      </c>
      <c r="CP361" s="20">
        <f t="shared" si="744"/>
        <v>7.7027000000000001</v>
      </c>
      <c r="CQ361" s="20">
        <f t="shared" si="744"/>
        <v>7.7027000000000001</v>
      </c>
      <c r="CR361" s="20">
        <f t="shared" si="744"/>
        <v>30.8108</v>
      </c>
      <c r="CS361" s="20">
        <f t="shared" si="744"/>
        <v>3.08108</v>
      </c>
    </row>
    <row r="362" spans="1:97" hidden="1" outlineLevel="1" x14ac:dyDescent="0.25">
      <c r="D362" s="2">
        <f t="shared" si="729"/>
        <v>79</v>
      </c>
      <c r="F362" s="24">
        <f t="shared" si="736"/>
        <v>44378</v>
      </c>
      <c r="G362" s="39">
        <f t="shared" si="730"/>
        <v>1251.1299683565633</v>
      </c>
      <c r="H362" s="40">
        <f t="shared" si="731"/>
        <v>2.0843235336033894</v>
      </c>
      <c r="I362" s="40">
        <f t="shared" si="731"/>
        <v>183.73080000000004</v>
      </c>
      <c r="J362" s="40">
        <f t="shared" si="731"/>
        <v>74.175119704811067</v>
      </c>
      <c r="K362" s="40">
        <f t="shared" si="731"/>
        <v>157.57768800000008</v>
      </c>
      <c r="L362" s="40">
        <f t="shared" si="731"/>
        <v>166.98380600000007</v>
      </c>
      <c r="M362" s="40">
        <f t="shared" si="731"/>
        <v>506.28279600000008</v>
      </c>
      <c r="N362" s="40">
        <f t="shared" si="731"/>
        <v>37.788915118148608</v>
      </c>
      <c r="O362" s="40">
        <f t="shared" si="731"/>
        <v>122.50651999999999</v>
      </c>
      <c r="P362" s="6"/>
      <c r="Q362" s="20">
        <f t="shared" ref="Q362:CB362" si="745">Q334*Q$9</f>
        <v>11.484</v>
      </c>
      <c r="R362" s="20">
        <f t="shared" si="745"/>
        <v>16.623750000000001</v>
      </c>
      <c r="S362" s="20">
        <f t="shared" si="745"/>
        <v>6.5249999999999995</v>
      </c>
      <c r="T362" s="20">
        <f t="shared" si="745"/>
        <v>30.498000000000001</v>
      </c>
      <c r="U362" s="20">
        <f t="shared" si="745"/>
        <v>8.0819700000000001</v>
      </c>
      <c r="V362" s="20">
        <f t="shared" si="745"/>
        <v>7.6636000000000006</v>
      </c>
      <c r="W362" s="20">
        <f t="shared" si="745"/>
        <v>3.3247500000000003</v>
      </c>
      <c r="X362" s="20">
        <f t="shared" si="745"/>
        <v>7.6636000000000006</v>
      </c>
      <c r="Y362" s="20">
        <f t="shared" si="745"/>
        <v>30.654400000000003</v>
      </c>
      <c r="Z362" s="20">
        <f t="shared" si="745"/>
        <v>30.654400000000003</v>
      </c>
      <c r="AA362" s="20">
        <f t="shared" si="745"/>
        <v>30.654400000000003</v>
      </c>
      <c r="AB362" s="20">
        <f t="shared" si="745"/>
        <v>30.8108</v>
      </c>
      <c r="AC362" s="20">
        <f t="shared" si="745"/>
        <v>30.8108</v>
      </c>
      <c r="AD362" s="20">
        <f t="shared" si="745"/>
        <v>26.598000000000003</v>
      </c>
      <c r="AE362" s="20">
        <f t="shared" si="745"/>
        <v>30.654400000000003</v>
      </c>
      <c r="AF362" s="20">
        <f t="shared" si="745"/>
        <v>30.654400000000003</v>
      </c>
      <c r="AG362" s="20">
        <f t="shared" si="745"/>
        <v>16.709</v>
      </c>
      <c r="AH362" s="20">
        <f t="shared" si="745"/>
        <v>26.734400000000004</v>
      </c>
      <c r="AI362" s="20">
        <f t="shared" si="745"/>
        <v>11.6</v>
      </c>
      <c r="AJ362" s="20">
        <f t="shared" si="745"/>
        <v>11.6</v>
      </c>
      <c r="AK362" s="20">
        <f t="shared" si="745"/>
        <v>1.911</v>
      </c>
      <c r="AL362" s="20">
        <f t="shared" si="745"/>
        <v>2.0109600000000003</v>
      </c>
      <c r="AM362" s="20">
        <f t="shared" si="745"/>
        <v>29.964676000000001</v>
      </c>
      <c r="AN362" s="20">
        <f t="shared" si="745"/>
        <v>5.4880760000000004</v>
      </c>
      <c r="AO362" s="20">
        <f t="shared" si="745"/>
        <v>2.83866</v>
      </c>
      <c r="AP362" s="20">
        <f t="shared" si="745"/>
        <v>7.5697600000000005</v>
      </c>
      <c r="AQ362" s="20">
        <f t="shared" si="745"/>
        <v>7.5697600000000005</v>
      </c>
      <c r="AR362" s="20">
        <f t="shared" si="745"/>
        <v>11.6</v>
      </c>
      <c r="AS362" s="20">
        <f t="shared" si="745"/>
        <v>10.004999999999999</v>
      </c>
      <c r="AT362" s="20">
        <f t="shared" si="745"/>
        <v>26.407040000000002</v>
      </c>
      <c r="AU362" s="20">
        <f t="shared" si="745"/>
        <v>11.6</v>
      </c>
      <c r="AV362" s="20">
        <f t="shared" si="745"/>
        <v>6.9318480000000005</v>
      </c>
      <c r="AW362" s="20">
        <f t="shared" si="745"/>
        <v>15.702315200000001</v>
      </c>
      <c r="AX362" s="20">
        <f t="shared" si="745"/>
        <v>15.986520000000001</v>
      </c>
      <c r="AY362" s="20">
        <f t="shared" si="745"/>
        <v>7.1051199999999994</v>
      </c>
      <c r="AZ362" s="20">
        <f t="shared" si="745"/>
        <v>26.188800000000001</v>
      </c>
      <c r="BA362" s="20">
        <f t="shared" si="745"/>
        <v>26.188800000000001</v>
      </c>
      <c r="BB362" s="20">
        <f t="shared" si="745"/>
        <v>26.188800000000001</v>
      </c>
      <c r="BC362" s="20">
        <f t="shared" si="745"/>
        <v>26.188800000000001</v>
      </c>
      <c r="BD362" s="20">
        <f t="shared" si="745"/>
        <v>26.188800000000001</v>
      </c>
      <c r="BE362" s="20">
        <f t="shared" si="745"/>
        <v>26.188800000000001</v>
      </c>
      <c r="BF362" s="20">
        <f t="shared" si="745"/>
        <v>26.188800000000001</v>
      </c>
      <c r="BG362" s="20">
        <f t="shared" si="745"/>
        <v>26.188800000000001</v>
      </c>
      <c r="BH362" s="20">
        <f t="shared" si="745"/>
        <v>10.526999999999999</v>
      </c>
      <c r="BI362" s="20">
        <f t="shared" si="745"/>
        <v>11.6</v>
      </c>
      <c r="BJ362" s="20">
        <f t="shared" si="745"/>
        <v>11.6</v>
      </c>
      <c r="BK362" s="20">
        <f t="shared" si="745"/>
        <v>7.5697600000000005</v>
      </c>
      <c r="BL362" s="20">
        <f t="shared" si="745"/>
        <v>7.5697600000000005</v>
      </c>
      <c r="BM362" s="20">
        <f t="shared" si="745"/>
        <v>7.5697600000000005</v>
      </c>
      <c r="BN362" s="20">
        <f t="shared" si="745"/>
        <v>7.5697600000000005</v>
      </c>
      <c r="BO362" s="20">
        <f t="shared" si="745"/>
        <v>28.420479999999998</v>
      </c>
      <c r="BP362" s="20">
        <f t="shared" si="745"/>
        <v>5.6773199999999999</v>
      </c>
      <c r="BQ362" s="20">
        <f t="shared" si="745"/>
        <v>13.203520000000001</v>
      </c>
      <c r="BR362" s="20">
        <f t="shared" si="745"/>
        <v>16.5044</v>
      </c>
      <c r="BS362" s="20">
        <f t="shared" si="745"/>
        <v>6.6017600000000005</v>
      </c>
      <c r="BT362" s="20">
        <f t="shared" si="745"/>
        <v>6.6017600000000005</v>
      </c>
      <c r="BU362" s="20">
        <f t="shared" si="745"/>
        <v>2.9</v>
      </c>
      <c r="BV362" s="20">
        <f t="shared" si="745"/>
        <v>15.26464</v>
      </c>
      <c r="BW362" s="20">
        <f t="shared" si="745"/>
        <v>26.407040000000002</v>
      </c>
      <c r="BX362" s="20">
        <f t="shared" si="745"/>
        <v>6.6017600000000005</v>
      </c>
      <c r="BY362" s="20">
        <f t="shared" si="745"/>
        <v>6.6017600000000005</v>
      </c>
      <c r="BZ362" s="20">
        <f t="shared" si="745"/>
        <v>6.6017600000000005</v>
      </c>
      <c r="CA362" s="20">
        <f t="shared" si="745"/>
        <v>6.6017600000000005</v>
      </c>
      <c r="CB362" s="20">
        <f t="shared" si="745"/>
        <v>6.6017600000000005</v>
      </c>
      <c r="CC362" s="20">
        <f t="shared" ref="CC362:CS362" si="746">CC334*CC$9</f>
        <v>6.6017600000000005</v>
      </c>
      <c r="CD362" s="20">
        <f t="shared" si="746"/>
        <v>6.6017600000000005</v>
      </c>
      <c r="CE362" s="20">
        <f t="shared" si="746"/>
        <v>6.6017600000000005</v>
      </c>
      <c r="CF362" s="20">
        <f t="shared" si="746"/>
        <v>11.6</v>
      </c>
      <c r="CG362" s="20">
        <f t="shared" si="746"/>
        <v>11.6</v>
      </c>
      <c r="CH362" s="20">
        <f t="shared" si="746"/>
        <v>11.6</v>
      </c>
      <c r="CI362" s="20">
        <f t="shared" si="746"/>
        <v>26.188800000000001</v>
      </c>
      <c r="CJ362" s="20">
        <f t="shared" si="746"/>
        <v>22.224439999999998</v>
      </c>
      <c r="CK362" s="20">
        <f t="shared" si="746"/>
        <v>30.654400000000003</v>
      </c>
      <c r="CL362" s="20">
        <f t="shared" si="746"/>
        <v>30.779520000000002</v>
      </c>
      <c r="CM362" s="20">
        <f t="shared" si="746"/>
        <v>37.788915118148608</v>
      </c>
      <c r="CN362" s="20">
        <f t="shared" si="746"/>
        <v>6.9606845048110753</v>
      </c>
      <c r="CO362" s="20">
        <f t="shared" si="746"/>
        <v>2.0843235336033894</v>
      </c>
      <c r="CP362" s="20">
        <f t="shared" si="746"/>
        <v>7.6636000000000006</v>
      </c>
      <c r="CQ362" s="20">
        <f t="shared" si="746"/>
        <v>7.6636000000000006</v>
      </c>
      <c r="CR362" s="20">
        <f t="shared" si="746"/>
        <v>30.654400000000003</v>
      </c>
      <c r="CS362" s="20">
        <f t="shared" si="746"/>
        <v>3.0654400000000002</v>
      </c>
    </row>
    <row r="363" spans="1:97" hidden="1" outlineLevel="1" x14ac:dyDescent="0.25">
      <c r="D363" s="2">
        <f t="shared" si="729"/>
        <v>91</v>
      </c>
      <c r="F363" s="24">
        <f t="shared" si="736"/>
        <v>44743</v>
      </c>
      <c r="G363" s="39">
        <f t="shared" si="730"/>
        <v>1243.6624545618297</v>
      </c>
      <c r="H363" s="40">
        <f t="shared" si="731"/>
        <v>2.0682742423946436</v>
      </c>
      <c r="I363" s="40">
        <f t="shared" si="731"/>
        <v>182.28496000000001</v>
      </c>
      <c r="J363" s="40">
        <f t="shared" si="731"/>
        <v>73.577927385483662</v>
      </c>
      <c r="K363" s="40">
        <f t="shared" si="731"/>
        <v>156.29936000000001</v>
      </c>
      <c r="L363" s="40">
        <f t="shared" si="731"/>
        <v>165.78969000000001</v>
      </c>
      <c r="M363" s="40">
        <f t="shared" si="731"/>
        <v>503.81164900000005</v>
      </c>
      <c r="N363" s="40">
        <f t="shared" si="731"/>
        <v>37.574313933952077</v>
      </c>
      <c r="O363" s="40">
        <f t="shared" si="731"/>
        <v>122.25627999999999</v>
      </c>
      <c r="P363" s="6"/>
      <c r="Q363" s="20">
        <f t="shared" ref="Q363:CB363" si="747">Q335*Q$9</f>
        <v>11.484</v>
      </c>
      <c r="R363" s="20">
        <f t="shared" si="747"/>
        <v>16.538500000000003</v>
      </c>
      <c r="S363" s="20">
        <f t="shared" si="747"/>
        <v>6.5249999999999995</v>
      </c>
      <c r="T363" s="20">
        <f t="shared" si="747"/>
        <v>30.3416</v>
      </c>
      <c r="U363" s="20">
        <f t="shared" si="747"/>
        <v>8.0405239999999996</v>
      </c>
      <c r="V363" s="20">
        <f t="shared" si="747"/>
        <v>7.6245000000000003</v>
      </c>
      <c r="W363" s="20">
        <f t="shared" si="747"/>
        <v>3.3077000000000001</v>
      </c>
      <c r="X363" s="20">
        <f t="shared" si="747"/>
        <v>7.6245000000000003</v>
      </c>
      <c r="Y363" s="20">
        <f t="shared" si="747"/>
        <v>30.498000000000001</v>
      </c>
      <c r="Z363" s="20">
        <f t="shared" si="747"/>
        <v>30.498000000000001</v>
      </c>
      <c r="AA363" s="20">
        <f t="shared" si="747"/>
        <v>30.498000000000001</v>
      </c>
      <c r="AB363" s="20">
        <f t="shared" si="747"/>
        <v>30.654400000000003</v>
      </c>
      <c r="AC363" s="20">
        <f t="shared" si="747"/>
        <v>30.654400000000003</v>
      </c>
      <c r="AD363" s="20">
        <f t="shared" si="747"/>
        <v>26.461600000000001</v>
      </c>
      <c r="AE363" s="20">
        <f t="shared" si="747"/>
        <v>30.498000000000001</v>
      </c>
      <c r="AF363" s="20">
        <f t="shared" si="747"/>
        <v>30.498000000000001</v>
      </c>
      <c r="AG363" s="20">
        <f t="shared" si="747"/>
        <v>16.623750000000001</v>
      </c>
      <c r="AH363" s="20">
        <f t="shared" si="747"/>
        <v>26.598000000000003</v>
      </c>
      <c r="AI363" s="20">
        <f t="shared" si="747"/>
        <v>11.6</v>
      </c>
      <c r="AJ363" s="20">
        <f t="shared" si="747"/>
        <v>11.6</v>
      </c>
      <c r="AK363" s="20">
        <f t="shared" si="747"/>
        <v>1.9012</v>
      </c>
      <c r="AL363" s="20">
        <f t="shared" si="747"/>
        <v>2.0007000000000001</v>
      </c>
      <c r="AM363" s="20">
        <f t="shared" si="747"/>
        <v>29.811795000000004</v>
      </c>
      <c r="AN363" s="20">
        <f t="shared" si="747"/>
        <v>5.4427200000000004</v>
      </c>
      <c r="AO363" s="20">
        <f t="shared" si="747"/>
        <v>2.8151999999999999</v>
      </c>
      <c r="AP363" s="20">
        <f t="shared" si="747"/>
        <v>7.5072000000000001</v>
      </c>
      <c r="AQ363" s="20">
        <f t="shared" si="747"/>
        <v>7.5072000000000001</v>
      </c>
      <c r="AR363" s="20">
        <f t="shared" si="747"/>
        <v>11.6</v>
      </c>
      <c r="AS363" s="20">
        <f t="shared" si="747"/>
        <v>10.004999999999999</v>
      </c>
      <c r="AT363" s="20">
        <f t="shared" si="747"/>
        <v>26.188800000000001</v>
      </c>
      <c r="AU363" s="20">
        <f t="shared" si="747"/>
        <v>11.6</v>
      </c>
      <c r="AV363" s="20">
        <f t="shared" si="747"/>
        <v>6.8745600000000007</v>
      </c>
      <c r="AW363" s="20">
        <f t="shared" si="747"/>
        <v>15.572544000000001</v>
      </c>
      <c r="AX363" s="20">
        <f t="shared" si="747"/>
        <v>15.854399999999998</v>
      </c>
      <c r="AY363" s="20">
        <f t="shared" si="747"/>
        <v>7.0463999999999993</v>
      </c>
      <c r="AZ363" s="20">
        <f t="shared" si="747"/>
        <v>25.970560000000003</v>
      </c>
      <c r="BA363" s="20">
        <f t="shared" si="747"/>
        <v>25.970560000000003</v>
      </c>
      <c r="BB363" s="20">
        <f t="shared" si="747"/>
        <v>25.970560000000003</v>
      </c>
      <c r="BC363" s="20">
        <f t="shared" si="747"/>
        <v>25.970560000000003</v>
      </c>
      <c r="BD363" s="20">
        <f t="shared" si="747"/>
        <v>25.970560000000003</v>
      </c>
      <c r="BE363" s="20">
        <f t="shared" si="747"/>
        <v>25.970560000000003</v>
      </c>
      <c r="BF363" s="20">
        <f t="shared" si="747"/>
        <v>25.970560000000003</v>
      </c>
      <c r="BG363" s="20">
        <f t="shared" si="747"/>
        <v>25.970560000000003</v>
      </c>
      <c r="BH363" s="20">
        <f t="shared" si="747"/>
        <v>10.526999999999999</v>
      </c>
      <c r="BI363" s="20">
        <f t="shared" si="747"/>
        <v>11.6</v>
      </c>
      <c r="BJ363" s="20">
        <f t="shared" si="747"/>
        <v>11.6</v>
      </c>
      <c r="BK363" s="20">
        <f t="shared" si="747"/>
        <v>7.5072000000000001</v>
      </c>
      <c r="BL363" s="20">
        <f t="shared" si="747"/>
        <v>7.5072000000000001</v>
      </c>
      <c r="BM363" s="20">
        <f t="shared" si="747"/>
        <v>7.5072000000000001</v>
      </c>
      <c r="BN363" s="20">
        <f t="shared" si="747"/>
        <v>7.5072000000000001</v>
      </c>
      <c r="BO363" s="20">
        <f t="shared" si="747"/>
        <v>28.185599999999997</v>
      </c>
      <c r="BP363" s="20">
        <f t="shared" si="747"/>
        <v>5.6303999999999998</v>
      </c>
      <c r="BQ363" s="20">
        <f t="shared" si="747"/>
        <v>13.0944</v>
      </c>
      <c r="BR363" s="20">
        <f t="shared" si="747"/>
        <v>16.368000000000002</v>
      </c>
      <c r="BS363" s="20">
        <f t="shared" si="747"/>
        <v>6.5472000000000001</v>
      </c>
      <c r="BT363" s="20">
        <f t="shared" si="747"/>
        <v>6.5472000000000001</v>
      </c>
      <c r="BU363" s="20">
        <f t="shared" si="747"/>
        <v>2.9</v>
      </c>
      <c r="BV363" s="20">
        <f t="shared" si="747"/>
        <v>15.139520000000001</v>
      </c>
      <c r="BW363" s="20">
        <f t="shared" si="747"/>
        <v>26.188800000000001</v>
      </c>
      <c r="BX363" s="20">
        <f t="shared" si="747"/>
        <v>6.5472000000000001</v>
      </c>
      <c r="BY363" s="20">
        <f t="shared" si="747"/>
        <v>6.5472000000000001</v>
      </c>
      <c r="BZ363" s="20">
        <f t="shared" si="747"/>
        <v>6.5472000000000001</v>
      </c>
      <c r="CA363" s="20">
        <f t="shared" si="747"/>
        <v>6.5472000000000001</v>
      </c>
      <c r="CB363" s="20">
        <f t="shared" si="747"/>
        <v>6.5472000000000001</v>
      </c>
      <c r="CC363" s="20">
        <f t="shared" ref="CC363:CS363" si="748">CC335*CC$9</f>
        <v>6.5472000000000001</v>
      </c>
      <c r="CD363" s="20">
        <f t="shared" si="748"/>
        <v>6.5472000000000001</v>
      </c>
      <c r="CE363" s="20">
        <f t="shared" si="748"/>
        <v>6.5472000000000001</v>
      </c>
      <c r="CF363" s="20">
        <f t="shared" si="748"/>
        <v>11.6</v>
      </c>
      <c r="CG363" s="20">
        <f t="shared" si="748"/>
        <v>11.6</v>
      </c>
      <c r="CH363" s="20">
        <f t="shared" si="748"/>
        <v>11.6</v>
      </c>
      <c r="CI363" s="20">
        <f t="shared" si="748"/>
        <v>25.970560000000003</v>
      </c>
      <c r="CJ363" s="20">
        <f t="shared" si="748"/>
        <v>22.111049999999999</v>
      </c>
      <c r="CK363" s="20">
        <f t="shared" si="748"/>
        <v>30.498000000000001</v>
      </c>
      <c r="CL363" s="20">
        <f t="shared" si="748"/>
        <v>30.52928</v>
      </c>
      <c r="CM363" s="20">
        <f t="shared" si="748"/>
        <v>37.574313933952077</v>
      </c>
      <c r="CN363" s="20">
        <f t="shared" si="748"/>
        <v>6.9189833854836698</v>
      </c>
      <c r="CO363" s="20">
        <f t="shared" si="748"/>
        <v>2.0682742423946436</v>
      </c>
      <c r="CP363" s="20">
        <f t="shared" si="748"/>
        <v>7.6245000000000003</v>
      </c>
      <c r="CQ363" s="20">
        <f t="shared" si="748"/>
        <v>7.6245000000000003</v>
      </c>
      <c r="CR363" s="20">
        <f t="shared" si="748"/>
        <v>30.498000000000001</v>
      </c>
      <c r="CS363" s="20">
        <f t="shared" si="748"/>
        <v>3.0497999999999998</v>
      </c>
    </row>
    <row r="364" spans="1:97" hidden="1" outlineLevel="1" x14ac:dyDescent="0.25">
      <c r="D364" s="2">
        <f t="shared" si="729"/>
        <v>103</v>
      </c>
      <c r="F364" s="24">
        <f t="shared" si="736"/>
        <v>45108</v>
      </c>
      <c r="G364" s="39">
        <f t="shared" si="730"/>
        <v>1236.1965868695347</v>
      </c>
      <c r="H364" s="40">
        <f t="shared" si="731"/>
        <v>2.0523485307282048</v>
      </c>
      <c r="I364" s="40">
        <f t="shared" si="731"/>
        <v>180.83912000000001</v>
      </c>
      <c r="J364" s="40">
        <f t="shared" si="731"/>
        <v>72.980991855630506</v>
      </c>
      <c r="K364" s="40">
        <f t="shared" si="731"/>
        <v>155.02103199999999</v>
      </c>
      <c r="L364" s="40">
        <f t="shared" si="731"/>
        <v>164.595574</v>
      </c>
      <c r="M364" s="40">
        <f t="shared" si="731"/>
        <v>501.34050199999984</v>
      </c>
      <c r="N364" s="40">
        <f t="shared" si="731"/>
        <v>37.360978483175032</v>
      </c>
      <c r="O364" s="40">
        <f t="shared" si="731"/>
        <v>122.00603999999998</v>
      </c>
      <c r="P364" s="6"/>
      <c r="Q364" s="20">
        <f t="shared" ref="Q364:CB364" si="749">Q336*Q$9</f>
        <v>11.484</v>
      </c>
      <c r="R364" s="20">
        <f t="shared" si="749"/>
        <v>16.453250000000001</v>
      </c>
      <c r="S364" s="20">
        <f t="shared" si="749"/>
        <v>6.5249999999999995</v>
      </c>
      <c r="T364" s="20">
        <f t="shared" si="749"/>
        <v>30.185200000000002</v>
      </c>
      <c r="U364" s="20">
        <f t="shared" si="749"/>
        <v>7.9990779999999999</v>
      </c>
      <c r="V364" s="20">
        <f t="shared" si="749"/>
        <v>7.5853999999999999</v>
      </c>
      <c r="W364" s="20">
        <f t="shared" si="749"/>
        <v>3.2906500000000003</v>
      </c>
      <c r="X364" s="20">
        <f t="shared" si="749"/>
        <v>7.5853999999999999</v>
      </c>
      <c r="Y364" s="20">
        <f t="shared" si="749"/>
        <v>30.3416</v>
      </c>
      <c r="Z364" s="20">
        <f t="shared" si="749"/>
        <v>30.3416</v>
      </c>
      <c r="AA364" s="20">
        <f t="shared" si="749"/>
        <v>30.3416</v>
      </c>
      <c r="AB364" s="20">
        <f t="shared" si="749"/>
        <v>30.498000000000001</v>
      </c>
      <c r="AC364" s="20">
        <f t="shared" si="749"/>
        <v>30.498000000000001</v>
      </c>
      <c r="AD364" s="20">
        <f t="shared" si="749"/>
        <v>26.325200000000002</v>
      </c>
      <c r="AE364" s="20">
        <f t="shared" si="749"/>
        <v>30.3416</v>
      </c>
      <c r="AF364" s="20">
        <f t="shared" si="749"/>
        <v>30.3416</v>
      </c>
      <c r="AG364" s="20">
        <f t="shared" si="749"/>
        <v>16.538500000000003</v>
      </c>
      <c r="AH364" s="20">
        <f t="shared" si="749"/>
        <v>26.461600000000001</v>
      </c>
      <c r="AI364" s="20">
        <f t="shared" si="749"/>
        <v>11.6</v>
      </c>
      <c r="AJ364" s="20">
        <f t="shared" si="749"/>
        <v>11.6</v>
      </c>
      <c r="AK364" s="20">
        <f t="shared" si="749"/>
        <v>1.8914000000000002</v>
      </c>
      <c r="AL364" s="20">
        <f t="shared" si="749"/>
        <v>1.9904400000000002</v>
      </c>
      <c r="AM364" s="20">
        <f t="shared" si="749"/>
        <v>29.658913999999999</v>
      </c>
      <c r="AN364" s="20">
        <f t="shared" si="749"/>
        <v>5.3973639999999996</v>
      </c>
      <c r="AO364" s="20">
        <f t="shared" si="749"/>
        <v>2.7917399999999999</v>
      </c>
      <c r="AP364" s="20">
        <f t="shared" si="749"/>
        <v>7.4446399999999997</v>
      </c>
      <c r="AQ364" s="20">
        <f t="shared" si="749"/>
        <v>7.4446399999999997</v>
      </c>
      <c r="AR364" s="20">
        <f t="shared" si="749"/>
        <v>11.6</v>
      </c>
      <c r="AS364" s="20">
        <f t="shared" si="749"/>
        <v>10.004999999999999</v>
      </c>
      <c r="AT364" s="20">
        <f t="shared" si="749"/>
        <v>25.970560000000003</v>
      </c>
      <c r="AU364" s="20">
        <f t="shared" si="749"/>
        <v>11.6</v>
      </c>
      <c r="AV364" s="20">
        <f t="shared" si="749"/>
        <v>6.817272</v>
      </c>
      <c r="AW364" s="20">
        <f t="shared" si="749"/>
        <v>15.4427728</v>
      </c>
      <c r="AX364" s="20">
        <f t="shared" si="749"/>
        <v>15.722279999999998</v>
      </c>
      <c r="AY364" s="20">
        <f t="shared" si="749"/>
        <v>6.9876799999999992</v>
      </c>
      <c r="AZ364" s="20">
        <f t="shared" si="749"/>
        <v>25.752320000000001</v>
      </c>
      <c r="BA364" s="20">
        <f t="shared" si="749"/>
        <v>25.752320000000001</v>
      </c>
      <c r="BB364" s="20">
        <f t="shared" si="749"/>
        <v>25.752320000000001</v>
      </c>
      <c r="BC364" s="20">
        <f t="shared" si="749"/>
        <v>25.752320000000001</v>
      </c>
      <c r="BD364" s="20">
        <f t="shared" si="749"/>
        <v>25.752320000000001</v>
      </c>
      <c r="BE364" s="20">
        <f t="shared" si="749"/>
        <v>25.752320000000001</v>
      </c>
      <c r="BF364" s="20">
        <f t="shared" si="749"/>
        <v>25.752320000000001</v>
      </c>
      <c r="BG364" s="20">
        <f t="shared" si="749"/>
        <v>25.752320000000001</v>
      </c>
      <c r="BH364" s="20">
        <f t="shared" si="749"/>
        <v>10.526999999999999</v>
      </c>
      <c r="BI364" s="20">
        <f t="shared" si="749"/>
        <v>11.6</v>
      </c>
      <c r="BJ364" s="20">
        <f t="shared" si="749"/>
        <v>11.6</v>
      </c>
      <c r="BK364" s="20">
        <f t="shared" si="749"/>
        <v>7.4446399999999997</v>
      </c>
      <c r="BL364" s="20">
        <f t="shared" si="749"/>
        <v>7.4446399999999997</v>
      </c>
      <c r="BM364" s="20">
        <f t="shared" si="749"/>
        <v>7.4446399999999997</v>
      </c>
      <c r="BN364" s="20">
        <f t="shared" si="749"/>
        <v>7.4446399999999997</v>
      </c>
      <c r="BO364" s="20">
        <f t="shared" si="749"/>
        <v>27.950719999999997</v>
      </c>
      <c r="BP364" s="20">
        <f t="shared" si="749"/>
        <v>5.5834799999999998</v>
      </c>
      <c r="BQ364" s="20">
        <f t="shared" si="749"/>
        <v>12.985280000000001</v>
      </c>
      <c r="BR364" s="20">
        <f t="shared" si="749"/>
        <v>16.2316</v>
      </c>
      <c r="BS364" s="20">
        <f t="shared" si="749"/>
        <v>6.4926400000000006</v>
      </c>
      <c r="BT364" s="20">
        <f t="shared" si="749"/>
        <v>6.4926400000000006</v>
      </c>
      <c r="BU364" s="20">
        <f t="shared" si="749"/>
        <v>2.9</v>
      </c>
      <c r="BV364" s="20">
        <f t="shared" si="749"/>
        <v>15.0144</v>
      </c>
      <c r="BW364" s="20">
        <f t="shared" si="749"/>
        <v>25.970560000000003</v>
      </c>
      <c r="BX364" s="20">
        <f t="shared" si="749"/>
        <v>6.4926400000000006</v>
      </c>
      <c r="BY364" s="20">
        <f t="shared" si="749"/>
        <v>6.4926400000000006</v>
      </c>
      <c r="BZ364" s="20">
        <f t="shared" si="749"/>
        <v>6.4926400000000006</v>
      </c>
      <c r="CA364" s="20">
        <f t="shared" si="749"/>
        <v>6.4926400000000006</v>
      </c>
      <c r="CB364" s="20">
        <f t="shared" si="749"/>
        <v>6.4926400000000006</v>
      </c>
      <c r="CC364" s="20">
        <f t="shared" ref="CC364:CS364" si="750">CC336*CC$9</f>
        <v>6.4926400000000006</v>
      </c>
      <c r="CD364" s="20">
        <f t="shared" si="750"/>
        <v>6.4926400000000006</v>
      </c>
      <c r="CE364" s="20">
        <f t="shared" si="750"/>
        <v>6.4926400000000006</v>
      </c>
      <c r="CF364" s="20">
        <f t="shared" si="750"/>
        <v>11.6</v>
      </c>
      <c r="CG364" s="20">
        <f t="shared" si="750"/>
        <v>11.6</v>
      </c>
      <c r="CH364" s="20">
        <f t="shared" si="750"/>
        <v>11.6</v>
      </c>
      <c r="CI364" s="20">
        <f t="shared" si="750"/>
        <v>25.752320000000001</v>
      </c>
      <c r="CJ364" s="20">
        <f t="shared" si="750"/>
        <v>21.99766</v>
      </c>
      <c r="CK364" s="20">
        <f t="shared" si="750"/>
        <v>30.3416</v>
      </c>
      <c r="CL364" s="20">
        <f t="shared" si="750"/>
        <v>30.279040000000002</v>
      </c>
      <c r="CM364" s="20">
        <f t="shared" si="750"/>
        <v>37.360978483175032</v>
      </c>
      <c r="CN364" s="20">
        <f t="shared" si="750"/>
        <v>6.8775390556305265</v>
      </c>
      <c r="CO364" s="20">
        <f t="shared" si="750"/>
        <v>2.0523485307282048</v>
      </c>
      <c r="CP364" s="20">
        <f t="shared" si="750"/>
        <v>7.5853999999999999</v>
      </c>
      <c r="CQ364" s="20">
        <f t="shared" si="750"/>
        <v>7.5853999999999999</v>
      </c>
      <c r="CR364" s="20">
        <f t="shared" si="750"/>
        <v>30.3416</v>
      </c>
      <c r="CS364" s="20">
        <f t="shared" si="750"/>
        <v>3.03416</v>
      </c>
    </row>
    <row r="365" spans="1:97" hidden="1" outlineLevel="1" x14ac:dyDescent="0.25">
      <c r="D365" s="2">
        <f t="shared" si="729"/>
        <v>115</v>
      </c>
      <c r="F365" s="24">
        <f t="shared" si="736"/>
        <v>45474</v>
      </c>
      <c r="G365" s="39">
        <f t="shared" si="730"/>
        <v>1228.7323549273062</v>
      </c>
      <c r="H365" s="40">
        <f t="shared" si="731"/>
        <v>2.0365454470415973</v>
      </c>
      <c r="I365" s="40">
        <f t="shared" si="731"/>
        <v>179.39327999999998</v>
      </c>
      <c r="J365" s="40">
        <f t="shared" si="731"/>
        <v>72.384311493317114</v>
      </c>
      <c r="K365" s="40">
        <f t="shared" si="731"/>
        <v>153.74270400000006</v>
      </c>
      <c r="L365" s="40">
        <f t="shared" si="731"/>
        <v>163.40145800000002</v>
      </c>
      <c r="M365" s="40">
        <f t="shared" si="731"/>
        <v>498.8693550000001</v>
      </c>
      <c r="N365" s="40">
        <f t="shared" si="731"/>
        <v>37.148900986947375</v>
      </c>
      <c r="O365" s="40">
        <f t="shared" si="731"/>
        <v>121.75579999999999</v>
      </c>
      <c r="P365" s="6"/>
      <c r="Q365" s="20">
        <f t="shared" ref="Q365:CB365" si="751">Q337*Q$9</f>
        <v>11.484</v>
      </c>
      <c r="R365" s="20">
        <f t="shared" si="751"/>
        <v>16.368000000000002</v>
      </c>
      <c r="S365" s="20">
        <f t="shared" si="751"/>
        <v>6.5249999999999995</v>
      </c>
      <c r="T365" s="20">
        <f t="shared" si="751"/>
        <v>30.0288</v>
      </c>
      <c r="U365" s="20">
        <f t="shared" si="751"/>
        <v>7.9576320000000003</v>
      </c>
      <c r="V365" s="20">
        <f t="shared" si="751"/>
        <v>7.5463000000000005</v>
      </c>
      <c r="W365" s="20">
        <f t="shared" si="751"/>
        <v>3.2736000000000001</v>
      </c>
      <c r="X365" s="20">
        <f t="shared" si="751"/>
        <v>7.5463000000000005</v>
      </c>
      <c r="Y365" s="20">
        <f t="shared" si="751"/>
        <v>30.185200000000002</v>
      </c>
      <c r="Z365" s="20">
        <f t="shared" si="751"/>
        <v>30.185200000000002</v>
      </c>
      <c r="AA365" s="20">
        <f t="shared" si="751"/>
        <v>30.185200000000002</v>
      </c>
      <c r="AB365" s="20">
        <f t="shared" si="751"/>
        <v>30.3416</v>
      </c>
      <c r="AC365" s="20">
        <f t="shared" si="751"/>
        <v>30.3416</v>
      </c>
      <c r="AD365" s="20">
        <f t="shared" si="751"/>
        <v>26.188800000000001</v>
      </c>
      <c r="AE365" s="20">
        <f t="shared" si="751"/>
        <v>30.185200000000002</v>
      </c>
      <c r="AF365" s="20">
        <f t="shared" si="751"/>
        <v>30.185200000000002</v>
      </c>
      <c r="AG365" s="20">
        <f t="shared" si="751"/>
        <v>16.453250000000001</v>
      </c>
      <c r="AH365" s="20">
        <f t="shared" si="751"/>
        <v>26.325200000000002</v>
      </c>
      <c r="AI365" s="20">
        <f t="shared" si="751"/>
        <v>11.6</v>
      </c>
      <c r="AJ365" s="20">
        <f t="shared" si="751"/>
        <v>11.6</v>
      </c>
      <c r="AK365" s="20">
        <f t="shared" si="751"/>
        <v>1.8815999999999999</v>
      </c>
      <c r="AL365" s="20">
        <f t="shared" si="751"/>
        <v>1.9801800000000003</v>
      </c>
      <c r="AM365" s="20">
        <f t="shared" si="751"/>
        <v>29.506032999999999</v>
      </c>
      <c r="AN365" s="20">
        <f t="shared" si="751"/>
        <v>5.3520079999999997</v>
      </c>
      <c r="AO365" s="20">
        <f t="shared" si="751"/>
        <v>2.7682800000000003</v>
      </c>
      <c r="AP365" s="20">
        <f t="shared" si="751"/>
        <v>7.3820800000000002</v>
      </c>
      <c r="AQ365" s="20">
        <f t="shared" si="751"/>
        <v>7.3820800000000002</v>
      </c>
      <c r="AR365" s="20">
        <f t="shared" si="751"/>
        <v>11.6</v>
      </c>
      <c r="AS365" s="20">
        <f t="shared" si="751"/>
        <v>10.004999999999999</v>
      </c>
      <c r="AT365" s="20">
        <f t="shared" si="751"/>
        <v>25.752320000000001</v>
      </c>
      <c r="AU365" s="20">
        <f t="shared" si="751"/>
        <v>11.6</v>
      </c>
      <c r="AV365" s="20">
        <f t="shared" si="751"/>
        <v>6.7599840000000002</v>
      </c>
      <c r="AW365" s="20">
        <f t="shared" si="751"/>
        <v>15.3130016</v>
      </c>
      <c r="AX365" s="20">
        <f t="shared" si="751"/>
        <v>15.590159999999999</v>
      </c>
      <c r="AY365" s="20">
        <f t="shared" si="751"/>
        <v>6.9289599999999991</v>
      </c>
      <c r="AZ365" s="20">
        <f t="shared" si="751"/>
        <v>25.534079999999999</v>
      </c>
      <c r="BA365" s="20">
        <f t="shared" si="751"/>
        <v>25.534079999999999</v>
      </c>
      <c r="BB365" s="20">
        <f t="shared" si="751"/>
        <v>25.534079999999999</v>
      </c>
      <c r="BC365" s="20">
        <f t="shared" si="751"/>
        <v>25.534079999999999</v>
      </c>
      <c r="BD365" s="20">
        <f t="shared" si="751"/>
        <v>25.534079999999999</v>
      </c>
      <c r="BE365" s="20">
        <f t="shared" si="751"/>
        <v>25.534079999999999</v>
      </c>
      <c r="BF365" s="20">
        <f t="shared" si="751"/>
        <v>25.534079999999999</v>
      </c>
      <c r="BG365" s="20">
        <f t="shared" si="751"/>
        <v>25.534079999999999</v>
      </c>
      <c r="BH365" s="20">
        <f t="shared" si="751"/>
        <v>10.526999999999999</v>
      </c>
      <c r="BI365" s="20">
        <f t="shared" si="751"/>
        <v>11.6</v>
      </c>
      <c r="BJ365" s="20">
        <f t="shared" si="751"/>
        <v>11.6</v>
      </c>
      <c r="BK365" s="20">
        <f t="shared" si="751"/>
        <v>7.3820800000000002</v>
      </c>
      <c r="BL365" s="20">
        <f t="shared" si="751"/>
        <v>7.3820800000000002</v>
      </c>
      <c r="BM365" s="20">
        <f t="shared" si="751"/>
        <v>7.3820800000000002</v>
      </c>
      <c r="BN365" s="20">
        <f t="shared" si="751"/>
        <v>7.3820800000000002</v>
      </c>
      <c r="BO365" s="20">
        <f t="shared" si="751"/>
        <v>27.715839999999996</v>
      </c>
      <c r="BP365" s="20">
        <f t="shared" si="751"/>
        <v>5.5365600000000006</v>
      </c>
      <c r="BQ365" s="20">
        <f t="shared" si="751"/>
        <v>12.87616</v>
      </c>
      <c r="BR365" s="20">
        <f t="shared" si="751"/>
        <v>16.095199999999998</v>
      </c>
      <c r="BS365" s="20">
        <f t="shared" si="751"/>
        <v>6.4380800000000002</v>
      </c>
      <c r="BT365" s="20">
        <f t="shared" si="751"/>
        <v>6.4380800000000002</v>
      </c>
      <c r="BU365" s="20">
        <f t="shared" si="751"/>
        <v>2.9</v>
      </c>
      <c r="BV365" s="20">
        <f t="shared" si="751"/>
        <v>14.889279999999999</v>
      </c>
      <c r="BW365" s="20">
        <f t="shared" si="751"/>
        <v>25.752320000000001</v>
      </c>
      <c r="BX365" s="20">
        <f t="shared" si="751"/>
        <v>6.4380800000000002</v>
      </c>
      <c r="BY365" s="20">
        <f t="shared" si="751"/>
        <v>6.4380800000000002</v>
      </c>
      <c r="BZ365" s="20">
        <f t="shared" si="751"/>
        <v>6.4380800000000002</v>
      </c>
      <c r="CA365" s="20">
        <f t="shared" si="751"/>
        <v>6.4380800000000002</v>
      </c>
      <c r="CB365" s="20">
        <f t="shared" si="751"/>
        <v>6.4380800000000002</v>
      </c>
      <c r="CC365" s="20">
        <f t="shared" ref="CC365:CS365" si="752">CC337*CC$9</f>
        <v>6.4380800000000002</v>
      </c>
      <c r="CD365" s="20">
        <f t="shared" si="752"/>
        <v>6.4380800000000002</v>
      </c>
      <c r="CE365" s="20">
        <f t="shared" si="752"/>
        <v>6.4380800000000002</v>
      </c>
      <c r="CF365" s="20">
        <f t="shared" si="752"/>
        <v>11.6</v>
      </c>
      <c r="CG365" s="20">
        <f t="shared" si="752"/>
        <v>11.6</v>
      </c>
      <c r="CH365" s="20">
        <f t="shared" si="752"/>
        <v>11.6</v>
      </c>
      <c r="CI365" s="20">
        <f t="shared" si="752"/>
        <v>25.534079999999999</v>
      </c>
      <c r="CJ365" s="20">
        <f t="shared" si="752"/>
        <v>21.884270000000001</v>
      </c>
      <c r="CK365" s="20">
        <f t="shared" si="752"/>
        <v>30.185200000000002</v>
      </c>
      <c r="CL365" s="20">
        <f t="shared" si="752"/>
        <v>30.0288</v>
      </c>
      <c r="CM365" s="20">
        <f t="shared" si="752"/>
        <v>37.148900986947375</v>
      </c>
      <c r="CN365" s="20">
        <f t="shared" si="752"/>
        <v>6.8363498933171263</v>
      </c>
      <c r="CO365" s="20">
        <f t="shared" si="752"/>
        <v>2.0365454470415973</v>
      </c>
      <c r="CP365" s="20">
        <f t="shared" si="752"/>
        <v>7.5463000000000005</v>
      </c>
      <c r="CQ365" s="20">
        <f t="shared" si="752"/>
        <v>7.5463000000000005</v>
      </c>
      <c r="CR365" s="20">
        <f t="shared" si="752"/>
        <v>30.185200000000002</v>
      </c>
      <c r="CS365" s="20">
        <f t="shared" si="752"/>
        <v>3.0185200000000001</v>
      </c>
    </row>
    <row r="366" spans="1:97" hidden="1" outlineLevel="1" x14ac:dyDescent="0.25">
      <c r="D366" s="2">
        <f t="shared" si="729"/>
        <v>127</v>
      </c>
      <c r="F366" s="24">
        <f t="shared" si="736"/>
        <v>45839</v>
      </c>
      <c r="G366" s="39">
        <f t="shared" si="730"/>
        <v>1221.269748450407</v>
      </c>
      <c r="H366" s="40">
        <f t="shared" si="731"/>
        <v>2.0208640470993768</v>
      </c>
      <c r="I366" s="40">
        <f t="shared" si="731"/>
        <v>177.94744000000003</v>
      </c>
      <c r="J366" s="40">
        <f t="shared" si="731"/>
        <v>71.787884687084542</v>
      </c>
      <c r="K366" s="40">
        <f t="shared" si="731"/>
        <v>152.46437600000002</v>
      </c>
      <c r="L366" s="40">
        <f t="shared" si="731"/>
        <v>162.20734200000004</v>
      </c>
      <c r="M366" s="40">
        <f t="shared" si="731"/>
        <v>496.39820800000007</v>
      </c>
      <c r="N366" s="40">
        <f t="shared" si="731"/>
        <v>36.938073716223258</v>
      </c>
      <c r="O366" s="40">
        <f t="shared" si="731"/>
        <v>121.50555999999999</v>
      </c>
      <c r="P366" s="6"/>
      <c r="Q366" s="20">
        <f t="shared" ref="Q366:CB366" si="753">Q338*Q$9</f>
        <v>11.484</v>
      </c>
      <c r="R366" s="20">
        <f t="shared" si="753"/>
        <v>16.28275</v>
      </c>
      <c r="S366" s="20">
        <f t="shared" si="753"/>
        <v>6.5249999999999995</v>
      </c>
      <c r="T366" s="20">
        <f t="shared" si="753"/>
        <v>29.872399999999999</v>
      </c>
      <c r="U366" s="20">
        <f t="shared" si="753"/>
        <v>7.9161859999999997</v>
      </c>
      <c r="V366" s="20">
        <f t="shared" si="753"/>
        <v>7.5072000000000001</v>
      </c>
      <c r="W366" s="20">
        <f t="shared" si="753"/>
        <v>3.2565499999999998</v>
      </c>
      <c r="X366" s="20">
        <f t="shared" si="753"/>
        <v>7.5072000000000001</v>
      </c>
      <c r="Y366" s="20">
        <f t="shared" si="753"/>
        <v>30.0288</v>
      </c>
      <c r="Z366" s="20">
        <f t="shared" si="753"/>
        <v>30.0288</v>
      </c>
      <c r="AA366" s="20">
        <f t="shared" si="753"/>
        <v>30.0288</v>
      </c>
      <c r="AB366" s="20">
        <f t="shared" si="753"/>
        <v>30.185200000000002</v>
      </c>
      <c r="AC366" s="20">
        <f t="shared" si="753"/>
        <v>30.185200000000002</v>
      </c>
      <c r="AD366" s="20">
        <f t="shared" si="753"/>
        <v>26.052399999999999</v>
      </c>
      <c r="AE366" s="20">
        <f t="shared" si="753"/>
        <v>30.0288</v>
      </c>
      <c r="AF366" s="20">
        <f t="shared" si="753"/>
        <v>30.0288</v>
      </c>
      <c r="AG366" s="20">
        <f t="shared" si="753"/>
        <v>16.368000000000002</v>
      </c>
      <c r="AH366" s="20">
        <f t="shared" si="753"/>
        <v>26.188800000000001</v>
      </c>
      <c r="AI366" s="20">
        <f t="shared" si="753"/>
        <v>11.6</v>
      </c>
      <c r="AJ366" s="20">
        <f t="shared" si="753"/>
        <v>11.6</v>
      </c>
      <c r="AK366" s="20">
        <f t="shared" si="753"/>
        <v>1.8717999999999999</v>
      </c>
      <c r="AL366" s="20">
        <f t="shared" si="753"/>
        <v>1.9699200000000001</v>
      </c>
      <c r="AM366" s="20">
        <f t="shared" si="753"/>
        <v>29.353152000000001</v>
      </c>
      <c r="AN366" s="20">
        <f t="shared" si="753"/>
        <v>5.3066519999999997</v>
      </c>
      <c r="AO366" s="20">
        <f t="shared" si="753"/>
        <v>2.7448199999999998</v>
      </c>
      <c r="AP366" s="20">
        <f t="shared" si="753"/>
        <v>7.3195199999999998</v>
      </c>
      <c r="AQ366" s="20">
        <f t="shared" si="753"/>
        <v>7.3195199999999998</v>
      </c>
      <c r="AR366" s="20">
        <f t="shared" si="753"/>
        <v>11.6</v>
      </c>
      <c r="AS366" s="20">
        <f t="shared" si="753"/>
        <v>10.004999999999999</v>
      </c>
      <c r="AT366" s="20">
        <f t="shared" si="753"/>
        <v>25.534079999999999</v>
      </c>
      <c r="AU366" s="20">
        <f t="shared" si="753"/>
        <v>11.6</v>
      </c>
      <c r="AV366" s="20">
        <f t="shared" si="753"/>
        <v>6.7026960000000004</v>
      </c>
      <c r="AW366" s="20">
        <f t="shared" si="753"/>
        <v>15.183230400000001</v>
      </c>
      <c r="AX366" s="20">
        <f t="shared" si="753"/>
        <v>15.458039999999999</v>
      </c>
      <c r="AY366" s="20">
        <f t="shared" si="753"/>
        <v>6.870239999999999</v>
      </c>
      <c r="AZ366" s="20">
        <f t="shared" si="753"/>
        <v>25.315840000000001</v>
      </c>
      <c r="BA366" s="20">
        <f t="shared" si="753"/>
        <v>25.315840000000001</v>
      </c>
      <c r="BB366" s="20">
        <f t="shared" si="753"/>
        <v>25.315840000000001</v>
      </c>
      <c r="BC366" s="20">
        <f t="shared" si="753"/>
        <v>25.315840000000001</v>
      </c>
      <c r="BD366" s="20">
        <f t="shared" si="753"/>
        <v>25.315840000000001</v>
      </c>
      <c r="BE366" s="20">
        <f t="shared" si="753"/>
        <v>25.315840000000001</v>
      </c>
      <c r="BF366" s="20">
        <f t="shared" si="753"/>
        <v>25.315840000000001</v>
      </c>
      <c r="BG366" s="20">
        <f t="shared" si="753"/>
        <v>25.315840000000001</v>
      </c>
      <c r="BH366" s="20">
        <f t="shared" si="753"/>
        <v>10.526999999999999</v>
      </c>
      <c r="BI366" s="20">
        <f t="shared" si="753"/>
        <v>11.6</v>
      </c>
      <c r="BJ366" s="20">
        <f t="shared" si="753"/>
        <v>11.6</v>
      </c>
      <c r="BK366" s="20">
        <f t="shared" si="753"/>
        <v>7.3195199999999998</v>
      </c>
      <c r="BL366" s="20">
        <f t="shared" si="753"/>
        <v>7.3195199999999998</v>
      </c>
      <c r="BM366" s="20">
        <f t="shared" si="753"/>
        <v>7.3195199999999998</v>
      </c>
      <c r="BN366" s="20">
        <f t="shared" si="753"/>
        <v>7.3195199999999998</v>
      </c>
      <c r="BO366" s="20">
        <f t="shared" si="753"/>
        <v>27.480959999999996</v>
      </c>
      <c r="BP366" s="20">
        <f t="shared" si="753"/>
        <v>5.4896399999999996</v>
      </c>
      <c r="BQ366" s="20">
        <f t="shared" si="753"/>
        <v>12.76704</v>
      </c>
      <c r="BR366" s="20">
        <f t="shared" si="753"/>
        <v>15.9588</v>
      </c>
      <c r="BS366" s="20">
        <f t="shared" si="753"/>
        <v>6.3835199999999999</v>
      </c>
      <c r="BT366" s="20">
        <f t="shared" si="753"/>
        <v>6.3835199999999999</v>
      </c>
      <c r="BU366" s="20">
        <f t="shared" si="753"/>
        <v>2.9</v>
      </c>
      <c r="BV366" s="20">
        <f t="shared" si="753"/>
        <v>14.76416</v>
      </c>
      <c r="BW366" s="20">
        <f t="shared" si="753"/>
        <v>25.534079999999999</v>
      </c>
      <c r="BX366" s="20">
        <f t="shared" si="753"/>
        <v>6.3835199999999999</v>
      </c>
      <c r="BY366" s="20">
        <f t="shared" si="753"/>
        <v>6.3835199999999999</v>
      </c>
      <c r="BZ366" s="20">
        <f t="shared" si="753"/>
        <v>6.3835199999999999</v>
      </c>
      <c r="CA366" s="20">
        <f t="shared" si="753"/>
        <v>6.3835199999999999</v>
      </c>
      <c r="CB366" s="20">
        <f t="shared" si="753"/>
        <v>6.3835199999999999</v>
      </c>
      <c r="CC366" s="20">
        <f t="shared" ref="CC366:CS366" si="754">CC338*CC$9</f>
        <v>6.3835199999999999</v>
      </c>
      <c r="CD366" s="20">
        <f t="shared" si="754"/>
        <v>6.3835199999999999</v>
      </c>
      <c r="CE366" s="20">
        <f t="shared" si="754"/>
        <v>6.3835199999999999</v>
      </c>
      <c r="CF366" s="20">
        <f t="shared" si="754"/>
        <v>11.6</v>
      </c>
      <c r="CG366" s="20">
        <f t="shared" si="754"/>
        <v>11.6</v>
      </c>
      <c r="CH366" s="20">
        <f t="shared" si="754"/>
        <v>11.6</v>
      </c>
      <c r="CI366" s="20">
        <f t="shared" si="754"/>
        <v>25.315840000000001</v>
      </c>
      <c r="CJ366" s="20">
        <f t="shared" si="754"/>
        <v>21.770880000000002</v>
      </c>
      <c r="CK366" s="20">
        <f t="shared" si="754"/>
        <v>30.0288</v>
      </c>
      <c r="CL366" s="20">
        <f t="shared" si="754"/>
        <v>29.778559999999999</v>
      </c>
      <c r="CM366" s="20">
        <f t="shared" si="754"/>
        <v>36.938073716223258</v>
      </c>
      <c r="CN366" s="20">
        <f t="shared" si="754"/>
        <v>6.7954142870845411</v>
      </c>
      <c r="CO366" s="20">
        <f t="shared" si="754"/>
        <v>2.0208640470993768</v>
      </c>
      <c r="CP366" s="20">
        <f t="shared" si="754"/>
        <v>7.5072000000000001</v>
      </c>
      <c r="CQ366" s="20">
        <f t="shared" si="754"/>
        <v>7.5072000000000001</v>
      </c>
      <c r="CR366" s="20">
        <f t="shared" si="754"/>
        <v>30.0288</v>
      </c>
      <c r="CS366" s="20">
        <f t="shared" si="754"/>
        <v>3.0028800000000002</v>
      </c>
    </row>
    <row r="367" spans="1:97" hidden="1" outlineLevel="1" x14ac:dyDescent="0.25">
      <c r="D367" s="2">
        <f t="shared" si="729"/>
        <v>139</v>
      </c>
      <c r="F367" s="24">
        <f t="shared" si="736"/>
        <v>46204</v>
      </c>
      <c r="G367" s="39">
        <f t="shared" si="730"/>
        <v>1213.808757221268</v>
      </c>
      <c r="H367" s="40">
        <f t="shared" si="731"/>
        <v>2.0053033939367118</v>
      </c>
      <c r="I367" s="40">
        <f t="shared" si="731"/>
        <v>176.5016</v>
      </c>
      <c r="J367" s="40">
        <f t="shared" si="731"/>
        <v>71.191709835880474</v>
      </c>
      <c r="K367" s="40">
        <f t="shared" si="731"/>
        <v>151.18604799999997</v>
      </c>
      <c r="L367" s="40">
        <f t="shared" si="731"/>
        <v>161.01322599999997</v>
      </c>
      <c r="M367" s="40">
        <f t="shared" si="731"/>
        <v>493.92706099999992</v>
      </c>
      <c r="N367" s="40">
        <f t="shared" si="731"/>
        <v>36.728488991449602</v>
      </c>
      <c r="O367" s="40">
        <f t="shared" si="731"/>
        <v>121.25531999999998</v>
      </c>
      <c r="P367" s="6"/>
      <c r="Q367" s="20">
        <f t="shared" ref="Q367:CB367" si="755">Q339*Q$9</f>
        <v>11.484</v>
      </c>
      <c r="R367" s="20">
        <f t="shared" si="755"/>
        <v>16.197500000000002</v>
      </c>
      <c r="S367" s="20">
        <f t="shared" si="755"/>
        <v>6.5249999999999995</v>
      </c>
      <c r="T367" s="20">
        <f t="shared" si="755"/>
        <v>29.716000000000001</v>
      </c>
      <c r="U367" s="20">
        <f t="shared" si="755"/>
        <v>7.8747399999999992</v>
      </c>
      <c r="V367" s="20">
        <f t="shared" si="755"/>
        <v>7.4680999999999997</v>
      </c>
      <c r="W367" s="20">
        <f t="shared" si="755"/>
        <v>3.2395</v>
      </c>
      <c r="X367" s="20">
        <f t="shared" si="755"/>
        <v>7.4680999999999997</v>
      </c>
      <c r="Y367" s="20">
        <f t="shared" si="755"/>
        <v>29.872399999999999</v>
      </c>
      <c r="Z367" s="20">
        <f t="shared" si="755"/>
        <v>29.872399999999999</v>
      </c>
      <c r="AA367" s="20">
        <f t="shared" si="755"/>
        <v>29.872399999999999</v>
      </c>
      <c r="AB367" s="20">
        <f t="shared" si="755"/>
        <v>30.0288</v>
      </c>
      <c r="AC367" s="20">
        <f t="shared" si="755"/>
        <v>30.0288</v>
      </c>
      <c r="AD367" s="20">
        <f t="shared" si="755"/>
        <v>25.916</v>
      </c>
      <c r="AE367" s="20">
        <f t="shared" si="755"/>
        <v>29.872399999999999</v>
      </c>
      <c r="AF367" s="20">
        <f t="shared" si="755"/>
        <v>29.872399999999999</v>
      </c>
      <c r="AG367" s="20">
        <f t="shared" si="755"/>
        <v>16.28275</v>
      </c>
      <c r="AH367" s="20">
        <f t="shared" si="755"/>
        <v>26.052399999999999</v>
      </c>
      <c r="AI367" s="20">
        <f t="shared" si="755"/>
        <v>11.6</v>
      </c>
      <c r="AJ367" s="20">
        <f t="shared" si="755"/>
        <v>11.6</v>
      </c>
      <c r="AK367" s="20">
        <f t="shared" si="755"/>
        <v>1.8620000000000001</v>
      </c>
      <c r="AL367" s="20">
        <f t="shared" si="755"/>
        <v>1.95966</v>
      </c>
      <c r="AM367" s="20">
        <f t="shared" si="755"/>
        <v>29.200271000000001</v>
      </c>
      <c r="AN367" s="20">
        <f t="shared" si="755"/>
        <v>5.2612959999999998</v>
      </c>
      <c r="AO367" s="20">
        <f t="shared" si="755"/>
        <v>2.7213599999999998</v>
      </c>
      <c r="AP367" s="20">
        <f t="shared" si="755"/>
        <v>7.2569599999999994</v>
      </c>
      <c r="AQ367" s="20">
        <f t="shared" si="755"/>
        <v>7.2569599999999994</v>
      </c>
      <c r="AR367" s="20">
        <f t="shared" si="755"/>
        <v>11.6</v>
      </c>
      <c r="AS367" s="20">
        <f t="shared" si="755"/>
        <v>10.004999999999999</v>
      </c>
      <c r="AT367" s="20">
        <f t="shared" si="755"/>
        <v>25.315840000000001</v>
      </c>
      <c r="AU367" s="20">
        <f t="shared" si="755"/>
        <v>11.6</v>
      </c>
      <c r="AV367" s="20">
        <f t="shared" si="755"/>
        <v>6.6454080000000006</v>
      </c>
      <c r="AW367" s="20">
        <f t="shared" si="755"/>
        <v>15.053459200000001</v>
      </c>
      <c r="AX367" s="20">
        <f t="shared" si="755"/>
        <v>15.325919999999998</v>
      </c>
      <c r="AY367" s="20">
        <f t="shared" si="755"/>
        <v>6.8115199999999998</v>
      </c>
      <c r="AZ367" s="20">
        <f t="shared" si="755"/>
        <v>25.0976</v>
      </c>
      <c r="BA367" s="20">
        <f t="shared" si="755"/>
        <v>25.0976</v>
      </c>
      <c r="BB367" s="20">
        <f t="shared" si="755"/>
        <v>25.0976</v>
      </c>
      <c r="BC367" s="20">
        <f t="shared" si="755"/>
        <v>25.0976</v>
      </c>
      <c r="BD367" s="20">
        <f t="shared" si="755"/>
        <v>25.0976</v>
      </c>
      <c r="BE367" s="20">
        <f t="shared" si="755"/>
        <v>25.0976</v>
      </c>
      <c r="BF367" s="20">
        <f t="shared" si="755"/>
        <v>25.0976</v>
      </c>
      <c r="BG367" s="20">
        <f t="shared" si="755"/>
        <v>25.0976</v>
      </c>
      <c r="BH367" s="20">
        <f t="shared" si="755"/>
        <v>10.526999999999999</v>
      </c>
      <c r="BI367" s="20">
        <f t="shared" si="755"/>
        <v>11.6</v>
      </c>
      <c r="BJ367" s="20">
        <f t="shared" si="755"/>
        <v>11.6</v>
      </c>
      <c r="BK367" s="20">
        <f t="shared" si="755"/>
        <v>7.2569599999999994</v>
      </c>
      <c r="BL367" s="20">
        <f t="shared" si="755"/>
        <v>7.2569599999999994</v>
      </c>
      <c r="BM367" s="20">
        <f t="shared" si="755"/>
        <v>7.2569599999999994</v>
      </c>
      <c r="BN367" s="20">
        <f t="shared" si="755"/>
        <v>7.2569599999999994</v>
      </c>
      <c r="BO367" s="20">
        <f t="shared" si="755"/>
        <v>27.246079999999999</v>
      </c>
      <c r="BP367" s="20">
        <f t="shared" si="755"/>
        <v>5.4427199999999996</v>
      </c>
      <c r="BQ367" s="20">
        <f t="shared" si="755"/>
        <v>12.657920000000001</v>
      </c>
      <c r="BR367" s="20">
        <f t="shared" si="755"/>
        <v>15.8224</v>
      </c>
      <c r="BS367" s="20">
        <f t="shared" si="755"/>
        <v>6.3289600000000004</v>
      </c>
      <c r="BT367" s="20">
        <f t="shared" si="755"/>
        <v>6.3289600000000004</v>
      </c>
      <c r="BU367" s="20">
        <f t="shared" si="755"/>
        <v>2.9</v>
      </c>
      <c r="BV367" s="20">
        <f t="shared" si="755"/>
        <v>14.63904</v>
      </c>
      <c r="BW367" s="20">
        <f t="shared" si="755"/>
        <v>25.315840000000001</v>
      </c>
      <c r="BX367" s="20">
        <f t="shared" si="755"/>
        <v>6.3289600000000004</v>
      </c>
      <c r="BY367" s="20">
        <f t="shared" si="755"/>
        <v>6.3289600000000004</v>
      </c>
      <c r="BZ367" s="20">
        <f t="shared" si="755"/>
        <v>6.3289600000000004</v>
      </c>
      <c r="CA367" s="20">
        <f t="shared" si="755"/>
        <v>6.3289600000000004</v>
      </c>
      <c r="CB367" s="20">
        <f t="shared" si="755"/>
        <v>6.3289600000000004</v>
      </c>
      <c r="CC367" s="20">
        <f t="shared" ref="CC367:CS367" si="756">CC339*CC$9</f>
        <v>6.3289600000000004</v>
      </c>
      <c r="CD367" s="20">
        <f t="shared" si="756"/>
        <v>6.3289600000000004</v>
      </c>
      <c r="CE367" s="20">
        <f t="shared" si="756"/>
        <v>6.3289600000000004</v>
      </c>
      <c r="CF367" s="20">
        <f t="shared" si="756"/>
        <v>11.6</v>
      </c>
      <c r="CG367" s="20">
        <f t="shared" si="756"/>
        <v>11.6</v>
      </c>
      <c r="CH367" s="20">
        <f t="shared" si="756"/>
        <v>11.6</v>
      </c>
      <c r="CI367" s="20">
        <f t="shared" si="756"/>
        <v>25.0976</v>
      </c>
      <c r="CJ367" s="20">
        <f t="shared" si="756"/>
        <v>21.657489999999999</v>
      </c>
      <c r="CK367" s="20">
        <f t="shared" si="756"/>
        <v>29.872399999999999</v>
      </c>
      <c r="CL367" s="20">
        <f t="shared" si="756"/>
        <v>29.528320000000001</v>
      </c>
      <c r="CM367" s="20">
        <f t="shared" si="756"/>
        <v>36.728488991449602</v>
      </c>
      <c r="CN367" s="20">
        <f t="shared" si="756"/>
        <v>6.7547306358804811</v>
      </c>
      <c r="CO367" s="20">
        <f t="shared" si="756"/>
        <v>2.0053033939367118</v>
      </c>
      <c r="CP367" s="20">
        <f t="shared" si="756"/>
        <v>7.4680999999999997</v>
      </c>
      <c r="CQ367" s="20">
        <f t="shared" si="756"/>
        <v>7.4680999999999997</v>
      </c>
      <c r="CR367" s="20">
        <f t="shared" si="756"/>
        <v>29.872399999999999</v>
      </c>
      <c r="CS367" s="20">
        <f t="shared" si="756"/>
        <v>2.9872399999999999</v>
      </c>
    </row>
    <row r="368" spans="1:97" hidden="1" outlineLevel="1" x14ac:dyDescent="0.25">
      <c r="D368" s="2">
        <f t="shared" si="729"/>
        <v>151</v>
      </c>
      <c r="F368" s="24">
        <f t="shared" si="736"/>
        <v>46569</v>
      </c>
      <c r="G368" s="39">
        <f t="shared" si="730"/>
        <v>1206.3493710890316</v>
      </c>
      <c r="H368" s="40">
        <f t="shared" si="731"/>
        <v>1.9898625578033988</v>
      </c>
      <c r="I368" s="40">
        <f t="shared" si="731"/>
        <v>175.05575999999996</v>
      </c>
      <c r="J368" s="40">
        <f t="shared" si="731"/>
        <v>70.59578534899083</v>
      </c>
      <c r="K368" s="40">
        <f t="shared" si="731"/>
        <v>149.90772000000004</v>
      </c>
      <c r="L368" s="40">
        <f t="shared" si="731"/>
        <v>159.81910999999999</v>
      </c>
      <c r="M368" s="40">
        <f t="shared" si="731"/>
        <v>491.45591400000012</v>
      </c>
      <c r="N368" s="40">
        <f t="shared" si="731"/>
        <v>36.520139182236655</v>
      </c>
      <c r="O368" s="40">
        <f t="shared" si="731"/>
        <v>121.00507999999999</v>
      </c>
      <c r="P368" s="6"/>
      <c r="Q368" s="20">
        <f t="shared" ref="Q368:CB368" si="757">Q340*Q$9</f>
        <v>11.484</v>
      </c>
      <c r="R368" s="20">
        <f t="shared" si="757"/>
        <v>16.11225</v>
      </c>
      <c r="S368" s="20">
        <f t="shared" si="757"/>
        <v>6.5249999999999995</v>
      </c>
      <c r="T368" s="20">
        <f t="shared" si="757"/>
        <v>29.5596</v>
      </c>
      <c r="U368" s="20">
        <f t="shared" si="757"/>
        <v>7.8332939999999995</v>
      </c>
      <c r="V368" s="20">
        <f t="shared" si="757"/>
        <v>7.4290000000000003</v>
      </c>
      <c r="W368" s="20">
        <f t="shared" si="757"/>
        <v>3.2224499999999998</v>
      </c>
      <c r="X368" s="20">
        <f t="shared" si="757"/>
        <v>7.4290000000000003</v>
      </c>
      <c r="Y368" s="20">
        <f t="shared" si="757"/>
        <v>29.716000000000001</v>
      </c>
      <c r="Z368" s="20">
        <f t="shared" si="757"/>
        <v>29.716000000000001</v>
      </c>
      <c r="AA368" s="20">
        <f t="shared" si="757"/>
        <v>29.716000000000001</v>
      </c>
      <c r="AB368" s="20">
        <f t="shared" si="757"/>
        <v>29.872399999999999</v>
      </c>
      <c r="AC368" s="20">
        <f t="shared" si="757"/>
        <v>29.872399999999999</v>
      </c>
      <c r="AD368" s="20">
        <f t="shared" si="757"/>
        <v>25.779599999999999</v>
      </c>
      <c r="AE368" s="20">
        <f t="shared" si="757"/>
        <v>29.716000000000001</v>
      </c>
      <c r="AF368" s="20">
        <f t="shared" si="757"/>
        <v>29.716000000000001</v>
      </c>
      <c r="AG368" s="20">
        <f t="shared" si="757"/>
        <v>16.197500000000002</v>
      </c>
      <c r="AH368" s="20">
        <f t="shared" si="757"/>
        <v>25.916</v>
      </c>
      <c r="AI368" s="20">
        <f t="shared" si="757"/>
        <v>11.6</v>
      </c>
      <c r="AJ368" s="20">
        <f t="shared" si="757"/>
        <v>11.6</v>
      </c>
      <c r="AK368" s="20">
        <f t="shared" si="757"/>
        <v>1.8521999999999998</v>
      </c>
      <c r="AL368" s="20">
        <f t="shared" si="757"/>
        <v>1.9493999999999998</v>
      </c>
      <c r="AM368" s="20">
        <f t="shared" si="757"/>
        <v>29.047390000000004</v>
      </c>
      <c r="AN368" s="20">
        <f t="shared" si="757"/>
        <v>5.2159399999999998</v>
      </c>
      <c r="AO368" s="20">
        <f t="shared" si="757"/>
        <v>2.6978999999999997</v>
      </c>
      <c r="AP368" s="20">
        <f t="shared" si="757"/>
        <v>7.1943999999999999</v>
      </c>
      <c r="AQ368" s="20">
        <f t="shared" si="757"/>
        <v>7.1943999999999999</v>
      </c>
      <c r="AR368" s="20">
        <f t="shared" si="757"/>
        <v>11.6</v>
      </c>
      <c r="AS368" s="20">
        <f t="shared" si="757"/>
        <v>10.004999999999999</v>
      </c>
      <c r="AT368" s="20">
        <f t="shared" si="757"/>
        <v>25.0976</v>
      </c>
      <c r="AU368" s="20">
        <f t="shared" si="757"/>
        <v>11.6</v>
      </c>
      <c r="AV368" s="20">
        <f t="shared" si="757"/>
        <v>6.5881200000000009</v>
      </c>
      <c r="AW368" s="20">
        <f t="shared" si="757"/>
        <v>14.923688</v>
      </c>
      <c r="AX368" s="20">
        <f t="shared" si="757"/>
        <v>15.1938</v>
      </c>
      <c r="AY368" s="20">
        <f t="shared" si="757"/>
        <v>6.7527999999999997</v>
      </c>
      <c r="AZ368" s="20">
        <f t="shared" si="757"/>
        <v>24.879359999999998</v>
      </c>
      <c r="BA368" s="20">
        <f t="shared" si="757"/>
        <v>24.879359999999998</v>
      </c>
      <c r="BB368" s="20">
        <f t="shared" si="757"/>
        <v>24.879359999999998</v>
      </c>
      <c r="BC368" s="20">
        <f t="shared" si="757"/>
        <v>24.879359999999998</v>
      </c>
      <c r="BD368" s="20">
        <f t="shared" si="757"/>
        <v>24.879359999999998</v>
      </c>
      <c r="BE368" s="20">
        <f t="shared" si="757"/>
        <v>24.879359999999998</v>
      </c>
      <c r="BF368" s="20">
        <f t="shared" si="757"/>
        <v>24.879359999999998</v>
      </c>
      <c r="BG368" s="20">
        <f t="shared" si="757"/>
        <v>24.879359999999998</v>
      </c>
      <c r="BH368" s="20">
        <f t="shared" si="757"/>
        <v>10.526999999999999</v>
      </c>
      <c r="BI368" s="20">
        <f t="shared" si="757"/>
        <v>11.6</v>
      </c>
      <c r="BJ368" s="20">
        <f t="shared" si="757"/>
        <v>11.6</v>
      </c>
      <c r="BK368" s="20">
        <f t="shared" si="757"/>
        <v>7.1943999999999999</v>
      </c>
      <c r="BL368" s="20">
        <f t="shared" si="757"/>
        <v>7.1943999999999999</v>
      </c>
      <c r="BM368" s="20">
        <f t="shared" si="757"/>
        <v>7.1943999999999999</v>
      </c>
      <c r="BN368" s="20">
        <f t="shared" si="757"/>
        <v>7.1943999999999999</v>
      </c>
      <c r="BO368" s="20">
        <f t="shared" si="757"/>
        <v>27.011199999999999</v>
      </c>
      <c r="BP368" s="20">
        <f t="shared" si="757"/>
        <v>5.3957999999999995</v>
      </c>
      <c r="BQ368" s="20">
        <f t="shared" si="757"/>
        <v>12.5488</v>
      </c>
      <c r="BR368" s="20">
        <f t="shared" si="757"/>
        <v>15.686000000000002</v>
      </c>
      <c r="BS368" s="20">
        <f t="shared" si="757"/>
        <v>6.2744</v>
      </c>
      <c r="BT368" s="20">
        <f t="shared" si="757"/>
        <v>6.2744</v>
      </c>
      <c r="BU368" s="20">
        <f t="shared" si="757"/>
        <v>2.9</v>
      </c>
      <c r="BV368" s="20">
        <f t="shared" si="757"/>
        <v>14.513919999999999</v>
      </c>
      <c r="BW368" s="20">
        <f t="shared" si="757"/>
        <v>25.0976</v>
      </c>
      <c r="BX368" s="20">
        <f t="shared" si="757"/>
        <v>6.2744</v>
      </c>
      <c r="BY368" s="20">
        <f t="shared" si="757"/>
        <v>6.2744</v>
      </c>
      <c r="BZ368" s="20">
        <f t="shared" si="757"/>
        <v>6.2744</v>
      </c>
      <c r="CA368" s="20">
        <f t="shared" si="757"/>
        <v>6.2744</v>
      </c>
      <c r="CB368" s="20">
        <f t="shared" si="757"/>
        <v>6.2744</v>
      </c>
      <c r="CC368" s="20">
        <f t="shared" ref="CC368:CS368" si="758">CC340*CC$9</f>
        <v>6.2744</v>
      </c>
      <c r="CD368" s="20">
        <f t="shared" si="758"/>
        <v>6.2744</v>
      </c>
      <c r="CE368" s="20">
        <f t="shared" si="758"/>
        <v>6.2744</v>
      </c>
      <c r="CF368" s="20">
        <f t="shared" si="758"/>
        <v>11.6</v>
      </c>
      <c r="CG368" s="20">
        <f t="shared" si="758"/>
        <v>11.6</v>
      </c>
      <c r="CH368" s="20">
        <f t="shared" si="758"/>
        <v>11.6</v>
      </c>
      <c r="CI368" s="20">
        <f t="shared" si="758"/>
        <v>24.879359999999998</v>
      </c>
      <c r="CJ368" s="20">
        <f t="shared" si="758"/>
        <v>21.5441</v>
      </c>
      <c r="CK368" s="20">
        <f t="shared" si="758"/>
        <v>29.716000000000001</v>
      </c>
      <c r="CL368" s="20">
        <f t="shared" si="758"/>
        <v>29.278079999999999</v>
      </c>
      <c r="CM368" s="20">
        <f t="shared" si="758"/>
        <v>36.520139182236655</v>
      </c>
      <c r="CN368" s="20">
        <f t="shared" si="758"/>
        <v>6.7142973489908204</v>
      </c>
      <c r="CO368" s="20">
        <f t="shared" si="758"/>
        <v>1.9898625578033988</v>
      </c>
      <c r="CP368" s="20">
        <f t="shared" si="758"/>
        <v>7.4290000000000003</v>
      </c>
      <c r="CQ368" s="20">
        <f t="shared" si="758"/>
        <v>7.4290000000000003</v>
      </c>
      <c r="CR368" s="20">
        <f t="shared" si="758"/>
        <v>29.716000000000001</v>
      </c>
      <c r="CS368" s="20">
        <f t="shared" si="758"/>
        <v>2.9716</v>
      </c>
    </row>
    <row r="369" spans="4:98" hidden="1" outlineLevel="1" x14ac:dyDescent="0.25">
      <c r="D369" s="2">
        <f t="shared" si="729"/>
        <v>163</v>
      </c>
      <c r="F369" s="24">
        <f t="shared" si="736"/>
        <v>46935</v>
      </c>
      <c r="G369" s="39">
        <f t="shared" si="730"/>
        <v>1198.8915799691108</v>
      </c>
      <c r="H369" s="40">
        <f t="shared" si="731"/>
        <v>1.9745406161083128</v>
      </c>
      <c r="I369" s="40">
        <f t="shared" si="731"/>
        <v>173.60992000000002</v>
      </c>
      <c r="J369" s="40">
        <f t="shared" si="731"/>
        <v>70.000109645971577</v>
      </c>
      <c r="K369" s="40">
        <f t="shared" si="731"/>
        <v>148.62939200000002</v>
      </c>
      <c r="L369" s="40">
        <f t="shared" si="731"/>
        <v>158.62499400000002</v>
      </c>
      <c r="M369" s="40">
        <f t="shared" si="731"/>
        <v>488.98476700000003</v>
      </c>
      <c r="N369" s="40">
        <f t="shared" si="731"/>
        <v>36.313016707030975</v>
      </c>
      <c r="O369" s="40">
        <f t="shared" si="731"/>
        <v>120.75483999999999</v>
      </c>
      <c r="P369" s="6"/>
      <c r="Q369" s="20">
        <f t="shared" ref="Q369:CB369" si="759">Q341*Q$9</f>
        <v>11.484</v>
      </c>
      <c r="R369" s="20">
        <f t="shared" si="759"/>
        <v>16.027000000000001</v>
      </c>
      <c r="S369" s="20">
        <f t="shared" si="759"/>
        <v>6.5249999999999995</v>
      </c>
      <c r="T369" s="20">
        <f t="shared" si="759"/>
        <v>29.403199999999998</v>
      </c>
      <c r="U369" s="20">
        <f t="shared" si="759"/>
        <v>7.791847999999999</v>
      </c>
      <c r="V369" s="20">
        <f t="shared" si="759"/>
        <v>7.3898999999999999</v>
      </c>
      <c r="W369" s="20">
        <f t="shared" si="759"/>
        <v>3.2053999999999996</v>
      </c>
      <c r="X369" s="20">
        <f t="shared" si="759"/>
        <v>7.3898999999999999</v>
      </c>
      <c r="Y369" s="20">
        <f t="shared" si="759"/>
        <v>29.5596</v>
      </c>
      <c r="Z369" s="20">
        <f t="shared" si="759"/>
        <v>29.5596</v>
      </c>
      <c r="AA369" s="20">
        <f t="shared" si="759"/>
        <v>29.5596</v>
      </c>
      <c r="AB369" s="20">
        <f t="shared" si="759"/>
        <v>29.716000000000001</v>
      </c>
      <c r="AC369" s="20">
        <f t="shared" si="759"/>
        <v>29.716000000000001</v>
      </c>
      <c r="AD369" s="20">
        <f t="shared" si="759"/>
        <v>25.643199999999997</v>
      </c>
      <c r="AE369" s="20">
        <f t="shared" si="759"/>
        <v>29.5596</v>
      </c>
      <c r="AF369" s="20">
        <f t="shared" si="759"/>
        <v>29.5596</v>
      </c>
      <c r="AG369" s="20">
        <f t="shared" si="759"/>
        <v>16.11225</v>
      </c>
      <c r="AH369" s="20">
        <f t="shared" si="759"/>
        <v>25.779599999999999</v>
      </c>
      <c r="AI369" s="20">
        <f t="shared" si="759"/>
        <v>11.6</v>
      </c>
      <c r="AJ369" s="20">
        <f t="shared" si="759"/>
        <v>11.6</v>
      </c>
      <c r="AK369" s="20">
        <f t="shared" si="759"/>
        <v>1.8423999999999998</v>
      </c>
      <c r="AL369" s="20">
        <f t="shared" si="759"/>
        <v>1.9391400000000001</v>
      </c>
      <c r="AM369" s="20">
        <f t="shared" si="759"/>
        <v>28.894509000000003</v>
      </c>
      <c r="AN369" s="20">
        <f t="shared" si="759"/>
        <v>5.1705839999999998</v>
      </c>
      <c r="AO369" s="20">
        <f t="shared" si="759"/>
        <v>2.6744400000000002</v>
      </c>
      <c r="AP369" s="20">
        <f t="shared" si="759"/>
        <v>7.1318399999999995</v>
      </c>
      <c r="AQ369" s="20">
        <f t="shared" si="759"/>
        <v>7.1318399999999995</v>
      </c>
      <c r="AR369" s="20">
        <f t="shared" si="759"/>
        <v>11.6</v>
      </c>
      <c r="AS369" s="20">
        <f t="shared" si="759"/>
        <v>10.004999999999999</v>
      </c>
      <c r="AT369" s="20">
        <f t="shared" si="759"/>
        <v>24.879359999999998</v>
      </c>
      <c r="AU369" s="20">
        <f t="shared" si="759"/>
        <v>11.6</v>
      </c>
      <c r="AV369" s="20">
        <f t="shared" si="759"/>
        <v>6.5308319999999993</v>
      </c>
      <c r="AW369" s="20">
        <f t="shared" si="759"/>
        <v>14.7939168</v>
      </c>
      <c r="AX369" s="20">
        <f t="shared" si="759"/>
        <v>15.061679999999999</v>
      </c>
      <c r="AY369" s="20">
        <f t="shared" si="759"/>
        <v>6.6940799999999996</v>
      </c>
      <c r="AZ369" s="20">
        <f t="shared" si="759"/>
        <v>24.66112</v>
      </c>
      <c r="BA369" s="20">
        <f t="shared" si="759"/>
        <v>24.66112</v>
      </c>
      <c r="BB369" s="20">
        <f t="shared" si="759"/>
        <v>24.66112</v>
      </c>
      <c r="BC369" s="20">
        <f t="shared" si="759"/>
        <v>24.66112</v>
      </c>
      <c r="BD369" s="20">
        <f t="shared" si="759"/>
        <v>24.66112</v>
      </c>
      <c r="BE369" s="20">
        <f t="shared" si="759"/>
        <v>24.66112</v>
      </c>
      <c r="BF369" s="20">
        <f t="shared" si="759"/>
        <v>24.66112</v>
      </c>
      <c r="BG369" s="20">
        <f t="shared" si="759"/>
        <v>24.66112</v>
      </c>
      <c r="BH369" s="20">
        <f t="shared" si="759"/>
        <v>10.526999999999999</v>
      </c>
      <c r="BI369" s="20">
        <f t="shared" si="759"/>
        <v>11.6</v>
      </c>
      <c r="BJ369" s="20">
        <f t="shared" si="759"/>
        <v>11.6</v>
      </c>
      <c r="BK369" s="20">
        <f t="shared" si="759"/>
        <v>7.1318399999999995</v>
      </c>
      <c r="BL369" s="20">
        <f t="shared" si="759"/>
        <v>7.1318399999999995</v>
      </c>
      <c r="BM369" s="20">
        <f t="shared" si="759"/>
        <v>7.1318399999999995</v>
      </c>
      <c r="BN369" s="20">
        <f t="shared" si="759"/>
        <v>7.1318399999999995</v>
      </c>
      <c r="BO369" s="20">
        <f t="shared" si="759"/>
        <v>26.776319999999998</v>
      </c>
      <c r="BP369" s="20">
        <f t="shared" si="759"/>
        <v>5.3488800000000003</v>
      </c>
      <c r="BQ369" s="20">
        <f t="shared" si="759"/>
        <v>12.439679999999999</v>
      </c>
      <c r="BR369" s="20">
        <f t="shared" si="759"/>
        <v>15.5496</v>
      </c>
      <c r="BS369" s="20">
        <f t="shared" si="759"/>
        <v>6.2198399999999996</v>
      </c>
      <c r="BT369" s="20">
        <f t="shared" si="759"/>
        <v>6.2198399999999996</v>
      </c>
      <c r="BU369" s="20">
        <f t="shared" si="759"/>
        <v>2.9</v>
      </c>
      <c r="BV369" s="20">
        <f t="shared" si="759"/>
        <v>14.3888</v>
      </c>
      <c r="BW369" s="20">
        <f t="shared" si="759"/>
        <v>24.879359999999998</v>
      </c>
      <c r="BX369" s="20">
        <f t="shared" si="759"/>
        <v>6.2198399999999996</v>
      </c>
      <c r="BY369" s="20">
        <f t="shared" si="759"/>
        <v>6.2198399999999996</v>
      </c>
      <c r="BZ369" s="20">
        <f t="shared" si="759"/>
        <v>6.2198399999999996</v>
      </c>
      <c r="CA369" s="20">
        <f t="shared" si="759"/>
        <v>6.2198399999999996</v>
      </c>
      <c r="CB369" s="20">
        <f t="shared" si="759"/>
        <v>6.2198399999999996</v>
      </c>
      <c r="CC369" s="20">
        <f t="shared" ref="CC369:CS369" si="760">CC341*CC$9</f>
        <v>6.2198399999999996</v>
      </c>
      <c r="CD369" s="20">
        <f t="shared" si="760"/>
        <v>6.2198399999999996</v>
      </c>
      <c r="CE369" s="20">
        <f t="shared" si="760"/>
        <v>6.2198399999999996</v>
      </c>
      <c r="CF369" s="20">
        <f t="shared" si="760"/>
        <v>11.6</v>
      </c>
      <c r="CG369" s="20">
        <f t="shared" si="760"/>
        <v>11.6</v>
      </c>
      <c r="CH369" s="20">
        <f t="shared" si="760"/>
        <v>11.6</v>
      </c>
      <c r="CI369" s="20">
        <f t="shared" si="760"/>
        <v>24.66112</v>
      </c>
      <c r="CJ369" s="20">
        <f t="shared" si="760"/>
        <v>21.430709999999998</v>
      </c>
      <c r="CK369" s="20">
        <f t="shared" si="760"/>
        <v>29.5596</v>
      </c>
      <c r="CL369" s="20">
        <f t="shared" si="760"/>
        <v>29.027839999999998</v>
      </c>
      <c r="CM369" s="20">
        <f t="shared" si="760"/>
        <v>36.313016707030975</v>
      </c>
      <c r="CN369" s="20">
        <f t="shared" si="760"/>
        <v>6.6741128459715817</v>
      </c>
      <c r="CO369" s="20">
        <f t="shared" si="760"/>
        <v>1.9745406161083128</v>
      </c>
      <c r="CP369" s="20">
        <f t="shared" si="760"/>
        <v>7.3898999999999999</v>
      </c>
      <c r="CQ369" s="20">
        <f t="shared" si="760"/>
        <v>7.3898999999999999</v>
      </c>
      <c r="CR369" s="20">
        <f t="shared" si="760"/>
        <v>29.5596</v>
      </c>
      <c r="CS369" s="20">
        <f t="shared" si="760"/>
        <v>2.9559600000000001</v>
      </c>
    </row>
    <row r="370" spans="4:98" hidden="1" outlineLevel="1" x14ac:dyDescent="0.25">
      <c r="D370" s="2">
        <f t="shared" si="729"/>
        <v>175</v>
      </c>
      <c r="F370" s="24">
        <f t="shared" si="736"/>
        <v>47300</v>
      </c>
      <c r="G370" s="39">
        <f t="shared" si="730"/>
        <v>1191.435373842736</v>
      </c>
      <c r="H370" s="40">
        <f t="shared" si="731"/>
        <v>1.9593366533642784</v>
      </c>
      <c r="I370" s="40">
        <f t="shared" si="731"/>
        <v>172.16408000000001</v>
      </c>
      <c r="J370" s="40">
        <f t="shared" si="731"/>
        <v>69.404681156581347</v>
      </c>
      <c r="K370" s="40">
        <f t="shared" si="731"/>
        <v>147.35106399999998</v>
      </c>
      <c r="L370" s="40">
        <f t="shared" si="731"/>
        <v>157.43087799999998</v>
      </c>
      <c r="M370" s="40">
        <f t="shared" si="731"/>
        <v>486.51362</v>
      </c>
      <c r="N370" s="40">
        <f t="shared" si="731"/>
        <v>36.10711403279047</v>
      </c>
      <c r="O370" s="40">
        <f t="shared" si="731"/>
        <v>120.50459999999998</v>
      </c>
      <c r="P370" s="6"/>
      <c r="Q370" s="20">
        <f t="shared" ref="Q370:CB370" si="761">Q342*Q$9</f>
        <v>11.484</v>
      </c>
      <c r="R370" s="20">
        <f t="shared" si="761"/>
        <v>15.941750000000001</v>
      </c>
      <c r="S370" s="20">
        <f t="shared" si="761"/>
        <v>6.5249999999999995</v>
      </c>
      <c r="T370" s="20">
        <f t="shared" si="761"/>
        <v>29.2468</v>
      </c>
      <c r="U370" s="20">
        <f t="shared" si="761"/>
        <v>7.7504020000000002</v>
      </c>
      <c r="V370" s="20">
        <f t="shared" si="761"/>
        <v>7.3507999999999996</v>
      </c>
      <c r="W370" s="20">
        <f t="shared" si="761"/>
        <v>3.1883500000000002</v>
      </c>
      <c r="X370" s="20">
        <f t="shared" si="761"/>
        <v>7.3507999999999996</v>
      </c>
      <c r="Y370" s="20">
        <f t="shared" si="761"/>
        <v>29.403199999999998</v>
      </c>
      <c r="Z370" s="20">
        <f t="shared" si="761"/>
        <v>29.403199999999998</v>
      </c>
      <c r="AA370" s="20">
        <f t="shared" si="761"/>
        <v>29.403199999999998</v>
      </c>
      <c r="AB370" s="20">
        <f t="shared" si="761"/>
        <v>29.5596</v>
      </c>
      <c r="AC370" s="20">
        <f t="shared" si="761"/>
        <v>29.5596</v>
      </c>
      <c r="AD370" s="20">
        <f t="shared" si="761"/>
        <v>25.506800000000002</v>
      </c>
      <c r="AE370" s="20">
        <f t="shared" si="761"/>
        <v>29.403199999999998</v>
      </c>
      <c r="AF370" s="20">
        <f t="shared" si="761"/>
        <v>29.403199999999998</v>
      </c>
      <c r="AG370" s="20">
        <f t="shared" si="761"/>
        <v>16.027000000000001</v>
      </c>
      <c r="AH370" s="20">
        <f t="shared" si="761"/>
        <v>25.643199999999997</v>
      </c>
      <c r="AI370" s="20">
        <f t="shared" si="761"/>
        <v>11.6</v>
      </c>
      <c r="AJ370" s="20">
        <f t="shared" si="761"/>
        <v>11.6</v>
      </c>
      <c r="AK370" s="20">
        <f t="shared" si="761"/>
        <v>1.8326</v>
      </c>
      <c r="AL370" s="20">
        <f t="shared" si="761"/>
        <v>1.9288799999999999</v>
      </c>
      <c r="AM370" s="20">
        <f t="shared" si="761"/>
        <v>28.741627999999999</v>
      </c>
      <c r="AN370" s="20">
        <f t="shared" si="761"/>
        <v>5.1252279999999999</v>
      </c>
      <c r="AO370" s="20">
        <f t="shared" si="761"/>
        <v>2.6509799999999997</v>
      </c>
      <c r="AP370" s="20">
        <f t="shared" si="761"/>
        <v>7.06928</v>
      </c>
      <c r="AQ370" s="20">
        <f t="shared" si="761"/>
        <v>7.06928</v>
      </c>
      <c r="AR370" s="20">
        <f t="shared" si="761"/>
        <v>11.6</v>
      </c>
      <c r="AS370" s="20">
        <f t="shared" si="761"/>
        <v>10.004999999999999</v>
      </c>
      <c r="AT370" s="20">
        <f t="shared" si="761"/>
        <v>24.66112</v>
      </c>
      <c r="AU370" s="20">
        <f t="shared" si="761"/>
        <v>11.6</v>
      </c>
      <c r="AV370" s="20">
        <f t="shared" si="761"/>
        <v>6.4735439999999995</v>
      </c>
      <c r="AW370" s="20">
        <f t="shared" si="761"/>
        <v>14.664145599999999</v>
      </c>
      <c r="AX370" s="20">
        <f t="shared" si="761"/>
        <v>14.929559999999997</v>
      </c>
      <c r="AY370" s="20">
        <f t="shared" si="761"/>
        <v>6.6353599999999995</v>
      </c>
      <c r="AZ370" s="20">
        <f t="shared" si="761"/>
        <v>24.442879999999999</v>
      </c>
      <c r="BA370" s="20">
        <f t="shared" si="761"/>
        <v>24.442879999999999</v>
      </c>
      <c r="BB370" s="20">
        <f t="shared" si="761"/>
        <v>24.442879999999999</v>
      </c>
      <c r="BC370" s="20">
        <f t="shared" si="761"/>
        <v>24.442879999999999</v>
      </c>
      <c r="BD370" s="20">
        <f t="shared" si="761"/>
        <v>24.442879999999999</v>
      </c>
      <c r="BE370" s="20">
        <f t="shared" si="761"/>
        <v>24.442879999999999</v>
      </c>
      <c r="BF370" s="20">
        <f t="shared" si="761"/>
        <v>24.442879999999999</v>
      </c>
      <c r="BG370" s="20">
        <f t="shared" si="761"/>
        <v>24.442879999999999</v>
      </c>
      <c r="BH370" s="20">
        <f t="shared" si="761"/>
        <v>10.526999999999999</v>
      </c>
      <c r="BI370" s="20">
        <f t="shared" si="761"/>
        <v>11.6</v>
      </c>
      <c r="BJ370" s="20">
        <f t="shared" si="761"/>
        <v>11.6</v>
      </c>
      <c r="BK370" s="20">
        <f t="shared" si="761"/>
        <v>7.06928</v>
      </c>
      <c r="BL370" s="20">
        <f t="shared" si="761"/>
        <v>7.06928</v>
      </c>
      <c r="BM370" s="20">
        <f t="shared" si="761"/>
        <v>7.06928</v>
      </c>
      <c r="BN370" s="20">
        <f t="shared" si="761"/>
        <v>7.06928</v>
      </c>
      <c r="BO370" s="20">
        <f t="shared" si="761"/>
        <v>26.541439999999998</v>
      </c>
      <c r="BP370" s="20">
        <f t="shared" si="761"/>
        <v>5.3019599999999993</v>
      </c>
      <c r="BQ370" s="20">
        <f t="shared" si="761"/>
        <v>12.33056</v>
      </c>
      <c r="BR370" s="20">
        <f t="shared" si="761"/>
        <v>15.4132</v>
      </c>
      <c r="BS370" s="20">
        <f t="shared" si="761"/>
        <v>6.1652800000000001</v>
      </c>
      <c r="BT370" s="20">
        <f t="shared" si="761"/>
        <v>6.1652800000000001</v>
      </c>
      <c r="BU370" s="20">
        <f t="shared" si="761"/>
        <v>2.9</v>
      </c>
      <c r="BV370" s="20">
        <f t="shared" si="761"/>
        <v>14.263679999999999</v>
      </c>
      <c r="BW370" s="20">
        <f t="shared" si="761"/>
        <v>24.66112</v>
      </c>
      <c r="BX370" s="20">
        <f t="shared" si="761"/>
        <v>6.1652800000000001</v>
      </c>
      <c r="BY370" s="20">
        <f t="shared" si="761"/>
        <v>6.1652800000000001</v>
      </c>
      <c r="BZ370" s="20">
        <f t="shared" si="761"/>
        <v>6.1652800000000001</v>
      </c>
      <c r="CA370" s="20">
        <f t="shared" si="761"/>
        <v>6.1652800000000001</v>
      </c>
      <c r="CB370" s="20">
        <f t="shared" si="761"/>
        <v>6.1652800000000001</v>
      </c>
      <c r="CC370" s="20">
        <f t="shared" ref="CC370:CS370" si="762">CC342*CC$9</f>
        <v>6.1652800000000001</v>
      </c>
      <c r="CD370" s="20">
        <f t="shared" si="762"/>
        <v>6.1652800000000001</v>
      </c>
      <c r="CE370" s="20">
        <f t="shared" si="762"/>
        <v>6.1652800000000001</v>
      </c>
      <c r="CF370" s="20">
        <f t="shared" si="762"/>
        <v>11.6</v>
      </c>
      <c r="CG370" s="20">
        <f t="shared" si="762"/>
        <v>11.6</v>
      </c>
      <c r="CH370" s="20">
        <f t="shared" si="762"/>
        <v>11.6</v>
      </c>
      <c r="CI370" s="20">
        <f t="shared" si="762"/>
        <v>24.442879999999999</v>
      </c>
      <c r="CJ370" s="20">
        <f t="shared" si="762"/>
        <v>21.317319999999999</v>
      </c>
      <c r="CK370" s="20">
        <f t="shared" si="762"/>
        <v>29.403199999999998</v>
      </c>
      <c r="CL370" s="20">
        <f t="shared" si="762"/>
        <v>28.7776</v>
      </c>
      <c r="CM370" s="20">
        <f t="shared" si="762"/>
        <v>36.10711403279047</v>
      </c>
      <c r="CN370" s="20">
        <f t="shared" si="762"/>
        <v>6.6341755565813596</v>
      </c>
      <c r="CO370" s="20">
        <f t="shared" si="762"/>
        <v>1.9593366533642784</v>
      </c>
      <c r="CP370" s="20">
        <f t="shared" si="762"/>
        <v>7.3507999999999996</v>
      </c>
      <c r="CQ370" s="20">
        <f t="shared" si="762"/>
        <v>7.3507999999999996</v>
      </c>
      <c r="CR370" s="20">
        <f t="shared" si="762"/>
        <v>29.403199999999998</v>
      </c>
      <c r="CS370" s="20">
        <f t="shared" si="762"/>
        <v>2.9403199999999998</v>
      </c>
    </row>
    <row r="371" spans="4:98" hidden="1" outlineLevel="1" x14ac:dyDescent="0.25">
      <c r="D371" s="2">
        <f t="shared" si="729"/>
        <v>187</v>
      </c>
      <c r="F371" s="24">
        <f t="shared" si="736"/>
        <v>47665</v>
      </c>
      <c r="G371" s="39">
        <f t="shared" si="730"/>
        <v>1183.9807427565099</v>
      </c>
      <c r="H371" s="40">
        <f t="shared" si="731"/>
        <v>1.9442497611333738</v>
      </c>
      <c r="I371" s="40">
        <f t="shared" si="731"/>
        <v>170.71823999999998</v>
      </c>
      <c r="J371" s="40">
        <f t="shared" si="731"/>
        <v>68.809498320714198</v>
      </c>
      <c r="K371" s="40">
        <f t="shared" si="731"/>
        <v>146.07273599999999</v>
      </c>
      <c r="L371" s="40">
        <f t="shared" si="731"/>
        <v>156.236762</v>
      </c>
      <c r="M371" s="40">
        <f t="shared" si="731"/>
        <v>484.04247300000003</v>
      </c>
      <c r="N371" s="40">
        <f t="shared" si="731"/>
        <v>35.90242367466201</v>
      </c>
      <c r="O371" s="40">
        <f t="shared" si="731"/>
        <v>120.25435999999999</v>
      </c>
      <c r="P371" s="6"/>
      <c r="Q371" s="20">
        <f t="shared" ref="Q371:CB371" si="763">Q343*Q$9</f>
        <v>11.484</v>
      </c>
      <c r="R371" s="20">
        <f t="shared" si="763"/>
        <v>15.8565</v>
      </c>
      <c r="S371" s="20">
        <f t="shared" si="763"/>
        <v>6.5249999999999995</v>
      </c>
      <c r="T371" s="20">
        <f t="shared" si="763"/>
        <v>29.090399999999999</v>
      </c>
      <c r="U371" s="20">
        <f t="shared" si="763"/>
        <v>7.7089559999999997</v>
      </c>
      <c r="V371" s="20">
        <f t="shared" si="763"/>
        <v>7.3117000000000001</v>
      </c>
      <c r="W371" s="20">
        <f t="shared" si="763"/>
        <v>3.1713</v>
      </c>
      <c r="X371" s="20">
        <f t="shared" si="763"/>
        <v>7.3117000000000001</v>
      </c>
      <c r="Y371" s="20">
        <f t="shared" si="763"/>
        <v>29.2468</v>
      </c>
      <c r="Z371" s="20">
        <f t="shared" si="763"/>
        <v>29.2468</v>
      </c>
      <c r="AA371" s="20">
        <f t="shared" si="763"/>
        <v>29.2468</v>
      </c>
      <c r="AB371" s="20">
        <f t="shared" si="763"/>
        <v>29.403199999999998</v>
      </c>
      <c r="AC371" s="20">
        <f t="shared" si="763"/>
        <v>29.403199999999998</v>
      </c>
      <c r="AD371" s="20">
        <f t="shared" si="763"/>
        <v>25.3704</v>
      </c>
      <c r="AE371" s="20">
        <f t="shared" si="763"/>
        <v>29.2468</v>
      </c>
      <c r="AF371" s="20">
        <f t="shared" si="763"/>
        <v>29.2468</v>
      </c>
      <c r="AG371" s="20">
        <f t="shared" si="763"/>
        <v>15.941750000000001</v>
      </c>
      <c r="AH371" s="20">
        <f t="shared" si="763"/>
        <v>25.506800000000002</v>
      </c>
      <c r="AI371" s="20">
        <f t="shared" si="763"/>
        <v>11.6</v>
      </c>
      <c r="AJ371" s="20">
        <f t="shared" si="763"/>
        <v>11.6</v>
      </c>
      <c r="AK371" s="20">
        <f t="shared" si="763"/>
        <v>1.8227999999999998</v>
      </c>
      <c r="AL371" s="20">
        <f t="shared" si="763"/>
        <v>1.91862</v>
      </c>
      <c r="AM371" s="20">
        <f t="shared" si="763"/>
        <v>28.588747000000001</v>
      </c>
      <c r="AN371" s="20">
        <f t="shared" si="763"/>
        <v>5.0798719999999999</v>
      </c>
      <c r="AO371" s="20">
        <f t="shared" si="763"/>
        <v>2.6275199999999996</v>
      </c>
      <c r="AP371" s="20">
        <f t="shared" si="763"/>
        <v>7.0067199999999996</v>
      </c>
      <c r="AQ371" s="20">
        <f t="shared" si="763"/>
        <v>7.0067199999999996</v>
      </c>
      <c r="AR371" s="20">
        <f t="shared" si="763"/>
        <v>11.6</v>
      </c>
      <c r="AS371" s="20">
        <f t="shared" si="763"/>
        <v>10.004999999999999</v>
      </c>
      <c r="AT371" s="20">
        <f t="shared" si="763"/>
        <v>24.442879999999999</v>
      </c>
      <c r="AU371" s="20">
        <f t="shared" si="763"/>
        <v>11.6</v>
      </c>
      <c r="AV371" s="20">
        <f t="shared" si="763"/>
        <v>6.4162559999999997</v>
      </c>
      <c r="AW371" s="20">
        <f t="shared" si="763"/>
        <v>14.534374400000001</v>
      </c>
      <c r="AX371" s="20">
        <f t="shared" si="763"/>
        <v>14.797439999999996</v>
      </c>
      <c r="AY371" s="20">
        <f t="shared" si="763"/>
        <v>6.5766399999999994</v>
      </c>
      <c r="AZ371" s="20">
        <f t="shared" si="763"/>
        <v>24.224640000000001</v>
      </c>
      <c r="BA371" s="20">
        <f t="shared" si="763"/>
        <v>24.224640000000001</v>
      </c>
      <c r="BB371" s="20">
        <f t="shared" si="763"/>
        <v>24.224640000000001</v>
      </c>
      <c r="BC371" s="20">
        <f t="shared" si="763"/>
        <v>24.224640000000001</v>
      </c>
      <c r="BD371" s="20">
        <f t="shared" si="763"/>
        <v>24.224640000000001</v>
      </c>
      <c r="BE371" s="20">
        <f t="shared" si="763"/>
        <v>24.224640000000001</v>
      </c>
      <c r="BF371" s="20">
        <f t="shared" si="763"/>
        <v>24.224640000000001</v>
      </c>
      <c r="BG371" s="20">
        <f t="shared" si="763"/>
        <v>24.224640000000001</v>
      </c>
      <c r="BH371" s="20">
        <f t="shared" si="763"/>
        <v>10.526999999999999</v>
      </c>
      <c r="BI371" s="20">
        <f t="shared" si="763"/>
        <v>11.6</v>
      </c>
      <c r="BJ371" s="20">
        <f t="shared" si="763"/>
        <v>11.6</v>
      </c>
      <c r="BK371" s="20">
        <f t="shared" si="763"/>
        <v>7.0067199999999996</v>
      </c>
      <c r="BL371" s="20">
        <f t="shared" si="763"/>
        <v>7.0067199999999996</v>
      </c>
      <c r="BM371" s="20">
        <f t="shared" si="763"/>
        <v>7.0067199999999996</v>
      </c>
      <c r="BN371" s="20">
        <f t="shared" si="763"/>
        <v>7.0067199999999996</v>
      </c>
      <c r="BO371" s="20">
        <f t="shared" si="763"/>
        <v>26.306559999999998</v>
      </c>
      <c r="BP371" s="20">
        <f t="shared" si="763"/>
        <v>5.2550399999999993</v>
      </c>
      <c r="BQ371" s="20">
        <f t="shared" si="763"/>
        <v>12.221439999999999</v>
      </c>
      <c r="BR371" s="20">
        <f t="shared" si="763"/>
        <v>15.2768</v>
      </c>
      <c r="BS371" s="20">
        <f t="shared" si="763"/>
        <v>6.1107199999999997</v>
      </c>
      <c r="BT371" s="20">
        <f t="shared" si="763"/>
        <v>6.1107199999999997</v>
      </c>
      <c r="BU371" s="20">
        <f t="shared" si="763"/>
        <v>2.9</v>
      </c>
      <c r="BV371" s="20">
        <f t="shared" si="763"/>
        <v>14.13856</v>
      </c>
      <c r="BW371" s="20">
        <f t="shared" si="763"/>
        <v>24.442879999999999</v>
      </c>
      <c r="BX371" s="20">
        <f t="shared" si="763"/>
        <v>6.1107199999999997</v>
      </c>
      <c r="BY371" s="20">
        <f t="shared" si="763"/>
        <v>6.1107199999999997</v>
      </c>
      <c r="BZ371" s="20">
        <f t="shared" si="763"/>
        <v>6.1107199999999997</v>
      </c>
      <c r="CA371" s="20">
        <f t="shared" si="763"/>
        <v>6.1107199999999997</v>
      </c>
      <c r="CB371" s="20">
        <f t="shared" si="763"/>
        <v>6.1107199999999997</v>
      </c>
      <c r="CC371" s="20">
        <f t="shared" ref="CC371:CS371" si="764">CC343*CC$9</f>
        <v>6.1107199999999997</v>
      </c>
      <c r="CD371" s="20">
        <f t="shared" si="764"/>
        <v>6.1107199999999997</v>
      </c>
      <c r="CE371" s="20">
        <f t="shared" si="764"/>
        <v>6.1107199999999997</v>
      </c>
      <c r="CF371" s="20">
        <f t="shared" si="764"/>
        <v>11.6</v>
      </c>
      <c r="CG371" s="20">
        <f t="shared" si="764"/>
        <v>11.6</v>
      </c>
      <c r="CH371" s="20">
        <f t="shared" si="764"/>
        <v>11.6</v>
      </c>
      <c r="CI371" s="20">
        <f t="shared" si="764"/>
        <v>24.224640000000001</v>
      </c>
      <c r="CJ371" s="20">
        <f t="shared" si="764"/>
        <v>21.20393</v>
      </c>
      <c r="CK371" s="20">
        <f t="shared" si="764"/>
        <v>29.2468</v>
      </c>
      <c r="CL371" s="20">
        <f t="shared" si="764"/>
        <v>28.527359999999998</v>
      </c>
      <c r="CM371" s="20">
        <f t="shared" si="764"/>
        <v>35.90242367466201</v>
      </c>
      <c r="CN371" s="20">
        <f t="shared" si="764"/>
        <v>6.5944839207142092</v>
      </c>
      <c r="CO371" s="20">
        <f t="shared" si="764"/>
        <v>1.9442497611333738</v>
      </c>
      <c r="CP371" s="20">
        <f t="shared" si="764"/>
        <v>7.3117000000000001</v>
      </c>
      <c r="CQ371" s="20">
        <f t="shared" si="764"/>
        <v>7.3117000000000001</v>
      </c>
      <c r="CR371" s="20">
        <f t="shared" si="764"/>
        <v>29.2468</v>
      </c>
      <c r="CS371" s="20">
        <f t="shared" si="764"/>
        <v>2.9246799999999999</v>
      </c>
    </row>
    <row r="372" spans="4:98" hidden="1" outlineLevel="1" x14ac:dyDescent="0.25">
      <c r="D372" s="2">
        <f t="shared" si="729"/>
        <v>199</v>
      </c>
      <c r="F372" s="24">
        <f t="shared" si="736"/>
        <v>48030</v>
      </c>
      <c r="G372" s="39">
        <f t="shared" si="730"/>
        <v>1176.5276768219665</v>
      </c>
      <c r="H372" s="40">
        <f t="shared" ref="H372:O381" si="765">SUMIF($Q$5:$CT$5,H$5,$Q372:$CT372)</f>
        <v>1.9292790379726468</v>
      </c>
      <c r="I372" s="40">
        <f t="shared" si="765"/>
        <v>169.2724</v>
      </c>
      <c r="J372" s="40">
        <f t="shared" si="765"/>
        <v>68.214559588332975</v>
      </c>
      <c r="K372" s="40">
        <f t="shared" si="765"/>
        <v>144.79440800000003</v>
      </c>
      <c r="L372" s="40">
        <f t="shared" si="765"/>
        <v>155.04264599999999</v>
      </c>
      <c r="M372" s="40">
        <f t="shared" si="765"/>
        <v>481.571326</v>
      </c>
      <c r="N372" s="40">
        <f t="shared" si="765"/>
        <v>35.698938195660837</v>
      </c>
      <c r="O372" s="40">
        <f t="shared" si="765"/>
        <v>120.00411999999999</v>
      </c>
      <c r="P372" s="6"/>
      <c r="Q372" s="20">
        <f t="shared" ref="Q372:CB372" si="766">Q344*Q$9</f>
        <v>11.484</v>
      </c>
      <c r="R372" s="20">
        <f t="shared" si="766"/>
        <v>15.771250000000002</v>
      </c>
      <c r="S372" s="20">
        <f t="shared" si="766"/>
        <v>6.5249999999999995</v>
      </c>
      <c r="T372" s="20">
        <f t="shared" si="766"/>
        <v>28.934000000000001</v>
      </c>
      <c r="U372" s="20">
        <f t="shared" si="766"/>
        <v>7.66751</v>
      </c>
      <c r="V372" s="20">
        <f t="shared" si="766"/>
        <v>7.2725999999999997</v>
      </c>
      <c r="W372" s="20">
        <f t="shared" si="766"/>
        <v>3.1542500000000002</v>
      </c>
      <c r="X372" s="20">
        <f t="shared" si="766"/>
        <v>7.2725999999999997</v>
      </c>
      <c r="Y372" s="20">
        <f t="shared" si="766"/>
        <v>29.090399999999999</v>
      </c>
      <c r="Z372" s="20">
        <f t="shared" si="766"/>
        <v>29.090399999999999</v>
      </c>
      <c r="AA372" s="20">
        <f t="shared" si="766"/>
        <v>29.090399999999999</v>
      </c>
      <c r="AB372" s="20">
        <f t="shared" si="766"/>
        <v>29.2468</v>
      </c>
      <c r="AC372" s="20">
        <f t="shared" si="766"/>
        <v>29.2468</v>
      </c>
      <c r="AD372" s="20">
        <f t="shared" si="766"/>
        <v>25.234000000000002</v>
      </c>
      <c r="AE372" s="20">
        <f t="shared" si="766"/>
        <v>29.090399999999999</v>
      </c>
      <c r="AF372" s="20">
        <f t="shared" si="766"/>
        <v>29.090399999999999</v>
      </c>
      <c r="AG372" s="20">
        <f t="shared" si="766"/>
        <v>15.8565</v>
      </c>
      <c r="AH372" s="20">
        <f t="shared" si="766"/>
        <v>25.3704</v>
      </c>
      <c r="AI372" s="20">
        <f t="shared" si="766"/>
        <v>11.6</v>
      </c>
      <c r="AJ372" s="20">
        <f t="shared" si="766"/>
        <v>11.6</v>
      </c>
      <c r="AK372" s="20">
        <f t="shared" si="766"/>
        <v>1.8130000000000002</v>
      </c>
      <c r="AL372" s="20">
        <f t="shared" si="766"/>
        <v>1.9083600000000003</v>
      </c>
      <c r="AM372" s="20">
        <f t="shared" si="766"/>
        <v>28.435866000000001</v>
      </c>
      <c r="AN372" s="20">
        <f t="shared" si="766"/>
        <v>5.0345159999999991</v>
      </c>
      <c r="AO372" s="20">
        <f t="shared" si="766"/>
        <v>2.6040599999999996</v>
      </c>
      <c r="AP372" s="20">
        <f t="shared" si="766"/>
        <v>6.9441599999999992</v>
      </c>
      <c r="AQ372" s="20">
        <f t="shared" si="766"/>
        <v>6.9441599999999992</v>
      </c>
      <c r="AR372" s="20">
        <f t="shared" si="766"/>
        <v>11.6</v>
      </c>
      <c r="AS372" s="20">
        <f t="shared" si="766"/>
        <v>10.004999999999999</v>
      </c>
      <c r="AT372" s="20">
        <f t="shared" si="766"/>
        <v>24.224640000000001</v>
      </c>
      <c r="AU372" s="20">
        <f t="shared" si="766"/>
        <v>11.6</v>
      </c>
      <c r="AV372" s="20">
        <f t="shared" si="766"/>
        <v>6.3589679999999991</v>
      </c>
      <c r="AW372" s="20">
        <f t="shared" si="766"/>
        <v>14.4046032</v>
      </c>
      <c r="AX372" s="20">
        <f t="shared" si="766"/>
        <v>14.665319999999998</v>
      </c>
      <c r="AY372" s="20">
        <f t="shared" si="766"/>
        <v>6.5179199999999993</v>
      </c>
      <c r="AZ372" s="20">
        <f t="shared" si="766"/>
        <v>24.006399999999999</v>
      </c>
      <c r="BA372" s="20">
        <f t="shared" si="766"/>
        <v>24.006399999999999</v>
      </c>
      <c r="BB372" s="20">
        <f t="shared" si="766"/>
        <v>24.006399999999999</v>
      </c>
      <c r="BC372" s="20">
        <f t="shared" si="766"/>
        <v>24.006399999999999</v>
      </c>
      <c r="BD372" s="20">
        <f t="shared" si="766"/>
        <v>24.006399999999999</v>
      </c>
      <c r="BE372" s="20">
        <f t="shared" si="766"/>
        <v>24.006399999999999</v>
      </c>
      <c r="BF372" s="20">
        <f t="shared" si="766"/>
        <v>24.006399999999999</v>
      </c>
      <c r="BG372" s="20">
        <f t="shared" si="766"/>
        <v>24.006399999999999</v>
      </c>
      <c r="BH372" s="20">
        <f t="shared" si="766"/>
        <v>10.526999999999999</v>
      </c>
      <c r="BI372" s="20">
        <f t="shared" si="766"/>
        <v>11.6</v>
      </c>
      <c r="BJ372" s="20">
        <f t="shared" si="766"/>
        <v>11.6</v>
      </c>
      <c r="BK372" s="20">
        <f t="shared" si="766"/>
        <v>6.9441599999999992</v>
      </c>
      <c r="BL372" s="20">
        <f t="shared" si="766"/>
        <v>6.9441599999999992</v>
      </c>
      <c r="BM372" s="20">
        <f t="shared" si="766"/>
        <v>6.9441599999999992</v>
      </c>
      <c r="BN372" s="20">
        <f t="shared" si="766"/>
        <v>6.9441599999999992</v>
      </c>
      <c r="BO372" s="20">
        <f t="shared" si="766"/>
        <v>26.071679999999997</v>
      </c>
      <c r="BP372" s="20">
        <f t="shared" si="766"/>
        <v>5.2081199999999992</v>
      </c>
      <c r="BQ372" s="20">
        <f t="shared" si="766"/>
        <v>12.11232</v>
      </c>
      <c r="BR372" s="20">
        <f t="shared" si="766"/>
        <v>15.140399999999998</v>
      </c>
      <c r="BS372" s="20">
        <f t="shared" si="766"/>
        <v>6.0561600000000002</v>
      </c>
      <c r="BT372" s="20">
        <f t="shared" si="766"/>
        <v>6.0561600000000002</v>
      </c>
      <c r="BU372" s="20">
        <f t="shared" si="766"/>
        <v>2.9</v>
      </c>
      <c r="BV372" s="20">
        <f t="shared" si="766"/>
        <v>14.013439999999999</v>
      </c>
      <c r="BW372" s="20">
        <f t="shared" si="766"/>
        <v>24.224640000000001</v>
      </c>
      <c r="BX372" s="20">
        <f t="shared" si="766"/>
        <v>6.0561600000000002</v>
      </c>
      <c r="BY372" s="20">
        <f t="shared" si="766"/>
        <v>6.0561600000000002</v>
      </c>
      <c r="BZ372" s="20">
        <f t="shared" si="766"/>
        <v>6.0561600000000002</v>
      </c>
      <c r="CA372" s="20">
        <f t="shared" si="766"/>
        <v>6.0561600000000002</v>
      </c>
      <c r="CB372" s="20">
        <f t="shared" si="766"/>
        <v>6.0561600000000002</v>
      </c>
      <c r="CC372" s="20">
        <f t="shared" ref="CC372:CS372" si="767">CC344*CC$9</f>
        <v>6.0561600000000002</v>
      </c>
      <c r="CD372" s="20">
        <f t="shared" si="767"/>
        <v>6.0561600000000002</v>
      </c>
      <c r="CE372" s="20">
        <f t="shared" si="767"/>
        <v>6.0561600000000002</v>
      </c>
      <c r="CF372" s="20">
        <f t="shared" si="767"/>
        <v>11.6</v>
      </c>
      <c r="CG372" s="20">
        <f t="shared" si="767"/>
        <v>11.6</v>
      </c>
      <c r="CH372" s="20">
        <f t="shared" si="767"/>
        <v>11.6</v>
      </c>
      <c r="CI372" s="20">
        <f t="shared" si="767"/>
        <v>24.006399999999999</v>
      </c>
      <c r="CJ372" s="20">
        <f t="shared" si="767"/>
        <v>21.090540000000001</v>
      </c>
      <c r="CK372" s="20">
        <f t="shared" si="767"/>
        <v>29.090399999999999</v>
      </c>
      <c r="CL372" s="20">
        <f t="shared" si="767"/>
        <v>28.27712</v>
      </c>
      <c r="CM372" s="20">
        <f t="shared" si="767"/>
        <v>35.698938195660837</v>
      </c>
      <c r="CN372" s="20">
        <f t="shared" si="767"/>
        <v>6.5550363883329847</v>
      </c>
      <c r="CO372" s="20">
        <f t="shared" si="767"/>
        <v>1.9292790379726468</v>
      </c>
      <c r="CP372" s="20">
        <f t="shared" si="767"/>
        <v>7.2725999999999997</v>
      </c>
      <c r="CQ372" s="20">
        <f t="shared" si="767"/>
        <v>7.2725999999999997</v>
      </c>
      <c r="CR372" s="20">
        <f t="shared" si="767"/>
        <v>29.090399999999999</v>
      </c>
      <c r="CS372" s="20">
        <f t="shared" si="767"/>
        <v>2.9090400000000001</v>
      </c>
    </row>
    <row r="373" spans="4:98" hidden="1" outlineLevel="1" x14ac:dyDescent="0.25">
      <c r="D373" s="2">
        <f t="shared" si="729"/>
        <v>211</v>
      </c>
      <c r="F373" s="24">
        <f t="shared" si="736"/>
        <v>48396</v>
      </c>
      <c r="G373" s="39">
        <f t="shared" si="730"/>
        <v>1169.0761662151365</v>
      </c>
      <c r="H373" s="40">
        <f t="shared" si="765"/>
        <v>1.9144235893802573</v>
      </c>
      <c r="I373" s="40">
        <f t="shared" si="765"/>
        <v>167.82656</v>
      </c>
      <c r="J373" s="40">
        <f t="shared" si="765"/>
        <v>67.619863419403103</v>
      </c>
      <c r="K373" s="40">
        <f t="shared" si="765"/>
        <v>143.51607999999999</v>
      </c>
      <c r="L373" s="40">
        <f t="shared" si="765"/>
        <v>153.84852999999998</v>
      </c>
      <c r="M373" s="40">
        <f t="shared" si="765"/>
        <v>479.10017900000008</v>
      </c>
      <c r="N373" s="40">
        <f t="shared" si="765"/>
        <v>35.49665020635257</v>
      </c>
      <c r="O373" s="40">
        <f t="shared" si="765"/>
        <v>119.75387999999998</v>
      </c>
      <c r="P373" s="6"/>
      <c r="Q373" s="20">
        <f t="shared" ref="Q373:CB373" si="768">Q345*Q$9</f>
        <v>11.484</v>
      </c>
      <c r="R373" s="20">
        <f t="shared" si="768"/>
        <v>15.686000000000002</v>
      </c>
      <c r="S373" s="20">
        <f t="shared" si="768"/>
        <v>6.5249999999999995</v>
      </c>
      <c r="T373" s="20">
        <f t="shared" si="768"/>
        <v>28.7776</v>
      </c>
      <c r="U373" s="20">
        <f t="shared" si="768"/>
        <v>7.6260639999999995</v>
      </c>
      <c r="V373" s="20">
        <f t="shared" si="768"/>
        <v>7.2335000000000003</v>
      </c>
      <c r="W373" s="20">
        <f t="shared" si="768"/>
        <v>3.1372</v>
      </c>
      <c r="X373" s="20">
        <f t="shared" si="768"/>
        <v>7.2335000000000003</v>
      </c>
      <c r="Y373" s="20">
        <f t="shared" si="768"/>
        <v>28.934000000000001</v>
      </c>
      <c r="Z373" s="20">
        <f t="shared" si="768"/>
        <v>28.934000000000001</v>
      </c>
      <c r="AA373" s="20">
        <f t="shared" si="768"/>
        <v>28.934000000000001</v>
      </c>
      <c r="AB373" s="20">
        <f t="shared" si="768"/>
        <v>29.090399999999999</v>
      </c>
      <c r="AC373" s="20">
        <f t="shared" si="768"/>
        <v>29.090399999999999</v>
      </c>
      <c r="AD373" s="20">
        <f t="shared" si="768"/>
        <v>25.0976</v>
      </c>
      <c r="AE373" s="20">
        <f t="shared" si="768"/>
        <v>28.934000000000001</v>
      </c>
      <c r="AF373" s="20">
        <f t="shared" si="768"/>
        <v>28.934000000000001</v>
      </c>
      <c r="AG373" s="20">
        <f t="shared" si="768"/>
        <v>15.771250000000002</v>
      </c>
      <c r="AH373" s="20">
        <f t="shared" si="768"/>
        <v>25.234000000000002</v>
      </c>
      <c r="AI373" s="20">
        <f t="shared" si="768"/>
        <v>11.6</v>
      </c>
      <c r="AJ373" s="20">
        <f t="shared" si="768"/>
        <v>11.6</v>
      </c>
      <c r="AK373" s="20">
        <f t="shared" si="768"/>
        <v>1.8031999999999999</v>
      </c>
      <c r="AL373" s="20">
        <f t="shared" si="768"/>
        <v>1.8981000000000001</v>
      </c>
      <c r="AM373" s="20">
        <f t="shared" si="768"/>
        <v>28.282985</v>
      </c>
      <c r="AN373" s="20">
        <f t="shared" si="768"/>
        <v>4.9891599999999992</v>
      </c>
      <c r="AO373" s="20">
        <f t="shared" si="768"/>
        <v>2.5806</v>
      </c>
      <c r="AP373" s="20">
        <f t="shared" si="768"/>
        <v>6.8815999999999997</v>
      </c>
      <c r="AQ373" s="20">
        <f t="shared" si="768"/>
        <v>6.8815999999999997</v>
      </c>
      <c r="AR373" s="20">
        <f t="shared" si="768"/>
        <v>11.6</v>
      </c>
      <c r="AS373" s="20">
        <f t="shared" si="768"/>
        <v>10.004999999999999</v>
      </c>
      <c r="AT373" s="20">
        <f t="shared" si="768"/>
        <v>24.006399999999999</v>
      </c>
      <c r="AU373" s="20">
        <f t="shared" si="768"/>
        <v>11.6</v>
      </c>
      <c r="AV373" s="20">
        <f t="shared" si="768"/>
        <v>6.3016799999999993</v>
      </c>
      <c r="AW373" s="20">
        <f t="shared" si="768"/>
        <v>14.274832</v>
      </c>
      <c r="AX373" s="20">
        <f t="shared" si="768"/>
        <v>14.533199999999997</v>
      </c>
      <c r="AY373" s="20">
        <f t="shared" si="768"/>
        <v>6.4591999999999992</v>
      </c>
      <c r="AZ373" s="20">
        <f t="shared" si="768"/>
        <v>23.788159999999998</v>
      </c>
      <c r="BA373" s="20">
        <f t="shared" si="768"/>
        <v>23.788159999999998</v>
      </c>
      <c r="BB373" s="20">
        <f t="shared" si="768"/>
        <v>23.788159999999998</v>
      </c>
      <c r="BC373" s="20">
        <f t="shared" si="768"/>
        <v>23.788159999999998</v>
      </c>
      <c r="BD373" s="20">
        <f t="shared" si="768"/>
        <v>23.788159999999998</v>
      </c>
      <c r="BE373" s="20">
        <f t="shared" si="768"/>
        <v>23.788159999999998</v>
      </c>
      <c r="BF373" s="20">
        <f t="shared" si="768"/>
        <v>23.788159999999998</v>
      </c>
      <c r="BG373" s="20">
        <f t="shared" si="768"/>
        <v>23.788159999999998</v>
      </c>
      <c r="BH373" s="20">
        <f t="shared" si="768"/>
        <v>10.526999999999999</v>
      </c>
      <c r="BI373" s="20">
        <f t="shared" si="768"/>
        <v>11.6</v>
      </c>
      <c r="BJ373" s="20">
        <f t="shared" si="768"/>
        <v>11.6</v>
      </c>
      <c r="BK373" s="20">
        <f t="shared" si="768"/>
        <v>6.8815999999999997</v>
      </c>
      <c r="BL373" s="20">
        <f t="shared" si="768"/>
        <v>6.8815999999999997</v>
      </c>
      <c r="BM373" s="20">
        <f t="shared" si="768"/>
        <v>6.8815999999999997</v>
      </c>
      <c r="BN373" s="20">
        <f t="shared" si="768"/>
        <v>6.8815999999999997</v>
      </c>
      <c r="BO373" s="20">
        <f t="shared" si="768"/>
        <v>25.836799999999997</v>
      </c>
      <c r="BP373" s="20">
        <f t="shared" si="768"/>
        <v>5.1612</v>
      </c>
      <c r="BQ373" s="20">
        <f t="shared" si="768"/>
        <v>12.0032</v>
      </c>
      <c r="BR373" s="20">
        <f t="shared" si="768"/>
        <v>15.004</v>
      </c>
      <c r="BS373" s="20">
        <f t="shared" si="768"/>
        <v>6.0015999999999998</v>
      </c>
      <c r="BT373" s="20">
        <f t="shared" si="768"/>
        <v>6.0015999999999998</v>
      </c>
      <c r="BU373" s="20">
        <f t="shared" si="768"/>
        <v>2.9</v>
      </c>
      <c r="BV373" s="20">
        <f t="shared" si="768"/>
        <v>13.888319999999998</v>
      </c>
      <c r="BW373" s="20">
        <f t="shared" si="768"/>
        <v>24.006399999999999</v>
      </c>
      <c r="BX373" s="20">
        <f t="shared" si="768"/>
        <v>6.0015999999999998</v>
      </c>
      <c r="BY373" s="20">
        <f t="shared" si="768"/>
        <v>6.0015999999999998</v>
      </c>
      <c r="BZ373" s="20">
        <f t="shared" si="768"/>
        <v>6.0015999999999998</v>
      </c>
      <c r="CA373" s="20">
        <f t="shared" si="768"/>
        <v>6.0015999999999998</v>
      </c>
      <c r="CB373" s="20">
        <f t="shared" si="768"/>
        <v>6.0015999999999998</v>
      </c>
      <c r="CC373" s="20">
        <f t="shared" ref="CC373:CS373" si="769">CC345*CC$9</f>
        <v>6.0015999999999998</v>
      </c>
      <c r="CD373" s="20">
        <f t="shared" si="769"/>
        <v>6.0015999999999998</v>
      </c>
      <c r="CE373" s="20">
        <f t="shared" si="769"/>
        <v>6.0015999999999998</v>
      </c>
      <c r="CF373" s="20">
        <f t="shared" si="769"/>
        <v>11.6</v>
      </c>
      <c r="CG373" s="20">
        <f t="shared" si="769"/>
        <v>11.6</v>
      </c>
      <c r="CH373" s="20">
        <f t="shared" si="769"/>
        <v>11.6</v>
      </c>
      <c r="CI373" s="20">
        <f t="shared" si="769"/>
        <v>23.788159999999998</v>
      </c>
      <c r="CJ373" s="20">
        <f t="shared" si="769"/>
        <v>20.977150000000002</v>
      </c>
      <c r="CK373" s="20">
        <f t="shared" si="769"/>
        <v>28.934000000000001</v>
      </c>
      <c r="CL373" s="20">
        <f t="shared" si="769"/>
        <v>28.026879999999998</v>
      </c>
      <c r="CM373" s="20">
        <f t="shared" si="769"/>
        <v>35.49665020635257</v>
      </c>
      <c r="CN373" s="20">
        <f t="shared" si="769"/>
        <v>6.5158314194031117</v>
      </c>
      <c r="CO373" s="20">
        <f t="shared" si="769"/>
        <v>1.9144235893802573</v>
      </c>
      <c r="CP373" s="20">
        <f t="shared" si="769"/>
        <v>7.2335000000000003</v>
      </c>
      <c r="CQ373" s="20">
        <f t="shared" si="769"/>
        <v>7.2335000000000003</v>
      </c>
      <c r="CR373" s="20">
        <f t="shared" si="769"/>
        <v>28.934000000000001</v>
      </c>
      <c r="CS373" s="20">
        <f t="shared" si="769"/>
        <v>2.8933999999999997</v>
      </c>
    </row>
    <row r="374" spans="4:98" hidden="1" outlineLevel="1" x14ac:dyDescent="0.25">
      <c r="D374" s="2">
        <f t="shared" si="729"/>
        <v>223</v>
      </c>
      <c r="F374" s="24">
        <f t="shared" si="736"/>
        <v>48761</v>
      </c>
      <c r="G374" s="39">
        <f t="shared" si="730"/>
        <v>1161.6262011761064</v>
      </c>
      <c r="H374" s="40">
        <f t="shared" si="765"/>
        <v>1.8996825277420291</v>
      </c>
      <c r="I374" s="40">
        <f t="shared" si="765"/>
        <v>166.38072</v>
      </c>
      <c r="J374" s="40">
        <f t="shared" si="765"/>
        <v>67.025408283826806</v>
      </c>
      <c r="K374" s="40">
        <f t="shared" si="765"/>
        <v>142.23775199999997</v>
      </c>
      <c r="L374" s="40">
        <f t="shared" si="765"/>
        <v>152.65441399999997</v>
      </c>
      <c r="M374" s="40">
        <f t="shared" si="765"/>
        <v>476.62903200000011</v>
      </c>
      <c r="N374" s="40">
        <f t="shared" si="765"/>
        <v>35.29555236453708</v>
      </c>
      <c r="O374" s="40">
        <f t="shared" si="765"/>
        <v>119.50363999999999</v>
      </c>
      <c r="P374" s="6"/>
      <c r="Q374" s="20">
        <f t="shared" ref="Q374:CB374" si="770">Q346*Q$9</f>
        <v>11.484</v>
      </c>
      <c r="R374" s="20">
        <f t="shared" si="770"/>
        <v>15.600749999999998</v>
      </c>
      <c r="S374" s="20">
        <f t="shared" si="770"/>
        <v>6.5249999999999995</v>
      </c>
      <c r="T374" s="20">
        <f t="shared" si="770"/>
        <v>28.621199999999998</v>
      </c>
      <c r="U374" s="20">
        <f t="shared" si="770"/>
        <v>7.584617999999999</v>
      </c>
      <c r="V374" s="20">
        <f t="shared" si="770"/>
        <v>7.1943999999999999</v>
      </c>
      <c r="W374" s="20">
        <f t="shared" si="770"/>
        <v>3.1201499999999998</v>
      </c>
      <c r="X374" s="20">
        <f t="shared" si="770"/>
        <v>7.1943999999999999</v>
      </c>
      <c r="Y374" s="20">
        <f t="shared" si="770"/>
        <v>28.7776</v>
      </c>
      <c r="Z374" s="20">
        <f t="shared" si="770"/>
        <v>28.7776</v>
      </c>
      <c r="AA374" s="20">
        <f t="shared" si="770"/>
        <v>28.7776</v>
      </c>
      <c r="AB374" s="20">
        <f t="shared" si="770"/>
        <v>28.934000000000001</v>
      </c>
      <c r="AC374" s="20">
        <f t="shared" si="770"/>
        <v>28.934000000000001</v>
      </c>
      <c r="AD374" s="20">
        <f t="shared" si="770"/>
        <v>24.961199999999998</v>
      </c>
      <c r="AE374" s="20">
        <f t="shared" si="770"/>
        <v>28.7776</v>
      </c>
      <c r="AF374" s="20">
        <f t="shared" si="770"/>
        <v>28.7776</v>
      </c>
      <c r="AG374" s="20">
        <f t="shared" si="770"/>
        <v>15.686000000000002</v>
      </c>
      <c r="AH374" s="20">
        <f t="shared" si="770"/>
        <v>25.0976</v>
      </c>
      <c r="AI374" s="20">
        <f t="shared" si="770"/>
        <v>11.6</v>
      </c>
      <c r="AJ374" s="20">
        <f t="shared" si="770"/>
        <v>11.6</v>
      </c>
      <c r="AK374" s="20">
        <f t="shared" si="770"/>
        <v>1.7933999999999999</v>
      </c>
      <c r="AL374" s="20">
        <f t="shared" si="770"/>
        <v>1.88784</v>
      </c>
      <c r="AM374" s="20">
        <f t="shared" si="770"/>
        <v>28.130104000000003</v>
      </c>
      <c r="AN374" s="20">
        <f t="shared" si="770"/>
        <v>4.9438039999999992</v>
      </c>
      <c r="AO374" s="20">
        <f t="shared" si="770"/>
        <v>2.55714</v>
      </c>
      <c r="AP374" s="20">
        <f t="shared" si="770"/>
        <v>6.8190399999999993</v>
      </c>
      <c r="AQ374" s="20">
        <f t="shared" si="770"/>
        <v>6.8190399999999993</v>
      </c>
      <c r="AR374" s="20">
        <f t="shared" si="770"/>
        <v>11.6</v>
      </c>
      <c r="AS374" s="20">
        <f t="shared" si="770"/>
        <v>10.004999999999999</v>
      </c>
      <c r="AT374" s="20">
        <f t="shared" si="770"/>
        <v>23.788159999999998</v>
      </c>
      <c r="AU374" s="20">
        <f t="shared" si="770"/>
        <v>11.6</v>
      </c>
      <c r="AV374" s="20">
        <f t="shared" si="770"/>
        <v>6.2443919999999995</v>
      </c>
      <c r="AW374" s="20">
        <f t="shared" si="770"/>
        <v>14.1450608</v>
      </c>
      <c r="AX374" s="20">
        <f t="shared" si="770"/>
        <v>14.401079999999999</v>
      </c>
      <c r="AY374" s="20">
        <f t="shared" si="770"/>
        <v>6.4004799999999991</v>
      </c>
      <c r="AZ374" s="20">
        <f t="shared" si="770"/>
        <v>23.56992</v>
      </c>
      <c r="BA374" s="20">
        <f t="shared" si="770"/>
        <v>23.56992</v>
      </c>
      <c r="BB374" s="20">
        <f t="shared" si="770"/>
        <v>23.56992</v>
      </c>
      <c r="BC374" s="20">
        <f t="shared" si="770"/>
        <v>23.56992</v>
      </c>
      <c r="BD374" s="20">
        <f t="shared" si="770"/>
        <v>23.56992</v>
      </c>
      <c r="BE374" s="20">
        <f t="shared" si="770"/>
        <v>23.56992</v>
      </c>
      <c r="BF374" s="20">
        <f t="shared" si="770"/>
        <v>23.56992</v>
      </c>
      <c r="BG374" s="20">
        <f t="shared" si="770"/>
        <v>23.56992</v>
      </c>
      <c r="BH374" s="20">
        <f t="shared" si="770"/>
        <v>10.526999999999999</v>
      </c>
      <c r="BI374" s="20">
        <f t="shared" si="770"/>
        <v>11.6</v>
      </c>
      <c r="BJ374" s="20">
        <f t="shared" si="770"/>
        <v>11.6</v>
      </c>
      <c r="BK374" s="20">
        <f t="shared" si="770"/>
        <v>6.8190399999999993</v>
      </c>
      <c r="BL374" s="20">
        <f t="shared" si="770"/>
        <v>6.8190399999999993</v>
      </c>
      <c r="BM374" s="20">
        <f t="shared" si="770"/>
        <v>6.8190399999999993</v>
      </c>
      <c r="BN374" s="20">
        <f t="shared" si="770"/>
        <v>6.8190399999999993</v>
      </c>
      <c r="BO374" s="20">
        <f t="shared" si="770"/>
        <v>25.601919999999996</v>
      </c>
      <c r="BP374" s="20">
        <f t="shared" si="770"/>
        <v>5.1142799999999999</v>
      </c>
      <c r="BQ374" s="20">
        <f t="shared" si="770"/>
        <v>11.894079999999999</v>
      </c>
      <c r="BR374" s="20">
        <f t="shared" si="770"/>
        <v>14.867599999999999</v>
      </c>
      <c r="BS374" s="20">
        <f t="shared" si="770"/>
        <v>5.9470399999999994</v>
      </c>
      <c r="BT374" s="20">
        <f t="shared" si="770"/>
        <v>5.9470399999999994</v>
      </c>
      <c r="BU374" s="20">
        <f t="shared" si="770"/>
        <v>2.9</v>
      </c>
      <c r="BV374" s="20">
        <f t="shared" si="770"/>
        <v>13.763199999999999</v>
      </c>
      <c r="BW374" s="20">
        <f t="shared" si="770"/>
        <v>23.788159999999998</v>
      </c>
      <c r="BX374" s="20">
        <f t="shared" si="770"/>
        <v>5.9470399999999994</v>
      </c>
      <c r="BY374" s="20">
        <f t="shared" si="770"/>
        <v>5.9470399999999994</v>
      </c>
      <c r="BZ374" s="20">
        <f t="shared" si="770"/>
        <v>5.9470399999999994</v>
      </c>
      <c r="CA374" s="20">
        <f t="shared" si="770"/>
        <v>5.9470399999999994</v>
      </c>
      <c r="CB374" s="20">
        <f t="shared" si="770"/>
        <v>5.9470399999999994</v>
      </c>
      <c r="CC374" s="20">
        <f t="shared" ref="CC374:CS374" si="771">CC346*CC$9</f>
        <v>5.9470399999999994</v>
      </c>
      <c r="CD374" s="20">
        <f t="shared" si="771"/>
        <v>5.9470399999999994</v>
      </c>
      <c r="CE374" s="20">
        <f t="shared" si="771"/>
        <v>5.9470399999999994</v>
      </c>
      <c r="CF374" s="20">
        <f t="shared" si="771"/>
        <v>11.6</v>
      </c>
      <c r="CG374" s="20">
        <f t="shared" si="771"/>
        <v>11.6</v>
      </c>
      <c r="CH374" s="20">
        <f t="shared" si="771"/>
        <v>11.6</v>
      </c>
      <c r="CI374" s="20">
        <f t="shared" si="771"/>
        <v>23.56992</v>
      </c>
      <c r="CJ374" s="20">
        <f t="shared" si="771"/>
        <v>20.863759999999999</v>
      </c>
      <c r="CK374" s="20">
        <f t="shared" si="771"/>
        <v>28.7776</v>
      </c>
      <c r="CL374" s="20">
        <f t="shared" si="771"/>
        <v>27.776639999999997</v>
      </c>
      <c r="CM374" s="20">
        <f t="shared" si="771"/>
        <v>35.29555236453708</v>
      </c>
      <c r="CN374" s="20">
        <f t="shared" si="771"/>
        <v>6.476867483826803</v>
      </c>
      <c r="CO374" s="20">
        <f t="shared" si="771"/>
        <v>1.8996825277420291</v>
      </c>
      <c r="CP374" s="20">
        <f t="shared" si="771"/>
        <v>7.1943999999999999</v>
      </c>
      <c r="CQ374" s="20">
        <f t="shared" si="771"/>
        <v>7.1943999999999999</v>
      </c>
      <c r="CR374" s="20">
        <f t="shared" si="771"/>
        <v>28.7776</v>
      </c>
      <c r="CS374" s="20">
        <f t="shared" si="771"/>
        <v>2.8777599999999999</v>
      </c>
    </row>
    <row r="375" spans="4:98" hidden="1" outlineLevel="1" x14ac:dyDescent="0.25">
      <c r="D375" s="2">
        <f t="shared" si="729"/>
        <v>235</v>
      </c>
      <c r="F375" s="24">
        <f t="shared" si="736"/>
        <v>49126</v>
      </c>
      <c r="G375" s="39">
        <f t="shared" si="730"/>
        <v>1154.1777720085904</v>
      </c>
      <c r="H375" s="40">
        <f t="shared" si="765"/>
        <v>1.8850549722784153</v>
      </c>
      <c r="I375" s="40">
        <f t="shared" si="765"/>
        <v>164.93487999999999</v>
      </c>
      <c r="J375" s="40">
        <f t="shared" si="765"/>
        <v>66.431192661377722</v>
      </c>
      <c r="K375" s="40">
        <f t="shared" si="765"/>
        <v>140.95942400000001</v>
      </c>
      <c r="L375" s="40">
        <f t="shared" si="765"/>
        <v>151.46029799999999</v>
      </c>
      <c r="M375" s="40">
        <f t="shared" si="765"/>
        <v>474.15788499999996</v>
      </c>
      <c r="N375" s="40">
        <f t="shared" si="765"/>
        <v>35.095637374934796</v>
      </c>
      <c r="O375" s="40">
        <f t="shared" si="765"/>
        <v>119.25339999999998</v>
      </c>
      <c r="P375" s="6"/>
      <c r="Q375" s="20">
        <f t="shared" ref="Q375:CB375" si="772">Q347*Q$9</f>
        <v>11.484</v>
      </c>
      <c r="R375" s="20">
        <f t="shared" si="772"/>
        <v>15.515499999999999</v>
      </c>
      <c r="S375" s="20">
        <f t="shared" si="772"/>
        <v>6.5249999999999995</v>
      </c>
      <c r="T375" s="20">
        <f t="shared" si="772"/>
        <v>28.4648</v>
      </c>
      <c r="U375" s="20">
        <f t="shared" si="772"/>
        <v>7.5431719999999993</v>
      </c>
      <c r="V375" s="20">
        <f t="shared" si="772"/>
        <v>7.1552999999999995</v>
      </c>
      <c r="W375" s="20">
        <f t="shared" si="772"/>
        <v>3.1031</v>
      </c>
      <c r="X375" s="20">
        <f t="shared" si="772"/>
        <v>7.1552999999999995</v>
      </c>
      <c r="Y375" s="20">
        <f t="shared" si="772"/>
        <v>28.621199999999998</v>
      </c>
      <c r="Z375" s="20">
        <f t="shared" si="772"/>
        <v>28.621199999999998</v>
      </c>
      <c r="AA375" s="20">
        <f t="shared" si="772"/>
        <v>28.621199999999998</v>
      </c>
      <c r="AB375" s="20">
        <f t="shared" si="772"/>
        <v>28.7776</v>
      </c>
      <c r="AC375" s="20">
        <f t="shared" si="772"/>
        <v>28.7776</v>
      </c>
      <c r="AD375" s="20">
        <f t="shared" si="772"/>
        <v>24.8248</v>
      </c>
      <c r="AE375" s="20">
        <f t="shared" si="772"/>
        <v>28.621199999999998</v>
      </c>
      <c r="AF375" s="20">
        <f t="shared" si="772"/>
        <v>28.621199999999998</v>
      </c>
      <c r="AG375" s="20">
        <f t="shared" si="772"/>
        <v>15.600749999999998</v>
      </c>
      <c r="AH375" s="20">
        <f t="shared" si="772"/>
        <v>24.961199999999998</v>
      </c>
      <c r="AI375" s="20">
        <f t="shared" si="772"/>
        <v>11.6</v>
      </c>
      <c r="AJ375" s="20">
        <f t="shared" si="772"/>
        <v>11.6</v>
      </c>
      <c r="AK375" s="20">
        <f t="shared" si="772"/>
        <v>1.7836000000000001</v>
      </c>
      <c r="AL375" s="20">
        <f t="shared" si="772"/>
        <v>1.8775799999999998</v>
      </c>
      <c r="AM375" s="20">
        <f t="shared" si="772"/>
        <v>27.977222999999999</v>
      </c>
      <c r="AN375" s="20">
        <f t="shared" si="772"/>
        <v>4.8984479999999992</v>
      </c>
      <c r="AO375" s="20">
        <f t="shared" si="772"/>
        <v>2.5336799999999995</v>
      </c>
      <c r="AP375" s="20">
        <f t="shared" si="772"/>
        <v>6.7564799999999989</v>
      </c>
      <c r="AQ375" s="20">
        <f t="shared" si="772"/>
        <v>6.7564799999999989</v>
      </c>
      <c r="AR375" s="20">
        <f t="shared" si="772"/>
        <v>11.6</v>
      </c>
      <c r="AS375" s="20">
        <f t="shared" si="772"/>
        <v>10.004999999999999</v>
      </c>
      <c r="AT375" s="20">
        <f t="shared" si="772"/>
        <v>23.56992</v>
      </c>
      <c r="AU375" s="20">
        <f t="shared" si="772"/>
        <v>11.6</v>
      </c>
      <c r="AV375" s="20">
        <f t="shared" si="772"/>
        <v>6.1871039999999997</v>
      </c>
      <c r="AW375" s="20">
        <f t="shared" si="772"/>
        <v>14.015289599999999</v>
      </c>
      <c r="AX375" s="20">
        <f t="shared" si="772"/>
        <v>14.268959999999998</v>
      </c>
      <c r="AY375" s="20">
        <f t="shared" si="772"/>
        <v>6.341759999999999</v>
      </c>
      <c r="AZ375" s="20">
        <f t="shared" si="772"/>
        <v>23.351679999999998</v>
      </c>
      <c r="BA375" s="20">
        <f t="shared" si="772"/>
        <v>23.351679999999998</v>
      </c>
      <c r="BB375" s="20">
        <f t="shared" si="772"/>
        <v>23.351679999999998</v>
      </c>
      <c r="BC375" s="20">
        <f t="shared" si="772"/>
        <v>23.351679999999998</v>
      </c>
      <c r="BD375" s="20">
        <f t="shared" si="772"/>
        <v>23.351679999999998</v>
      </c>
      <c r="BE375" s="20">
        <f t="shared" si="772"/>
        <v>23.351679999999998</v>
      </c>
      <c r="BF375" s="20">
        <f t="shared" si="772"/>
        <v>23.351679999999998</v>
      </c>
      <c r="BG375" s="20">
        <f t="shared" si="772"/>
        <v>23.351679999999998</v>
      </c>
      <c r="BH375" s="20">
        <f t="shared" si="772"/>
        <v>10.526999999999999</v>
      </c>
      <c r="BI375" s="20">
        <f t="shared" si="772"/>
        <v>11.6</v>
      </c>
      <c r="BJ375" s="20">
        <f t="shared" si="772"/>
        <v>11.6</v>
      </c>
      <c r="BK375" s="20">
        <f t="shared" si="772"/>
        <v>6.7564799999999989</v>
      </c>
      <c r="BL375" s="20">
        <f t="shared" si="772"/>
        <v>6.7564799999999989</v>
      </c>
      <c r="BM375" s="20">
        <f t="shared" si="772"/>
        <v>6.7564799999999989</v>
      </c>
      <c r="BN375" s="20">
        <f t="shared" si="772"/>
        <v>6.7564799999999989</v>
      </c>
      <c r="BO375" s="20">
        <f t="shared" si="772"/>
        <v>25.367039999999996</v>
      </c>
      <c r="BP375" s="20">
        <f t="shared" si="772"/>
        <v>5.067359999999999</v>
      </c>
      <c r="BQ375" s="20">
        <f t="shared" si="772"/>
        <v>11.78496</v>
      </c>
      <c r="BR375" s="20">
        <f t="shared" si="772"/>
        <v>14.731199999999999</v>
      </c>
      <c r="BS375" s="20">
        <f t="shared" si="772"/>
        <v>5.8924799999999999</v>
      </c>
      <c r="BT375" s="20">
        <f t="shared" si="772"/>
        <v>5.8924799999999999</v>
      </c>
      <c r="BU375" s="20">
        <f t="shared" si="772"/>
        <v>2.9</v>
      </c>
      <c r="BV375" s="20">
        <f t="shared" si="772"/>
        <v>13.638079999999999</v>
      </c>
      <c r="BW375" s="20">
        <f t="shared" si="772"/>
        <v>23.56992</v>
      </c>
      <c r="BX375" s="20">
        <f t="shared" si="772"/>
        <v>5.8924799999999999</v>
      </c>
      <c r="BY375" s="20">
        <f t="shared" si="772"/>
        <v>5.8924799999999999</v>
      </c>
      <c r="BZ375" s="20">
        <f t="shared" si="772"/>
        <v>5.8924799999999999</v>
      </c>
      <c r="CA375" s="20">
        <f t="shared" si="772"/>
        <v>5.8924799999999999</v>
      </c>
      <c r="CB375" s="20">
        <f t="shared" si="772"/>
        <v>5.8924799999999999</v>
      </c>
      <c r="CC375" s="20">
        <f t="shared" ref="CC375:CS375" si="773">CC347*CC$9</f>
        <v>5.8924799999999999</v>
      </c>
      <c r="CD375" s="20">
        <f t="shared" si="773"/>
        <v>5.8924799999999999</v>
      </c>
      <c r="CE375" s="20">
        <f t="shared" si="773"/>
        <v>5.8924799999999999</v>
      </c>
      <c r="CF375" s="20">
        <f t="shared" si="773"/>
        <v>11.6</v>
      </c>
      <c r="CG375" s="20">
        <f t="shared" si="773"/>
        <v>11.6</v>
      </c>
      <c r="CH375" s="20">
        <f t="shared" si="773"/>
        <v>11.6</v>
      </c>
      <c r="CI375" s="20">
        <f t="shared" si="773"/>
        <v>23.351679999999998</v>
      </c>
      <c r="CJ375" s="20">
        <f t="shared" si="773"/>
        <v>20.750369999999997</v>
      </c>
      <c r="CK375" s="20">
        <f t="shared" si="773"/>
        <v>28.621199999999998</v>
      </c>
      <c r="CL375" s="20">
        <f t="shared" si="773"/>
        <v>27.526399999999999</v>
      </c>
      <c r="CM375" s="20">
        <f t="shared" si="773"/>
        <v>35.095637374934796</v>
      </c>
      <c r="CN375" s="20">
        <f t="shared" si="773"/>
        <v>6.4381430613777324</v>
      </c>
      <c r="CO375" s="20">
        <f t="shared" si="773"/>
        <v>1.8850549722784153</v>
      </c>
      <c r="CP375" s="20">
        <f t="shared" si="773"/>
        <v>7.1552999999999995</v>
      </c>
      <c r="CQ375" s="20">
        <f t="shared" si="773"/>
        <v>7.1552999999999995</v>
      </c>
      <c r="CR375" s="20">
        <f t="shared" si="773"/>
        <v>28.621199999999998</v>
      </c>
      <c r="CS375" s="20">
        <f t="shared" si="773"/>
        <v>2.86212</v>
      </c>
    </row>
    <row r="376" spans="4:98" hidden="1" outlineLevel="1" x14ac:dyDescent="0.25">
      <c r="D376" s="2">
        <f t="shared" si="729"/>
        <v>247</v>
      </c>
      <c r="F376" s="24">
        <f t="shared" si="736"/>
        <v>49491</v>
      </c>
      <c r="G376" s="39">
        <f t="shared" si="730"/>
        <v>1146.7308690795028</v>
      </c>
      <c r="H376" s="40">
        <f t="shared" si="765"/>
        <v>1.8705400489918713</v>
      </c>
      <c r="I376" s="40">
        <f t="shared" si="765"/>
        <v>163.48903999999999</v>
      </c>
      <c r="J376" s="40">
        <f t="shared" si="765"/>
        <v>65.837215041636099</v>
      </c>
      <c r="K376" s="40">
        <f t="shared" si="765"/>
        <v>139.681096</v>
      </c>
      <c r="L376" s="40">
        <f t="shared" si="765"/>
        <v>150.26618199999999</v>
      </c>
      <c r="M376" s="40">
        <f t="shared" si="765"/>
        <v>471.68673800000005</v>
      </c>
      <c r="N376" s="40">
        <f t="shared" si="765"/>
        <v>34.896897988874883</v>
      </c>
      <c r="O376" s="40">
        <f t="shared" si="765"/>
        <v>119.00315999999998</v>
      </c>
      <c r="P376" s="6"/>
      <c r="Q376" s="20">
        <f t="shared" ref="Q376:CB376" si="774">Q348*Q$9</f>
        <v>11.484</v>
      </c>
      <c r="R376" s="20">
        <f t="shared" si="774"/>
        <v>15.430249999999999</v>
      </c>
      <c r="S376" s="20">
        <f t="shared" si="774"/>
        <v>6.5249999999999995</v>
      </c>
      <c r="T376" s="20">
        <f t="shared" si="774"/>
        <v>28.308399999999999</v>
      </c>
      <c r="U376" s="20">
        <f t="shared" si="774"/>
        <v>7.5017259999999988</v>
      </c>
      <c r="V376" s="20">
        <f t="shared" si="774"/>
        <v>7.1162000000000001</v>
      </c>
      <c r="W376" s="20">
        <f t="shared" si="774"/>
        <v>3.0860499999999997</v>
      </c>
      <c r="X376" s="20">
        <f t="shared" si="774"/>
        <v>7.1162000000000001</v>
      </c>
      <c r="Y376" s="20">
        <f t="shared" si="774"/>
        <v>28.4648</v>
      </c>
      <c r="Z376" s="20">
        <f t="shared" si="774"/>
        <v>28.4648</v>
      </c>
      <c r="AA376" s="20">
        <f t="shared" si="774"/>
        <v>28.4648</v>
      </c>
      <c r="AB376" s="20">
        <f t="shared" si="774"/>
        <v>28.621199999999998</v>
      </c>
      <c r="AC376" s="20">
        <f t="shared" si="774"/>
        <v>28.621199999999998</v>
      </c>
      <c r="AD376" s="20">
        <f t="shared" si="774"/>
        <v>24.688399999999998</v>
      </c>
      <c r="AE376" s="20">
        <f t="shared" si="774"/>
        <v>28.4648</v>
      </c>
      <c r="AF376" s="20">
        <f t="shared" si="774"/>
        <v>28.4648</v>
      </c>
      <c r="AG376" s="20">
        <f t="shared" si="774"/>
        <v>15.515499999999999</v>
      </c>
      <c r="AH376" s="20">
        <f t="shared" si="774"/>
        <v>24.8248</v>
      </c>
      <c r="AI376" s="20">
        <f t="shared" si="774"/>
        <v>11.6</v>
      </c>
      <c r="AJ376" s="20">
        <f t="shared" si="774"/>
        <v>11.6</v>
      </c>
      <c r="AK376" s="20">
        <f t="shared" si="774"/>
        <v>1.7737999999999998</v>
      </c>
      <c r="AL376" s="20">
        <f t="shared" si="774"/>
        <v>1.8673199999999999</v>
      </c>
      <c r="AM376" s="20">
        <f t="shared" si="774"/>
        <v>27.824341999999998</v>
      </c>
      <c r="AN376" s="20">
        <f t="shared" si="774"/>
        <v>4.8530920000000002</v>
      </c>
      <c r="AO376" s="20">
        <f t="shared" si="774"/>
        <v>2.5102199999999999</v>
      </c>
      <c r="AP376" s="20">
        <f t="shared" si="774"/>
        <v>6.6939199999999994</v>
      </c>
      <c r="AQ376" s="20">
        <f t="shared" si="774"/>
        <v>6.6939199999999994</v>
      </c>
      <c r="AR376" s="20">
        <f t="shared" si="774"/>
        <v>11.6</v>
      </c>
      <c r="AS376" s="20">
        <f t="shared" si="774"/>
        <v>10.004999999999999</v>
      </c>
      <c r="AT376" s="20">
        <f t="shared" si="774"/>
        <v>23.351679999999998</v>
      </c>
      <c r="AU376" s="20">
        <f t="shared" si="774"/>
        <v>11.6</v>
      </c>
      <c r="AV376" s="20">
        <f t="shared" si="774"/>
        <v>6.1298159999999999</v>
      </c>
      <c r="AW376" s="20">
        <f t="shared" si="774"/>
        <v>13.885518399999997</v>
      </c>
      <c r="AX376" s="20">
        <f t="shared" si="774"/>
        <v>14.136839999999998</v>
      </c>
      <c r="AY376" s="20">
        <f t="shared" si="774"/>
        <v>6.2830399999999988</v>
      </c>
      <c r="AZ376" s="20">
        <f t="shared" si="774"/>
        <v>23.133439999999997</v>
      </c>
      <c r="BA376" s="20">
        <f t="shared" si="774"/>
        <v>23.133439999999997</v>
      </c>
      <c r="BB376" s="20">
        <f t="shared" si="774"/>
        <v>23.133439999999997</v>
      </c>
      <c r="BC376" s="20">
        <f t="shared" si="774"/>
        <v>23.133439999999997</v>
      </c>
      <c r="BD376" s="20">
        <f t="shared" si="774"/>
        <v>23.133439999999997</v>
      </c>
      <c r="BE376" s="20">
        <f t="shared" si="774"/>
        <v>23.133439999999997</v>
      </c>
      <c r="BF376" s="20">
        <f t="shared" si="774"/>
        <v>23.133439999999997</v>
      </c>
      <c r="BG376" s="20">
        <f t="shared" si="774"/>
        <v>23.133439999999997</v>
      </c>
      <c r="BH376" s="20">
        <f t="shared" si="774"/>
        <v>10.526999999999999</v>
      </c>
      <c r="BI376" s="20">
        <f t="shared" si="774"/>
        <v>11.6</v>
      </c>
      <c r="BJ376" s="20">
        <f t="shared" si="774"/>
        <v>11.6</v>
      </c>
      <c r="BK376" s="20">
        <f t="shared" si="774"/>
        <v>6.6939199999999994</v>
      </c>
      <c r="BL376" s="20">
        <f t="shared" si="774"/>
        <v>6.6939199999999994</v>
      </c>
      <c r="BM376" s="20">
        <f t="shared" si="774"/>
        <v>6.6939199999999994</v>
      </c>
      <c r="BN376" s="20">
        <f t="shared" si="774"/>
        <v>6.6939199999999994</v>
      </c>
      <c r="BO376" s="20">
        <f t="shared" si="774"/>
        <v>25.132159999999995</v>
      </c>
      <c r="BP376" s="20">
        <f t="shared" si="774"/>
        <v>5.0204399999999998</v>
      </c>
      <c r="BQ376" s="20">
        <f t="shared" si="774"/>
        <v>11.675839999999999</v>
      </c>
      <c r="BR376" s="20">
        <f t="shared" si="774"/>
        <v>14.594799999999999</v>
      </c>
      <c r="BS376" s="20">
        <f t="shared" si="774"/>
        <v>5.8379199999999996</v>
      </c>
      <c r="BT376" s="20">
        <f t="shared" si="774"/>
        <v>5.8379199999999996</v>
      </c>
      <c r="BU376" s="20">
        <f t="shared" si="774"/>
        <v>2.9</v>
      </c>
      <c r="BV376" s="20">
        <f t="shared" si="774"/>
        <v>13.512959999999998</v>
      </c>
      <c r="BW376" s="20">
        <f t="shared" si="774"/>
        <v>23.351679999999998</v>
      </c>
      <c r="BX376" s="20">
        <f t="shared" si="774"/>
        <v>5.8379199999999996</v>
      </c>
      <c r="BY376" s="20">
        <f t="shared" si="774"/>
        <v>5.8379199999999996</v>
      </c>
      <c r="BZ376" s="20">
        <f t="shared" si="774"/>
        <v>5.8379199999999996</v>
      </c>
      <c r="CA376" s="20">
        <f t="shared" si="774"/>
        <v>5.8379199999999996</v>
      </c>
      <c r="CB376" s="20">
        <f t="shared" si="774"/>
        <v>5.8379199999999996</v>
      </c>
      <c r="CC376" s="20">
        <f t="shared" ref="CC376:CS376" si="775">CC348*CC$9</f>
        <v>5.8379199999999996</v>
      </c>
      <c r="CD376" s="20">
        <f t="shared" si="775"/>
        <v>5.8379199999999996</v>
      </c>
      <c r="CE376" s="20">
        <f t="shared" si="775"/>
        <v>5.8379199999999996</v>
      </c>
      <c r="CF376" s="20">
        <f t="shared" si="775"/>
        <v>11.6</v>
      </c>
      <c r="CG376" s="20">
        <f t="shared" si="775"/>
        <v>11.6</v>
      </c>
      <c r="CH376" s="20">
        <f t="shared" si="775"/>
        <v>11.6</v>
      </c>
      <c r="CI376" s="20">
        <f t="shared" si="775"/>
        <v>23.133439999999997</v>
      </c>
      <c r="CJ376" s="20">
        <f t="shared" si="775"/>
        <v>20.636979999999998</v>
      </c>
      <c r="CK376" s="20">
        <f t="shared" si="775"/>
        <v>28.4648</v>
      </c>
      <c r="CL376" s="20">
        <f t="shared" si="775"/>
        <v>27.276159999999997</v>
      </c>
      <c r="CM376" s="20">
        <f t="shared" si="775"/>
        <v>34.896897988874883</v>
      </c>
      <c r="CN376" s="20">
        <f t="shared" si="775"/>
        <v>6.399656641636116</v>
      </c>
      <c r="CO376" s="20">
        <f t="shared" si="775"/>
        <v>1.8705400489918713</v>
      </c>
      <c r="CP376" s="20">
        <f t="shared" si="775"/>
        <v>7.1162000000000001</v>
      </c>
      <c r="CQ376" s="20">
        <f t="shared" si="775"/>
        <v>7.1162000000000001</v>
      </c>
      <c r="CR376" s="20">
        <f t="shared" si="775"/>
        <v>28.4648</v>
      </c>
      <c r="CS376" s="20">
        <f t="shared" si="775"/>
        <v>2.8464799999999997</v>
      </c>
    </row>
    <row r="377" spans="4:98" hidden="1" outlineLevel="1" x14ac:dyDescent="0.25">
      <c r="D377" s="2">
        <f t="shared" si="729"/>
        <v>259</v>
      </c>
      <c r="F377" s="24">
        <f t="shared" si="736"/>
        <v>49857</v>
      </c>
      <c r="G377" s="39">
        <f t="shared" si="730"/>
        <v>1139.2854828185252</v>
      </c>
      <c r="H377" s="40">
        <f t="shared" si="765"/>
        <v>1.8561368906146338</v>
      </c>
      <c r="I377" s="40">
        <f t="shared" si="765"/>
        <v>162.04319999999998</v>
      </c>
      <c r="J377" s="40">
        <f t="shared" si="765"/>
        <v>65.243473923924242</v>
      </c>
      <c r="K377" s="40">
        <f t="shared" si="765"/>
        <v>138.40276799999998</v>
      </c>
      <c r="L377" s="40">
        <f t="shared" si="765"/>
        <v>149.07206600000001</v>
      </c>
      <c r="M377" s="40">
        <f t="shared" si="765"/>
        <v>469.21559100000007</v>
      </c>
      <c r="N377" s="40">
        <f t="shared" si="765"/>
        <v>34.699327003985886</v>
      </c>
      <c r="O377" s="40">
        <f t="shared" si="765"/>
        <v>118.75291999999999</v>
      </c>
      <c r="P377" s="6"/>
      <c r="Q377" s="20">
        <f t="shared" ref="Q377:CB377" si="776">Q349*Q$9</f>
        <v>11.484</v>
      </c>
      <c r="R377" s="20">
        <f t="shared" si="776"/>
        <v>15.344999999999999</v>
      </c>
      <c r="S377" s="20">
        <f t="shared" si="776"/>
        <v>6.5249999999999995</v>
      </c>
      <c r="T377" s="20">
        <f t="shared" si="776"/>
        <v>28.152000000000001</v>
      </c>
      <c r="U377" s="20">
        <f t="shared" si="776"/>
        <v>7.46028</v>
      </c>
      <c r="V377" s="20">
        <f t="shared" si="776"/>
        <v>7.0770999999999997</v>
      </c>
      <c r="W377" s="20">
        <f t="shared" si="776"/>
        <v>3.0690000000000004</v>
      </c>
      <c r="X377" s="20">
        <f t="shared" si="776"/>
        <v>7.0770999999999997</v>
      </c>
      <c r="Y377" s="20">
        <f t="shared" si="776"/>
        <v>28.308399999999999</v>
      </c>
      <c r="Z377" s="20">
        <f t="shared" si="776"/>
        <v>28.308399999999999</v>
      </c>
      <c r="AA377" s="20">
        <f t="shared" si="776"/>
        <v>28.308399999999999</v>
      </c>
      <c r="AB377" s="20">
        <f t="shared" si="776"/>
        <v>28.4648</v>
      </c>
      <c r="AC377" s="20">
        <f t="shared" si="776"/>
        <v>28.4648</v>
      </c>
      <c r="AD377" s="20">
        <f t="shared" si="776"/>
        <v>24.552000000000003</v>
      </c>
      <c r="AE377" s="20">
        <f t="shared" si="776"/>
        <v>28.308399999999999</v>
      </c>
      <c r="AF377" s="20">
        <f t="shared" si="776"/>
        <v>28.308399999999999</v>
      </c>
      <c r="AG377" s="20">
        <f t="shared" si="776"/>
        <v>15.430249999999999</v>
      </c>
      <c r="AH377" s="20">
        <f t="shared" si="776"/>
        <v>24.688399999999998</v>
      </c>
      <c r="AI377" s="20">
        <f t="shared" si="776"/>
        <v>11.6</v>
      </c>
      <c r="AJ377" s="20">
        <f t="shared" si="776"/>
        <v>11.6</v>
      </c>
      <c r="AK377" s="20">
        <f t="shared" si="776"/>
        <v>1.764</v>
      </c>
      <c r="AL377" s="20">
        <f t="shared" si="776"/>
        <v>1.8570600000000002</v>
      </c>
      <c r="AM377" s="20">
        <f t="shared" si="776"/>
        <v>27.671461000000001</v>
      </c>
      <c r="AN377" s="20">
        <f t="shared" si="776"/>
        <v>4.8077359999999993</v>
      </c>
      <c r="AO377" s="20">
        <f t="shared" si="776"/>
        <v>2.4867599999999999</v>
      </c>
      <c r="AP377" s="20">
        <f t="shared" si="776"/>
        <v>6.631359999999999</v>
      </c>
      <c r="AQ377" s="20">
        <f t="shared" si="776"/>
        <v>6.631359999999999</v>
      </c>
      <c r="AR377" s="20">
        <f t="shared" si="776"/>
        <v>11.6</v>
      </c>
      <c r="AS377" s="20">
        <f t="shared" si="776"/>
        <v>10.004999999999999</v>
      </c>
      <c r="AT377" s="20">
        <f t="shared" si="776"/>
        <v>23.133439999999997</v>
      </c>
      <c r="AU377" s="20">
        <f t="shared" si="776"/>
        <v>11.6</v>
      </c>
      <c r="AV377" s="20">
        <f t="shared" si="776"/>
        <v>6.0725279999999993</v>
      </c>
      <c r="AW377" s="20">
        <f t="shared" si="776"/>
        <v>13.755747199999997</v>
      </c>
      <c r="AX377" s="20">
        <f t="shared" si="776"/>
        <v>14.004719999999999</v>
      </c>
      <c r="AY377" s="20">
        <f t="shared" si="776"/>
        <v>6.2243199999999987</v>
      </c>
      <c r="AZ377" s="20">
        <f t="shared" si="776"/>
        <v>22.915199999999999</v>
      </c>
      <c r="BA377" s="20">
        <f t="shared" si="776"/>
        <v>22.915199999999999</v>
      </c>
      <c r="BB377" s="20">
        <f t="shared" si="776"/>
        <v>22.915199999999999</v>
      </c>
      <c r="BC377" s="20">
        <f t="shared" si="776"/>
        <v>22.915199999999999</v>
      </c>
      <c r="BD377" s="20">
        <f t="shared" si="776"/>
        <v>22.915199999999999</v>
      </c>
      <c r="BE377" s="20">
        <f t="shared" si="776"/>
        <v>22.915199999999999</v>
      </c>
      <c r="BF377" s="20">
        <f t="shared" si="776"/>
        <v>22.915199999999999</v>
      </c>
      <c r="BG377" s="20">
        <f t="shared" si="776"/>
        <v>22.915199999999999</v>
      </c>
      <c r="BH377" s="20">
        <f t="shared" si="776"/>
        <v>10.526999999999999</v>
      </c>
      <c r="BI377" s="20">
        <f t="shared" si="776"/>
        <v>11.6</v>
      </c>
      <c r="BJ377" s="20">
        <f t="shared" si="776"/>
        <v>11.6</v>
      </c>
      <c r="BK377" s="20">
        <f t="shared" si="776"/>
        <v>6.631359999999999</v>
      </c>
      <c r="BL377" s="20">
        <f t="shared" si="776"/>
        <v>6.631359999999999</v>
      </c>
      <c r="BM377" s="20">
        <f t="shared" si="776"/>
        <v>6.631359999999999</v>
      </c>
      <c r="BN377" s="20">
        <f t="shared" si="776"/>
        <v>6.631359999999999</v>
      </c>
      <c r="BO377" s="20">
        <f t="shared" si="776"/>
        <v>24.897279999999995</v>
      </c>
      <c r="BP377" s="20">
        <f t="shared" si="776"/>
        <v>4.9735199999999997</v>
      </c>
      <c r="BQ377" s="20">
        <f t="shared" si="776"/>
        <v>11.566719999999998</v>
      </c>
      <c r="BR377" s="20">
        <f t="shared" si="776"/>
        <v>14.458399999999997</v>
      </c>
      <c r="BS377" s="20">
        <f t="shared" si="776"/>
        <v>5.7833599999999992</v>
      </c>
      <c r="BT377" s="20">
        <f t="shared" si="776"/>
        <v>5.7833599999999992</v>
      </c>
      <c r="BU377" s="20">
        <f t="shared" si="776"/>
        <v>2.9</v>
      </c>
      <c r="BV377" s="20">
        <f t="shared" si="776"/>
        <v>13.387839999999999</v>
      </c>
      <c r="BW377" s="20">
        <f t="shared" si="776"/>
        <v>23.133439999999997</v>
      </c>
      <c r="BX377" s="20">
        <f t="shared" si="776"/>
        <v>5.7833599999999992</v>
      </c>
      <c r="BY377" s="20">
        <f t="shared" si="776"/>
        <v>5.7833599999999992</v>
      </c>
      <c r="BZ377" s="20">
        <f t="shared" si="776"/>
        <v>5.7833599999999992</v>
      </c>
      <c r="CA377" s="20">
        <f t="shared" si="776"/>
        <v>5.7833599999999992</v>
      </c>
      <c r="CB377" s="20">
        <f t="shared" si="776"/>
        <v>5.7833599999999992</v>
      </c>
      <c r="CC377" s="20">
        <f t="shared" ref="CC377:CS377" si="777">CC349*CC$9</f>
        <v>5.7833599999999992</v>
      </c>
      <c r="CD377" s="20">
        <f t="shared" si="777"/>
        <v>5.7833599999999992</v>
      </c>
      <c r="CE377" s="20">
        <f t="shared" si="777"/>
        <v>5.7833599999999992</v>
      </c>
      <c r="CF377" s="20">
        <f t="shared" si="777"/>
        <v>11.6</v>
      </c>
      <c r="CG377" s="20">
        <f t="shared" si="777"/>
        <v>11.6</v>
      </c>
      <c r="CH377" s="20">
        <f t="shared" si="777"/>
        <v>11.6</v>
      </c>
      <c r="CI377" s="20">
        <f t="shared" si="777"/>
        <v>22.915199999999999</v>
      </c>
      <c r="CJ377" s="20">
        <f t="shared" si="777"/>
        <v>20.523589999999999</v>
      </c>
      <c r="CK377" s="20">
        <f t="shared" si="777"/>
        <v>28.308399999999999</v>
      </c>
      <c r="CL377" s="20">
        <f t="shared" si="777"/>
        <v>27.025919999999996</v>
      </c>
      <c r="CM377" s="20">
        <f t="shared" si="777"/>
        <v>34.699327003985886</v>
      </c>
      <c r="CN377" s="20">
        <f t="shared" si="777"/>
        <v>6.3614067239242518</v>
      </c>
      <c r="CO377" s="20">
        <f t="shared" si="777"/>
        <v>1.8561368906146338</v>
      </c>
      <c r="CP377" s="20">
        <f t="shared" si="777"/>
        <v>7.0770999999999997</v>
      </c>
      <c r="CQ377" s="20">
        <f t="shared" si="777"/>
        <v>7.0770999999999997</v>
      </c>
      <c r="CR377" s="20">
        <f t="shared" si="777"/>
        <v>28.308399999999999</v>
      </c>
      <c r="CS377" s="20">
        <f t="shared" si="777"/>
        <v>2.8308399999999998</v>
      </c>
    </row>
    <row r="378" spans="4:98" hidden="1" outlineLevel="1" x14ac:dyDescent="0.25">
      <c r="D378" s="2">
        <f t="shared" si="729"/>
        <v>271</v>
      </c>
      <c r="F378" s="24">
        <f t="shared" si="736"/>
        <v>50222</v>
      </c>
      <c r="G378" s="39">
        <f t="shared" si="730"/>
        <v>1131.8416037176878</v>
      </c>
      <c r="H378" s="40">
        <f t="shared" si="765"/>
        <v>1.841844636556901</v>
      </c>
      <c r="I378" s="40">
        <f t="shared" si="765"/>
        <v>160.59735999999995</v>
      </c>
      <c r="J378" s="40">
        <f t="shared" si="765"/>
        <v>64.649967817242455</v>
      </c>
      <c r="K378" s="40">
        <f t="shared" si="765"/>
        <v>137.12444000000005</v>
      </c>
      <c r="L378" s="40">
        <f t="shared" si="765"/>
        <v>147.87795</v>
      </c>
      <c r="M378" s="40">
        <f t="shared" si="765"/>
        <v>466.74444399999999</v>
      </c>
      <c r="N378" s="40">
        <f t="shared" si="765"/>
        <v>34.502917263888264</v>
      </c>
      <c r="O378" s="40">
        <f t="shared" si="765"/>
        <v>118.50267999999998</v>
      </c>
      <c r="P378" s="6"/>
      <c r="Q378" s="20">
        <f t="shared" ref="Q378:CB378" si="778">Q350*Q$9</f>
        <v>11.484</v>
      </c>
      <c r="R378" s="20">
        <f t="shared" si="778"/>
        <v>15.259749999999999</v>
      </c>
      <c r="S378" s="20">
        <f t="shared" si="778"/>
        <v>6.5249999999999995</v>
      </c>
      <c r="T378" s="20">
        <f t="shared" si="778"/>
        <v>27.9956</v>
      </c>
      <c r="U378" s="20">
        <f t="shared" si="778"/>
        <v>7.4188339999999986</v>
      </c>
      <c r="V378" s="20">
        <f t="shared" si="778"/>
        <v>7.0380000000000003</v>
      </c>
      <c r="W378" s="20">
        <f t="shared" si="778"/>
        <v>3.0519500000000002</v>
      </c>
      <c r="X378" s="20">
        <f t="shared" si="778"/>
        <v>7.0380000000000003</v>
      </c>
      <c r="Y378" s="20">
        <f t="shared" si="778"/>
        <v>28.152000000000001</v>
      </c>
      <c r="Z378" s="20">
        <f t="shared" si="778"/>
        <v>28.152000000000001</v>
      </c>
      <c r="AA378" s="20">
        <f t="shared" si="778"/>
        <v>28.152000000000001</v>
      </c>
      <c r="AB378" s="20">
        <f t="shared" si="778"/>
        <v>28.308399999999999</v>
      </c>
      <c r="AC378" s="20">
        <f t="shared" si="778"/>
        <v>28.308399999999999</v>
      </c>
      <c r="AD378" s="20">
        <f t="shared" si="778"/>
        <v>24.415600000000001</v>
      </c>
      <c r="AE378" s="20">
        <f t="shared" si="778"/>
        <v>28.152000000000001</v>
      </c>
      <c r="AF378" s="20">
        <f t="shared" si="778"/>
        <v>28.152000000000001</v>
      </c>
      <c r="AG378" s="20">
        <f t="shared" si="778"/>
        <v>15.344999999999999</v>
      </c>
      <c r="AH378" s="20">
        <f t="shared" si="778"/>
        <v>24.552000000000003</v>
      </c>
      <c r="AI378" s="20">
        <f t="shared" si="778"/>
        <v>11.6</v>
      </c>
      <c r="AJ378" s="20">
        <f t="shared" si="778"/>
        <v>11.6</v>
      </c>
      <c r="AK378" s="20">
        <f t="shared" si="778"/>
        <v>1.7542</v>
      </c>
      <c r="AL378" s="20">
        <f t="shared" si="778"/>
        <v>1.8468</v>
      </c>
      <c r="AM378" s="20">
        <f t="shared" si="778"/>
        <v>27.51858</v>
      </c>
      <c r="AN378" s="20">
        <f t="shared" si="778"/>
        <v>4.7623799999999994</v>
      </c>
      <c r="AO378" s="20">
        <f t="shared" si="778"/>
        <v>2.4632999999999998</v>
      </c>
      <c r="AP378" s="20">
        <f t="shared" si="778"/>
        <v>6.5687999999999995</v>
      </c>
      <c r="AQ378" s="20">
        <f t="shared" si="778"/>
        <v>6.5687999999999995</v>
      </c>
      <c r="AR378" s="20">
        <f t="shared" si="778"/>
        <v>11.6</v>
      </c>
      <c r="AS378" s="20">
        <f t="shared" si="778"/>
        <v>10.004999999999999</v>
      </c>
      <c r="AT378" s="20">
        <f t="shared" si="778"/>
        <v>22.915199999999999</v>
      </c>
      <c r="AU378" s="20">
        <f t="shared" si="778"/>
        <v>11.6</v>
      </c>
      <c r="AV378" s="20">
        <f t="shared" si="778"/>
        <v>6.0152399999999995</v>
      </c>
      <c r="AW378" s="20">
        <f t="shared" si="778"/>
        <v>13.625975999999998</v>
      </c>
      <c r="AX378" s="20">
        <f t="shared" si="778"/>
        <v>13.872599999999998</v>
      </c>
      <c r="AY378" s="20">
        <f t="shared" si="778"/>
        <v>6.1655999999999986</v>
      </c>
      <c r="AZ378" s="20">
        <f t="shared" si="778"/>
        <v>22.696959999999997</v>
      </c>
      <c r="BA378" s="20">
        <f t="shared" si="778"/>
        <v>22.696959999999997</v>
      </c>
      <c r="BB378" s="20">
        <f t="shared" si="778"/>
        <v>22.696959999999997</v>
      </c>
      <c r="BC378" s="20">
        <f t="shared" si="778"/>
        <v>22.696959999999997</v>
      </c>
      <c r="BD378" s="20">
        <f t="shared" si="778"/>
        <v>22.696959999999997</v>
      </c>
      <c r="BE378" s="20">
        <f t="shared" si="778"/>
        <v>22.696959999999997</v>
      </c>
      <c r="BF378" s="20">
        <f t="shared" si="778"/>
        <v>22.696959999999997</v>
      </c>
      <c r="BG378" s="20">
        <f t="shared" si="778"/>
        <v>22.696959999999997</v>
      </c>
      <c r="BH378" s="20">
        <f t="shared" si="778"/>
        <v>10.526999999999999</v>
      </c>
      <c r="BI378" s="20">
        <f t="shared" si="778"/>
        <v>11.6</v>
      </c>
      <c r="BJ378" s="20">
        <f t="shared" si="778"/>
        <v>11.6</v>
      </c>
      <c r="BK378" s="20">
        <f t="shared" si="778"/>
        <v>6.5687999999999995</v>
      </c>
      <c r="BL378" s="20">
        <f t="shared" si="778"/>
        <v>6.5687999999999995</v>
      </c>
      <c r="BM378" s="20">
        <f t="shared" si="778"/>
        <v>6.5687999999999995</v>
      </c>
      <c r="BN378" s="20">
        <f t="shared" si="778"/>
        <v>6.5687999999999995</v>
      </c>
      <c r="BO378" s="20">
        <f t="shared" si="778"/>
        <v>24.662399999999995</v>
      </c>
      <c r="BP378" s="20">
        <f t="shared" si="778"/>
        <v>4.9265999999999996</v>
      </c>
      <c r="BQ378" s="20">
        <f t="shared" si="778"/>
        <v>11.457599999999999</v>
      </c>
      <c r="BR378" s="20">
        <f t="shared" si="778"/>
        <v>14.321999999999999</v>
      </c>
      <c r="BS378" s="20">
        <f t="shared" si="778"/>
        <v>5.7287999999999997</v>
      </c>
      <c r="BT378" s="20">
        <f t="shared" si="778"/>
        <v>5.7287999999999997</v>
      </c>
      <c r="BU378" s="20">
        <f t="shared" si="778"/>
        <v>2.9</v>
      </c>
      <c r="BV378" s="20">
        <f t="shared" si="778"/>
        <v>13.262719999999998</v>
      </c>
      <c r="BW378" s="20">
        <f t="shared" si="778"/>
        <v>22.915199999999999</v>
      </c>
      <c r="BX378" s="20">
        <f t="shared" si="778"/>
        <v>5.7287999999999997</v>
      </c>
      <c r="BY378" s="20">
        <f t="shared" si="778"/>
        <v>5.7287999999999997</v>
      </c>
      <c r="BZ378" s="20">
        <f t="shared" si="778"/>
        <v>5.7287999999999997</v>
      </c>
      <c r="CA378" s="20">
        <f t="shared" si="778"/>
        <v>5.7287999999999997</v>
      </c>
      <c r="CB378" s="20">
        <f t="shared" si="778"/>
        <v>5.7287999999999997</v>
      </c>
      <c r="CC378" s="20">
        <f t="shared" ref="CC378:CS378" si="779">CC350*CC$9</f>
        <v>5.7287999999999997</v>
      </c>
      <c r="CD378" s="20">
        <f t="shared" si="779"/>
        <v>5.7287999999999997</v>
      </c>
      <c r="CE378" s="20">
        <f t="shared" si="779"/>
        <v>5.7287999999999997</v>
      </c>
      <c r="CF378" s="20">
        <f t="shared" si="779"/>
        <v>11.6</v>
      </c>
      <c r="CG378" s="20">
        <f t="shared" si="779"/>
        <v>11.6</v>
      </c>
      <c r="CH378" s="20">
        <f t="shared" si="779"/>
        <v>11.6</v>
      </c>
      <c r="CI378" s="20">
        <f t="shared" si="779"/>
        <v>22.696959999999997</v>
      </c>
      <c r="CJ378" s="20">
        <f t="shared" si="779"/>
        <v>20.4102</v>
      </c>
      <c r="CK378" s="20">
        <f t="shared" si="779"/>
        <v>28.152000000000001</v>
      </c>
      <c r="CL378" s="20">
        <f t="shared" si="779"/>
        <v>26.775679999999998</v>
      </c>
      <c r="CM378" s="20">
        <f t="shared" si="779"/>
        <v>34.502917263888264</v>
      </c>
      <c r="CN378" s="20">
        <f t="shared" si="779"/>
        <v>6.3233918172424719</v>
      </c>
      <c r="CO378" s="20">
        <f t="shared" si="779"/>
        <v>1.841844636556901</v>
      </c>
      <c r="CP378" s="20">
        <f t="shared" si="779"/>
        <v>7.0380000000000003</v>
      </c>
      <c r="CQ378" s="20">
        <f t="shared" si="779"/>
        <v>7.0380000000000003</v>
      </c>
      <c r="CR378" s="20">
        <f t="shared" si="779"/>
        <v>28.152000000000001</v>
      </c>
      <c r="CS378" s="20">
        <f t="shared" si="779"/>
        <v>2.8151999999999999</v>
      </c>
    </row>
    <row r="379" spans="4:98" hidden="1" outlineLevel="1" x14ac:dyDescent="0.25">
      <c r="D379" s="2">
        <f t="shared" si="729"/>
        <v>283</v>
      </c>
      <c r="F379" s="24">
        <f t="shared" si="736"/>
        <v>50587</v>
      </c>
      <c r="G379" s="39">
        <f t="shared" si="730"/>
        <v>1124.3992223309508</v>
      </c>
      <c r="H379" s="40">
        <f t="shared" si="765"/>
        <v>1.8276624328554125</v>
      </c>
      <c r="I379" s="40">
        <f t="shared" si="765"/>
        <v>159.15152</v>
      </c>
      <c r="J379" s="40">
        <f t="shared" si="765"/>
        <v>64.056695240205514</v>
      </c>
      <c r="K379" s="40">
        <f t="shared" si="765"/>
        <v>135.84611199999998</v>
      </c>
      <c r="L379" s="40">
        <f t="shared" si="765"/>
        <v>146.68383399999999</v>
      </c>
      <c r="M379" s="40">
        <f t="shared" si="765"/>
        <v>464.27329700000007</v>
      </c>
      <c r="N379" s="40">
        <f t="shared" si="765"/>
        <v>34.307661657889092</v>
      </c>
      <c r="O379" s="40">
        <f t="shared" si="765"/>
        <v>118.25243999999998</v>
      </c>
      <c r="P379" s="6"/>
      <c r="Q379" s="20">
        <f t="shared" ref="Q379:CB379" si="780">Q351*Q$9</f>
        <v>11.484</v>
      </c>
      <c r="R379" s="20">
        <f t="shared" si="780"/>
        <v>15.174499999999998</v>
      </c>
      <c r="S379" s="20">
        <f t="shared" si="780"/>
        <v>6.5249999999999995</v>
      </c>
      <c r="T379" s="20">
        <f t="shared" si="780"/>
        <v>27.839199999999998</v>
      </c>
      <c r="U379" s="20">
        <f t="shared" si="780"/>
        <v>7.3773879999999998</v>
      </c>
      <c r="V379" s="20">
        <f t="shared" si="780"/>
        <v>6.9988999999999999</v>
      </c>
      <c r="W379" s="20">
        <f t="shared" si="780"/>
        <v>3.0348999999999999</v>
      </c>
      <c r="X379" s="20">
        <f t="shared" si="780"/>
        <v>6.9988999999999999</v>
      </c>
      <c r="Y379" s="20">
        <f t="shared" si="780"/>
        <v>27.9956</v>
      </c>
      <c r="Z379" s="20">
        <f t="shared" si="780"/>
        <v>27.9956</v>
      </c>
      <c r="AA379" s="20">
        <f t="shared" si="780"/>
        <v>27.9956</v>
      </c>
      <c r="AB379" s="20">
        <f t="shared" si="780"/>
        <v>28.152000000000001</v>
      </c>
      <c r="AC379" s="20">
        <f t="shared" si="780"/>
        <v>28.152000000000001</v>
      </c>
      <c r="AD379" s="20">
        <f t="shared" si="780"/>
        <v>24.279199999999999</v>
      </c>
      <c r="AE379" s="20">
        <f t="shared" si="780"/>
        <v>27.9956</v>
      </c>
      <c r="AF379" s="20">
        <f t="shared" si="780"/>
        <v>27.9956</v>
      </c>
      <c r="AG379" s="20">
        <f t="shared" si="780"/>
        <v>15.259749999999999</v>
      </c>
      <c r="AH379" s="20">
        <f t="shared" si="780"/>
        <v>24.415600000000001</v>
      </c>
      <c r="AI379" s="20">
        <f t="shared" si="780"/>
        <v>11.6</v>
      </c>
      <c r="AJ379" s="20">
        <f t="shared" si="780"/>
        <v>11.6</v>
      </c>
      <c r="AK379" s="20">
        <f t="shared" si="780"/>
        <v>1.7443999999999997</v>
      </c>
      <c r="AL379" s="20">
        <f t="shared" si="780"/>
        <v>1.8365399999999998</v>
      </c>
      <c r="AM379" s="20">
        <f t="shared" si="780"/>
        <v>27.365698999999996</v>
      </c>
      <c r="AN379" s="20">
        <f t="shared" si="780"/>
        <v>4.7170239999999994</v>
      </c>
      <c r="AO379" s="20">
        <f t="shared" si="780"/>
        <v>2.4398399999999993</v>
      </c>
      <c r="AP379" s="20">
        <f t="shared" si="780"/>
        <v>6.5062399999999991</v>
      </c>
      <c r="AQ379" s="20">
        <f t="shared" si="780"/>
        <v>6.5062399999999991</v>
      </c>
      <c r="AR379" s="20">
        <f t="shared" si="780"/>
        <v>11.6</v>
      </c>
      <c r="AS379" s="20">
        <f t="shared" si="780"/>
        <v>10.004999999999999</v>
      </c>
      <c r="AT379" s="20">
        <f t="shared" si="780"/>
        <v>22.696959999999997</v>
      </c>
      <c r="AU379" s="20">
        <f t="shared" si="780"/>
        <v>11.6</v>
      </c>
      <c r="AV379" s="20">
        <f t="shared" si="780"/>
        <v>5.9579519999999997</v>
      </c>
      <c r="AW379" s="20">
        <f t="shared" si="780"/>
        <v>13.496204799999997</v>
      </c>
      <c r="AX379" s="20">
        <f t="shared" si="780"/>
        <v>13.740479999999996</v>
      </c>
      <c r="AY379" s="20">
        <f t="shared" si="780"/>
        <v>6.1068799999999985</v>
      </c>
      <c r="AZ379" s="20">
        <f t="shared" si="780"/>
        <v>22.478719999999999</v>
      </c>
      <c r="BA379" s="20">
        <f t="shared" si="780"/>
        <v>22.478719999999999</v>
      </c>
      <c r="BB379" s="20">
        <f t="shared" si="780"/>
        <v>22.478719999999999</v>
      </c>
      <c r="BC379" s="20">
        <f t="shared" si="780"/>
        <v>22.478719999999999</v>
      </c>
      <c r="BD379" s="20">
        <f t="shared" si="780"/>
        <v>22.478719999999999</v>
      </c>
      <c r="BE379" s="20">
        <f t="shared" si="780"/>
        <v>22.478719999999999</v>
      </c>
      <c r="BF379" s="20">
        <f t="shared" si="780"/>
        <v>22.478719999999999</v>
      </c>
      <c r="BG379" s="20">
        <f t="shared" si="780"/>
        <v>22.478719999999999</v>
      </c>
      <c r="BH379" s="20">
        <f t="shared" si="780"/>
        <v>10.526999999999999</v>
      </c>
      <c r="BI379" s="20">
        <f t="shared" si="780"/>
        <v>11.6</v>
      </c>
      <c r="BJ379" s="20">
        <f t="shared" si="780"/>
        <v>11.6</v>
      </c>
      <c r="BK379" s="20">
        <f t="shared" si="780"/>
        <v>6.5062399999999991</v>
      </c>
      <c r="BL379" s="20">
        <f t="shared" si="780"/>
        <v>6.5062399999999991</v>
      </c>
      <c r="BM379" s="20">
        <f t="shared" si="780"/>
        <v>6.5062399999999991</v>
      </c>
      <c r="BN379" s="20">
        <f t="shared" si="780"/>
        <v>6.5062399999999991</v>
      </c>
      <c r="BO379" s="20">
        <f t="shared" si="780"/>
        <v>24.427519999999994</v>
      </c>
      <c r="BP379" s="20">
        <f t="shared" si="780"/>
        <v>4.8796799999999987</v>
      </c>
      <c r="BQ379" s="20">
        <f t="shared" si="780"/>
        <v>11.348479999999999</v>
      </c>
      <c r="BR379" s="20">
        <f t="shared" si="780"/>
        <v>14.185599999999999</v>
      </c>
      <c r="BS379" s="20">
        <f t="shared" si="780"/>
        <v>5.6742399999999993</v>
      </c>
      <c r="BT379" s="20">
        <f t="shared" si="780"/>
        <v>5.6742399999999993</v>
      </c>
      <c r="BU379" s="20">
        <f t="shared" si="780"/>
        <v>2.9</v>
      </c>
      <c r="BV379" s="20">
        <f t="shared" si="780"/>
        <v>13.137599999999999</v>
      </c>
      <c r="BW379" s="20">
        <f t="shared" si="780"/>
        <v>22.696959999999997</v>
      </c>
      <c r="BX379" s="20">
        <f t="shared" si="780"/>
        <v>5.6742399999999993</v>
      </c>
      <c r="BY379" s="20">
        <f t="shared" si="780"/>
        <v>5.6742399999999993</v>
      </c>
      <c r="BZ379" s="20">
        <f t="shared" si="780"/>
        <v>5.6742399999999993</v>
      </c>
      <c r="CA379" s="20">
        <f t="shared" si="780"/>
        <v>5.6742399999999993</v>
      </c>
      <c r="CB379" s="20">
        <f t="shared" si="780"/>
        <v>5.6742399999999993</v>
      </c>
      <c r="CC379" s="20">
        <f t="shared" ref="CC379:CS379" si="781">CC351*CC$9</f>
        <v>5.6742399999999993</v>
      </c>
      <c r="CD379" s="20">
        <f t="shared" si="781"/>
        <v>5.6742399999999993</v>
      </c>
      <c r="CE379" s="20">
        <f t="shared" si="781"/>
        <v>5.6742399999999993</v>
      </c>
      <c r="CF379" s="20">
        <f t="shared" si="781"/>
        <v>11.6</v>
      </c>
      <c r="CG379" s="20">
        <f t="shared" si="781"/>
        <v>11.6</v>
      </c>
      <c r="CH379" s="20">
        <f t="shared" si="781"/>
        <v>11.6</v>
      </c>
      <c r="CI379" s="20">
        <f t="shared" si="781"/>
        <v>22.478719999999999</v>
      </c>
      <c r="CJ379" s="20">
        <f t="shared" si="781"/>
        <v>20.296810000000001</v>
      </c>
      <c r="CK379" s="20">
        <f t="shared" si="781"/>
        <v>27.9956</v>
      </c>
      <c r="CL379" s="20">
        <f t="shared" si="781"/>
        <v>26.525439999999996</v>
      </c>
      <c r="CM379" s="20">
        <f t="shared" si="781"/>
        <v>34.307661657889092</v>
      </c>
      <c r="CN379" s="20">
        <f t="shared" si="781"/>
        <v>6.2856104402055362</v>
      </c>
      <c r="CO379" s="20">
        <f t="shared" si="781"/>
        <v>1.8276624328554125</v>
      </c>
      <c r="CP379" s="20">
        <f t="shared" si="781"/>
        <v>6.9988999999999999</v>
      </c>
      <c r="CQ379" s="20">
        <f t="shared" si="781"/>
        <v>6.9988999999999999</v>
      </c>
      <c r="CR379" s="20">
        <f t="shared" si="781"/>
        <v>27.9956</v>
      </c>
      <c r="CS379" s="20">
        <f t="shared" si="781"/>
        <v>2.7995599999999996</v>
      </c>
    </row>
    <row r="380" spans="4:98" collapsed="1" x14ac:dyDescent="0.25">
      <c r="D380" s="2">
        <f t="shared" si="729"/>
        <v>295</v>
      </c>
      <c r="F380" s="24">
        <f t="shared" si="736"/>
        <v>50952</v>
      </c>
      <c r="G380" s="39">
        <f t="shared" si="730"/>
        <v>1116.9583292737814</v>
      </c>
      <c r="H380" s="40">
        <f t="shared" si="765"/>
        <v>1.813589432122426</v>
      </c>
      <c r="I380" s="40">
        <f t="shared" si="765"/>
        <v>157.70568</v>
      </c>
      <c r="J380" s="40">
        <f t="shared" si="765"/>
        <v>63.46365472097942</v>
      </c>
      <c r="K380" s="40">
        <f t="shared" si="765"/>
        <v>134.56778399999999</v>
      </c>
      <c r="L380" s="40">
        <f t="shared" si="765"/>
        <v>145.48971799999998</v>
      </c>
      <c r="M380" s="40">
        <f t="shared" si="765"/>
        <v>461.80215000000004</v>
      </c>
      <c r="N380" s="40">
        <f t="shared" si="765"/>
        <v>34.113553120678887</v>
      </c>
      <c r="O380" s="40">
        <f t="shared" si="765"/>
        <v>118.00219999999999</v>
      </c>
      <c r="P380" s="6"/>
      <c r="Q380" s="20">
        <f t="shared" ref="Q380:CB380" si="782">Q352*Q$9</f>
        <v>11.484</v>
      </c>
      <c r="R380" s="20">
        <f t="shared" si="782"/>
        <v>15.089249999999998</v>
      </c>
      <c r="S380" s="20">
        <f t="shared" si="782"/>
        <v>6.5249999999999995</v>
      </c>
      <c r="T380" s="20">
        <f t="shared" si="782"/>
        <v>27.6828</v>
      </c>
      <c r="U380" s="20">
        <f t="shared" si="782"/>
        <v>7.3359419999999993</v>
      </c>
      <c r="V380" s="20">
        <f t="shared" si="782"/>
        <v>6.9597999999999995</v>
      </c>
      <c r="W380" s="20">
        <f t="shared" si="782"/>
        <v>3.0178500000000001</v>
      </c>
      <c r="X380" s="20">
        <f t="shared" si="782"/>
        <v>6.9597999999999995</v>
      </c>
      <c r="Y380" s="20">
        <f t="shared" si="782"/>
        <v>27.839199999999998</v>
      </c>
      <c r="Z380" s="20">
        <f t="shared" si="782"/>
        <v>27.839199999999998</v>
      </c>
      <c r="AA380" s="20">
        <f t="shared" si="782"/>
        <v>27.839199999999998</v>
      </c>
      <c r="AB380" s="20">
        <f t="shared" si="782"/>
        <v>27.9956</v>
      </c>
      <c r="AC380" s="20">
        <f t="shared" si="782"/>
        <v>27.9956</v>
      </c>
      <c r="AD380" s="20">
        <f t="shared" si="782"/>
        <v>24.142800000000001</v>
      </c>
      <c r="AE380" s="20">
        <f t="shared" si="782"/>
        <v>27.839199999999998</v>
      </c>
      <c r="AF380" s="20">
        <f t="shared" si="782"/>
        <v>27.839199999999998</v>
      </c>
      <c r="AG380" s="20">
        <f t="shared" si="782"/>
        <v>15.174499999999998</v>
      </c>
      <c r="AH380" s="20">
        <f t="shared" si="782"/>
        <v>24.279199999999999</v>
      </c>
      <c r="AI380" s="20">
        <f t="shared" si="782"/>
        <v>11.6</v>
      </c>
      <c r="AJ380" s="20">
        <f t="shared" si="782"/>
        <v>11.6</v>
      </c>
      <c r="AK380" s="20">
        <f t="shared" si="782"/>
        <v>1.7345999999999999</v>
      </c>
      <c r="AL380" s="20">
        <f t="shared" si="782"/>
        <v>1.8262800000000001</v>
      </c>
      <c r="AM380" s="20">
        <f t="shared" si="782"/>
        <v>27.212818000000002</v>
      </c>
      <c r="AN380" s="20">
        <f t="shared" si="782"/>
        <v>4.6716679999999986</v>
      </c>
      <c r="AO380" s="20">
        <f t="shared" si="782"/>
        <v>2.4163799999999998</v>
      </c>
      <c r="AP380" s="20">
        <f t="shared" si="782"/>
        <v>6.4436799999999987</v>
      </c>
      <c r="AQ380" s="20">
        <f t="shared" si="782"/>
        <v>6.4436799999999987</v>
      </c>
      <c r="AR380" s="20">
        <f t="shared" si="782"/>
        <v>11.6</v>
      </c>
      <c r="AS380" s="20">
        <f t="shared" si="782"/>
        <v>10.004999999999999</v>
      </c>
      <c r="AT380" s="20">
        <f t="shared" si="782"/>
        <v>22.478719999999999</v>
      </c>
      <c r="AU380" s="20">
        <f t="shared" si="782"/>
        <v>11.6</v>
      </c>
      <c r="AV380" s="20">
        <f t="shared" si="782"/>
        <v>5.900663999999999</v>
      </c>
      <c r="AW380" s="20">
        <f t="shared" si="782"/>
        <v>13.366433599999997</v>
      </c>
      <c r="AX380" s="20">
        <f t="shared" si="782"/>
        <v>13.608359999999996</v>
      </c>
      <c r="AY380" s="20">
        <f t="shared" si="782"/>
        <v>6.0481599999999984</v>
      </c>
      <c r="AZ380" s="20">
        <f t="shared" si="782"/>
        <v>22.260479999999998</v>
      </c>
      <c r="BA380" s="20">
        <f t="shared" si="782"/>
        <v>22.260479999999998</v>
      </c>
      <c r="BB380" s="20">
        <f t="shared" si="782"/>
        <v>22.260479999999998</v>
      </c>
      <c r="BC380" s="20">
        <f t="shared" si="782"/>
        <v>22.260479999999998</v>
      </c>
      <c r="BD380" s="20">
        <f t="shared" si="782"/>
        <v>22.260479999999998</v>
      </c>
      <c r="BE380" s="20">
        <f t="shared" si="782"/>
        <v>22.260479999999998</v>
      </c>
      <c r="BF380" s="20">
        <f t="shared" si="782"/>
        <v>22.260479999999998</v>
      </c>
      <c r="BG380" s="20">
        <f t="shared" si="782"/>
        <v>22.260479999999998</v>
      </c>
      <c r="BH380" s="20">
        <f t="shared" si="782"/>
        <v>10.526999999999999</v>
      </c>
      <c r="BI380" s="20">
        <f t="shared" si="782"/>
        <v>11.6</v>
      </c>
      <c r="BJ380" s="20">
        <f t="shared" si="782"/>
        <v>11.6</v>
      </c>
      <c r="BK380" s="20">
        <f t="shared" si="782"/>
        <v>6.4436799999999987</v>
      </c>
      <c r="BL380" s="20">
        <f t="shared" si="782"/>
        <v>6.4436799999999987</v>
      </c>
      <c r="BM380" s="20">
        <f t="shared" si="782"/>
        <v>6.4436799999999987</v>
      </c>
      <c r="BN380" s="20">
        <f t="shared" si="782"/>
        <v>6.4436799999999987</v>
      </c>
      <c r="BO380" s="20">
        <f t="shared" si="782"/>
        <v>24.192639999999994</v>
      </c>
      <c r="BP380" s="20">
        <f t="shared" si="782"/>
        <v>4.8327599999999995</v>
      </c>
      <c r="BQ380" s="20">
        <f t="shared" si="782"/>
        <v>11.23936</v>
      </c>
      <c r="BR380" s="20">
        <f t="shared" si="782"/>
        <v>14.049199999999997</v>
      </c>
      <c r="BS380" s="20">
        <f t="shared" si="782"/>
        <v>5.6196799999999998</v>
      </c>
      <c r="BT380" s="20">
        <f t="shared" si="782"/>
        <v>5.6196799999999998</v>
      </c>
      <c r="BU380" s="20">
        <f t="shared" si="782"/>
        <v>2.9</v>
      </c>
      <c r="BV380" s="20">
        <f t="shared" si="782"/>
        <v>13.012479999999998</v>
      </c>
      <c r="BW380" s="20">
        <f t="shared" si="782"/>
        <v>22.478719999999999</v>
      </c>
      <c r="BX380" s="20">
        <f t="shared" si="782"/>
        <v>5.6196799999999998</v>
      </c>
      <c r="BY380" s="20">
        <f t="shared" si="782"/>
        <v>5.6196799999999998</v>
      </c>
      <c r="BZ380" s="20">
        <f t="shared" si="782"/>
        <v>5.6196799999999998</v>
      </c>
      <c r="CA380" s="20">
        <f t="shared" si="782"/>
        <v>5.6196799999999998</v>
      </c>
      <c r="CB380" s="20">
        <f t="shared" si="782"/>
        <v>5.6196799999999998</v>
      </c>
      <c r="CC380" s="20">
        <f t="shared" ref="CC380:CS380" si="783">CC352*CC$9</f>
        <v>5.6196799999999998</v>
      </c>
      <c r="CD380" s="20">
        <f t="shared" si="783"/>
        <v>5.6196799999999998</v>
      </c>
      <c r="CE380" s="20">
        <f t="shared" si="783"/>
        <v>5.6196799999999998</v>
      </c>
      <c r="CF380" s="20">
        <f t="shared" si="783"/>
        <v>11.6</v>
      </c>
      <c r="CG380" s="20">
        <f t="shared" si="783"/>
        <v>11.6</v>
      </c>
      <c r="CH380" s="20">
        <f t="shared" si="783"/>
        <v>11.6</v>
      </c>
      <c r="CI380" s="20">
        <f t="shared" si="783"/>
        <v>22.260479999999998</v>
      </c>
      <c r="CJ380" s="20">
        <f t="shared" si="783"/>
        <v>20.183419999999998</v>
      </c>
      <c r="CK380" s="20">
        <f t="shared" si="783"/>
        <v>27.839199999999998</v>
      </c>
      <c r="CL380" s="20">
        <f t="shared" si="783"/>
        <v>26.275199999999998</v>
      </c>
      <c r="CM380" s="20">
        <f t="shared" si="783"/>
        <v>34.113553120678887</v>
      </c>
      <c r="CN380" s="20">
        <f t="shared" si="783"/>
        <v>6.2480611209794406</v>
      </c>
      <c r="CO380" s="20">
        <f t="shared" si="783"/>
        <v>1.813589432122426</v>
      </c>
      <c r="CP380" s="20">
        <f t="shared" si="783"/>
        <v>6.9597999999999995</v>
      </c>
      <c r="CQ380" s="20">
        <f t="shared" si="783"/>
        <v>6.9597999999999995</v>
      </c>
      <c r="CR380" s="20">
        <f t="shared" si="783"/>
        <v>27.839199999999998</v>
      </c>
      <c r="CS380" s="20">
        <f t="shared" si="783"/>
        <v>2.7839199999999997</v>
      </c>
    </row>
    <row r="381" spans="4:98" collapsed="1" x14ac:dyDescent="0.25">
      <c r="D381" s="2">
        <f t="shared" si="729"/>
        <v>307</v>
      </c>
      <c r="F381" s="24">
        <f t="shared" si="736"/>
        <v>51318</v>
      </c>
      <c r="G381" s="39">
        <f t="shared" si="730"/>
        <v>1109.5189152227438</v>
      </c>
      <c r="H381" s="40">
        <f t="shared" si="765"/>
        <v>1.7996247934950829</v>
      </c>
      <c r="I381" s="40">
        <f t="shared" si="765"/>
        <v>156.25983999999997</v>
      </c>
      <c r="J381" s="40">
        <f t="shared" si="765"/>
        <v>62.870844797218638</v>
      </c>
      <c r="K381" s="40">
        <f t="shared" si="765"/>
        <v>133.28945599999997</v>
      </c>
      <c r="L381" s="40">
        <f t="shared" si="765"/>
        <v>144.29560199999997</v>
      </c>
      <c r="M381" s="40">
        <f t="shared" si="765"/>
        <v>459.33100300000001</v>
      </c>
      <c r="N381" s="40">
        <f t="shared" si="765"/>
        <v>33.920584632030497</v>
      </c>
      <c r="O381" s="40">
        <f t="shared" si="765"/>
        <v>117.75195999999998</v>
      </c>
      <c r="P381" s="6"/>
      <c r="Q381" s="20">
        <f t="shared" ref="Q381:CB381" si="784">Q353*Q$9</f>
        <v>11.484</v>
      </c>
      <c r="R381" s="20">
        <f t="shared" si="784"/>
        <v>15.004</v>
      </c>
      <c r="S381" s="20">
        <f t="shared" si="784"/>
        <v>6.5249999999999995</v>
      </c>
      <c r="T381" s="20">
        <f t="shared" si="784"/>
        <v>27.526399999999999</v>
      </c>
      <c r="U381" s="20">
        <f t="shared" si="784"/>
        <v>7.2944959999999996</v>
      </c>
      <c r="V381" s="20">
        <f t="shared" si="784"/>
        <v>6.9207000000000001</v>
      </c>
      <c r="W381" s="20">
        <f t="shared" si="784"/>
        <v>3.0007999999999999</v>
      </c>
      <c r="X381" s="20">
        <f t="shared" si="784"/>
        <v>6.9207000000000001</v>
      </c>
      <c r="Y381" s="20">
        <f t="shared" si="784"/>
        <v>27.6828</v>
      </c>
      <c r="Z381" s="20">
        <f t="shared" si="784"/>
        <v>27.6828</v>
      </c>
      <c r="AA381" s="20">
        <f t="shared" si="784"/>
        <v>27.6828</v>
      </c>
      <c r="AB381" s="20">
        <f t="shared" si="784"/>
        <v>27.839199999999998</v>
      </c>
      <c r="AC381" s="20">
        <f t="shared" si="784"/>
        <v>27.839199999999998</v>
      </c>
      <c r="AD381" s="20">
        <f t="shared" si="784"/>
        <v>24.006399999999999</v>
      </c>
      <c r="AE381" s="20">
        <f t="shared" si="784"/>
        <v>27.6828</v>
      </c>
      <c r="AF381" s="20">
        <f t="shared" si="784"/>
        <v>27.6828</v>
      </c>
      <c r="AG381" s="20">
        <f t="shared" si="784"/>
        <v>15.089249999999998</v>
      </c>
      <c r="AH381" s="20">
        <f t="shared" si="784"/>
        <v>24.142800000000001</v>
      </c>
      <c r="AI381" s="20">
        <f t="shared" si="784"/>
        <v>11.6</v>
      </c>
      <c r="AJ381" s="20">
        <f t="shared" si="784"/>
        <v>11.6</v>
      </c>
      <c r="AK381" s="20">
        <f t="shared" si="784"/>
        <v>1.7247999999999999</v>
      </c>
      <c r="AL381" s="20">
        <f t="shared" si="784"/>
        <v>1.81602</v>
      </c>
      <c r="AM381" s="20">
        <f t="shared" si="784"/>
        <v>27.059936999999998</v>
      </c>
      <c r="AN381" s="20">
        <f t="shared" si="784"/>
        <v>4.6263119999999986</v>
      </c>
      <c r="AO381" s="20">
        <f t="shared" si="784"/>
        <v>2.3929199999999997</v>
      </c>
      <c r="AP381" s="20">
        <f t="shared" si="784"/>
        <v>6.3811199999999992</v>
      </c>
      <c r="AQ381" s="20">
        <f t="shared" si="784"/>
        <v>6.3811199999999992</v>
      </c>
      <c r="AR381" s="20">
        <f t="shared" si="784"/>
        <v>11.6</v>
      </c>
      <c r="AS381" s="20">
        <f t="shared" si="784"/>
        <v>10.004999999999999</v>
      </c>
      <c r="AT381" s="20">
        <f t="shared" si="784"/>
        <v>22.260479999999998</v>
      </c>
      <c r="AU381" s="20">
        <f t="shared" si="784"/>
        <v>11.6</v>
      </c>
      <c r="AV381" s="20">
        <f t="shared" si="784"/>
        <v>5.8433759999999992</v>
      </c>
      <c r="AW381" s="20">
        <f t="shared" si="784"/>
        <v>13.236662399999997</v>
      </c>
      <c r="AX381" s="20">
        <f t="shared" si="784"/>
        <v>13.476239999999997</v>
      </c>
      <c r="AY381" s="20">
        <f t="shared" si="784"/>
        <v>5.9894399999999983</v>
      </c>
      <c r="AZ381" s="20">
        <f t="shared" si="784"/>
        <v>22.042239999999996</v>
      </c>
      <c r="BA381" s="20">
        <f t="shared" si="784"/>
        <v>22.042239999999996</v>
      </c>
      <c r="BB381" s="20">
        <f t="shared" si="784"/>
        <v>22.042239999999996</v>
      </c>
      <c r="BC381" s="20">
        <f t="shared" si="784"/>
        <v>22.042239999999996</v>
      </c>
      <c r="BD381" s="20">
        <f t="shared" si="784"/>
        <v>22.042239999999996</v>
      </c>
      <c r="BE381" s="20">
        <f t="shared" si="784"/>
        <v>22.042239999999996</v>
      </c>
      <c r="BF381" s="20">
        <f t="shared" si="784"/>
        <v>22.042239999999996</v>
      </c>
      <c r="BG381" s="20">
        <f t="shared" si="784"/>
        <v>22.042239999999996</v>
      </c>
      <c r="BH381" s="20">
        <f t="shared" si="784"/>
        <v>10.526999999999999</v>
      </c>
      <c r="BI381" s="20">
        <f t="shared" si="784"/>
        <v>11.6</v>
      </c>
      <c r="BJ381" s="20">
        <f t="shared" si="784"/>
        <v>11.6</v>
      </c>
      <c r="BK381" s="20">
        <f t="shared" si="784"/>
        <v>6.3811199999999992</v>
      </c>
      <c r="BL381" s="20">
        <f t="shared" si="784"/>
        <v>6.3811199999999992</v>
      </c>
      <c r="BM381" s="20">
        <f t="shared" si="784"/>
        <v>6.3811199999999992</v>
      </c>
      <c r="BN381" s="20">
        <f t="shared" si="784"/>
        <v>6.3811199999999992</v>
      </c>
      <c r="BO381" s="20">
        <f t="shared" si="784"/>
        <v>23.957759999999993</v>
      </c>
      <c r="BP381" s="20">
        <f t="shared" si="784"/>
        <v>4.7858399999999994</v>
      </c>
      <c r="BQ381" s="20">
        <f t="shared" si="784"/>
        <v>11.130239999999999</v>
      </c>
      <c r="BR381" s="20">
        <f t="shared" si="784"/>
        <v>13.912799999999997</v>
      </c>
      <c r="BS381" s="20">
        <f t="shared" si="784"/>
        <v>5.5651199999999994</v>
      </c>
      <c r="BT381" s="20">
        <f t="shared" si="784"/>
        <v>5.5651199999999994</v>
      </c>
      <c r="BU381" s="20">
        <f t="shared" si="784"/>
        <v>2.9</v>
      </c>
      <c r="BV381" s="20">
        <f t="shared" si="784"/>
        <v>12.887359999999997</v>
      </c>
      <c r="BW381" s="20">
        <f t="shared" si="784"/>
        <v>22.260479999999998</v>
      </c>
      <c r="BX381" s="20">
        <f t="shared" si="784"/>
        <v>5.5651199999999994</v>
      </c>
      <c r="BY381" s="20">
        <f t="shared" si="784"/>
        <v>5.5651199999999994</v>
      </c>
      <c r="BZ381" s="20">
        <f t="shared" si="784"/>
        <v>5.5651199999999994</v>
      </c>
      <c r="CA381" s="20">
        <f t="shared" si="784"/>
        <v>5.5651199999999994</v>
      </c>
      <c r="CB381" s="20">
        <f t="shared" si="784"/>
        <v>5.5651199999999994</v>
      </c>
      <c r="CC381" s="20">
        <f t="shared" ref="CC381:CS381" si="785">CC353*CC$9</f>
        <v>5.5651199999999994</v>
      </c>
      <c r="CD381" s="20">
        <f t="shared" si="785"/>
        <v>5.5651199999999994</v>
      </c>
      <c r="CE381" s="20">
        <f t="shared" si="785"/>
        <v>5.5651199999999994</v>
      </c>
      <c r="CF381" s="20">
        <f t="shared" si="785"/>
        <v>11.6</v>
      </c>
      <c r="CG381" s="20">
        <f t="shared" si="785"/>
        <v>11.6</v>
      </c>
      <c r="CH381" s="20">
        <f t="shared" si="785"/>
        <v>11.6</v>
      </c>
      <c r="CI381" s="20">
        <f t="shared" si="785"/>
        <v>22.042239999999996</v>
      </c>
      <c r="CJ381" s="20">
        <f t="shared" si="785"/>
        <v>20.070029999999996</v>
      </c>
      <c r="CK381" s="20">
        <f t="shared" si="785"/>
        <v>27.6828</v>
      </c>
      <c r="CL381" s="20">
        <f t="shared" si="785"/>
        <v>26.024959999999997</v>
      </c>
      <c r="CM381" s="20">
        <f t="shared" si="785"/>
        <v>33.920584632030497</v>
      </c>
      <c r="CN381" s="20">
        <f t="shared" si="785"/>
        <v>6.2107423972186497</v>
      </c>
      <c r="CO381" s="20">
        <f t="shared" si="785"/>
        <v>1.7996247934950829</v>
      </c>
      <c r="CP381" s="20">
        <f t="shared" si="785"/>
        <v>6.9207000000000001</v>
      </c>
      <c r="CQ381" s="20">
        <f t="shared" si="785"/>
        <v>6.9207000000000001</v>
      </c>
      <c r="CR381" s="20">
        <f t="shared" si="785"/>
        <v>27.6828</v>
      </c>
      <c r="CS381" s="20">
        <f t="shared" si="785"/>
        <v>2.7682799999999999</v>
      </c>
    </row>
    <row r="383" spans="4:98" hidden="1" x14ac:dyDescent="0.25">
      <c r="G383" s="39"/>
      <c r="H383" s="40"/>
      <c r="I383" s="40"/>
      <c r="J383" s="40"/>
      <c r="K383" s="40"/>
      <c r="L383" s="40"/>
      <c r="M383" s="40"/>
      <c r="N383" s="40"/>
      <c r="O383" s="40"/>
      <c r="P383" s="6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100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100"/>
      <c r="BL383" s="100"/>
      <c r="BM383" s="100"/>
      <c r="BN383" s="100"/>
      <c r="BO383" s="100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100"/>
      <c r="CN383" s="45"/>
      <c r="CO383" s="45"/>
      <c r="CP383" s="45"/>
      <c r="CQ383" s="45"/>
      <c r="CR383" s="45"/>
      <c r="CS383" s="45"/>
    </row>
    <row r="384" spans="4:98" hidden="1" x14ac:dyDescent="0.25">
      <c r="F384" s="2" t="s">
        <v>111</v>
      </c>
      <c r="G384" s="41" t="str">
        <f>IF(AND(COUNTIF(Q384:CT384,"ERROR")=0,G6=IFERROR([1]Queue!E120,0)),"OK","ERROR")</f>
        <v>OK</v>
      </c>
      <c r="H384" s="42" t="e">
        <f>IF(AND(COUNTIF($Q$5:$CT$5,H5)=COUNTIF([1]Queue!$L$29:$L$120,H5)+1,H6=SUMIF([1]Queue!$L$29:$L$120,H5,[1]Queue!$E$29:$E$120)+$CO$6),"OK","ERROR")</f>
        <v>#VALUE!</v>
      </c>
      <c r="I384" s="42" t="e">
        <f>IF(AND(COUNTIF($Q$5:$CT$5,I5)=COUNTIF([1]Queue!$L$29:$L$120,I5),I6=SUMIF([1]Queue!$L$29:$L$120,I5,[1]Queue!$E$29:$E$120)),"OK","ERROR")</f>
        <v>#VALUE!</v>
      </c>
      <c r="J384" s="42" t="e">
        <f>IF(AND(COUNTIF($Q$5:$CT$5,J5)=COUNTIF([1]Queue!$L$29:$L$120,J5)+1,J6=SUMIF([1]Queue!$L$29:$L$120,J5,[1]Queue!$E$29:$E$120)+$CN$6),"OK","ERROR")</f>
        <v>#VALUE!</v>
      </c>
      <c r="K384" s="42" t="e">
        <f>IF(AND(COUNTIF($Q$5:$CT$5,K5)=COUNTIF([1]Queue!$L$29:$L$120,K5),K6=SUMIF([1]Queue!$L$29:$L$120,K5,[1]Queue!$E$29:$E$120)),"OK","ERROR")</f>
        <v>#VALUE!</v>
      </c>
      <c r="L384" s="42" t="e">
        <f>IF(AND(COUNTIF($Q$5:$CT$5,L5)=COUNTIF([1]Queue!$L$29:$L$120,L5),L6=SUMIF([1]Queue!$L$29:$L$120,L5,[1]Queue!$E$29:$E$120)),"OK","ERROR")</f>
        <v>#VALUE!</v>
      </c>
      <c r="M384" s="42" t="e">
        <f>IF(AND(COUNTIF($Q$5:$CT$5,M5)=COUNTIF([1]Queue!$L$29:$L$120,M5),M6=SUMIF([1]Queue!$L$29:$L$120,M5,[1]Queue!$E$29:$E$120)),"OK","ERROR")</f>
        <v>#VALUE!</v>
      </c>
      <c r="N384" s="42" t="e">
        <f>IF(AND(COUNTIF($Q$5:$CT$5,N5)=COUNTIF([1]Queue!$L$29:$L$120,N5)+1,N6=SUMIF([1]Queue!$L$29:$L$120,N5,[1]Queue!$E$29:$E$120)+$CM$6),"OK","ERROR")</f>
        <v>#VALUE!</v>
      </c>
      <c r="O384" s="42" t="e">
        <f>IF(AND(COUNTIF($Q$5:$CT$5,O5)=COUNTIF([1]Queue!$L$29:$L$120,O5),O6=SUMIF([1]Queue!$L$29:$L$120,O5,[1]Queue!$E$29:$E$120)),"OK","ERROR")</f>
        <v>#VALUE!</v>
      </c>
      <c r="Q384" s="2" t="str">
        <f>IF(ISNUMBER(MATCH(Q3,[1]Queue!$J1:$J120,0)),"OK","ERROR")</f>
        <v>OK</v>
      </c>
      <c r="R384" s="2" t="str">
        <f>IF(ISNUMBER(MATCH(R3,[1]Queue!$J1:$J120,0)),"OK","ERROR")</f>
        <v>OK</v>
      </c>
      <c r="S384" s="2" t="str">
        <f>IF(ISNUMBER(MATCH(S3,[1]Queue!$J1:$J120,0)),"OK","ERROR")</f>
        <v>OK</v>
      </c>
      <c r="T384" s="2" t="str">
        <f>IF(ISNUMBER(MATCH(T3,[1]Queue!$J1:$J120,0)),"OK","ERROR")</f>
        <v>OK</v>
      </c>
      <c r="U384" s="2" t="str">
        <f>IF(ISNUMBER(MATCH(U3,[1]Queue!$J1:$J120,0)),"OK","ERROR")</f>
        <v>OK</v>
      </c>
      <c r="V384" s="2" t="str">
        <f>IF(ISNUMBER(MATCH(V3,[1]Queue!$J1:$J120,0)),"OK","ERROR")</f>
        <v>OK</v>
      </c>
      <c r="W384" s="2" t="str">
        <f>IF(ISNUMBER(MATCH(W3,[1]Queue!$J1:$J120,0)),"OK","ERROR")</f>
        <v>OK</v>
      </c>
      <c r="X384" s="2" t="str">
        <f>IF(ISNUMBER(MATCH(X3,[1]Queue!$J1:$J120,0)),"OK","ERROR")</f>
        <v>OK</v>
      </c>
      <c r="Y384" s="2" t="str">
        <f>IF(ISNUMBER(MATCH(Y3,[1]Queue!$J1:$J120,0)),"OK","ERROR")</f>
        <v>OK</v>
      </c>
      <c r="Z384" s="2" t="str">
        <f>IF(ISNUMBER(MATCH(Z3,[1]Queue!$J1:$J120,0)),"OK","ERROR")</f>
        <v>OK</v>
      </c>
      <c r="AA384" s="2" t="str">
        <f>IF(ISNUMBER(MATCH(AA3,[1]Queue!$J1:$J120,0)),"OK","ERROR")</f>
        <v>OK</v>
      </c>
      <c r="AB384" s="2" t="str">
        <f>IF(ISNUMBER(MATCH(AB3,[1]Queue!$J1:$J120,0)),"OK","ERROR")</f>
        <v>OK</v>
      </c>
      <c r="AC384" s="2" t="str">
        <f>IF(ISNUMBER(MATCH(AC3,[1]Queue!$J1:$J120,0)),"OK","ERROR")</f>
        <v>OK</v>
      </c>
      <c r="AD384" s="2" t="str">
        <f>IF(ISNUMBER(MATCH(AD3,[1]Queue!$J1:$J120,0)),"OK","ERROR")</f>
        <v>OK</v>
      </c>
      <c r="AE384" s="2" t="str">
        <f>IF(ISNUMBER(MATCH(AE3,[1]Queue!$J1:$J120,0)),"OK","ERROR")</f>
        <v>OK</v>
      </c>
      <c r="AF384" s="2" t="str">
        <f>IF(ISNUMBER(MATCH(AF3,[1]Queue!$J1:$J120,0)),"OK","ERROR")</f>
        <v>OK</v>
      </c>
      <c r="AG384" s="2" t="str">
        <f>IF(ISNUMBER(MATCH(AG3,[1]Queue!$J1:$J120,0)),"OK","ERROR")</f>
        <v>OK</v>
      </c>
      <c r="AH384" s="2" t="str">
        <f>IF(ISNUMBER(MATCH(AH3,[1]Queue!$J1:$J120,0)),"OK","ERROR")</f>
        <v>OK</v>
      </c>
      <c r="AI384" s="2" t="str">
        <f>IF(ISNUMBER(MATCH(AI3,[1]Queue!$J1:$J120,0)),"OK","ERROR")</f>
        <v>OK</v>
      </c>
      <c r="AJ384" s="2" t="str">
        <f>IF(ISNUMBER(MATCH(AJ3,[1]Queue!$J1:$J120,0)),"OK","ERROR")</f>
        <v>OK</v>
      </c>
      <c r="AK384" s="2" t="str">
        <f>IF(ISNUMBER(MATCH(AK3,[1]Queue!$J1:$J120,0)),"OK","ERROR")</f>
        <v>OK</v>
      </c>
      <c r="AL384" s="2" t="str">
        <f>IF(ISNUMBER(MATCH(AL3,[1]Queue!$J1:$J120,0)),"OK","ERROR")</f>
        <v>OK</v>
      </c>
      <c r="AM384" s="2" t="str">
        <f>IF(ISNUMBER(MATCH(AM3,[1]Queue!$J1:$J120,0)),"OK","ERROR")</f>
        <v>OK</v>
      </c>
      <c r="AN384" s="2" t="str">
        <f>IF(ISNUMBER(MATCH(AN3,[1]Queue!$J1:$J120,0)),"OK","ERROR")</f>
        <v>OK</v>
      </c>
      <c r="AO384" s="2" t="str">
        <f>IF(ISNUMBER(MATCH(AO3,[1]Queue!$J1:$J120,0)),"OK","ERROR")</f>
        <v>OK</v>
      </c>
      <c r="AP384" s="2" t="str">
        <f>IF(ISNUMBER(MATCH(AP3,[1]Queue!$J1:$J120,0)),"OK","ERROR")</f>
        <v>OK</v>
      </c>
      <c r="AQ384" s="2" t="str">
        <f>IF(ISNUMBER(MATCH(AQ3,[1]Queue!$J1:$J120,0)),"OK","ERROR")</f>
        <v>OK</v>
      </c>
      <c r="AR384" s="2" t="str">
        <f>IF(ISNUMBER(MATCH(AR3,[1]Queue!$J1:$J120,0)),"OK","ERROR")</f>
        <v>OK</v>
      </c>
      <c r="AS384" s="2" t="str">
        <f>IF(ISNUMBER(MATCH(AS3,[1]Queue!$J1:$J120,0)),"OK","ERROR")</f>
        <v>OK</v>
      </c>
      <c r="AT384" s="2" t="str">
        <f>IF(ISNUMBER(MATCH(AT3,[1]Queue!$J1:$J120,0)),"OK","ERROR")</f>
        <v>OK</v>
      </c>
      <c r="AU384" s="2" t="str">
        <f>IF(ISNUMBER(MATCH(AU3,[1]Queue!$J1:$J120,0)),"OK","ERROR")</f>
        <v>OK</v>
      </c>
      <c r="AV384" s="2" t="str">
        <f>IF(ISNUMBER(MATCH(AV3,[1]Queue!$J1:$J120,0)),"OK","ERROR")</f>
        <v>OK</v>
      </c>
      <c r="AW384" s="2" t="str">
        <f>IF(ISNUMBER(MATCH(AW3,[1]Queue!$J1:$J120,0)),"OK","ERROR")</f>
        <v>OK</v>
      </c>
      <c r="AX384" s="2" t="str">
        <f>IF(ISNUMBER(MATCH(AX3,[1]Queue!$J1:$J120,0)),"OK","ERROR")</f>
        <v>OK</v>
      </c>
      <c r="AY384" s="2" t="str">
        <f>IF(ISNUMBER(MATCH(AY3,[1]Queue!$J1:$J120,0)),"OK","ERROR")</f>
        <v>OK</v>
      </c>
      <c r="AZ384" s="2" t="str">
        <f>IF(ISNUMBER(MATCH(AZ3,[1]Queue!$J1:$J120,0)),"OK","ERROR")</f>
        <v>OK</v>
      </c>
      <c r="BA384" s="2" t="str">
        <f>IF(ISNUMBER(MATCH(BA3,[1]Queue!$J1:$J120,0)),"OK","ERROR")</f>
        <v>OK</v>
      </c>
      <c r="BB384" s="2" t="str">
        <f>IF(ISNUMBER(MATCH(BB3,[1]Queue!$J1:$J120,0)),"OK","ERROR")</f>
        <v>OK</v>
      </c>
      <c r="BC384" s="2" t="str">
        <f>IF(ISNUMBER(MATCH(BC3,[1]Queue!$J1:$J120,0)),"OK","ERROR")</f>
        <v>OK</v>
      </c>
      <c r="BD384" s="2" t="str">
        <f>IF(ISNUMBER(MATCH(BD3,[1]Queue!$J1:$J120,0)),"OK","ERROR")</f>
        <v>OK</v>
      </c>
      <c r="BE384" s="2" t="str">
        <f>IF(ISNUMBER(MATCH(BE3,[1]Queue!$J1:$J120,0)),"OK","ERROR")</f>
        <v>OK</v>
      </c>
      <c r="BF384" s="2" t="str">
        <f>IF(ISNUMBER(MATCH(BF3,[1]Queue!$J1:$J120,0)),"OK","ERROR")</f>
        <v>OK</v>
      </c>
      <c r="BG384" s="2" t="str">
        <f>IF(ISNUMBER(MATCH(BG3,[1]Queue!$J1:$J120,0)),"OK","ERROR")</f>
        <v>OK</v>
      </c>
      <c r="BH384" s="2" t="str">
        <f>IF(ISNUMBER(MATCH(BH3,[1]Queue!$J1:$J120,0)),"OK","ERROR")</f>
        <v>OK</v>
      </c>
      <c r="BI384" s="2" t="str">
        <f>IF(ISNUMBER(MATCH(BI3,[1]Queue!$J1:$J120,0)),"OK","ERROR")</f>
        <v>OK</v>
      </c>
      <c r="BJ384" s="2" t="str">
        <f>IF(ISNUMBER(MATCH(BJ3,[1]Queue!$J1:$J120,0)),"OK","ERROR")</f>
        <v>OK</v>
      </c>
      <c r="BK384" s="2" t="str">
        <f>IF(ISNUMBER(MATCH(BK3,[1]Queue!$J1:$J120,0)),"OK","ERROR")</f>
        <v>OK</v>
      </c>
      <c r="BL384" s="2" t="str">
        <f>IF(ISNUMBER(MATCH(BL3,[1]Queue!$J1:$J120,0)),"OK","ERROR")</f>
        <v>OK</v>
      </c>
      <c r="BM384" s="2" t="str">
        <f>IF(ISNUMBER(MATCH(BM3,[1]Queue!$J1:$J120,0)),"OK","ERROR")</f>
        <v>OK</v>
      </c>
      <c r="BN384" s="2" t="str">
        <f>IF(ISNUMBER(MATCH(BN3,[1]Queue!$J1:$J120,0)),"OK","ERROR")</f>
        <v>OK</v>
      </c>
      <c r="BO384" s="2" t="str">
        <f>IF(ISNUMBER(MATCH(BO3,[1]Queue!$J1:$J120,0)),"OK","ERROR")</f>
        <v>OK</v>
      </c>
      <c r="BP384" s="2" t="str">
        <f>IF(ISNUMBER(MATCH(BP3,[1]Queue!$J1:$J120,0)),"OK","ERROR")</f>
        <v>OK</v>
      </c>
      <c r="BQ384" s="2" t="str">
        <f>IF(ISNUMBER(MATCH(BQ3,[1]Queue!$J1:$J120,0)),"OK","ERROR")</f>
        <v>OK</v>
      </c>
      <c r="BR384" s="2" t="str">
        <f>IF(ISNUMBER(MATCH(BR3,[1]Queue!$J1:$J120,0)),"OK","ERROR")</f>
        <v>OK</v>
      </c>
      <c r="BS384" s="2" t="str">
        <f>IF(ISNUMBER(MATCH(BS3,[1]Queue!$J1:$J120,0)),"OK","ERROR")</f>
        <v>OK</v>
      </c>
      <c r="BT384" s="2" t="str">
        <f>IF(ISNUMBER(MATCH(BT3,[1]Queue!$J1:$J120,0)),"OK","ERROR")</f>
        <v>OK</v>
      </c>
      <c r="BU384" s="2" t="str">
        <f>IF(ISNUMBER(MATCH(BU3,[1]Queue!$J1:$J120,0)),"OK","ERROR")</f>
        <v>OK</v>
      </c>
      <c r="BV384" s="2" t="str">
        <f>IF(ISNUMBER(MATCH(BV3,[1]Queue!$J1:$J120,0)),"OK","ERROR")</f>
        <v>OK</v>
      </c>
      <c r="BW384" s="2" t="str">
        <f>IF(ISNUMBER(MATCH(BW3,[1]Queue!$J1:$J120,0)),"OK","ERROR")</f>
        <v>OK</v>
      </c>
      <c r="BX384" s="2" t="str">
        <f>IF(ISNUMBER(MATCH(BX3,[1]Queue!$J1:$J120,0)),"OK","ERROR")</f>
        <v>OK</v>
      </c>
      <c r="BY384" s="2" t="str">
        <f>IF(ISNUMBER(MATCH(BY3,[1]Queue!$J1:$J120,0)),"OK","ERROR")</f>
        <v>OK</v>
      </c>
      <c r="BZ384" s="2" t="str">
        <f>IF(ISNUMBER(MATCH(BZ3,[1]Queue!$J1:$J120,0)),"OK","ERROR")</f>
        <v>OK</v>
      </c>
      <c r="CA384" s="2" t="str">
        <f>IF(ISNUMBER(MATCH(CA3,[1]Queue!$J1:$J120,0)),"OK","ERROR")</f>
        <v>OK</v>
      </c>
      <c r="CB384" s="2" t="str">
        <f>IF(ISNUMBER(MATCH(CB3,[1]Queue!$J1:$J120,0)),"OK","ERROR")</f>
        <v>OK</v>
      </c>
      <c r="CC384" s="2" t="str">
        <f>IF(ISNUMBER(MATCH(CC3,[1]Queue!$J1:$J120,0)),"OK","ERROR")</f>
        <v>OK</v>
      </c>
      <c r="CD384" s="2" t="str">
        <f>IF(ISNUMBER(MATCH(CD3,[1]Queue!$J1:$J120,0)),"OK","ERROR")</f>
        <v>OK</v>
      </c>
      <c r="CE384" s="2" t="str">
        <f>IF(ISNUMBER(MATCH(CE3,[1]Queue!$J1:$J120,0)),"OK","ERROR")</f>
        <v>OK</v>
      </c>
      <c r="CF384" s="2" t="str">
        <f>IF(ISNUMBER(MATCH(CF3,[1]Queue!$J1:$J120,0)),"OK","ERROR")</f>
        <v>OK</v>
      </c>
      <c r="CG384" s="2" t="str">
        <f>IF(ISNUMBER(MATCH(CG3,[1]Queue!$J1:$J120,0)),"OK","ERROR")</f>
        <v>OK</v>
      </c>
      <c r="CH384" s="2" t="str">
        <f>IF(ISNUMBER(MATCH(CH3,[1]Queue!$J1:$J120,0)),"OK","ERROR")</f>
        <v>OK</v>
      </c>
      <c r="CI384" s="2" t="str">
        <f>IF(ISNUMBER(MATCH(CI3,[1]Queue!$J1:$J120,0)),"OK","ERROR")</f>
        <v>OK</v>
      </c>
      <c r="CJ384" s="2" t="str">
        <f>IF(ISNUMBER(MATCH(CJ3,[1]Queue!$J1:$J120,0)),"OK","ERROR")</f>
        <v>OK</v>
      </c>
      <c r="CK384" s="2" t="str">
        <f>IF(ISNUMBER(MATCH(CK3,[1]Queue!$J1:$J120,0)),"OK","ERROR")</f>
        <v>OK</v>
      </c>
      <c r="CL384" s="2" t="str">
        <f>IF(ISNUMBER(MATCH(CL3,[1]Queue!$J1:$J120,0)),"OK","ERROR")</f>
        <v>OK</v>
      </c>
      <c r="CM384" s="2" t="str">
        <f>IF(ISNUMBER(MATCH(CM3,[1]Queue!$J1:$J120,0)),"OK","ERROR")</f>
        <v>OK</v>
      </c>
      <c r="CN384" s="2" t="str">
        <f>IF(ISNUMBER(MATCH(CN3,[1]Queue!$J1:$J120,0)),"OK","ERROR")</f>
        <v>OK</v>
      </c>
      <c r="CO384" s="2" t="str">
        <f>IF(ISNUMBER(MATCH(CO3,[1]Queue!$J1:$J120,0)),"OK","ERROR")</f>
        <v>OK</v>
      </c>
      <c r="CP384" s="2" t="str">
        <f>IF(ISNUMBER(MATCH(CP3,[1]Queue!$J1:$J120,0)),"OK","ERROR")</f>
        <v>OK</v>
      </c>
      <c r="CQ384" s="2" t="str">
        <f>IF(ISNUMBER(MATCH(CQ3,[1]Queue!$J1:$J120,0)),"OK","ERROR")</f>
        <v>OK</v>
      </c>
      <c r="CR384" s="2" t="str">
        <f>IF(ISNUMBER(MATCH(CR3,[1]Queue!$J1:$J120,0)),"OK","ERROR")</f>
        <v>OK</v>
      </c>
      <c r="CS384" s="2" t="str">
        <f>IF(ISNUMBER(MATCH(CS3,[1]Queue!$J1:$J120,0)),"OK","ERROR")</f>
        <v>OK</v>
      </c>
      <c r="CT384" s="18" t="s">
        <v>65</v>
      </c>
    </row>
  </sheetData>
  <sortState ref="K35079:L35083">
    <sortCondition ref="K35079:K35083"/>
  </sortState>
  <conditionalFormatting sqref="F1:O1">
    <cfRule type="expression" dxfId="2" priority="4">
      <formula>$F$1&lt;&gt;"Good to Go"</formula>
    </cfRule>
    <cfRule type="expression" dxfId="1" priority="5">
      <formula>$F$1="Good to Go"</formula>
    </cfRule>
  </conditionalFormatting>
  <conditionalFormatting sqref="G1:O384 Q1:CT384">
    <cfRule type="expression" dxfId="0" priority="62">
      <formula>G$384&lt;&gt;"OK"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workbookViewId="0">
      <pane xSplit="2" ySplit="11" topLeftCell="C12" activePane="bottomRight" state="frozen"/>
      <selection pane="topRight" activeCell="D1" sqref="D1"/>
      <selection pane="bottomLeft" activeCell="A11" sqref="A11"/>
      <selection pane="bottomRight" activeCell="I9" sqref="I9"/>
    </sheetView>
  </sheetViews>
  <sheetFormatPr defaultRowHeight="15" outlineLevelRow="1" x14ac:dyDescent="0.25"/>
  <cols>
    <col min="2" max="2" width="18.42578125" customWidth="1"/>
    <col min="4" max="4" width="2.85546875" customWidth="1"/>
    <col min="5" max="5" width="9.5703125" bestFit="1" customWidth="1"/>
    <col min="9" max="10" width="11.7109375" customWidth="1"/>
    <col min="11" max="11" width="1.85546875" customWidth="1"/>
    <col min="12" max="12" width="17.42578125" customWidth="1"/>
  </cols>
  <sheetData>
    <row r="1" spans="2:12" ht="15.75" thickBot="1" x14ac:dyDescent="0.3"/>
    <row r="2" spans="2:12" ht="15.75" thickBot="1" x14ac:dyDescent="0.3">
      <c r="E2" s="58" t="s">
        <v>116</v>
      </c>
      <c r="F2" s="59"/>
      <c r="G2" s="59"/>
      <c r="H2" s="59"/>
      <c r="I2" s="59"/>
      <c r="J2" s="60"/>
      <c r="L2" s="61" t="s">
        <v>117</v>
      </c>
    </row>
    <row r="3" spans="2:12" ht="60" x14ac:dyDescent="0.25">
      <c r="B3" s="63" t="s">
        <v>2</v>
      </c>
      <c r="C3" s="66" t="s">
        <v>45</v>
      </c>
      <c r="E3" s="54" t="str">
        <f>INDEX([1]Queue!$C$4:$C$27,MATCH(E$4,[1]Queue!$J$4:$J$27,0))</f>
        <v>Utah Pavant Solar II</v>
      </c>
      <c r="F3" s="54" t="str">
        <f>INDEX([1]Queue!$C$4:$C$27,MATCH(F$4,[1]Queue!$J$4:$J$27,0))</f>
        <v>Granite Mtn Solar West</v>
      </c>
      <c r="G3" s="54" t="str">
        <f>INDEX([1]Queue!$C$4:$C$27,MATCH(G$4,[1]Queue!$J$4:$J$27,0))</f>
        <v>Iron Springs Solar</v>
      </c>
      <c r="H3" s="54" t="str">
        <f>INDEX([1]Queue!$C$4:$C$27,MATCH(H$4,[1]Queue!$J$4:$J$27,0))</f>
        <v>Granite Mtn Solar East</v>
      </c>
      <c r="I3" s="62" t="str">
        <f>INDEX([1]Queue!$C$4:$C$27,MATCH(I$4,[1]Queue!$J$4:$J$27,0))</f>
        <v>Oregon Sch 37 Solar QF  - COD before 7/2017</v>
      </c>
      <c r="J3" s="62"/>
      <c r="L3" s="54" t="str">
        <f>[1]Queue!C124</f>
        <v>Utah 2015.Q2</v>
      </c>
    </row>
    <row r="4" spans="2:12" ht="45" x14ac:dyDescent="0.25">
      <c r="B4" s="64" t="s">
        <v>2</v>
      </c>
      <c r="C4" s="67"/>
      <c r="E4" s="54" t="s">
        <v>12</v>
      </c>
      <c r="F4" s="54" t="s">
        <v>7</v>
      </c>
      <c r="G4" s="54" t="s">
        <v>8</v>
      </c>
      <c r="H4" s="54" t="s">
        <v>9</v>
      </c>
      <c r="I4" s="62" t="s">
        <v>95</v>
      </c>
      <c r="J4" s="62"/>
      <c r="L4" s="54" t="str">
        <f>[1]Queue!J124</f>
        <v>Avoided Cost Resource</v>
      </c>
    </row>
    <row r="5" spans="2:12" x14ac:dyDescent="0.25">
      <c r="B5" s="64" t="s">
        <v>0</v>
      </c>
      <c r="C5" s="67"/>
      <c r="E5" s="53">
        <f>INDEX([1]Queue!$H$4:$H$27,MATCH(E$4,[1]Queue!$J$4:$J$27,0))</f>
        <v>42705</v>
      </c>
      <c r="F5" s="53">
        <f>INDEX([1]Queue!$H$4:$H$27,MATCH(F$4,[1]Queue!$J$4:$J$27,0))</f>
        <v>42583</v>
      </c>
      <c r="G5" s="53">
        <f>INDEX([1]Queue!$H$4:$H$27,MATCH(G$4,[1]Queue!$J$4:$J$27,0))</f>
        <v>42614</v>
      </c>
      <c r="H5" s="53">
        <f>INDEX([1]Queue!$H$4:$H$27,MATCH(H$4,[1]Queue!$J$4:$J$27,0))</f>
        <v>42597</v>
      </c>
      <c r="I5" s="53">
        <f>INDEX([1]Queue!$H$4:$H$27,MATCH(I$4,[1]Queue!$J$4:$J$27,0))</f>
        <v>42917</v>
      </c>
      <c r="J5" s="53">
        <v>43282</v>
      </c>
      <c r="L5" s="53">
        <f>[1]Queue!H124</f>
        <v>42370</v>
      </c>
    </row>
    <row r="6" spans="2:12" x14ac:dyDescent="0.25">
      <c r="B6" s="64" t="s">
        <v>5</v>
      </c>
      <c r="C6" s="69">
        <f>SUM(E6:J6)</f>
        <v>308.18999999999994</v>
      </c>
      <c r="E6" s="52">
        <f>INDEX([1]Queue!$E$4:$E$27,MATCH(E$4,[1]Queue!$J$4:$J$27,0))</f>
        <v>50</v>
      </c>
      <c r="F6" s="52">
        <f>INDEX([1]Queue!$E$4:$E$27,MATCH(F$4,[1]Queue!$J$4:$J$27,0))</f>
        <v>50.4</v>
      </c>
      <c r="G6" s="52">
        <f>INDEX([1]Queue!$E$4:$E$27,MATCH(G$4,[1]Queue!$J$4:$J$27,0))</f>
        <v>80</v>
      </c>
      <c r="H6" s="52">
        <f>INDEX([1]Queue!$E$4:$E$27,MATCH(H$4,[1]Queue!$J$4:$J$27,0))</f>
        <v>80</v>
      </c>
      <c r="I6" s="52">
        <f>INDEX([1]Queue!$E$4:$E$27,MATCH(I$4,[1]Queue!$J$4:$J$27,0))</f>
        <v>36.89</v>
      </c>
      <c r="J6" s="52">
        <f>[1]Queue!E10</f>
        <v>10.9</v>
      </c>
      <c r="L6" s="52">
        <f>[1]Queue!E124</f>
        <v>100</v>
      </c>
    </row>
    <row r="7" spans="2:12" x14ac:dyDescent="0.25">
      <c r="B7" s="64" t="s">
        <v>38</v>
      </c>
      <c r="C7" s="67"/>
      <c r="E7" s="51" t="str">
        <f>INDEX([1]Queue!$L$4:$L$27,MATCH(E$4,[1]Queue!$J$4:$J$27,0))</f>
        <v>Utah South</v>
      </c>
      <c r="F7" s="51" t="str">
        <f>INDEX([1]Queue!$L$4:$L$27,MATCH(F$4,[1]Queue!$J$4:$J$27,0))</f>
        <v>Utah South</v>
      </c>
      <c r="G7" s="51" t="str">
        <f>INDEX([1]Queue!$L$4:$L$27,MATCH(G$4,[1]Queue!$J$4:$J$27,0))</f>
        <v>Utah South</v>
      </c>
      <c r="H7" s="51" t="str">
        <f>INDEX([1]Queue!$L$4:$L$27,MATCH(H$4,[1]Queue!$J$4:$J$27,0))</f>
        <v>Utah South</v>
      </c>
      <c r="I7" s="51" t="str">
        <f>INDEX([1]Queue!$L$4:$L$27,MATCH(I$4,[1]Queue!$J$4:$J$27,0))</f>
        <v>Oregon</v>
      </c>
      <c r="J7" s="51" t="str">
        <f>I7</f>
        <v>Oregon</v>
      </c>
      <c r="L7" s="51" t="str">
        <f>[1]Queue!L124</f>
        <v>Utah North</v>
      </c>
    </row>
    <row r="8" spans="2:12" x14ac:dyDescent="0.25">
      <c r="B8" s="64" t="s">
        <v>115</v>
      </c>
      <c r="C8" s="67"/>
      <c r="E8" s="55">
        <f>INDEX([1]Queue!$G$4:$G$27,MATCH(E$4,[1]Queue!$J$4:$J$27,0))</f>
        <v>0.39100000000000001</v>
      </c>
      <c r="F8" s="55">
        <f>INDEX([1]Queue!$G$4:$G$27,MATCH(F$4,[1]Queue!$J$4:$J$27,0))</f>
        <v>0.39100000000000001</v>
      </c>
      <c r="G8" s="55">
        <f>INDEX([1]Queue!$G$4:$G$27,MATCH(G$4,[1]Queue!$J$4:$J$27,0))</f>
        <v>0.39100000000000001</v>
      </c>
      <c r="H8" s="55">
        <f>INDEX([1]Queue!$G$4:$G$27,MATCH(H$4,[1]Queue!$J$4:$J$27,0))</f>
        <v>0.39100000000000001</v>
      </c>
      <c r="I8" s="55">
        <f>INDEX([1]Queue!$G$4:$G$27,MATCH(I$4,[1]Queue!$J$4:$J$27,0))</f>
        <v>0.36699999999999999</v>
      </c>
      <c r="J8" s="55">
        <f>I8</f>
        <v>0.36699999999999999</v>
      </c>
      <c r="L8" s="55">
        <f>[1]Queue!G124</f>
        <v>1</v>
      </c>
    </row>
    <row r="9" spans="2:12" x14ac:dyDescent="0.25">
      <c r="B9" s="64" t="s">
        <v>114</v>
      </c>
      <c r="C9" s="67"/>
      <c r="E9" s="56">
        <f>INDEX([1]Queue!$N$4:$N$27,MATCH(E$4,[1]Queue!$J$4:$J$27,0))</f>
        <v>5.0000000000000001E-3</v>
      </c>
      <c r="F9" s="56">
        <f>INDEX([1]Queue!$N$4:$N$27,MATCH(F$4,[1]Queue!$J$4:$J$27,0))</f>
        <v>7.4999999999999997E-3</v>
      </c>
      <c r="G9" s="56">
        <f>INDEX([1]Queue!$N$4:$N$27,MATCH(G$4,[1]Queue!$J$4:$J$27,0))</f>
        <v>7.4999999999999997E-3</v>
      </c>
      <c r="H9" s="56">
        <f>INDEX([1]Queue!$N$4:$N$27,MATCH(H$4,[1]Queue!$J$4:$J$27,0))</f>
        <v>7.4999999999999997E-3</v>
      </c>
      <c r="I9" s="56">
        <f>INDEX([1]Queue!$N$4:$N$27,MATCH(I$4,[1]Queue!$J$4:$J$27,0))</f>
        <v>5.8466999999999998E-3</v>
      </c>
      <c r="J9" s="56">
        <f>I9</f>
        <v>5.8466999999999998E-3</v>
      </c>
      <c r="L9" s="56">
        <f>[1]Queue!N124</f>
        <v>0</v>
      </c>
    </row>
    <row r="10" spans="2:12" x14ac:dyDescent="0.25">
      <c r="B10" s="65" t="s">
        <v>113</v>
      </c>
      <c r="C10" s="68"/>
      <c r="E10" s="57" t="str">
        <f>INDEX([1]Queue!$O$4:$O$27,MATCH(E$4,[1]Queue!$J$4:$J$27,0))</f>
        <v>Flat</v>
      </c>
      <c r="F10" s="57" t="str">
        <f>INDEX([1]Queue!$O$4:$O$27,MATCH(F$4,[1]Queue!$J$4:$J$27,0))</f>
        <v>Flat</v>
      </c>
      <c r="G10" s="57" t="str">
        <f>INDEX([1]Queue!$O$4:$O$27,MATCH(G$4,[1]Queue!$J$4:$J$27,0))</f>
        <v>Flat</v>
      </c>
      <c r="H10" s="57" t="str">
        <f>INDEX([1]Queue!$O$4:$O$27,MATCH(H$4,[1]Queue!$J$4:$J$27,0))</f>
        <v>Flat</v>
      </c>
      <c r="I10" s="57" t="str">
        <f>INDEX([1]Queue!$O$4:$O$27,MATCH(I$4,[1]Queue!$J$4:$J$27,0))</f>
        <v>Prior</v>
      </c>
      <c r="J10" s="57" t="str">
        <f>I10</f>
        <v>Prior</v>
      </c>
      <c r="L10" s="57" t="str">
        <f>[1]Queue!O124</f>
        <v>Flat</v>
      </c>
    </row>
    <row r="11" spans="2:12" x14ac:dyDescent="0.25">
      <c r="B11" s="49"/>
    </row>
    <row r="12" spans="2:12" ht="15.75" x14ac:dyDescent="0.25">
      <c r="B12" s="50" t="s">
        <v>112</v>
      </c>
    </row>
    <row r="13" spans="2:12" x14ac:dyDescent="0.25">
      <c r="B13" s="49">
        <f t="shared" ref="B13:B38" si="0">B41</f>
        <v>42186</v>
      </c>
      <c r="C13" s="48">
        <f t="shared" ref="C13:C38" si="1">SUM(E13:K13)</f>
        <v>0</v>
      </c>
      <c r="D13" s="48"/>
      <c r="E13" s="48">
        <f t="shared" ref="E13:J22" si="2">E41*E$8</f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  <c r="I13" s="48">
        <f t="shared" si="2"/>
        <v>0</v>
      </c>
      <c r="J13" s="48">
        <f t="shared" si="2"/>
        <v>0</v>
      </c>
      <c r="K13" s="48"/>
      <c r="L13" s="48">
        <f t="shared" ref="L13:L38" si="3">L41*L$8</f>
        <v>0</v>
      </c>
    </row>
    <row r="14" spans="2:12" x14ac:dyDescent="0.25">
      <c r="B14" s="49">
        <f t="shared" si="0"/>
        <v>42552</v>
      </c>
      <c r="C14" s="48">
        <f t="shared" si="1"/>
        <v>0</v>
      </c>
      <c r="D14" s="48"/>
      <c r="E14" s="48">
        <f t="shared" si="2"/>
        <v>0</v>
      </c>
      <c r="F14" s="48">
        <f t="shared" si="2"/>
        <v>0</v>
      </c>
      <c r="G14" s="48">
        <f t="shared" si="2"/>
        <v>0</v>
      </c>
      <c r="H14" s="48">
        <f t="shared" si="2"/>
        <v>0</v>
      </c>
      <c r="I14" s="48">
        <f t="shared" si="2"/>
        <v>0</v>
      </c>
      <c r="J14" s="48">
        <f t="shared" si="2"/>
        <v>0</v>
      </c>
      <c r="K14" s="48"/>
      <c r="L14" s="48">
        <f t="shared" si="3"/>
        <v>100</v>
      </c>
    </row>
    <row r="15" spans="2:12" x14ac:dyDescent="0.25">
      <c r="B15" s="49">
        <f t="shared" si="0"/>
        <v>42917</v>
      </c>
      <c r="C15" s="48">
        <f t="shared" si="1"/>
        <v>115.35503</v>
      </c>
      <c r="D15" s="48"/>
      <c r="E15" s="48">
        <f t="shared" si="2"/>
        <v>19.55</v>
      </c>
      <c r="F15" s="48">
        <f t="shared" si="2"/>
        <v>19.706399999999999</v>
      </c>
      <c r="G15" s="48">
        <f t="shared" si="2"/>
        <v>31.28</v>
      </c>
      <c r="H15" s="48">
        <f t="shared" si="2"/>
        <v>31.28</v>
      </c>
      <c r="I15" s="48">
        <f t="shared" si="2"/>
        <v>13.538629999999999</v>
      </c>
      <c r="J15" s="48">
        <f t="shared" si="2"/>
        <v>0</v>
      </c>
      <c r="K15" s="48"/>
      <c r="L15" s="48">
        <f t="shared" si="3"/>
        <v>100</v>
      </c>
    </row>
    <row r="16" spans="2:12" x14ac:dyDescent="0.25">
      <c r="B16" s="49">
        <f t="shared" si="0"/>
        <v>43282</v>
      </c>
      <c r="C16" s="48">
        <f t="shared" si="1"/>
        <v>118.561425691979</v>
      </c>
      <c r="D16" s="48"/>
      <c r="E16" s="48">
        <f t="shared" si="2"/>
        <v>19.452249999999999</v>
      </c>
      <c r="F16" s="48">
        <f t="shared" si="2"/>
        <v>19.558602</v>
      </c>
      <c r="G16" s="48">
        <f t="shared" si="2"/>
        <v>31.045400000000004</v>
      </c>
      <c r="H16" s="48">
        <f t="shared" si="2"/>
        <v>31.045400000000004</v>
      </c>
      <c r="I16" s="48">
        <f t="shared" si="2"/>
        <v>13.459473691979001</v>
      </c>
      <c r="J16" s="48">
        <f t="shared" si="2"/>
        <v>4.0003000000000002</v>
      </c>
      <c r="K16" s="48"/>
      <c r="L16" s="48">
        <f t="shared" si="3"/>
        <v>100</v>
      </c>
    </row>
    <row r="17" spans="2:12" hidden="1" outlineLevel="1" x14ac:dyDescent="0.25">
      <c r="B17" s="49">
        <f t="shared" si="0"/>
        <v>43647</v>
      </c>
      <c r="C17" s="48">
        <f t="shared" si="1"/>
        <v>117.74459563313411</v>
      </c>
      <c r="D17" s="48"/>
      <c r="E17" s="48">
        <f t="shared" si="2"/>
        <v>19.354500000000002</v>
      </c>
      <c r="F17" s="48">
        <f t="shared" si="2"/>
        <v>19.410803999999999</v>
      </c>
      <c r="G17" s="48">
        <f t="shared" si="2"/>
        <v>30.810800000000004</v>
      </c>
      <c r="H17" s="48">
        <f t="shared" si="2"/>
        <v>30.810800000000004</v>
      </c>
      <c r="I17" s="48">
        <f t="shared" si="2"/>
        <v>13.380780187144106</v>
      </c>
      <c r="J17" s="48">
        <f t="shared" si="2"/>
        <v>3.9769114459900003</v>
      </c>
      <c r="K17" s="48"/>
      <c r="L17" s="48">
        <f t="shared" si="3"/>
        <v>100</v>
      </c>
    </row>
    <row r="18" spans="2:12" hidden="1" outlineLevel="1" x14ac:dyDescent="0.25">
      <c r="B18" s="49">
        <f t="shared" si="0"/>
        <v>44013</v>
      </c>
      <c r="C18" s="48">
        <f t="shared" si="1"/>
        <v>116.92836241746265</v>
      </c>
      <c r="D18" s="48"/>
      <c r="E18" s="48">
        <f t="shared" si="2"/>
        <v>19.25675</v>
      </c>
      <c r="F18" s="48">
        <f t="shared" si="2"/>
        <v>19.263006000000001</v>
      </c>
      <c r="G18" s="48">
        <f t="shared" si="2"/>
        <v>30.576200000000007</v>
      </c>
      <c r="H18" s="48">
        <f t="shared" si="2"/>
        <v>30.576200000000007</v>
      </c>
      <c r="I18" s="48">
        <f t="shared" si="2"/>
        <v>13.302546779623929</v>
      </c>
      <c r="J18" s="48">
        <f t="shared" si="2"/>
        <v>3.9536596378387308</v>
      </c>
      <c r="K18" s="48"/>
      <c r="L18" s="48">
        <f t="shared" si="3"/>
        <v>100</v>
      </c>
    </row>
    <row r="19" spans="2:12" hidden="1" outlineLevel="1" x14ac:dyDescent="0.25">
      <c r="B19" s="49">
        <f t="shared" si="0"/>
        <v>44378</v>
      </c>
      <c r="C19" s="48">
        <f t="shared" si="1"/>
        <v>116.11272255540172</v>
      </c>
      <c r="D19" s="48"/>
      <c r="E19" s="48">
        <f t="shared" si="2"/>
        <v>19.158999999999999</v>
      </c>
      <c r="F19" s="48">
        <f t="shared" si="2"/>
        <v>19.115207999999999</v>
      </c>
      <c r="G19" s="48">
        <f t="shared" si="2"/>
        <v>30.34160000000001</v>
      </c>
      <c r="H19" s="48">
        <f t="shared" si="2"/>
        <v>30.34160000000001</v>
      </c>
      <c r="I19" s="48">
        <f t="shared" si="2"/>
        <v>13.224770779367502</v>
      </c>
      <c r="J19" s="48">
        <f t="shared" si="2"/>
        <v>3.9305437760341788</v>
      </c>
      <c r="K19" s="48"/>
      <c r="L19" s="48">
        <f t="shared" si="3"/>
        <v>100</v>
      </c>
    </row>
    <row r="20" spans="2:12" hidden="1" outlineLevel="1" x14ac:dyDescent="0.25">
      <c r="B20" s="49">
        <f t="shared" si="0"/>
        <v>44743</v>
      </c>
      <c r="C20" s="48">
        <f t="shared" si="1"/>
        <v>115.29767257779065</v>
      </c>
      <c r="D20" s="48"/>
      <c r="E20" s="48">
        <f t="shared" si="2"/>
        <v>19.061250000000001</v>
      </c>
      <c r="F20" s="48">
        <f t="shared" si="2"/>
        <v>18.967410000000001</v>
      </c>
      <c r="G20" s="48">
        <f t="shared" si="2"/>
        <v>30.107000000000014</v>
      </c>
      <c r="H20" s="48">
        <f t="shared" si="2"/>
        <v>30.107000000000014</v>
      </c>
      <c r="I20" s="48">
        <f t="shared" si="2"/>
        <v>13.147449512051775</v>
      </c>
      <c r="J20" s="48">
        <f t="shared" si="2"/>
        <v>3.9075630657388398</v>
      </c>
      <c r="K20" s="48"/>
      <c r="L20" s="48">
        <f t="shared" si="3"/>
        <v>100</v>
      </c>
    </row>
    <row r="21" spans="2:12" hidden="1" outlineLevel="1" x14ac:dyDescent="0.25">
      <c r="B21" s="49">
        <f t="shared" si="0"/>
        <v>45108</v>
      </c>
      <c r="C21" s="48">
        <f t="shared" si="1"/>
        <v>114.48320903575207</v>
      </c>
      <c r="D21" s="48"/>
      <c r="E21" s="48">
        <f t="shared" si="2"/>
        <v>18.9635</v>
      </c>
      <c r="F21" s="48">
        <f t="shared" si="2"/>
        <v>18.819611999999999</v>
      </c>
      <c r="G21" s="48">
        <f t="shared" si="2"/>
        <v>29.872400000000013</v>
      </c>
      <c r="H21" s="48">
        <f t="shared" si="2"/>
        <v>29.872400000000013</v>
      </c>
      <c r="I21" s="48">
        <f t="shared" si="2"/>
        <v>13.070580318989661</v>
      </c>
      <c r="J21" s="48">
        <f t="shared" si="2"/>
        <v>3.8847167167623842</v>
      </c>
      <c r="K21" s="48"/>
      <c r="L21" s="48">
        <f t="shared" si="3"/>
        <v>100</v>
      </c>
    </row>
    <row r="22" spans="2:12" hidden="1" outlineLevel="1" x14ac:dyDescent="0.25">
      <c r="B22" s="49">
        <f t="shared" si="0"/>
        <v>45474</v>
      </c>
      <c r="C22" s="48">
        <f t="shared" si="1"/>
        <v>113.66932850057314</v>
      </c>
      <c r="D22" s="48"/>
      <c r="E22" s="48">
        <f t="shared" si="2"/>
        <v>18.865750000000002</v>
      </c>
      <c r="F22" s="48">
        <f t="shared" si="2"/>
        <v>18.671814000000001</v>
      </c>
      <c r="G22" s="48">
        <f t="shared" si="2"/>
        <v>29.637800000000016</v>
      </c>
      <c r="H22" s="48">
        <f t="shared" si="2"/>
        <v>29.637800000000016</v>
      </c>
      <c r="I22" s="48">
        <f t="shared" si="2"/>
        <v>12.994160557038624</v>
      </c>
      <c r="J22" s="48">
        <f t="shared" si="2"/>
        <v>3.8620039435344893</v>
      </c>
      <c r="K22" s="48"/>
      <c r="L22" s="48">
        <f t="shared" si="3"/>
        <v>100</v>
      </c>
    </row>
    <row r="23" spans="2:12" hidden="1" outlineLevel="1" x14ac:dyDescent="0.25">
      <c r="B23" s="49">
        <f t="shared" si="0"/>
        <v>45839</v>
      </c>
      <c r="C23" s="48">
        <f t="shared" si="1"/>
        <v>112.85602756358766</v>
      </c>
      <c r="D23" s="48"/>
      <c r="E23" s="48">
        <f t="shared" ref="E23:J32" si="4">E51*E$8</f>
        <v>18.768000000000001</v>
      </c>
      <c r="F23" s="48">
        <f t="shared" si="4"/>
        <v>18.524016</v>
      </c>
      <c r="G23" s="48">
        <f t="shared" si="4"/>
        <v>29.40320000000002</v>
      </c>
      <c r="H23" s="48">
        <f t="shared" si="4"/>
        <v>29.40320000000002</v>
      </c>
      <c r="I23" s="48">
        <f t="shared" si="4"/>
        <v>12.918187598509787</v>
      </c>
      <c r="J23" s="48">
        <f t="shared" si="4"/>
        <v>3.8394239650778261</v>
      </c>
      <c r="K23" s="48"/>
      <c r="L23" s="48">
        <f t="shared" si="3"/>
        <v>100</v>
      </c>
    </row>
    <row r="24" spans="2:12" hidden="1" outlineLevel="1" x14ac:dyDescent="0.25">
      <c r="B24" s="49">
        <f t="shared" si="0"/>
        <v>46204</v>
      </c>
      <c r="C24" s="48">
        <f t="shared" si="1"/>
        <v>112.04330283605883</v>
      </c>
      <c r="D24" s="48"/>
      <c r="E24" s="48">
        <f t="shared" si="4"/>
        <v>18.670249999999999</v>
      </c>
      <c r="F24" s="48">
        <f t="shared" si="4"/>
        <v>18.376217999999998</v>
      </c>
      <c r="G24" s="48">
        <f t="shared" si="4"/>
        <v>29.168600000000023</v>
      </c>
      <c r="H24" s="48">
        <f t="shared" si="4"/>
        <v>29.168600000000023</v>
      </c>
      <c r="I24" s="48">
        <f t="shared" si="4"/>
        <v>12.84265883107758</v>
      </c>
      <c r="J24" s="48">
        <f t="shared" si="4"/>
        <v>3.816976004981206</v>
      </c>
      <c r="K24" s="48"/>
      <c r="L24" s="48">
        <f t="shared" si="3"/>
        <v>100</v>
      </c>
    </row>
    <row r="25" spans="2:12" hidden="1" outlineLevel="1" x14ac:dyDescent="0.25">
      <c r="B25" s="49">
        <f t="shared" si="0"/>
        <v>46569</v>
      </c>
      <c r="C25" s="48">
        <f t="shared" si="1"/>
        <v>111.23115094906285</v>
      </c>
      <c r="D25" s="48"/>
      <c r="E25" s="48">
        <f t="shared" si="4"/>
        <v>18.572500000000002</v>
      </c>
      <c r="F25" s="48">
        <f t="shared" si="4"/>
        <v>18.22842</v>
      </c>
      <c r="G25" s="48">
        <f t="shared" si="4"/>
        <v>28.934000000000022</v>
      </c>
      <c r="H25" s="48">
        <f t="shared" si="4"/>
        <v>28.934000000000022</v>
      </c>
      <c r="I25" s="48">
        <f t="shared" si="4"/>
        <v>12.767571657689919</v>
      </c>
      <c r="J25" s="48">
        <f t="shared" si="4"/>
        <v>3.794659291372882</v>
      </c>
      <c r="K25" s="48"/>
      <c r="L25" s="48">
        <f t="shared" si="3"/>
        <v>100</v>
      </c>
    </row>
    <row r="26" spans="2:12" hidden="1" outlineLevel="1" x14ac:dyDescent="0.25">
      <c r="B26" s="49">
        <f t="shared" si="0"/>
        <v>46935</v>
      </c>
      <c r="C26" s="48">
        <f t="shared" si="1"/>
        <v>110.41956855337297</v>
      </c>
      <c r="D26" s="48"/>
      <c r="E26" s="48">
        <f t="shared" si="4"/>
        <v>18.47475</v>
      </c>
      <c r="F26" s="48">
        <f t="shared" si="4"/>
        <v>18.080621999999998</v>
      </c>
      <c r="G26" s="48">
        <f t="shared" si="4"/>
        <v>28.699400000000026</v>
      </c>
      <c r="H26" s="48">
        <f t="shared" si="4"/>
        <v>28.699400000000026</v>
      </c>
      <c r="I26" s="48">
        <f t="shared" si="4"/>
        <v>12.692923496478903</v>
      </c>
      <c r="J26" s="48">
        <f t="shared" si="4"/>
        <v>3.7724730568940128</v>
      </c>
      <c r="K26" s="48"/>
      <c r="L26" s="48">
        <f t="shared" si="3"/>
        <v>100</v>
      </c>
    </row>
    <row r="27" spans="2:12" hidden="1" outlineLevel="1" x14ac:dyDescent="0.25">
      <c r="B27" s="49">
        <f t="shared" si="0"/>
        <v>47300</v>
      </c>
      <c r="C27" s="48">
        <f t="shared" si="1"/>
        <v>109.60855231934437</v>
      </c>
      <c r="D27" s="48"/>
      <c r="E27" s="48">
        <f t="shared" si="4"/>
        <v>18.377000000000002</v>
      </c>
      <c r="F27" s="48">
        <f t="shared" si="4"/>
        <v>17.932824</v>
      </c>
      <c r="G27" s="48">
        <f t="shared" si="4"/>
        <v>28.464800000000029</v>
      </c>
      <c r="H27" s="48">
        <f t="shared" si="4"/>
        <v>28.464800000000029</v>
      </c>
      <c r="I27" s="48">
        <f t="shared" si="4"/>
        <v>12.61871178067204</v>
      </c>
      <c r="J27" s="48">
        <f t="shared" si="4"/>
        <v>3.7504165386722703</v>
      </c>
      <c r="K27" s="48"/>
      <c r="L27" s="48">
        <f t="shared" si="3"/>
        <v>100</v>
      </c>
    </row>
    <row r="28" spans="2:12" hidden="1" outlineLevel="1" x14ac:dyDescent="0.25">
      <c r="B28" s="49">
        <f t="shared" si="0"/>
        <v>47665</v>
      </c>
      <c r="C28" s="48">
        <f t="shared" si="1"/>
        <v>108.79809893679966</v>
      </c>
      <c r="D28" s="48"/>
      <c r="E28" s="48">
        <f t="shared" si="4"/>
        <v>18.279250000000001</v>
      </c>
      <c r="F28" s="48">
        <f t="shared" si="4"/>
        <v>17.785025999999998</v>
      </c>
      <c r="G28" s="48">
        <f t="shared" si="4"/>
        <v>28.230200000000028</v>
      </c>
      <c r="H28" s="48">
        <f t="shared" si="4"/>
        <v>28.230200000000028</v>
      </c>
      <c r="I28" s="48">
        <f t="shared" si="4"/>
        <v>12.544933958503986</v>
      </c>
      <c r="J28" s="48">
        <f t="shared" si="4"/>
        <v>3.7284889782956157</v>
      </c>
      <c r="K28" s="48"/>
      <c r="L28" s="48">
        <f t="shared" si="3"/>
        <v>100</v>
      </c>
    </row>
    <row r="29" spans="2:12" hidden="1" outlineLevel="1" x14ac:dyDescent="0.25">
      <c r="B29" s="49">
        <f t="shared" si="0"/>
        <v>48030</v>
      </c>
      <c r="C29" s="48">
        <f t="shared" si="1"/>
        <v>107.98820511491508</v>
      </c>
      <c r="D29" s="48"/>
      <c r="E29" s="48">
        <f t="shared" si="4"/>
        <v>18.1815</v>
      </c>
      <c r="F29" s="48">
        <f t="shared" si="4"/>
        <v>17.637228</v>
      </c>
      <c r="G29" s="48">
        <f t="shared" si="4"/>
        <v>27.995600000000032</v>
      </c>
      <c r="H29" s="48">
        <f t="shared" si="4"/>
        <v>27.995600000000032</v>
      </c>
      <c r="I29" s="48">
        <f t="shared" si="4"/>
        <v>12.4715874931288</v>
      </c>
      <c r="J29" s="48">
        <f t="shared" si="4"/>
        <v>3.7066896217862144</v>
      </c>
      <c r="K29" s="48"/>
      <c r="L29" s="48">
        <f t="shared" si="3"/>
        <v>100</v>
      </c>
    </row>
    <row r="30" spans="2:12" hidden="1" outlineLevel="1" x14ac:dyDescent="0.25">
      <c r="B30" s="49">
        <f t="shared" si="0"/>
        <v>48396</v>
      </c>
      <c r="C30" s="48">
        <f t="shared" si="1"/>
        <v>107.17886758210732</v>
      </c>
      <c r="D30" s="48"/>
      <c r="E30" s="48">
        <f t="shared" si="4"/>
        <v>18.083750000000002</v>
      </c>
      <c r="F30" s="48">
        <f t="shared" si="4"/>
        <v>17.489429999999999</v>
      </c>
      <c r="G30" s="48">
        <f t="shared" si="4"/>
        <v>27.761000000000035</v>
      </c>
      <c r="H30" s="48">
        <f t="shared" si="4"/>
        <v>27.761000000000035</v>
      </c>
      <c r="I30" s="48">
        <f t="shared" si="4"/>
        <v>12.398669862532724</v>
      </c>
      <c r="J30" s="48">
        <f t="shared" si="4"/>
        <v>3.6850177195745171</v>
      </c>
      <c r="K30" s="48"/>
      <c r="L30" s="48">
        <f t="shared" si="3"/>
        <v>100</v>
      </c>
    </row>
    <row r="31" spans="2:12" hidden="1" outlineLevel="1" x14ac:dyDescent="0.25">
      <c r="B31" s="49">
        <f t="shared" si="0"/>
        <v>48761</v>
      </c>
      <c r="C31" s="48">
        <f t="shared" si="1"/>
        <v>106.37008308592101</v>
      </c>
      <c r="D31" s="48"/>
      <c r="E31" s="48">
        <f t="shared" si="4"/>
        <v>17.986000000000001</v>
      </c>
      <c r="F31" s="48">
        <f t="shared" si="4"/>
        <v>17.341632000000001</v>
      </c>
      <c r="G31" s="48">
        <f t="shared" si="4"/>
        <v>27.526400000000038</v>
      </c>
      <c r="H31" s="48">
        <f t="shared" si="4"/>
        <v>27.526400000000038</v>
      </c>
      <c r="I31" s="48">
        <f t="shared" si="4"/>
        <v>12.326178559447454</v>
      </c>
      <c r="J31" s="48">
        <f t="shared" si="4"/>
        <v>3.6634725264734809</v>
      </c>
      <c r="K31" s="48"/>
      <c r="L31" s="48">
        <f t="shared" si="3"/>
        <v>100</v>
      </c>
    </row>
    <row r="32" spans="2:12" hidden="1" outlineLevel="1" x14ac:dyDescent="0.25">
      <c r="B32" s="49">
        <f t="shared" si="0"/>
        <v>49126</v>
      </c>
      <c r="C32" s="48">
        <f t="shared" si="1"/>
        <v>105.56184839291696</v>
      </c>
      <c r="D32" s="48"/>
      <c r="E32" s="48">
        <f t="shared" si="4"/>
        <v>17.888249999999999</v>
      </c>
      <c r="F32" s="48">
        <f t="shared" si="4"/>
        <v>17.193833999999999</v>
      </c>
      <c r="G32" s="48">
        <f t="shared" si="4"/>
        <v>27.291800000000038</v>
      </c>
      <c r="H32" s="48">
        <f t="shared" si="4"/>
        <v>27.291800000000038</v>
      </c>
      <c r="I32" s="48">
        <f t="shared" si="4"/>
        <v>12.254111091263931</v>
      </c>
      <c r="J32" s="48">
        <f t="shared" si="4"/>
        <v>3.6420533016529482</v>
      </c>
      <c r="K32" s="48"/>
      <c r="L32" s="48">
        <f t="shared" si="3"/>
        <v>100</v>
      </c>
    </row>
    <row r="33" spans="2:12" hidden="1" outlineLevel="1" x14ac:dyDescent="0.25">
      <c r="B33" s="49">
        <f t="shared" si="0"/>
        <v>49491</v>
      </c>
      <c r="C33" s="48">
        <f t="shared" si="1"/>
        <v>104.7541602885609</v>
      </c>
      <c r="D33" s="48"/>
      <c r="E33" s="48">
        <f t="shared" ref="E33:J38" si="5">E61*E$8</f>
        <v>17.790500000000002</v>
      </c>
      <c r="F33" s="48">
        <f t="shared" si="5"/>
        <v>17.046036000000001</v>
      </c>
      <c r="G33" s="48">
        <f t="shared" si="5"/>
        <v>27.057200000000041</v>
      </c>
      <c r="H33" s="48">
        <f t="shared" si="5"/>
        <v>27.057200000000041</v>
      </c>
      <c r="I33" s="48">
        <f t="shared" si="5"/>
        <v>12.182464979946639</v>
      </c>
      <c r="J33" s="48">
        <f t="shared" si="5"/>
        <v>3.6207593086141743</v>
      </c>
      <c r="K33" s="48"/>
      <c r="L33" s="48">
        <f t="shared" si="3"/>
        <v>100</v>
      </c>
    </row>
    <row r="34" spans="2:12" hidden="1" outlineLevel="1" x14ac:dyDescent="0.25">
      <c r="B34" s="49">
        <f t="shared" si="0"/>
        <v>49857</v>
      </c>
      <c r="C34" s="48">
        <f t="shared" si="1"/>
        <v>103.94701557711298</v>
      </c>
      <c r="D34" s="48"/>
      <c r="E34" s="48">
        <f t="shared" si="5"/>
        <v>17.69275</v>
      </c>
      <c r="F34" s="48">
        <f t="shared" si="5"/>
        <v>16.898237999999999</v>
      </c>
      <c r="G34" s="48">
        <f t="shared" si="5"/>
        <v>26.822600000000044</v>
      </c>
      <c r="H34" s="48">
        <f t="shared" si="5"/>
        <v>26.822600000000044</v>
      </c>
      <c r="I34" s="48">
        <f t="shared" si="5"/>
        <v>12.111237761948386</v>
      </c>
      <c r="J34" s="48">
        <f t="shared" si="5"/>
        <v>3.5995898151644994</v>
      </c>
      <c r="K34" s="48"/>
      <c r="L34" s="48">
        <f t="shared" si="3"/>
        <v>100</v>
      </c>
    </row>
    <row r="35" spans="2:12" hidden="1" outlineLevel="1" x14ac:dyDescent="0.25">
      <c r="B35" s="49">
        <f t="shared" si="0"/>
        <v>50222</v>
      </c>
      <c r="C35" s="48">
        <f t="shared" si="1"/>
        <v>103.14041108151788</v>
      </c>
      <c r="D35" s="48"/>
      <c r="E35" s="48">
        <f t="shared" si="5"/>
        <v>17.594999999999999</v>
      </c>
      <c r="F35" s="48">
        <f t="shared" si="5"/>
        <v>16.750439999999998</v>
      </c>
      <c r="G35" s="48">
        <f t="shared" si="5"/>
        <v>26.588000000000047</v>
      </c>
      <c r="H35" s="48">
        <f t="shared" si="5"/>
        <v>26.588000000000047</v>
      </c>
      <c r="I35" s="48">
        <f t="shared" si="5"/>
        <v>12.040426988125603</v>
      </c>
      <c r="J35" s="48">
        <f t="shared" si="5"/>
        <v>3.5785440933921771</v>
      </c>
      <c r="K35" s="48"/>
      <c r="L35" s="48">
        <f t="shared" si="3"/>
        <v>100</v>
      </c>
    </row>
    <row r="36" spans="2:12" hidden="1" outlineLevel="1" x14ac:dyDescent="0.25">
      <c r="B36" s="49">
        <f t="shared" si="0"/>
        <v>50587</v>
      </c>
      <c r="C36" s="48">
        <f t="shared" si="1"/>
        <v>102.33434364329557</v>
      </c>
      <c r="D36" s="48"/>
      <c r="E36" s="48">
        <f t="shared" si="5"/>
        <v>17.497250000000001</v>
      </c>
      <c r="F36" s="48">
        <f t="shared" si="5"/>
        <v>16.602641999999999</v>
      </c>
      <c r="G36" s="48">
        <f t="shared" si="5"/>
        <v>26.353400000000047</v>
      </c>
      <c r="H36" s="48">
        <f t="shared" si="5"/>
        <v>26.353400000000047</v>
      </c>
      <c r="I36" s="48">
        <f t="shared" si="5"/>
        <v>11.970030223654129</v>
      </c>
      <c r="J36" s="48">
        <f t="shared" si="5"/>
        <v>3.5576214196413409</v>
      </c>
      <c r="K36" s="48"/>
      <c r="L36" s="48">
        <f t="shared" si="3"/>
        <v>100</v>
      </c>
    </row>
    <row r="37" spans="2:12" hidden="1" outlineLevel="1" x14ac:dyDescent="0.25">
      <c r="B37" s="49">
        <f t="shared" si="0"/>
        <v>50952</v>
      </c>
      <c r="C37" s="48">
        <f t="shared" si="1"/>
        <v>101.52881012243272</v>
      </c>
      <c r="D37" s="48"/>
      <c r="E37" s="48">
        <f t="shared" si="5"/>
        <v>17.3995</v>
      </c>
      <c r="F37" s="48">
        <f t="shared" si="5"/>
        <v>16.454843999999998</v>
      </c>
      <c r="G37" s="48">
        <f t="shared" si="5"/>
        <v>26.11880000000005</v>
      </c>
      <c r="H37" s="48">
        <f t="shared" si="5"/>
        <v>26.11880000000005</v>
      </c>
      <c r="I37" s="48">
        <f t="shared" si="5"/>
        <v>11.90004504794549</v>
      </c>
      <c r="J37" s="48">
        <f t="shared" si="5"/>
        <v>3.5368210744871238</v>
      </c>
      <c r="K37" s="48"/>
      <c r="L37" s="48">
        <f t="shared" si="3"/>
        <v>100</v>
      </c>
    </row>
    <row r="38" spans="2:12" collapsed="1" x14ac:dyDescent="0.25">
      <c r="B38" s="49">
        <f t="shared" si="0"/>
        <v>51318</v>
      </c>
      <c r="C38" s="48">
        <f t="shared" si="1"/>
        <v>100.72380739727468</v>
      </c>
      <c r="D38" s="48"/>
      <c r="E38" s="48">
        <f t="shared" si="5"/>
        <v>17.301750000000002</v>
      </c>
      <c r="F38" s="48">
        <f t="shared" si="5"/>
        <v>16.307046</v>
      </c>
      <c r="G38" s="48">
        <f t="shared" si="5"/>
        <v>25.884200000000053</v>
      </c>
      <c r="H38" s="48">
        <f t="shared" si="5"/>
        <v>25.884200000000053</v>
      </c>
      <c r="I38" s="48">
        <f t="shared" si="5"/>
        <v>11.830469054563666</v>
      </c>
      <c r="J38" s="48">
        <f t="shared" si="5"/>
        <v>3.51614234271092</v>
      </c>
      <c r="K38" s="48"/>
      <c r="L38" s="48">
        <f t="shared" si="3"/>
        <v>100</v>
      </c>
    </row>
    <row r="40" spans="2:12" ht="15.75" x14ac:dyDescent="0.25">
      <c r="B40" s="50" t="s">
        <v>106</v>
      </c>
    </row>
    <row r="41" spans="2:12" x14ac:dyDescent="0.25">
      <c r="B41" s="49">
        <v>42186</v>
      </c>
      <c r="C41" s="48">
        <f t="shared" ref="C41:C66" si="6">SUM(E41:K41)</f>
        <v>0</v>
      </c>
      <c r="D41" s="48"/>
      <c r="E41" s="48">
        <f t="shared" ref="E41:H41" si="7">IF(E$5&lt;=$B41,E6,0)</f>
        <v>0</v>
      </c>
      <c r="F41" s="48">
        <f t="shared" si="7"/>
        <v>0</v>
      </c>
      <c r="G41" s="48">
        <f t="shared" si="7"/>
        <v>0</v>
      </c>
      <c r="H41" s="48">
        <f t="shared" si="7"/>
        <v>0</v>
      </c>
      <c r="I41" s="48">
        <f t="shared" ref="I41:J41" si="8">IF(I$5&lt;=$B41,I6,0)</f>
        <v>0</v>
      </c>
      <c r="J41" s="48">
        <f t="shared" si="8"/>
        <v>0</v>
      </c>
      <c r="K41" s="48"/>
      <c r="L41" s="48">
        <f>IF(L$5&lt;=$B41,L6,0)</f>
        <v>0</v>
      </c>
    </row>
    <row r="42" spans="2:12" x14ac:dyDescent="0.25">
      <c r="B42" s="49">
        <f t="shared" ref="B42:B66" si="9">EDATE(B41,12)</f>
        <v>42552</v>
      </c>
      <c r="C42" s="48">
        <f t="shared" si="6"/>
        <v>0</v>
      </c>
      <c r="D42" s="48"/>
      <c r="E42" s="48">
        <f t="shared" ref="E42:H57" si="10">IF(E$5&gt;$B42,0,IF(AND(E$5&gt;$B41,E$5&lt;=$B42),E$6,E41-IF(E$10="Flat",E$6,E41)*E$9))</f>
        <v>0</v>
      </c>
      <c r="F42" s="48">
        <f t="shared" si="10"/>
        <v>0</v>
      </c>
      <c r="G42" s="48">
        <f t="shared" si="10"/>
        <v>0</v>
      </c>
      <c r="H42" s="48">
        <f t="shared" si="10"/>
        <v>0</v>
      </c>
      <c r="I42" s="48">
        <f t="shared" ref="I42:I66" si="11">IF(I$5&gt;$B42,0,IF(AND(I$5&gt;$B41,I$5&lt;=$B42),I$6,I41-IF(I$10="Flat",I$6,I41)*I$9))</f>
        <v>0</v>
      </c>
      <c r="J42" s="48">
        <f t="shared" ref="J42:J66" si="12">IF(J$5&gt;$B42,0,IF(AND(J$5&gt;$B41,J$5&lt;=$B42),J$6,J41-IF(J$10="Flat",J$6,J41)*J$9))</f>
        <v>0</v>
      </c>
      <c r="K42" s="48"/>
      <c r="L42" s="48">
        <f>IF(L$5&gt;$B42,0,IF(AND(L$5&gt;$B41,L$5&lt;=$B42),L$6,L41-IF(L$10="Flat",L$6,L41)*L$9))</f>
        <v>100</v>
      </c>
    </row>
    <row r="43" spans="2:12" x14ac:dyDescent="0.25">
      <c r="B43" s="49">
        <f t="shared" si="9"/>
        <v>42917</v>
      </c>
      <c r="C43" s="48">
        <f t="shared" si="6"/>
        <v>297.28999999999996</v>
      </c>
      <c r="D43" s="48"/>
      <c r="E43" s="48">
        <f t="shared" si="10"/>
        <v>50</v>
      </c>
      <c r="F43" s="48">
        <f t="shared" si="10"/>
        <v>50.4</v>
      </c>
      <c r="G43" s="48">
        <f t="shared" si="10"/>
        <v>80</v>
      </c>
      <c r="H43" s="48">
        <f t="shared" si="10"/>
        <v>80</v>
      </c>
      <c r="I43" s="48">
        <f t="shared" si="11"/>
        <v>36.89</v>
      </c>
      <c r="J43" s="48">
        <f t="shared" si="12"/>
        <v>0</v>
      </c>
      <c r="K43" s="48"/>
      <c r="L43" s="48">
        <f t="shared" ref="L43:L66" si="13">IF(L$5&gt;$B43,0,IF(AND(L$5&gt;$B42,L$5&lt;=$B43),L$6,L42-IF(L$10="Flat",L$6,L42)*L$9))</f>
        <v>100</v>
      </c>
    </row>
    <row r="44" spans="2:12" x14ac:dyDescent="0.25">
      <c r="B44" s="49">
        <f t="shared" si="9"/>
        <v>43282</v>
      </c>
      <c r="C44" s="48">
        <f t="shared" si="6"/>
        <v>306.14631523699995</v>
      </c>
      <c r="D44" s="48"/>
      <c r="E44" s="48">
        <f t="shared" si="10"/>
        <v>49.75</v>
      </c>
      <c r="F44" s="48">
        <f t="shared" si="10"/>
        <v>50.021999999999998</v>
      </c>
      <c r="G44" s="48">
        <f t="shared" si="10"/>
        <v>79.400000000000006</v>
      </c>
      <c r="H44" s="48">
        <f t="shared" si="10"/>
        <v>79.400000000000006</v>
      </c>
      <c r="I44" s="48">
        <f t="shared" si="11"/>
        <v>36.674315237000002</v>
      </c>
      <c r="J44" s="48">
        <f t="shared" si="12"/>
        <v>10.9</v>
      </c>
      <c r="K44" s="48"/>
      <c r="L44" s="48">
        <f t="shared" si="13"/>
        <v>100</v>
      </c>
    </row>
    <row r="45" spans="2:12" hidden="1" outlineLevel="1" x14ac:dyDescent="0.25">
      <c r="B45" s="49">
        <f t="shared" si="9"/>
        <v>43647</v>
      </c>
      <c r="C45" s="48">
        <f t="shared" si="6"/>
        <v>304.04016248810387</v>
      </c>
      <c r="D45" s="48"/>
      <c r="E45" s="48">
        <f t="shared" si="10"/>
        <v>49.5</v>
      </c>
      <c r="F45" s="48">
        <f t="shared" si="10"/>
        <v>49.643999999999998</v>
      </c>
      <c r="G45" s="48">
        <f t="shared" si="10"/>
        <v>78.800000000000011</v>
      </c>
      <c r="H45" s="48">
        <f t="shared" si="10"/>
        <v>78.800000000000011</v>
      </c>
      <c r="I45" s="48">
        <f t="shared" si="11"/>
        <v>36.459891518103831</v>
      </c>
      <c r="J45" s="48">
        <f t="shared" si="12"/>
        <v>10.836270970000001</v>
      </c>
      <c r="K45" s="48"/>
      <c r="L45" s="48">
        <f t="shared" si="13"/>
        <v>100</v>
      </c>
    </row>
    <row r="46" spans="2:12" hidden="1" outlineLevel="1" x14ac:dyDescent="0.25">
      <c r="B46" s="49">
        <f t="shared" si="9"/>
        <v>44013</v>
      </c>
      <c r="C46" s="48">
        <f t="shared" si="6"/>
        <v>301.93563601488466</v>
      </c>
      <c r="D46" s="48"/>
      <c r="E46" s="48">
        <f t="shared" si="10"/>
        <v>49.25</v>
      </c>
      <c r="F46" s="48">
        <f t="shared" si="10"/>
        <v>49.265999999999998</v>
      </c>
      <c r="G46" s="48">
        <f t="shared" si="10"/>
        <v>78.200000000000017</v>
      </c>
      <c r="H46" s="48">
        <f t="shared" si="10"/>
        <v>78.200000000000017</v>
      </c>
      <c r="I46" s="48">
        <f t="shared" si="11"/>
        <v>36.246721470364932</v>
      </c>
      <c r="J46" s="48">
        <f t="shared" si="12"/>
        <v>10.772914544519702</v>
      </c>
      <c r="K46" s="48"/>
      <c r="L46" s="48">
        <f t="shared" si="13"/>
        <v>100</v>
      </c>
    </row>
    <row r="47" spans="2:12" hidden="1" outlineLevel="1" x14ac:dyDescent="0.25">
      <c r="B47" s="49">
        <f t="shared" si="9"/>
        <v>44378</v>
      </c>
      <c r="C47" s="48">
        <f t="shared" si="6"/>
        <v>299.83272630899648</v>
      </c>
      <c r="D47" s="48"/>
      <c r="E47" s="48">
        <f t="shared" si="10"/>
        <v>49</v>
      </c>
      <c r="F47" s="48">
        <f t="shared" si="10"/>
        <v>48.887999999999998</v>
      </c>
      <c r="G47" s="48">
        <f t="shared" si="10"/>
        <v>77.600000000000023</v>
      </c>
      <c r="H47" s="48">
        <f t="shared" si="10"/>
        <v>77.600000000000023</v>
      </c>
      <c r="I47" s="48">
        <f t="shared" si="11"/>
        <v>36.034797763944148</v>
      </c>
      <c r="J47" s="48">
        <f t="shared" si="12"/>
        <v>10.709928545052259</v>
      </c>
      <c r="K47" s="48"/>
      <c r="L47" s="48">
        <f t="shared" si="13"/>
        <v>100</v>
      </c>
    </row>
    <row r="48" spans="2:12" hidden="1" outlineLevel="1" x14ac:dyDescent="0.25">
      <c r="B48" s="49">
        <f t="shared" si="9"/>
        <v>44743</v>
      </c>
      <c r="C48" s="48">
        <f t="shared" si="6"/>
        <v>297.73142391768562</v>
      </c>
      <c r="D48" s="48"/>
      <c r="E48" s="48">
        <f t="shared" si="10"/>
        <v>48.75</v>
      </c>
      <c r="F48" s="48">
        <f t="shared" si="10"/>
        <v>48.51</v>
      </c>
      <c r="G48" s="48">
        <f t="shared" si="10"/>
        <v>77.000000000000028</v>
      </c>
      <c r="H48" s="48">
        <f t="shared" si="10"/>
        <v>77.000000000000028</v>
      </c>
      <c r="I48" s="48">
        <f t="shared" si="11"/>
        <v>35.824113111857699</v>
      </c>
      <c r="J48" s="48">
        <f t="shared" si="12"/>
        <v>10.647310805827901</v>
      </c>
      <c r="K48" s="48"/>
      <c r="L48" s="48">
        <f t="shared" si="13"/>
        <v>100</v>
      </c>
    </row>
    <row r="49" spans="2:12" hidden="1" outlineLevel="1" x14ac:dyDescent="0.25">
      <c r="B49" s="49">
        <f t="shared" si="9"/>
        <v>45108</v>
      </c>
      <c r="C49" s="48">
        <f t="shared" si="6"/>
        <v>295.63171944346612</v>
      </c>
      <c r="D49" s="48"/>
      <c r="E49" s="48">
        <f t="shared" si="10"/>
        <v>48.5</v>
      </c>
      <c r="F49" s="48">
        <f t="shared" si="10"/>
        <v>48.131999999999998</v>
      </c>
      <c r="G49" s="48">
        <f t="shared" si="10"/>
        <v>76.400000000000034</v>
      </c>
      <c r="H49" s="48">
        <f t="shared" si="10"/>
        <v>76.400000000000034</v>
      </c>
      <c r="I49" s="48">
        <f t="shared" si="11"/>
        <v>35.614660269726599</v>
      </c>
      <c r="J49" s="48">
        <f t="shared" si="12"/>
        <v>10.585059173739467</v>
      </c>
      <c r="K49" s="48"/>
      <c r="L49" s="48">
        <f t="shared" si="13"/>
        <v>100</v>
      </c>
    </row>
    <row r="50" spans="2:12" hidden="1" outlineLevel="1" x14ac:dyDescent="0.25">
      <c r="B50" s="49">
        <f t="shared" si="9"/>
        <v>45474</v>
      </c>
      <c r="C50" s="48">
        <f t="shared" si="6"/>
        <v>293.533603543796</v>
      </c>
      <c r="D50" s="48"/>
      <c r="E50" s="48">
        <f t="shared" si="10"/>
        <v>48.25</v>
      </c>
      <c r="F50" s="48">
        <f t="shared" si="10"/>
        <v>47.753999999999998</v>
      </c>
      <c r="G50" s="48">
        <f t="shared" si="10"/>
        <v>75.80000000000004</v>
      </c>
      <c r="H50" s="48">
        <f t="shared" si="10"/>
        <v>75.80000000000004</v>
      </c>
      <c r="I50" s="48">
        <f t="shared" si="11"/>
        <v>35.406432035527587</v>
      </c>
      <c r="J50" s="48">
        <f t="shared" si="12"/>
        <v>10.523171508268364</v>
      </c>
      <c r="K50" s="48"/>
      <c r="L50" s="48">
        <f t="shared" si="13"/>
        <v>100</v>
      </c>
    </row>
    <row r="51" spans="2:12" hidden="1" outlineLevel="1" x14ac:dyDescent="0.25">
      <c r="B51" s="49">
        <f t="shared" si="9"/>
        <v>45839</v>
      </c>
      <c r="C51" s="48">
        <f t="shared" si="6"/>
        <v>291.43706693075654</v>
      </c>
      <c r="D51" s="48"/>
      <c r="E51" s="48">
        <f t="shared" si="10"/>
        <v>48</v>
      </c>
      <c r="F51" s="48">
        <f t="shared" si="10"/>
        <v>47.375999999999998</v>
      </c>
      <c r="G51" s="48">
        <f t="shared" si="10"/>
        <v>75.200000000000045</v>
      </c>
      <c r="H51" s="48">
        <f t="shared" si="10"/>
        <v>75.200000000000045</v>
      </c>
      <c r="I51" s="48">
        <f t="shared" si="11"/>
        <v>35.19942124934547</v>
      </c>
      <c r="J51" s="48">
        <f t="shared" si="12"/>
        <v>10.461645681410971</v>
      </c>
      <c r="K51" s="48"/>
      <c r="L51" s="48">
        <f t="shared" si="13"/>
        <v>100</v>
      </c>
    </row>
    <row r="52" spans="2:12" hidden="1" outlineLevel="1" x14ac:dyDescent="0.25">
      <c r="B52" s="49">
        <f t="shared" si="9"/>
        <v>46204</v>
      </c>
      <c r="C52" s="48">
        <f t="shared" si="6"/>
        <v>289.34210037073251</v>
      </c>
      <c r="D52" s="48"/>
      <c r="E52" s="48">
        <f t="shared" si="10"/>
        <v>47.75</v>
      </c>
      <c r="F52" s="48">
        <f t="shared" si="10"/>
        <v>46.997999999999998</v>
      </c>
      <c r="G52" s="48">
        <f t="shared" si="10"/>
        <v>74.600000000000051</v>
      </c>
      <c r="H52" s="48">
        <f t="shared" si="10"/>
        <v>74.600000000000051</v>
      </c>
      <c r="I52" s="48">
        <f t="shared" si="11"/>
        <v>34.993620793126922</v>
      </c>
      <c r="J52" s="48">
        <f t="shared" si="12"/>
        <v>10.400479577605466</v>
      </c>
      <c r="K52" s="48"/>
      <c r="L52" s="48">
        <f t="shared" si="13"/>
        <v>100</v>
      </c>
    </row>
    <row r="53" spans="2:12" hidden="1" outlineLevel="1" x14ac:dyDescent="0.25">
      <c r="B53" s="49">
        <f t="shared" si="9"/>
        <v>46569</v>
      </c>
      <c r="C53" s="48">
        <f t="shared" si="6"/>
        <v>287.24869468409497</v>
      </c>
      <c r="D53" s="48"/>
      <c r="E53" s="48">
        <f t="shared" si="10"/>
        <v>47.5</v>
      </c>
      <c r="F53" s="48">
        <f t="shared" si="10"/>
        <v>46.62</v>
      </c>
      <c r="G53" s="48">
        <f t="shared" si="10"/>
        <v>74.000000000000057</v>
      </c>
      <c r="H53" s="48">
        <f t="shared" si="10"/>
        <v>74.000000000000057</v>
      </c>
      <c r="I53" s="48">
        <f t="shared" si="11"/>
        <v>34.789023590435747</v>
      </c>
      <c r="J53" s="48">
        <f t="shared" si="12"/>
        <v>10.33967109365908</v>
      </c>
      <c r="K53" s="48"/>
      <c r="L53" s="48">
        <f t="shared" si="13"/>
        <v>100</v>
      </c>
    </row>
    <row r="54" spans="2:12" hidden="1" outlineLevel="1" x14ac:dyDescent="0.25">
      <c r="B54" s="49">
        <f t="shared" si="9"/>
        <v>46935</v>
      </c>
      <c r="C54" s="48">
        <f t="shared" si="6"/>
        <v>285.15684074488547</v>
      </c>
      <c r="D54" s="48"/>
      <c r="E54" s="48">
        <f t="shared" si="10"/>
        <v>47.25</v>
      </c>
      <c r="F54" s="48">
        <f t="shared" si="10"/>
        <v>46.241999999999997</v>
      </c>
      <c r="G54" s="48">
        <f t="shared" si="10"/>
        <v>73.400000000000063</v>
      </c>
      <c r="H54" s="48">
        <f t="shared" si="10"/>
        <v>73.400000000000063</v>
      </c>
      <c r="I54" s="48">
        <f t="shared" si="11"/>
        <v>34.585622606209547</v>
      </c>
      <c r="J54" s="48">
        <f t="shared" si="12"/>
        <v>10.279218138675784</v>
      </c>
      <c r="K54" s="48"/>
      <c r="L54" s="48">
        <f t="shared" si="13"/>
        <v>100</v>
      </c>
    </row>
    <row r="55" spans="2:12" hidden="1" outlineLevel="1" x14ac:dyDescent="0.25">
      <c r="B55" s="49">
        <f t="shared" si="9"/>
        <v>47300</v>
      </c>
      <c r="C55" s="48">
        <f t="shared" si="6"/>
        <v>283.06652948050237</v>
      </c>
      <c r="D55" s="48"/>
      <c r="E55" s="48">
        <f t="shared" si="10"/>
        <v>47</v>
      </c>
      <c r="F55" s="48">
        <f t="shared" si="10"/>
        <v>45.863999999999997</v>
      </c>
      <c r="G55" s="48">
        <f t="shared" si="10"/>
        <v>72.800000000000068</v>
      </c>
      <c r="H55" s="48">
        <f t="shared" si="10"/>
        <v>72.800000000000068</v>
      </c>
      <c r="I55" s="48">
        <f t="shared" si="11"/>
        <v>34.383410846517819</v>
      </c>
      <c r="J55" s="48">
        <f t="shared" si="12"/>
        <v>10.219118633984388</v>
      </c>
      <c r="K55" s="48"/>
      <c r="L55" s="48">
        <f t="shared" si="13"/>
        <v>100</v>
      </c>
    </row>
    <row r="56" spans="2:12" hidden="1" outlineLevel="1" x14ac:dyDescent="0.25">
      <c r="B56" s="49">
        <f t="shared" si="9"/>
        <v>47665</v>
      </c>
      <c r="C56" s="48">
        <f t="shared" si="6"/>
        <v>280.9777518713887</v>
      </c>
      <c r="D56" s="48"/>
      <c r="E56" s="48">
        <f t="shared" si="10"/>
        <v>46.75</v>
      </c>
      <c r="F56" s="48">
        <f t="shared" si="10"/>
        <v>45.485999999999997</v>
      </c>
      <c r="G56" s="48">
        <f t="shared" si="10"/>
        <v>72.200000000000074</v>
      </c>
      <c r="H56" s="48">
        <f t="shared" si="10"/>
        <v>72.200000000000074</v>
      </c>
      <c r="I56" s="48">
        <f t="shared" si="11"/>
        <v>34.182381358321486</v>
      </c>
      <c r="J56" s="48">
        <f t="shared" si="12"/>
        <v>10.159370513067072</v>
      </c>
      <c r="K56" s="48"/>
      <c r="L56" s="48">
        <f t="shared" si="13"/>
        <v>100</v>
      </c>
    </row>
    <row r="57" spans="2:12" hidden="1" outlineLevel="1" x14ac:dyDescent="0.25">
      <c r="B57" s="49">
        <f t="shared" si="9"/>
        <v>48030</v>
      </c>
      <c r="C57" s="48">
        <f t="shared" si="6"/>
        <v>278.89049895072225</v>
      </c>
      <c r="D57" s="48"/>
      <c r="E57" s="48">
        <f t="shared" si="10"/>
        <v>46.5</v>
      </c>
      <c r="F57" s="48">
        <f t="shared" si="10"/>
        <v>45.107999999999997</v>
      </c>
      <c r="G57" s="48">
        <f t="shared" si="10"/>
        <v>71.60000000000008</v>
      </c>
      <c r="H57" s="48">
        <f t="shared" si="10"/>
        <v>71.60000000000008</v>
      </c>
      <c r="I57" s="48">
        <f t="shared" si="11"/>
        <v>33.982527229233789</v>
      </c>
      <c r="J57" s="48">
        <f t="shared" si="12"/>
        <v>10.099971721488323</v>
      </c>
      <c r="K57" s="48"/>
      <c r="L57" s="48">
        <f t="shared" si="13"/>
        <v>100</v>
      </c>
    </row>
    <row r="58" spans="2:12" hidden="1" outlineLevel="1" x14ac:dyDescent="0.25">
      <c r="B58" s="49">
        <f t="shared" si="9"/>
        <v>48396</v>
      </c>
      <c r="C58" s="48">
        <f t="shared" si="6"/>
        <v>276.8047618041071</v>
      </c>
      <c r="D58" s="48"/>
      <c r="E58" s="48">
        <f t="shared" ref="E58:E66" si="14">IF(E$5&gt;$B58,0,IF(AND(E$5&gt;$B57,E$5&lt;=$B58),E$6,E57-IF(E$10="Flat",E$6,E57)*E$9))</f>
        <v>46.25</v>
      </c>
      <c r="F58" s="48">
        <f t="shared" ref="F58:F66" si="15">IF(F$5&gt;$B58,0,IF(AND(F$5&gt;$B57,F$5&lt;=$B58),F$6,F57-IF(F$10="Flat",F$6,F57)*F$9))</f>
        <v>44.73</v>
      </c>
      <c r="G58" s="48">
        <f t="shared" ref="G58:G66" si="16">IF(G$5&gt;$B58,0,IF(AND(G$5&gt;$B57,G$5&lt;=$B58),G$6,G57-IF(G$10="Flat",G$6,G57)*G$9))</f>
        <v>71.000000000000085</v>
      </c>
      <c r="H58" s="48">
        <f t="shared" ref="H58:H66" si="17">IF(H$5&gt;$B58,0,IF(AND(H$5&gt;$B57,H$5&lt;=$B58),H$6,H57-IF(H$10="Flat",H$6,H57)*H$9))</f>
        <v>71.000000000000085</v>
      </c>
      <c r="I58" s="48">
        <f t="shared" si="11"/>
        <v>33.78384158728263</v>
      </c>
      <c r="J58" s="48">
        <f t="shared" si="12"/>
        <v>10.040920216824297</v>
      </c>
      <c r="K58" s="48"/>
      <c r="L58" s="48">
        <f t="shared" si="13"/>
        <v>100</v>
      </c>
    </row>
    <row r="59" spans="2:12" hidden="1" outlineLevel="1" x14ac:dyDescent="0.25">
      <c r="B59" s="49">
        <f t="shared" si="9"/>
        <v>48761</v>
      </c>
      <c r="C59" s="48">
        <f t="shared" si="6"/>
        <v>274.72053156926705</v>
      </c>
      <c r="D59" s="48"/>
      <c r="E59" s="48">
        <f t="shared" si="14"/>
        <v>46</v>
      </c>
      <c r="F59" s="48">
        <f t="shared" si="15"/>
        <v>44.351999999999997</v>
      </c>
      <c r="G59" s="48">
        <f t="shared" si="16"/>
        <v>70.400000000000091</v>
      </c>
      <c r="H59" s="48">
        <f t="shared" si="17"/>
        <v>70.400000000000091</v>
      </c>
      <c r="I59" s="48">
        <f t="shared" si="11"/>
        <v>33.586317600674263</v>
      </c>
      <c r="J59" s="48">
        <f t="shared" si="12"/>
        <v>9.9822139685925908</v>
      </c>
      <c r="K59" s="48"/>
      <c r="L59" s="48">
        <f t="shared" si="13"/>
        <v>100</v>
      </c>
    </row>
    <row r="60" spans="2:12" hidden="1" outlineLevel="1" x14ac:dyDescent="0.25">
      <c r="B60" s="49">
        <f t="shared" si="9"/>
        <v>49126</v>
      </c>
      <c r="C60" s="48">
        <f t="shared" si="6"/>
        <v>272.63779943574099</v>
      </c>
      <c r="D60" s="48"/>
      <c r="E60" s="48">
        <f t="shared" si="14"/>
        <v>45.75</v>
      </c>
      <c r="F60" s="48">
        <f t="shared" si="15"/>
        <v>43.973999999999997</v>
      </c>
      <c r="G60" s="48">
        <f t="shared" si="16"/>
        <v>69.800000000000097</v>
      </c>
      <c r="H60" s="48">
        <f t="shared" si="17"/>
        <v>69.800000000000097</v>
      </c>
      <c r="I60" s="48">
        <f t="shared" si="11"/>
        <v>33.389948477558399</v>
      </c>
      <c r="J60" s="48">
        <f t="shared" si="12"/>
        <v>9.9238509581824204</v>
      </c>
      <c r="K60" s="48"/>
      <c r="L60" s="48">
        <f t="shared" si="13"/>
        <v>100</v>
      </c>
    </row>
    <row r="61" spans="2:12" hidden="1" outlineLevel="1" x14ac:dyDescent="0.25">
      <c r="B61" s="49">
        <f t="shared" si="9"/>
        <v>49491</v>
      </c>
      <c r="C61" s="48">
        <f t="shared" si="6"/>
        <v>270.55655664458004</v>
      </c>
      <c r="D61" s="48"/>
      <c r="E61" s="48">
        <f t="shared" si="14"/>
        <v>45.5</v>
      </c>
      <c r="F61" s="48">
        <f t="shared" si="15"/>
        <v>43.595999999999997</v>
      </c>
      <c r="G61" s="48">
        <f t="shared" si="16"/>
        <v>69.200000000000102</v>
      </c>
      <c r="H61" s="48">
        <f t="shared" si="17"/>
        <v>69.200000000000102</v>
      </c>
      <c r="I61" s="48">
        <f t="shared" si="11"/>
        <v>33.194727465794656</v>
      </c>
      <c r="J61" s="48">
        <f t="shared" si="12"/>
        <v>9.8658291787852157</v>
      </c>
      <c r="K61" s="48"/>
      <c r="L61" s="48">
        <f t="shared" si="13"/>
        <v>100</v>
      </c>
    </row>
    <row r="62" spans="2:12" hidden="1" outlineLevel="1" x14ac:dyDescent="0.25">
      <c r="B62" s="49">
        <f t="shared" si="9"/>
        <v>49857</v>
      </c>
      <c r="C62" s="48">
        <f t="shared" si="6"/>
        <v>268.47679448804621</v>
      </c>
      <c r="D62" s="48"/>
      <c r="E62" s="48">
        <f t="shared" si="14"/>
        <v>45.25</v>
      </c>
      <c r="F62" s="48">
        <f t="shared" si="15"/>
        <v>43.217999999999996</v>
      </c>
      <c r="G62" s="48">
        <f t="shared" si="16"/>
        <v>68.600000000000108</v>
      </c>
      <c r="H62" s="48">
        <f t="shared" si="17"/>
        <v>68.600000000000108</v>
      </c>
      <c r="I62" s="48">
        <f t="shared" si="11"/>
        <v>33.000647852720398</v>
      </c>
      <c r="J62" s="48">
        <f t="shared" si="12"/>
        <v>9.8081466353256115</v>
      </c>
      <c r="K62" s="48"/>
      <c r="L62" s="48">
        <f t="shared" si="13"/>
        <v>100</v>
      </c>
    </row>
    <row r="63" spans="2:12" hidden="1" outlineLevel="1" x14ac:dyDescent="0.25">
      <c r="B63" s="49">
        <f t="shared" si="9"/>
        <v>50222</v>
      </c>
      <c r="C63" s="48">
        <f t="shared" si="6"/>
        <v>266.39850430931301</v>
      </c>
      <c r="D63" s="48"/>
      <c r="E63" s="48">
        <f t="shared" si="14"/>
        <v>45</v>
      </c>
      <c r="F63" s="48">
        <f t="shared" si="15"/>
        <v>42.839999999999996</v>
      </c>
      <c r="G63" s="48">
        <f t="shared" si="16"/>
        <v>68.000000000000114</v>
      </c>
      <c r="H63" s="48">
        <f t="shared" si="17"/>
        <v>68.000000000000114</v>
      </c>
      <c r="I63" s="48">
        <f t="shared" si="11"/>
        <v>32.807702964919898</v>
      </c>
      <c r="J63" s="48">
        <f t="shared" si="12"/>
        <v>9.750801344392853</v>
      </c>
      <c r="K63" s="48"/>
      <c r="L63" s="48">
        <f t="shared" si="13"/>
        <v>100</v>
      </c>
    </row>
    <row r="64" spans="2:12" hidden="1" outlineLevel="1" x14ac:dyDescent="0.25">
      <c r="B64" s="49">
        <f t="shared" si="9"/>
        <v>50587</v>
      </c>
      <c r="C64" s="48">
        <f t="shared" si="6"/>
        <v>264.32167750216774</v>
      </c>
      <c r="D64" s="48"/>
      <c r="E64" s="48">
        <f t="shared" si="14"/>
        <v>44.75</v>
      </c>
      <c r="F64" s="48">
        <f t="shared" si="15"/>
        <v>42.461999999999996</v>
      </c>
      <c r="G64" s="48">
        <f t="shared" si="16"/>
        <v>67.400000000000119</v>
      </c>
      <c r="H64" s="48">
        <f t="shared" si="17"/>
        <v>67.400000000000119</v>
      </c>
      <c r="I64" s="48">
        <f t="shared" si="11"/>
        <v>32.615886167994901</v>
      </c>
      <c r="J64" s="48">
        <f t="shared" si="12"/>
        <v>9.693791334172591</v>
      </c>
      <c r="K64" s="48"/>
      <c r="L64" s="48">
        <f t="shared" si="13"/>
        <v>100</v>
      </c>
    </row>
    <row r="65" spans="2:12" hidden="1" outlineLevel="1" x14ac:dyDescent="0.25">
      <c r="B65" s="49">
        <f t="shared" si="9"/>
        <v>50952</v>
      </c>
      <c r="C65" s="48">
        <f t="shared" si="6"/>
        <v>262.24630551071584</v>
      </c>
      <c r="D65" s="48"/>
      <c r="E65" s="48">
        <f t="shared" si="14"/>
        <v>44.5</v>
      </c>
      <c r="F65" s="48">
        <f t="shared" si="15"/>
        <v>42.083999999999996</v>
      </c>
      <c r="G65" s="48">
        <f t="shared" si="16"/>
        <v>66.800000000000125</v>
      </c>
      <c r="H65" s="48">
        <f t="shared" si="17"/>
        <v>66.800000000000125</v>
      </c>
      <c r="I65" s="48">
        <f t="shared" si="11"/>
        <v>32.425190866336486</v>
      </c>
      <c r="J65" s="48">
        <f t="shared" si="12"/>
        <v>9.6371146443790838</v>
      </c>
      <c r="K65" s="48"/>
      <c r="L65" s="48">
        <f t="shared" si="13"/>
        <v>100</v>
      </c>
    </row>
    <row r="66" spans="2:12" collapsed="1" x14ac:dyDescent="0.25">
      <c r="B66" s="49">
        <f t="shared" si="9"/>
        <v>51318</v>
      </c>
      <c r="C66" s="48">
        <f t="shared" si="6"/>
        <v>260.17237982908631</v>
      </c>
      <c r="D66" s="48"/>
      <c r="E66" s="48">
        <f t="shared" si="14"/>
        <v>44.25</v>
      </c>
      <c r="F66" s="48">
        <f t="shared" si="15"/>
        <v>41.705999999999996</v>
      </c>
      <c r="G66" s="48">
        <f t="shared" si="16"/>
        <v>66.200000000000131</v>
      </c>
      <c r="H66" s="48">
        <f t="shared" si="17"/>
        <v>66.200000000000131</v>
      </c>
      <c r="I66" s="48">
        <f t="shared" si="11"/>
        <v>32.235610502898275</v>
      </c>
      <c r="J66" s="48">
        <f t="shared" si="12"/>
        <v>9.5807693261877933</v>
      </c>
      <c r="K66" s="48"/>
      <c r="L66" s="48">
        <f t="shared" si="13"/>
        <v>100</v>
      </c>
    </row>
    <row r="67" spans="2:12" x14ac:dyDescent="0.25">
      <c r="B67" s="49"/>
    </row>
    <row r="76" spans="2:12" x14ac:dyDescent="0.25">
      <c r="E76" s="47"/>
      <c r="F76" s="47"/>
      <c r="G76" s="47"/>
      <c r="H76" s="47"/>
      <c r="I76" s="47"/>
      <c r="J76" s="47"/>
    </row>
    <row r="77" spans="2:12" x14ac:dyDescent="0.25">
      <c r="E77" s="46"/>
      <c r="F77" s="46"/>
      <c r="G77" s="46"/>
      <c r="H77" s="46"/>
      <c r="I77" s="46"/>
      <c r="J77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70" zoomScaleNormal="70" workbookViewId="0">
      <selection activeCell="C45" sqref="C45"/>
    </sheetView>
  </sheetViews>
  <sheetFormatPr defaultRowHeight="15" x14ac:dyDescent="0.25"/>
  <cols>
    <col min="1" max="1" width="37" style="104" customWidth="1"/>
    <col min="2" max="2" width="35.7109375" style="104" customWidth="1"/>
    <col min="3" max="3" width="18" style="104" customWidth="1"/>
    <col min="4" max="4" width="25.85546875" style="104" bestFit="1" customWidth="1"/>
    <col min="5" max="5" width="9.140625" style="104"/>
    <col min="6" max="6" width="18.85546875" style="104" bestFit="1" customWidth="1"/>
    <col min="7" max="7" width="10.7109375" style="104" bestFit="1" customWidth="1"/>
    <col min="8" max="8" width="22.7109375" style="104" customWidth="1"/>
    <col min="9" max="9" width="17.85546875" style="104" bestFit="1" customWidth="1"/>
    <col min="10" max="16384" width="9.140625" style="104"/>
  </cols>
  <sheetData>
    <row r="1" spans="1:9" x14ac:dyDescent="0.25">
      <c r="A1" s="1" t="s">
        <v>140</v>
      </c>
    </row>
    <row r="3" spans="1:9" ht="23.25" customHeight="1" x14ac:dyDescent="0.35">
      <c r="A3" s="105" t="s">
        <v>142</v>
      </c>
      <c r="B3" s="106"/>
      <c r="C3" s="106"/>
      <c r="D3" s="107"/>
      <c r="E3" s="108"/>
      <c r="F3" s="108"/>
      <c r="G3" s="108"/>
      <c r="H3" s="108"/>
    </row>
    <row r="5" spans="1:9" ht="45" x14ac:dyDescent="0.25">
      <c r="A5" s="109" t="s">
        <v>143</v>
      </c>
      <c r="B5" s="103" t="s">
        <v>144</v>
      </c>
      <c r="C5" s="103" t="s">
        <v>145</v>
      </c>
      <c r="D5" s="103" t="s">
        <v>146</v>
      </c>
      <c r="E5" s="103" t="s">
        <v>147</v>
      </c>
      <c r="F5" s="103" t="s">
        <v>38</v>
      </c>
      <c r="G5" s="103" t="s">
        <v>148</v>
      </c>
      <c r="H5" s="103" t="s">
        <v>149</v>
      </c>
      <c r="I5" s="103" t="s">
        <v>150</v>
      </c>
    </row>
    <row r="6" spans="1:9" ht="5.25" customHeight="1" x14ac:dyDescent="0.25">
      <c r="A6" s="110"/>
      <c r="B6" s="108"/>
      <c r="C6" s="108"/>
      <c r="D6" s="108"/>
      <c r="E6" s="108"/>
      <c r="F6" s="108"/>
      <c r="G6" s="108"/>
    </row>
    <row r="7" spans="1:9" hidden="1" x14ac:dyDescent="0.25">
      <c r="A7" s="111" t="s">
        <v>151</v>
      </c>
      <c r="B7" s="108"/>
      <c r="C7" s="108"/>
      <c r="D7" s="108"/>
      <c r="E7" s="108"/>
      <c r="F7" s="108"/>
      <c r="G7" s="112"/>
    </row>
    <row r="8" spans="1:9" x14ac:dyDescent="0.25">
      <c r="A8" s="104" t="s">
        <v>173</v>
      </c>
      <c r="B8" s="113" t="s">
        <v>152</v>
      </c>
      <c r="C8" s="114">
        <v>41712</v>
      </c>
      <c r="D8" s="114">
        <v>41858</v>
      </c>
      <c r="E8" s="115">
        <v>10</v>
      </c>
      <c r="F8" s="116" t="s">
        <v>174</v>
      </c>
      <c r="G8" s="117">
        <v>42855</v>
      </c>
      <c r="H8" s="118" t="s">
        <v>109</v>
      </c>
      <c r="I8" s="119" t="s">
        <v>93</v>
      </c>
    </row>
    <row r="9" spans="1:9" x14ac:dyDescent="0.25">
      <c r="A9" s="104" t="s">
        <v>173</v>
      </c>
      <c r="B9" s="113" t="s">
        <v>153</v>
      </c>
      <c r="C9" s="114">
        <v>41775</v>
      </c>
      <c r="D9" s="114">
        <v>41865</v>
      </c>
      <c r="E9" s="115">
        <v>10</v>
      </c>
      <c r="F9" s="120" t="s">
        <v>175</v>
      </c>
      <c r="G9" s="117">
        <v>42855</v>
      </c>
      <c r="H9" s="118" t="s">
        <v>50</v>
      </c>
      <c r="I9" s="119" t="s">
        <v>93</v>
      </c>
    </row>
    <row r="10" spans="1:9" x14ac:dyDescent="0.25">
      <c r="A10" s="104" t="s">
        <v>176</v>
      </c>
      <c r="B10" s="113" t="s">
        <v>154</v>
      </c>
      <c r="C10" s="114">
        <v>41829</v>
      </c>
      <c r="D10" s="114">
        <v>41869</v>
      </c>
      <c r="E10" s="115">
        <v>5</v>
      </c>
      <c r="F10" s="116" t="s">
        <v>177</v>
      </c>
      <c r="G10" s="117">
        <v>42735</v>
      </c>
      <c r="H10" s="118" t="s">
        <v>109</v>
      </c>
      <c r="I10" s="119" t="s">
        <v>93</v>
      </c>
    </row>
    <row r="11" spans="1:9" x14ac:dyDescent="0.25">
      <c r="A11" s="104" t="s">
        <v>176</v>
      </c>
      <c r="B11" s="113" t="s">
        <v>155</v>
      </c>
      <c r="C11" s="114">
        <v>41745</v>
      </c>
      <c r="D11" s="114">
        <v>41844</v>
      </c>
      <c r="E11" s="115">
        <v>8</v>
      </c>
      <c r="F11" s="120" t="s">
        <v>178</v>
      </c>
      <c r="G11" s="117">
        <v>42735</v>
      </c>
      <c r="H11" s="118" t="s">
        <v>109</v>
      </c>
      <c r="I11" s="119" t="s">
        <v>93</v>
      </c>
    </row>
    <row r="12" spans="1:9" x14ac:dyDescent="0.25">
      <c r="A12" s="104" t="s">
        <v>173</v>
      </c>
      <c r="B12" s="113" t="s">
        <v>156</v>
      </c>
      <c r="C12" s="114">
        <v>41743</v>
      </c>
      <c r="D12" s="114">
        <v>41844</v>
      </c>
      <c r="E12" s="115">
        <v>8.5</v>
      </c>
      <c r="F12" s="116" t="s">
        <v>179</v>
      </c>
      <c r="G12" s="117">
        <v>42855</v>
      </c>
      <c r="H12" s="118" t="s">
        <v>109</v>
      </c>
      <c r="I12" s="119" t="s">
        <v>93</v>
      </c>
    </row>
    <row r="13" spans="1:9" x14ac:dyDescent="0.25">
      <c r="A13" s="104" t="s">
        <v>173</v>
      </c>
      <c r="B13" s="113" t="s">
        <v>157</v>
      </c>
      <c r="C13" s="114">
        <v>41712</v>
      </c>
      <c r="D13" s="114">
        <v>41858</v>
      </c>
      <c r="E13" s="115">
        <v>10</v>
      </c>
      <c r="F13" s="116" t="s">
        <v>174</v>
      </c>
      <c r="G13" s="117">
        <v>42855</v>
      </c>
      <c r="H13" s="118" t="s">
        <v>109</v>
      </c>
      <c r="I13" s="119" t="s">
        <v>93</v>
      </c>
    </row>
    <row r="14" spans="1:9" x14ac:dyDescent="0.25">
      <c r="A14" s="104" t="s">
        <v>176</v>
      </c>
      <c r="B14" s="113" t="s">
        <v>158</v>
      </c>
      <c r="C14" s="114">
        <v>41774</v>
      </c>
      <c r="D14" s="114">
        <v>41851</v>
      </c>
      <c r="E14" s="115">
        <v>10</v>
      </c>
      <c r="F14" s="116" t="s">
        <v>180</v>
      </c>
      <c r="G14" s="117">
        <v>42735</v>
      </c>
      <c r="H14" s="118" t="s">
        <v>109</v>
      </c>
      <c r="I14" s="119" t="s">
        <v>93</v>
      </c>
    </row>
    <row r="15" spans="1:9" x14ac:dyDescent="0.25">
      <c r="A15" s="104" t="s">
        <v>176</v>
      </c>
      <c r="B15" s="113" t="s">
        <v>135</v>
      </c>
      <c r="C15" s="114">
        <v>41774</v>
      </c>
      <c r="D15" s="114">
        <v>41851</v>
      </c>
      <c r="E15" s="115">
        <v>7</v>
      </c>
      <c r="F15" s="116" t="s">
        <v>181</v>
      </c>
      <c r="G15" s="117">
        <v>42735</v>
      </c>
      <c r="H15" s="118" t="s">
        <v>109</v>
      </c>
      <c r="I15" s="119" t="s">
        <v>93</v>
      </c>
    </row>
    <row r="16" spans="1:9" x14ac:dyDescent="0.25">
      <c r="A16" s="104" t="s">
        <v>182</v>
      </c>
      <c r="B16" s="113" t="s">
        <v>159</v>
      </c>
      <c r="C16" s="114">
        <v>41726</v>
      </c>
      <c r="D16" s="114">
        <v>42153</v>
      </c>
      <c r="E16" s="115">
        <v>2.99</v>
      </c>
      <c r="F16" s="116" t="s">
        <v>183</v>
      </c>
      <c r="G16" s="117">
        <v>42735</v>
      </c>
      <c r="H16" s="118" t="s">
        <v>110</v>
      </c>
      <c r="I16" s="119" t="s">
        <v>93</v>
      </c>
    </row>
    <row r="17" spans="1:9" x14ac:dyDescent="0.25">
      <c r="A17" s="104" t="s">
        <v>182</v>
      </c>
      <c r="B17" s="113" t="s">
        <v>160</v>
      </c>
      <c r="C17" s="114">
        <v>41743</v>
      </c>
      <c r="D17" s="114">
        <v>42153</v>
      </c>
      <c r="E17" s="115">
        <v>10</v>
      </c>
      <c r="F17" s="116" t="s">
        <v>175</v>
      </c>
      <c r="G17" s="117">
        <v>42735</v>
      </c>
      <c r="H17" s="118" t="s">
        <v>50</v>
      </c>
      <c r="I17" s="119" t="s">
        <v>93</v>
      </c>
    </row>
    <row r="18" spans="1:9" x14ac:dyDescent="0.25">
      <c r="A18" s="104" t="s">
        <v>182</v>
      </c>
      <c r="B18" s="113" t="s">
        <v>161</v>
      </c>
      <c r="C18" s="114">
        <v>41852</v>
      </c>
      <c r="D18" s="114">
        <v>42153</v>
      </c>
      <c r="E18" s="115">
        <v>9.9</v>
      </c>
      <c r="F18" s="116" t="s">
        <v>184</v>
      </c>
      <c r="G18" s="117">
        <v>42735</v>
      </c>
      <c r="H18" s="118" t="s">
        <v>109</v>
      </c>
      <c r="I18" s="119" t="s">
        <v>93</v>
      </c>
    </row>
    <row r="19" spans="1:9" x14ac:dyDescent="0.25">
      <c r="A19" s="104" t="s">
        <v>182</v>
      </c>
      <c r="B19" s="113" t="s">
        <v>162</v>
      </c>
      <c r="C19" s="114">
        <v>41774</v>
      </c>
      <c r="D19" s="114">
        <v>42153</v>
      </c>
      <c r="E19" s="115">
        <v>6</v>
      </c>
      <c r="F19" s="116" t="s">
        <v>179</v>
      </c>
      <c r="G19" s="117">
        <v>42735</v>
      </c>
      <c r="H19" s="118" t="s">
        <v>109</v>
      </c>
      <c r="I19" s="119" t="s">
        <v>93</v>
      </c>
    </row>
    <row r="20" spans="1:9" x14ac:dyDescent="0.25">
      <c r="A20" s="104" t="s">
        <v>182</v>
      </c>
      <c r="B20" s="113" t="s">
        <v>163</v>
      </c>
      <c r="C20" s="114">
        <v>41858</v>
      </c>
      <c r="D20" s="114">
        <v>42153</v>
      </c>
      <c r="E20" s="115">
        <v>8</v>
      </c>
      <c r="F20" s="116" t="s">
        <v>185</v>
      </c>
      <c r="G20" s="117">
        <v>42735</v>
      </c>
      <c r="H20" s="118" t="s">
        <v>109</v>
      </c>
      <c r="I20" s="119" t="s">
        <v>93</v>
      </c>
    </row>
    <row r="21" spans="1:9" x14ac:dyDescent="0.25">
      <c r="A21" s="104" t="s">
        <v>186</v>
      </c>
      <c r="B21" s="113" t="s">
        <v>164</v>
      </c>
      <c r="C21" s="114">
        <v>42121</v>
      </c>
      <c r="D21" s="114">
        <v>42160</v>
      </c>
      <c r="E21" s="115">
        <v>8</v>
      </c>
      <c r="F21" s="116" t="s">
        <v>187</v>
      </c>
      <c r="G21" s="117">
        <v>43100</v>
      </c>
      <c r="H21" s="118" t="s">
        <v>109</v>
      </c>
      <c r="I21" s="119" t="s">
        <v>93</v>
      </c>
    </row>
    <row r="22" spans="1:9" x14ac:dyDescent="0.25">
      <c r="A22" s="104" t="s">
        <v>186</v>
      </c>
      <c r="B22" s="113" t="s">
        <v>165</v>
      </c>
      <c r="C22" s="114">
        <v>42123</v>
      </c>
      <c r="D22" s="114">
        <v>42160</v>
      </c>
      <c r="E22" s="115">
        <v>2.9</v>
      </c>
      <c r="F22" s="116" t="s">
        <v>188</v>
      </c>
      <c r="G22" s="117">
        <v>43100</v>
      </c>
      <c r="H22" s="118" t="s">
        <v>109</v>
      </c>
      <c r="I22" s="119" t="s">
        <v>93</v>
      </c>
    </row>
    <row r="23" spans="1:9" hidden="1" x14ac:dyDescent="0.25">
      <c r="B23" s="113"/>
      <c r="C23" s="121"/>
      <c r="D23" s="121"/>
      <c r="E23" s="122"/>
      <c r="F23" s="113"/>
      <c r="G23" s="121"/>
      <c r="H23" s="113"/>
      <c r="I23" s="113"/>
    </row>
    <row r="24" spans="1:9" hidden="1" x14ac:dyDescent="0.25">
      <c r="B24" s="113" t="s">
        <v>166</v>
      </c>
      <c r="C24" s="121"/>
      <c r="D24" s="121"/>
      <c r="E24" s="122">
        <v>0</v>
      </c>
      <c r="F24" s="113"/>
      <c r="G24" s="121">
        <v>42736</v>
      </c>
      <c r="H24" s="113"/>
      <c r="I24" s="113" t="s">
        <v>92</v>
      </c>
    </row>
    <row r="25" spans="1:9" ht="15.75" thickBot="1" x14ac:dyDescent="0.3">
      <c r="B25" s="113"/>
      <c r="C25" s="113"/>
      <c r="D25" s="123" t="s">
        <v>167</v>
      </c>
      <c r="E25" s="124">
        <f>SUM(E8:E24)</f>
        <v>116.29</v>
      </c>
      <c r="F25" s="120"/>
      <c r="G25" s="125"/>
      <c r="H25" s="119"/>
      <c r="I25" s="119"/>
    </row>
    <row r="26" spans="1:9" ht="15.75" thickTop="1" x14ac:dyDescent="0.25"/>
    <row r="30" spans="1:9" x14ac:dyDescent="0.25">
      <c r="B30" s="126" t="s">
        <v>168</v>
      </c>
      <c r="C30" s="127"/>
      <c r="D30" s="128">
        <f>SUM(E8:E15)</f>
        <v>68.5</v>
      </c>
    </row>
    <row r="31" spans="1:9" x14ac:dyDescent="0.25">
      <c r="B31" s="129" t="s">
        <v>141</v>
      </c>
      <c r="C31" s="130" t="s">
        <v>138</v>
      </c>
      <c r="D31" s="131">
        <f>SUM(E16:E20)</f>
        <v>36.89</v>
      </c>
    </row>
    <row r="32" spans="1:9" x14ac:dyDescent="0.25">
      <c r="B32" s="132" t="str">
        <f>B31</f>
        <v>Oregon Post-MSP Solar QF</v>
      </c>
      <c r="C32" s="133" t="s">
        <v>139</v>
      </c>
      <c r="D32" s="134">
        <f>SUM(E21:E22)</f>
        <v>10.9</v>
      </c>
    </row>
    <row r="33" spans="1:4" x14ac:dyDescent="0.25">
      <c r="D33" s="115">
        <f>SUM(D30:D32)</f>
        <v>116.29</v>
      </c>
    </row>
    <row r="35" spans="1:4" x14ac:dyDescent="0.25">
      <c r="B35" s="126" t="s">
        <v>141</v>
      </c>
      <c r="C35" s="135" t="s">
        <v>109</v>
      </c>
      <c r="D35" s="128">
        <f>SUMIF($H$8:$H$22,C35,$E$8:$E$22)</f>
        <v>93.300000000000011</v>
      </c>
    </row>
    <row r="36" spans="1:4" x14ac:dyDescent="0.25">
      <c r="B36" s="129" t="s">
        <v>141</v>
      </c>
      <c r="C36" s="136" t="s">
        <v>50</v>
      </c>
      <c r="D36" s="131">
        <f t="shared" ref="D36:D37" si="0">SUMIF($H$8:$H$22,C36,$E$8:$E$22)</f>
        <v>20</v>
      </c>
    </row>
    <row r="37" spans="1:4" x14ac:dyDescent="0.25">
      <c r="B37" s="132" t="str">
        <f>B36</f>
        <v>Oregon Post-MSP Solar QF</v>
      </c>
      <c r="C37" s="137" t="s">
        <v>110</v>
      </c>
      <c r="D37" s="134">
        <f t="shared" si="0"/>
        <v>2.99</v>
      </c>
    </row>
    <row r="38" spans="1:4" x14ac:dyDescent="0.25">
      <c r="D38" s="115">
        <f>SUM(D35:D37)</f>
        <v>116.29</v>
      </c>
    </row>
    <row r="39" spans="1:4" x14ac:dyDescent="0.25">
      <c r="A39" s="104" t="s">
        <v>191</v>
      </c>
    </row>
    <row r="40" spans="1:4" x14ac:dyDescent="0.25">
      <c r="A40" s="104" t="s">
        <v>192</v>
      </c>
    </row>
    <row r="41" spans="1:4" x14ac:dyDescent="0.25">
      <c r="A41" s="104" t="s">
        <v>193</v>
      </c>
    </row>
    <row r="42" spans="1:4" x14ac:dyDescent="0.25">
      <c r="A42" s="104" t="s">
        <v>194</v>
      </c>
    </row>
  </sheetData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1"/>
  <sheetViews>
    <sheetView zoomScale="80" zoomScaleNormal="80" workbookViewId="0">
      <pane xSplit="12" ySplit="9" topLeftCell="S10" activePane="bottomRight" state="frozen"/>
      <selection activeCell="M327" sqref="M327"/>
      <selection pane="topRight" activeCell="M327" sqref="M327"/>
      <selection pane="bottomLeft" activeCell="M327" sqref="M327"/>
      <selection pane="bottomRight" activeCell="H7" sqref="H7"/>
    </sheetView>
  </sheetViews>
  <sheetFormatPr defaultRowHeight="15" outlineLevelRow="1" x14ac:dyDescent="0.25"/>
  <cols>
    <col min="1" max="1" width="9.140625" style="138" hidden="1" customWidth="1"/>
    <col min="2" max="4" width="7" style="138" hidden="1" customWidth="1"/>
    <col min="5" max="5" width="1.5703125" style="138" customWidth="1"/>
    <col min="6" max="6" width="23.42578125" style="138" customWidth="1"/>
    <col min="7" max="7" width="1.5703125" style="138" customWidth="1"/>
    <col min="8" max="8" width="10.7109375" style="138" bestFit="1" customWidth="1"/>
    <col min="9" max="11" width="10.7109375" style="138" customWidth="1"/>
    <col min="12" max="12" width="4.140625" style="138" customWidth="1"/>
    <col min="13" max="27" width="14.42578125" style="138" customWidth="1"/>
    <col min="28" max="28" width="3.140625" style="139" customWidth="1"/>
    <col min="29" max="16384" width="9.140625" style="140"/>
  </cols>
  <sheetData>
    <row r="1" spans="1:28" x14ac:dyDescent="0.25">
      <c r="AB1" s="139" t="s">
        <v>64</v>
      </c>
    </row>
    <row r="2" spans="1:28" ht="15.75" thickBot="1" x14ac:dyDescent="0.3">
      <c r="F2" s="141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39" t="s">
        <v>64</v>
      </c>
    </row>
    <row r="3" spans="1:28" ht="45.75" thickBot="1" x14ac:dyDescent="0.3">
      <c r="F3" s="142"/>
      <c r="H3" s="143" t="s">
        <v>45</v>
      </c>
      <c r="I3" s="143" t="s">
        <v>109</v>
      </c>
      <c r="J3" s="143" t="s">
        <v>50</v>
      </c>
      <c r="K3" s="143" t="s">
        <v>110</v>
      </c>
      <c r="L3" s="142"/>
      <c r="M3" s="144" t="s">
        <v>152</v>
      </c>
      <c r="N3" s="145" t="s">
        <v>153</v>
      </c>
      <c r="O3" s="145" t="s">
        <v>154</v>
      </c>
      <c r="P3" s="145" t="s">
        <v>155</v>
      </c>
      <c r="Q3" s="145" t="s">
        <v>156</v>
      </c>
      <c r="R3" s="145" t="s">
        <v>157</v>
      </c>
      <c r="S3" s="145" t="s">
        <v>158</v>
      </c>
      <c r="T3" s="145" t="s">
        <v>135</v>
      </c>
      <c r="U3" s="145" t="s">
        <v>159</v>
      </c>
      <c r="V3" s="145" t="s">
        <v>160</v>
      </c>
      <c r="W3" s="145" t="s">
        <v>161</v>
      </c>
      <c r="X3" s="145" t="s">
        <v>162</v>
      </c>
      <c r="Y3" s="145" t="s">
        <v>163</v>
      </c>
      <c r="Z3" s="145" t="s">
        <v>164</v>
      </c>
      <c r="AA3" s="145" t="s">
        <v>165</v>
      </c>
      <c r="AB3" s="146"/>
    </row>
    <row r="4" spans="1:28" x14ac:dyDescent="0.25">
      <c r="F4" s="147" t="s">
        <v>136</v>
      </c>
      <c r="H4" s="148">
        <f>SUM(M4:AB4)</f>
        <v>116.29</v>
      </c>
      <c r="I4" s="148">
        <f>SUMIF($M$10:$AB$10,I$3,$M4:$AB4)</f>
        <v>93.300000000000011</v>
      </c>
      <c r="J4" s="148">
        <f t="shared" ref="J4:K4" si="0">SUMIF($M$10:$AB$10,J$3,$M4:$AB4)</f>
        <v>20</v>
      </c>
      <c r="K4" s="148">
        <f t="shared" si="0"/>
        <v>2.99</v>
      </c>
      <c r="L4" s="142"/>
      <c r="M4" s="147">
        <v>10</v>
      </c>
      <c r="N4" s="147">
        <v>10</v>
      </c>
      <c r="O4" s="147">
        <v>5</v>
      </c>
      <c r="P4" s="147">
        <v>8</v>
      </c>
      <c r="Q4" s="147">
        <v>8.5</v>
      </c>
      <c r="R4" s="147">
        <v>10</v>
      </c>
      <c r="S4" s="147">
        <v>10</v>
      </c>
      <c r="T4" s="147">
        <v>7</v>
      </c>
      <c r="U4" s="147">
        <v>2.99</v>
      </c>
      <c r="V4" s="147">
        <v>10</v>
      </c>
      <c r="W4" s="147">
        <v>9.9</v>
      </c>
      <c r="X4" s="147">
        <v>6</v>
      </c>
      <c r="Y4" s="147">
        <v>8</v>
      </c>
      <c r="Z4" s="147">
        <v>8</v>
      </c>
      <c r="AA4" s="147">
        <v>2.9</v>
      </c>
      <c r="AB4" s="149"/>
    </row>
    <row r="5" spans="1:28" x14ac:dyDescent="0.25">
      <c r="F5" s="147" t="s">
        <v>1</v>
      </c>
      <c r="L5" s="142"/>
      <c r="M5" s="150">
        <v>0.24498864907094525</v>
      </c>
      <c r="N5" s="150">
        <v>0.23755510279930742</v>
      </c>
      <c r="O5" s="150">
        <v>0.27983253305019601</v>
      </c>
      <c r="P5" s="150">
        <v>0.28171034860048244</v>
      </c>
      <c r="Q5" s="150">
        <v>0.23180271196971156</v>
      </c>
      <c r="R5" s="150">
        <v>0.23755510279930742</v>
      </c>
      <c r="S5" s="150">
        <v>0.28171034860048244</v>
      </c>
      <c r="T5" s="150">
        <v>0.28748718134378271</v>
      </c>
      <c r="U5" s="150">
        <v>0.27777989444968409</v>
      </c>
      <c r="V5" s="150">
        <v>0.27911369798953484</v>
      </c>
      <c r="W5" s="150">
        <v>0.26541551001315322</v>
      </c>
      <c r="X5" s="150">
        <v>0.23344824678337703</v>
      </c>
      <c r="Y5" s="150">
        <v>0.29469381312527004</v>
      </c>
      <c r="Z5" s="150">
        <v>0.30096446917808173</v>
      </c>
      <c r="AA5" s="150">
        <v>0.28625105488190794</v>
      </c>
      <c r="AB5" s="139" t="s">
        <v>64</v>
      </c>
    </row>
    <row r="6" spans="1:28" x14ac:dyDescent="0.25">
      <c r="F6" s="147" t="s">
        <v>101</v>
      </c>
      <c r="L6" s="142"/>
      <c r="M6" s="151">
        <f>M4*8760*M5</f>
        <v>21461.005658614806</v>
      </c>
      <c r="N6" s="151">
        <f t="shared" ref="N6:AA6" si="1">N4*8760*N5</f>
        <v>20809.827005219329</v>
      </c>
      <c r="O6" s="151">
        <f t="shared" si="1"/>
        <v>12256.664947598585</v>
      </c>
      <c r="P6" s="151">
        <f t="shared" si="1"/>
        <v>19742.261229921809</v>
      </c>
      <c r="Q6" s="151">
        <f t="shared" si="1"/>
        <v>17260.029933264723</v>
      </c>
      <c r="R6" s="151">
        <f t="shared" si="1"/>
        <v>20809.827005219329</v>
      </c>
      <c r="S6" s="151">
        <f t="shared" si="1"/>
        <v>24677.826537402263</v>
      </c>
      <c r="T6" s="151">
        <f t="shared" si="1"/>
        <v>17628.713960000754</v>
      </c>
      <c r="U6" s="151">
        <f t="shared" si="1"/>
        <v>7275.7221073839064</v>
      </c>
      <c r="V6" s="151">
        <f t="shared" si="1"/>
        <v>24450.359943883253</v>
      </c>
      <c r="W6" s="151">
        <f t="shared" si="1"/>
        <v>23017.894690380701</v>
      </c>
      <c r="X6" s="151">
        <f t="shared" si="1"/>
        <v>12270.039850934296</v>
      </c>
      <c r="Y6" s="151">
        <f t="shared" si="1"/>
        <v>20652.142423818925</v>
      </c>
      <c r="Z6" s="151">
        <f t="shared" si="1"/>
        <v>21091.589999999967</v>
      </c>
      <c r="AA6" s="151">
        <f t="shared" si="1"/>
        <v>7271.9217982199889</v>
      </c>
      <c r="AB6" s="139" t="s">
        <v>64</v>
      </c>
    </row>
    <row r="7" spans="1:28" x14ac:dyDescent="0.25">
      <c r="F7" s="147" t="s">
        <v>102</v>
      </c>
      <c r="H7" s="176">
        <f>SUMPRODUCT(M4:AA4,M7:AA7)/SUM(M4:AA4)</f>
        <v>5.864218763436237E-3</v>
      </c>
      <c r="L7" s="142"/>
      <c r="M7" s="152">
        <v>7.7000000000000002E-3</v>
      </c>
      <c r="N7" s="152">
        <v>7.7000000000000002E-3</v>
      </c>
      <c r="O7" s="152">
        <v>7.7000000000000002E-3</v>
      </c>
      <c r="P7" s="152">
        <v>7.0000000000000001E-3</v>
      </c>
      <c r="Q7" s="152">
        <v>7.0000000000000001E-3</v>
      </c>
      <c r="R7" s="152">
        <v>5.0000000000000001E-3</v>
      </c>
      <c r="S7" s="152">
        <v>5.0000000000000001E-3</v>
      </c>
      <c r="T7" s="152">
        <v>5.0000000000000001E-3</v>
      </c>
      <c r="U7" s="152">
        <v>5.0000000000000001E-3</v>
      </c>
      <c r="V7" s="152">
        <v>5.0000000000000001E-3</v>
      </c>
      <c r="W7" s="152">
        <v>5.0000000000000001E-3</v>
      </c>
      <c r="X7" s="152">
        <v>5.0000000000000001E-3</v>
      </c>
      <c r="Y7" s="152">
        <v>5.0000000000000001E-3</v>
      </c>
      <c r="Z7" s="152">
        <v>5.0000000000000001E-3</v>
      </c>
      <c r="AA7" s="152">
        <v>5.0000000000000001E-3</v>
      </c>
    </row>
    <row r="8" spans="1:28" x14ac:dyDescent="0.25">
      <c r="A8" s="153" t="s">
        <v>41</v>
      </c>
      <c r="B8" s="153"/>
      <c r="C8" s="154"/>
      <c r="D8" s="155"/>
      <c r="F8" s="147" t="s">
        <v>103</v>
      </c>
      <c r="L8" s="142"/>
      <c r="M8" s="156" t="s">
        <v>137</v>
      </c>
      <c r="N8" s="157" t="s">
        <v>137</v>
      </c>
      <c r="O8" s="157" t="s">
        <v>137</v>
      </c>
      <c r="P8" s="157" t="s">
        <v>137</v>
      </c>
      <c r="Q8" s="157" t="s">
        <v>137</v>
      </c>
      <c r="R8" s="157" t="s">
        <v>137</v>
      </c>
      <c r="S8" s="157" t="s">
        <v>137</v>
      </c>
      <c r="T8" s="157" t="s">
        <v>137</v>
      </c>
      <c r="U8" s="157" t="s">
        <v>137</v>
      </c>
      <c r="V8" s="157" t="s">
        <v>137</v>
      </c>
      <c r="W8" s="157" t="s">
        <v>137</v>
      </c>
      <c r="X8" s="157" t="s">
        <v>137</v>
      </c>
      <c r="Y8" s="157" t="s">
        <v>137</v>
      </c>
      <c r="Z8" s="157" t="s">
        <v>137</v>
      </c>
      <c r="AA8" s="157" t="s">
        <v>137</v>
      </c>
    </row>
    <row r="9" spans="1:28" x14ac:dyDescent="0.25">
      <c r="A9" s="158" t="s">
        <v>104</v>
      </c>
      <c r="B9" s="158" t="s">
        <v>39</v>
      </c>
      <c r="C9" s="158" t="s">
        <v>40</v>
      </c>
      <c r="D9" s="158" t="s">
        <v>105</v>
      </c>
      <c r="F9" s="147" t="s">
        <v>107</v>
      </c>
      <c r="L9" s="142"/>
      <c r="M9" s="159">
        <f>DATE(YEAR(VLOOKUP(M3,'OR Signed Queue'!$B$8:$G$22,6,FALSE)+15),MONTH(VLOOKUP(M3,'OR Signed Queue'!$B$8:$G$22,6,FALSE)+15),1)</f>
        <v>42856</v>
      </c>
      <c r="N9" s="159">
        <f>DATE(YEAR(VLOOKUP(N3,'OR Signed Queue'!$B$8:$G$22,6,FALSE)+15),MONTH(VLOOKUP(N3,'OR Signed Queue'!$B$8:$G$22,6,FALSE)+15),1)</f>
        <v>42856</v>
      </c>
      <c r="O9" s="159">
        <f>DATE(YEAR(VLOOKUP(O3,'OR Signed Queue'!$B$8:$G$22,6,FALSE)+15),MONTH(VLOOKUP(O3,'OR Signed Queue'!$B$8:$G$22,6,FALSE)+15),1)</f>
        <v>42736</v>
      </c>
      <c r="P9" s="159">
        <f>DATE(YEAR(VLOOKUP(P3,'OR Signed Queue'!$B$8:$G$22,6,FALSE)+15),MONTH(VLOOKUP(P3,'OR Signed Queue'!$B$8:$G$22,6,FALSE)+15),1)</f>
        <v>42736</v>
      </c>
      <c r="Q9" s="159">
        <f>DATE(YEAR(VLOOKUP(Q3,'OR Signed Queue'!$B$8:$G$22,6,FALSE)+15),MONTH(VLOOKUP(Q3,'OR Signed Queue'!$B$8:$G$22,6,FALSE)+15),1)</f>
        <v>42856</v>
      </c>
      <c r="R9" s="159">
        <f>DATE(YEAR(VLOOKUP(R3,'OR Signed Queue'!$B$8:$G$22,6,FALSE)+15),MONTH(VLOOKUP(R3,'OR Signed Queue'!$B$8:$G$22,6,FALSE)+15),1)</f>
        <v>42856</v>
      </c>
      <c r="S9" s="159">
        <f>DATE(YEAR(VLOOKUP(S3,'OR Signed Queue'!$B$8:$G$22,6,FALSE)+15),MONTH(VLOOKUP(S3,'OR Signed Queue'!$B$8:$G$22,6,FALSE)+15),1)</f>
        <v>42736</v>
      </c>
      <c r="T9" s="159">
        <f>DATE(YEAR(VLOOKUP(T3,'OR Signed Queue'!$B$8:$G$22,6,FALSE)+15),MONTH(VLOOKUP(T3,'OR Signed Queue'!$B$8:$G$22,6,FALSE)+15),1)</f>
        <v>42736</v>
      </c>
      <c r="U9" s="159">
        <f>DATE(YEAR(VLOOKUP(U3,'OR Signed Queue'!$B$8:$G$22,6,FALSE)+15),MONTH(VLOOKUP(U3,'OR Signed Queue'!$B$8:$G$22,6,FALSE)+15),1)</f>
        <v>42736</v>
      </c>
      <c r="V9" s="159">
        <f>DATE(YEAR(VLOOKUP(V3,'OR Signed Queue'!$B$8:$G$22,6,FALSE)+15),MONTH(VLOOKUP(V3,'OR Signed Queue'!$B$8:$G$22,6,FALSE)+15),1)</f>
        <v>42736</v>
      </c>
      <c r="W9" s="159">
        <f>DATE(YEAR(VLOOKUP(W3,'OR Signed Queue'!$B$8:$G$22,6,FALSE)+15),MONTH(VLOOKUP(W3,'OR Signed Queue'!$B$8:$G$22,6,FALSE)+15),1)</f>
        <v>42736</v>
      </c>
      <c r="X9" s="159">
        <f>DATE(YEAR(VLOOKUP(X3,'OR Signed Queue'!$B$8:$G$22,6,FALSE)+15),MONTH(VLOOKUP(X3,'OR Signed Queue'!$B$8:$G$22,6,FALSE)+15),1)</f>
        <v>42736</v>
      </c>
      <c r="Y9" s="159">
        <f>DATE(YEAR(VLOOKUP(Y3,'OR Signed Queue'!$B$8:$G$22,6,FALSE)+15),MONTH(VLOOKUP(Y3,'OR Signed Queue'!$B$8:$G$22,6,FALSE)+15),1)</f>
        <v>42736</v>
      </c>
      <c r="Z9" s="159">
        <f>DATE(YEAR(VLOOKUP(Z3,'OR Signed Queue'!$B$8:$G$22,6,FALSE)+15),MONTH(VLOOKUP(Z3,'OR Signed Queue'!$B$8:$G$22,6,FALSE)+15),1)</f>
        <v>43101</v>
      </c>
      <c r="AA9" s="159">
        <f>DATE(YEAR(VLOOKUP(AA3,'OR Signed Queue'!$B$8:$G$22,6,FALSE)+15),MONTH(VLOOKUP(AA3,'OR Signed Queue'!$B$8:$G$22,6,FALSE)+15),1)</f>
        <v>43101</v>
      </c>
      <c r="AB9" s="149"/>
    </row>
    <row r="10" spans="1:28" x14ac:dyDescent="0.25">
      <c r="L10" s="160"/>
      <c r="M10" s="161" t="s">
        <v>109</v>
      </c>
      <c r="N10" s="161" t="s">
        <v>50</v>
      </c>
      <c r="O10" s="161" t="s">
        <v>109</v>
      </c>
      <c r="P10" s="161" t="s">
        <v>109</v>
      </c>
      <c r="Q10" s="161" t="s">
        <v>109</v>
      </c>
      <c r="R10" s="161" t="s">
        <v>109</v>
      </c>
      <c r="S10" s="161" t="s">
        <v>109</v>
      </c>
      <c r="T10" s="161" t="s">
        <v>109</v>
      </c>
      <c r="U10" s="161" t="s">
        <v>110</v>
      </c>
      <c r="V10" s="161" t="s">
        <v>50</v>
      </c>
      <c r="W10" s="161" t="s">
        <v>109</v>
      </c>
      <c r="X10" s="161" t="s">
        <v>109</v>
      </c>
      <c r="Y10" s="161" t="s">
        <v>109</v>
      </c>
      <c r="Z10" s="161" t="s">
        <v>109</v>
      </c>
      <c r="AA10" s="161" t="s">
        <v>109</v>
      </c>
      <c r="AB10" s="149"/>
    </row>
    <row r="11" spans="1:28" x14ac:dyDescent="0.25">
      <c r="F11" s="162" t="s">
        <v>169</v>
      </c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</row>
    <row r="12" spans="1:28" x14ac:dyDescent="0.25">
      <c r="A12" s="164">
        <f>YEAR(F12)</f>
        <v>2015</v>
      </c>
      <c r="B12" s="138">
        <f>MONTH(F12)</f>
        <v>1</v>
      </c>
      <c r="F12" s="165">
        <v>42005</v>
      </c>
      <c r="H12" s="166">
        <f>SUMPRODUCT($M$4:$AB$4,M12:AB12)/SUM($M$4:$AB$4)</f>
        <v>0</v>
      </c>
      <c r="I12" s="166"/>
      <c r="J12" s="166"/>
      <c r="K12" s="166"/>
      <c r="L12" s="163"/>
      <c r="M12" s="166">
        <f>IF($F12=M$9,1,0)</f>
        <v>0</v>
      </c>
      <c r="N12" s="166">
        <f t="shared" ref="N12:AA23" si="2">IF($F12=N$9,1,0)</f>
        <v>0</v>
      </c>
      <c r="O12" s="166">
        <f t="shared" si="2"/>
        <v>0</v>
      </c>
      <c r="P12" s="166">
        <f t="shared" si="2"/>
        <v>0</v>
      </c>
      <c r="Q12" s="166">
        <f t="shared" si="2"/>
        <v>0</v>
      </c>
      <c r="R12" s="166">
        <f t="shared" si="2"/>
        <v>0</v>
      </c>
      <c r="S12" s="166">
        <f t="shared" si="2"/>
        <v>0</v>
      </c>
      <c r="T12" s="166">
        <f t="shared" si="2"/>
        <v>0</v>
      </c>
      <c r="U12" s="166">
        <f t="shared" si="2"/>
        <v>0</v>
      </c>
      <c r="V12" s="166">
        <f t="shared" si="2"/>
        <v>0</v>
      </c>
      <c r="W12" s="166">
        <f t="shared" si="2"/>
        <v>0</v>
      </c>
      <c r="X12" s="166">
        <f t="shared" si="2"/>
        <v>0</v>
      </c>
      <c r="Y12" s="166">
        <f t="shared" si="2"/>
        <v>0</v>
      </c>
      <c r="Z12" s="166">
        <f t="shared" si="2"/>
        <v>0</v>
      </c>
      <c r="AA12" s="166">
        <f t="shared" si="2"/>
        <v>0</v>
      </c>
    </row>
    <row r="13" spans="1:28" hidden="1" outlineLevel="1" x14ac:dyDescent="0.25">
      <c r="A13" s="164">
        <f t="shared" ref="A13:A76" si="3">YEAR(F13)</f>
        <v>2015</v>
      </c>
      <c r="B13" s="138">
        <f t="shared" ref="B13:B76" si="4">MONTH(F13)</f>
        <v>2</v>
      </c>
      <c r="F13" s="165">
        <f>EDATE(F12,1)</f>
        <v>42036</v>
      </c>
      <c r="H13" s="166">
        <f t="shared" ref="H13:H76" si="5">SUMPRODUCT($M$4:$AB$4,M13:AB13)/SUM($M$4:$AB$4)</f>
        <v>0</v>
      </c>
      <c r="I13" s="166"/>
      <c r="J13" s="166"/>
      <c r="K13" s="166"/>
      <c r="L13" s="163"/>
      <c r="M13" s="166">
        <f t="shared" ref="M13:M23" si="6">IF($F13=M$9,1,0)</f>
        <v>0</v>
      </c>
      <c r="N13" s="166">
        <f t="shared" si="2"/>
        <v>0</v>
      </c>
      <c r="O13" s="166">
        <f t="shared" si="2"/>
        <v>0</v>
      </c>
      <c r="P13" s="166">
        <f t="shared" si="2"/>
        <v>0</v>
      </c>
      <c r="Q13" s="166">
        <f t="shared" si="2"/>
        <v>0</v>
      </c>
      <c r="R13" s="166">
        <f t="shared" si="2"/>
        <v>0</v>
      </c>
      <c r="S13" s="166">
        <f t="shared" si="2"/>
        <v>0</v>
      </c>
      <c r="T13" s="166">
        <f t="shared" si="2"/>
        <v>0</v>
      </c>
      <c r="U13" s="166">
        <f t="shared" si="2"/>
        <v>0</v>
      </c>
      <c r="V13" s="166">
        <f t="shared" si="2"/>
        <v>0</v>
      </c>
      <c r="W13" s="166">
        <f t="shared" si="2"/>
        <v>0</v>
      </c>
      <c r="X13" s="166">
        <f t="shared" si="2"/>
        <v>0</v>
      </c>
      <c r="Y13" s="166">
        <f t="shared" si="2"/>
        <v>0</v>
      </c>
      <c r="Z13" s="166">
        <f t="shared" si="2"/>
        <v>0</v>
      </c>
      <c r="AA13" s="166">
        <f t="shared" si="2"/>
        <v>0</v>
      </c>
    </row>
    <row r="14" spans="1:28" hidden="1" outlineLevel="1" x14ac:dyDescent="0.25">
      <c r="A14" s="164">
        <f t="shared" si="3"/>
        <v>2015</v>
      </c>
      <c r="B14" s="138">
        <f t="shared" si="4"/>
        <v>3</v>
      </c>
      <c r="F14" s="165">
        <f t="shared" ref="F14:F77" si="7">EDATE(F13,1)</f>
        <v>42064</v>
      </c>
      <c r="H14" s="166">
        <f t="shared" si="5"/>
        <v>0</v>
      </c>
      <c r="I14" s="166"/>
      <c r="J14" s="166"/>
      <c r="K14" s="166"/>
      <c r="L14" s="163"/>
      <c r="M14" s="166">
        <f t="shared" si="6"/>
        <v>0</v>
      </c>
      <c r="N14" s="166">
        <f t="shared" si="2"/>
        <v>0</v>
      </c>
      <c r="O14" s="166">
        <f t="shared" si="2"/>
        <v>0</v>
      </c>
      <c r="P14" s="166">
        <f t="shared" si="2"/>
        <v>0</v>
      </c>
      <c r="Q14" s="166">
        <f t="shared" si="2"/>
        <v>0</v>
      </c>
      <c r="R14" s="166">
        <f t="shared" si="2"/>
        <v>0</v>
      </c>
      <c r="S14" s="166">
        <f t="shared" si="2"/>
        <v>0</v>
      </c>
      <c r="T14" s="166">
        <f t="shared" si="2"/>
        <v>0</v>
      </c>
      <c r="U14" s="166">
        <f t="shared" si="2"/>
        <v>0</v>
      </c>
      <c r="V14" s="166">
        <f t="shared" si="2"/>
        <v>0</v>
      </c>
      <c r="W14" s="166">
        <f t="shared" si="2"/>
        <v>0</v>
      </c>
      <c r="X14" s="166">
        <f t="shared" si="2"/>
        <v>0</v>
      </c>
      <c r="Y14" s="166">
        <f t="shared" si="2"/>
        <v>0</v>
      </c>
      <c r="Z14" s="166">
        <f t="shared" si="2"/>
        <v>0</v>
      </c>
      <c r="AA14" s="166">
        <f t="shared" si="2"/>
        <v>0</v>
      </c>
    </row>
    <row r="15" spans="1:28" hidden="1" outlineLevel="1" x14ac:dyDescent="0.25">
      <c r="A15" s="164">
        <f t="shared" si="3"/>
        <v>2015</v>
      </c>
      <c r="B15" s="138">
        <f t="shared" si="4"/>
        <v>4</v>
      </c>
      <c r="F15" s="165">
        <f t="shared" si="7"/>
        <v>42095</v>
      </c>
      <c r="H15" s="166">
        <f t="shared" si="5"/>
        <v>0</v>
      </c>
      <c r="I15" s="166"/>
      <c r="J15" s="166"/>
      <c r="K15" s="166"/>
      <c r="L15" s="163"/>
      <c r="M15" s="166">
        <f t="shared" si="6"/>
        <v>0</v>
      </c>
      <c r="N15" s="166">
        <f t="shared" si="2"/>
        <v>0</v>
      </c>
      <c r="O15" s="166">
        <f t="shared" si="2"/>
        <v>0</v>
      </c>
      <c r="P15" s="166">
        <f t="shared" si="2"/>
        <v>0</v>
      </c>
      <c r="Q15" s="166">
        <f t="shared" si="2"/>
        <v>0</v>
      </c>
      <c r="R15" s="166">
        <f t="shared" si="2"/>
        <v>0</v>
      </c>
      <c r="S15" s="166">
        <f t="shared" si="2"/>
        <v>0</v>
      </c>
      <c r="T15" s="166">
        <f t="shared" si="2"/>
        <v>0</v>
      </c>
      <c r="U15" s="166">
        <f t="shared" si="2"/>
        <v>0</v>
      </c>
      <c r="V15" s="166">
        <f t="shared" si="2"/>
        <v>0</v>
      </c>
      <c r="W15" s="166">
        <f t="shared" si="2"/>
        <v>0</v>
      </c>
      <c r="X15" s="166">
        <f t="shared" si="2"/>
        <v>0</v>
      </c>
      <c r="Y15" s="166">
        <f t="shared" si="2"/>
        <v>0</v>
      </c>
      <c r="Z15" s="166">
        <f t="shared" si="2"/>
        <v>0</v>
      </c>
      <c r="AA15" s="166">
        <f t="shared" si="2"/>
        <v>0</v>
      </c>
    </row>
    <row r="16" spans="1:28" hidden="1" outlineLevel="1" x14ac:dyDescent="0.25">
      <c r="A16" s="164">
        <f t="shared" si="3"/>
        <v>2015</v>
      </c>
      <c r="B16" s="138">
        <f t="shared" si="4"/>
        <v>5</v>
      </c>
      <c r="F16" s="165">
        <f t="shared" si="7"/>
        <v>42125</v>
      </c>
      <c r="H16" s="166">
        <f t="shared" si="5"/>
        <v>0</v>
      </c>
      <c r="I16" s="166"/>
      <c r="J16" s="166"/>
      <c r="K16" s="166"/>
      <c r="L16" s="163"/>
      <c r="M16" s="166">
        <f t="shared" si="6"/>
        <v>0</v>
      </c>
      <c r="N16" s="166">
        <f t="shared" si="2"/>
        <v>0</v>
      </c>
      <c r="O16" s="166">
        <f t="shared" si="2"/>
        <v>0</v>
      </c>
      <c r="P16" s="166">
        <f t="shared" si="2"/>
        <v>0</v>
      </c>
      <c r="Q16" s="166">
        <f t="shared" si="2"/>
        <v>0</v>
      </c>
      <c r="R16" s="166">
        <f t="shared" si="2"/>
        <v>0</v>
      </c>
      <c r="S16" s="166">
        <f t="shared" si="2"/>
        <v>0</v>
      </c>
      <c r="T16" s="166">
        <f t="shared" si="2"/>
        <v>0</v>
      </c>
      <c r="U16" s="166">
        <f t="shared" si="2"/>
        <v>0</v>
      </c>
      <c r="V16" s="166">
        <f t="shared" si="2"/>
        <v>0</v>
      </c>
      <c r="W16" s="166">
        <f t="shared" si="2"/>
        <v>0</v>
      </c>
      <c r="X16" s="166">
        <f t="shared" si="2"/>
        <v>0</v>
      </c>
      <c r="Y16" s="166">
        <f t="shared" si="2"/>
        <v>0</v>
      </c>
      <c r="Z16" s="166">
        <f t="shared" si="2"/>
        <v>0</v>
      </c>
      <c r="AA16" s="166">
        <f t="shared" si="2"/>
        <v>0</v>
      </c>
    </row>
    <row r="17" spans="1:27" hidden="1" outlineLevel="1" x14ac:dyDescent="0.25">
      <c r="A17" s="164">
        <f t="shared" si="3"/>
        <v>2015</v>
      </c>
      <c r="B17" s="138">
        <f t="shared" si="4"/>
        <v>6</v>
      </c>
      <c r="F17" s="165">
        <f t="shared" si="7"/>
        <v>42156</v>
      </c>
      <c r="H17" s="166">
        <f t="shared" si="5"/>
        <v>0</v>
      </c>
      <c r="I17" s="166"/>
      <c r="J17" s="166"/>
      <c r="K17" s="166"/>
      <c r="L17" s="163"/>
      <c r="M17" s="166">
        <f t="shared" si="6"/>
        <v>0</v>
      </c>
      <c r="N17" s="166">
        <f t="shared" si="2"/>
        <v>0</v>
      </c>
      <c r="O17" s="166">
        <f t="shared" si="2"/>
        <v>0</v>
      </c>
      <c r="P17" s="166">
        <f t="shared" si="2"/>
        <v>0</v>
      </c>
      <c r="Q17" s="166">
        <f t="shared" si="2"/>
        <v>0</v>
      </c>
      <c r="R17" s="166">
        <f t="shared" si="2"/>
        <v>0</v>
      </c>
      <c r="S17" s="166">
        <f t="shared" si="2"/>
        <v>0</v>
      </c>
      <c r="T17" s="166">
        <f t="shared" si="2"/>
        <v>0</v>
      </c>
      <c r="U17" s="166">
        <f t="shared" si="2"/>
        <v>0</v>
      </c>
      <c r="V17" s="166">
        <f t="shared" si="2"/>
        <v>0</v>
      </c>
      <c r="W17" s="166">
        <f t="shared" si="2"/>
        <v>0</v>
      </c>
      <c r="X17" s="166">
        <f t="shared" si="2"/>
        <v>0</v>
      </c>
      <c r="Y17" s="166">
        <f t="shared" si="2"/>
        <v>0</v>
      </c>
      <c r="Z17" s="166">
        <f t="shared" si="2"/>
        <v>0</v>
      </c>
      <c r="AA17" s="166">
        <f t="shared" si="2"/>
        <v>0</v>
      </c>
    </row>
    <row r="18" spans="1:27" hidden="1" outlineLevel="1" x14ac:dyDescent="0.25">
      <c r="A18" s="164">
        <f t="shared" si="3"/>
        <v>2015</v>
      </c>
      <c r="B18" s="138">
        <f t="shared" si="4"/>
        <v>7</v>
      </c>
      <c r="F18" s="165">
        <f t="shared" si="7"/>
        <v>42186</v>
      </c>
      <c r="H18" s="166">
        <f t="shared" si="5"/>
        <v>0</v>
      </c>
      <c r="I18" s="166"/>
      <c r="J18" s="166"/>
      <c r="K18" s="166"/>
      <c r="L18" s="163"/>
      <c r="M18" s="166">
        <f t="shared" si="6"/>
        <v>0</v>
      </c>
      <c r="N18" s="166">
        <f t="shared" si="2"/>
        <v>0</v>
      </c>
      <c r="O18" s="166">
        <f t="shared" si="2"/>
        <v>0</v>
      </c>
      <c r="P18" s="166">
        <f t="shared" si="2"/>
        <v>0</v>
      </c>
      <c r="Q18" s="166">
        <f t="shared" si="2"/>
        <v>0</v>
      </c>
      <c r="R18" s="166">
        <f t="shared" si="2"/>
        <v>0</v>
      </c>
      <c r="S18" s="166">
        <f t="shared" si="2"/>
        <v>0</v>
      </c>
      <c r="T18" s="166">
        <f t="shared" si="2"/>
        <v>0</v>
      </c>
      <c r="U18" s="166">
        <f t="shared" si="2"/>
        <v>0</v>
      </c>
      <c r="V18" s="166">
        <f t="shared" si="2"/>
        <v>0</v>
      </c>
      <c r="W18" s="166">
        <f t="shared" si="2"/>
        <v>0</v>
      </c>
      <c r="X18" s="166">
        <f t="shared" si="2"/>
        <v>0</v>
      </c>
      <c r="Y18" s="166">
        <f t="shared" si="2"/>
        <v>0</v>
      </c>
      <c r="Z18" s="166">
        <f t="shared" si="2"/>
        <v>0</v>
      </c>
      <c r="AA18" s="166">
        <f t="shared" si="2"/>
        <v>0</v>
      </c>
    </row>
    <row r="19" spans="1:27" hidden="1" outlineLevel="1" x14ac:dyDescent="0.25">
      <c r="A19" s="164">
        <f t="shared" si="3"/>
        <v>2015</v>
      </c>
      <c r="B19" s="138">
        <f t="shared" si="4"/>
        <v>8</v>
      </c>
      <c r="F19" s="165">
        <f t="shared" si="7"/>
        <v>42217</v>
      </c>
      <c r="H19" s="166">
        <f t="shared" si="5"/>
        <v>0</v>
      </c>
      <c r="I19" s="166"/>
      <c r="J19" s="166"/>
      <c r="K19" s="166"/>
      <c r="L19" s="163"/>
      <c r="M19" s="166">
        <f t="shared" si="6"/>
        <v>0</v>
      </c>
      <c r="N19" s="166">
        <f t="shared" si="2"/>
        <v>0</v>
      </c>
      <c r="O19" s="166">
        <f t="shared" si="2"/>
        <v>0</v>
      </c>
      <c r="P19" s="166">
        <f t="shared" si="2"/>
        <v>0</v>
      </c>
      <c r="Q19" s="166">
        <f t="shared" si="2"/>
        <v>0</v>
      </c>
      <c r="R19" s="166">
        <f t="shared" si="2"/>
        <v>0</v>
      </c>
      <c r="S19" s="166">
        <f t="shared" si="2"/>
        <v>0</v>
      </c>
      <c r="T19" s="166">
        <f t="shared" si="2"/>
        <v>0</v>
      </c>
      <c r="U19" s="166">
        <f t="shared" si="2"/>
        <v>0</v>
      </c>
      <c r="V19" s="166">
        <f t="shared" si="2"/>
        <v>0</v>
      </c>
      <c r="W19" s="166">
        <f t="shared" si="2"/>
        <v>0</v>
      </c>
      <c r="X19" s="166">
        <f t="shared" si="2"/>
        <v>0</v>
      </c>
      <c r="Y19" s="166">
        <f t="shared" si="2"/>
        <v>0</v>
      </c>
      <c r="Z19" s="166">
        <f t="shared" si="2"/>
        <v>0</v>
      </c>
      <c r="AA19" s="166">
        <f t="shared" si="2"/>
        <v>0</v>
      </c>
    </row>
    <row r="20" spans="1:27" hidden="1" outlineLevel="1" x14ac:dyDescent="0.25">
      <c r="A20" s="164">
        <f t="shared" si="3"/>
        <v>2015</v>
      </c>
      <c r="B20" s="138">
        <f t="shared" si="4"/>
        <v>9</v>
      </c>
      <c r="F20" s="165">
        <f t="shared" si="7"/>
        <v>42248</v>
      </c>
      <c r="H20" s="166">
        <f t="shared" si="5"/>
        <v>0</v>
      </c>
      <c r="I20" s="166"/>
      <c r="J20" s="166"/>
      <c r="K20" s="166"/>
      <c r="L20" s="163"/>
      <c r="M20" s="166">
        <f t="shared" si="6"/>
        <v>0</v>
      </c>
      <c r="N20" s="166">
        <f t="shared" si="2"/>
        <v>0</v>
      </c>
      <c r="O20" s="166">
        <f t="shared" si="2"/>
        <v>0</v>
      </c>
      <c r="P20" s="166">
        <f t="shared" si="2"/>
        <v>0</v>
      </c>
      <c r="Q20" s="166">
        <f t="shared" si="2"/>
        <v>0</v>
      </c>
      <c r="R20" s="166">
        <f t="shared" si="2"/>
        <v>0</v>
      </c>
      <c r="S20" s="166">
        <f t="shared" si="2"/>
        <v>0</v>
      </c>
      <c r="T20" s="166">
        <f t="shared" si="2"/>
        <v>0</v>
      </c>
      <c r="U20" s="166">
        <f t="shared" si="2"/>
        <v>0</v>
      </c>
      <c r="V20" s="166">
        <f t="shared" si="2"/>
        <v>0</v>
      </c>
      <c r="W20" s="166">
        <f t="shared" si="2"/>
        <v>0</v>
      </c>
      <c r="X20" s="166">
        <f t="shared" si="2"/>
        <v>0</v>
      </c>
      <c r="Y20" s="166">
        <f t="shared" si="2"/>
        <v>0</v>
      </c>
      <c r="Z20" s="166">
        <f t="shared" si="2"/>
        <v>0</v>
      </c>
      <c r="AA20" s="166">
        <f t="shared" si="2"/>
        <v>0</v>
      </c>
    </row>
    <row r="21" spans="1:27" hidden="1" outlineLevel="1" x14ac:dyDescent="0.25">
      <c r="A21" s="164">
        <f t="shared" si="3"/>
        <v>2015</v>
      </c>
      <c r="B21" s="138">
        <f t="shared" si="4"/>
        <v>10</v>
      </c>
      <c r="F21" s="165">
        <f t="shared" si="7"/>
        <v>42278</v>
      </c>
      <c r="H21" s="166">
        <f t="shared" si="5"/>
        <v>0</v>
      </c>
      <c r="I21" s="166"/>
      <c r="J21" s="166"/>
      <c r="K21" s="166"/>
      <c r="L21" s="163"/>
      <c r="M21" s="166">
        <f t="shared" si="6"/>
        <v>0</v>
      </c>
      <c r="N21" s="166">
        <f t="shared" si="2"/>
        <v>0</v>
      </c>
      <c r="O21" s="166">
        <f t="shared" si="2"/>
        <v>0</v>
      </c>
      <c r="P21" s="166">
        <f t="shared" si="2"/>
        <v>0</v>
      </c>
      <c r="Q21" s="166">
        <f t="shared" si="2"/>
        <v>0</v>
      </c>
      <c r="R21" s="166">
        <f t="shared" si="2"/>
        <v>0</v>
      </c>
      <c r="S21" s="166">
        <f t="shared" si="2"/>
        <v>0</v>
      </c>
      <c r="T21" s="166">
        <f t="shared" si="2"/>
        <v>0</v>
      </c>
      <c r="U21" s="166">
        <f t="shared" si="2"/>
        <v>0</v>
      </c>
      <c r="V21" s="166">
        <f t="shared" si="2"/>
        <v>0</v>
      </c>
      <c r="W21" s="166">
        <f t="shared" si="2"/>
        <v>0</v>
      </c>
      <c r="X21" s="166">
        <f t="shared" si="2"/>
        <v>0</v>
      </c>
      <c r="Y21" s="166">
        <f t="shared" si="2"/>
        <v>0</v>
      </c>
      <c r="Z21" s="166">
        <f t="shared" si="2"/>
        <v>0</v>
      </c>
      <c r="AA21" s="166">
        <f t="shared" si="2"/>
        <v>0</v>
      </c>
    </row>
    <row r="22" spans="1:27" hidden="1" outlineLevel="1" x14ac:dyDescent="0.25">
      <c r="A22" s="164">
        <f t="shared" si="3"/>
        <v>2015</v>
      </c>
      <c r="B22" s="138">
        <f t="shared" si="4"/>
        <v>11</v>
      </c>
      <c r="F22" s="165">
        <f t="shared" si="7"/>
        <v>42309</v>
      </c>
      <c r="H22" s="166">
        <f t="shared" si="5"/>
        <v>0</v>
      </c>
      <c r="I22" s="166"/>
      <c r="J22" s="166"/>
      <c r="K22" s="166"/>
      <c r="L22" s="163"/>
      <c r="M22" s="166">
        <f t="shared" si="6"/>
        <v>0</v>
      </c>
      <c r="N22" s="166">
        <f t="shared" si="2"/>
        <v>0</v>
      </c>
      <c r="O22" s="166">
        <f t="shared" si="2"/>
        <v>0</v>
      </c>
      <c r="P22" s="166">
        <f t="shared" si="2"/>
        <v>0</v>
      </c>
      <c r="Q22" s="166">
        <f t="shared" si="2"/>
        <v>0</v>
      </c>
      <c r="R22" s="166">
        <f t="shared" si="2"/>
        <v>0</v>
      </c>
      <c r="S22" s="166">
        <f t="shared" si="2"/>
        <v>0</v>
      </c>
      <c r="T22" s="166">
        <f t="shared" si="2"/>
        <v>0</v>
      </c>
      <c r="U22" s="166">
        <f t="shared" si="2"/>
        <v>0</v>
      </c>
      <c r="V22" s="166">
        <f t="shared" si="2"/>
        <v>0</v>
      </c>
      <c r="W22" s="166">
        <f t="shared" si="2"/>
        <v>0</v>
      </c>
      <c r="X22" s="166">
        <f t="shared" si="2"/>
        <v>0</v>
      </c>
      <c r="Y22" s="166">
        <f t="shared" si="2"/>
        <v>0</v>
      </c>
      <c r="Z22" s="166">
        <f t="shared" si="2"/>
        <v>0</v>
      </c>
      <c r="AA22" s="166">
        <f t="shared" si="2"/>
        <v>0</v>
      </c>
    </row>
    <row r="23" spans="1:27" hidden="1" outlineLevel="1" x14ac:dyDescent="0.25">
      <c r="A23" s="164">
        <f t="shared" si="3"/>
        <v>2015</v>
      </c>
      <c r="B23" s="138">
        <f t="shared" si="4"/>
        <v>12</v>
      </c>
      <c r="F23" s="167">
        <f t="shared" si="7"/>
        <v>42339</v>
      </c>
      <c r="H23" s="168">
        <f t="shared" si="5"/>
        <v>0</v>
      </c>
      <c r="I23" s="168"/>
      <c r="J23" s="168"/>
      <c r="K23" s="168"/>
      <c r="L23" s="169"/>
      <c r="M23" s="168">
        <f t="shared" si="6"/>
        <v>0</v>
      </c>
      <c r="N23" s="168">
        <f t="shared" si="2"/>
        <v>0</v>
      </c>
      <c r="O23" s="168">
        <f t="shared" si="2"/>
        <v>0</v>
      </c>
      <c r="P23" s="168">
        <f t="shared" si="2"/>
        <v>0</v>
      </c>
      <c r="Q23" s="168">
        <f t="shared" si="2"/>
        <v>0</v>
      </c>
      <c r="R23" s="168">
        <f t="shared" si="2"/>
        <v>0</v>
      </c>
      <c r="S23" s="168">
        <f t="shared" si="2"/>
        <v>0</v>
      </c>
      <c r="T23" s="168">
        <f t="shared" si="2"/>
        <v>0</v>
      </c>
      <c r="U23" s="168">
        <f t="shared" si="2"/>
        <v>0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</row>
    <row r="24" spans="1:27" collapsed="1" x14ac:dyDescent="0.25">
      <c r="A24" s="164">
        <f t="shared" si="3"/>
        <v>2016</v>
      </c>
      <c r="B24" s="138">
        <f t="shared" si="4"/>
        <v>1</v>
      </c>
      <c r="F24" s="165">
        <f t="shared" si="7"/>
        <v>42370</v>
      </c>
      <c r="H24" s="166">
        <f t="shared" si="5"/>
        <v>0</v>
      </c>
      <c r="I24" s="166"/>
      <c r="J24" s="166"/>
      <c r="K24" s="166"/>
      <c r="L24" s="163"/>
      <c r="M24" s="166">
        <f>IF($F24=M$9,1,IF($F24&gt;=EDATE(M$9,12),IF(M$8="Prior Year",M12*(1-M$7),M12-M$7),IF(M23&gt;0,M23,0)))</f>
        <v>0</v>
      </c>
      <c r="N24" s="166">
        <f t="shared" ref="N24:AA39" si="8">IF($F24=N$9,1,IF($F24&gt;=EDATE(N$9,12),IF(N$8="Prior Year",N12*(1-N$7),N12-N$7),IF(N23&gt;0,N23,0)))</f>
        <v>0</v>
      </c>
      <c r="O24" s="166">
        <f t="shared" si="8"/>
        <v>0</v>
      </c>
      <c r="P24" s="166">
        <f t="shared" si="8"/>
        <v>0</v>
      </c>
      <c r="Q24" s="166">
        <f t="shared" si="8"/>
        <v>0</v>
      </c>
      <c r="R24" s="166">
        <f t="shared" si="8"/>
        <v>0</v>
      </c>
      <c r="S24" s="166">
        <f t="shared" si="8"/>
        <v>0</v>
      </c>
      <c r="T24" s="166">
        <f t="shared" si="8"/>
        <v>0</v>
      </c>
      <c r="U24" s="166">
        <f t="shared" si="8"/>
        <v>0</v>
      </c>
      <c r="V24" s="166">
        <f t="shared" si="8"/>
        <v>0</v>
      </c>
      <c r="W24" s="166">
        <f t="shared" si="8"/>
        <v>0</v>
      </c>
      <c r="X24" s="166">
        <f t="shared" si="8"/>
        <v>0</v>
      </c>
      <c r="Y24" s="166">
        <f t="shared" si="8"/>
        <v>0</v>
      </c>
      <c r="Z24" s="166">
        <f t="shared" si="8"/>
        <v>0</v>
      </c>
      <c r="AA24" s="166">
        <f t="shared" si="8"/>
        <v>0</v>
      </c>
    </row>
    <row r="25" spans="1:27" hidden="1" outlineLevel="1" x14ac:dyDescent="0.25">
      <c r="A25" s="164">
        <f t="shared" si="3"/>
        <v>2016</v>
      </c>
      <c r="B25" s="138">
        <f t="shared" si="4"/>
        <v>2</v>
      </c>
      <c r="F25" s="165">
        <f t="shared" si="7"/>
        <v>42401</v>
      </c>
      <c r="H25" s="166">
        <f t="shared" si="5"/>
        <v>0</v>
      </c>
      <c r="I25" s="166"/>
      <c r="J25" s="166"/>
      <c r="K25" s="166"/>
      <c r="L25" s="163"/>
      <c r="M25" s="166">
        <f t="shared" ref="M25:Z28" si="9">IF($F25=M$9,1,IF($F25&gt;=EDATE(M$9,12),IF(M$8="Prior Year",M13*(1-M$7),M13-M$7),IF(M24&gt;0,M24,0)))</f>
        <v>0</v>
      </c>
      <c r="N25" s="166">
        <f t="shared" si="9"/>
        <v>0</v>
      </c>
      <c r="O25" s="166">
        <f t="shared" si="9"/>
        <v>0</v>
      </c>
      <c r="P25" s="166">
        <f t="shared" si="9"/>
        <v>0</v>
      </c>
      <c r="Q25" s="166">
        <f t="shared" si="9"/>
        <v>0</v>
      </c>
      <c r="R25" s="166">
        <f t="shared" si="9"/>
        <v>0</v>
      </c>
      <c r="S25" s="166">
        <f t="shared" si="9"/>
        <v>0</v>
      </c>
      <c r="T25" s="166">
        <f t="shared" si="9"/>
        <v>0</v>
      </c>
      <c r="U25" s="166">
        <f t="shared" si="9"/>
        <v>0</v>
      </c>
      <c r="V25" s="166">
        <f t="shared" si="9"/>
        <v>0</v>
      </c>
      <c r="W25" s="166">
        <f t="shared" si="9"/>
        <v>0</v>
      </c>
      <c r="X25" s="166">
        <f t="shared" si="9"/>
        <v>0</v>
      </c>
      <c r="Y25" s="166">
        <f t="shared" si="9"/>
        <v>0</v>
      </c>
      <c r="Z25" s="166">
        <f t="shared" si="9"/>
        <v>0</v>
      </c>
      <c r="AA25" s="166">
        <f t="shared" si="8"/>
        <v>0</v>
      </c>
    </row>
    <row r="26" spans="1:27" hidden="1" outlineLevel="1" x14ac:dyDescent="0.25">
      <c r="A26" s="164">
        <f t="shared" si="3"/>
        <v>2016</v>
      </c>
      <c r="B26" s="138">
        <f t="shared" si="4"/>
        <v>3</v>
      </c>
      <c r="F26" s="165">
        <f t="shared" si="7"/>
        <v>42430</v>
      </c>
      <c r="H26" s="166">
        <f t="shared" si="5"/>
        <v>0</v>
      </c>
      <c r="I26" s="166"/>
      <c r="J26" s="166"/>
      <c r="K26" s="166"/>
      <c r="L26" s="163"/>
      <c r="M26" s="166">
        <f t="shared" si="9"/>
        <v>0</v>
      </c>
      <c r="N26" s="166">
        <f t="shared" si="9"/>
        <v>0</v>
      </c>
      <c r="O26" s="166">
        <f t="shared" si="9"/>
        <v>0</v>
      </c>
      <c r="P26" s="166">
        <f t="shared" si="9"/>
        <v>0</v>
      </c>
      <c r="Q26" s="166">
        <f t="shared" si="9"/>
        <v>0</v>
      </c>
      <c r="R26" s="166">
        <f t="shared" si="9"/>
        <v>0</v>
      </c>
      <c r="S26" s="166">
        <f t="shared" si="9"/>
        <v>0</v>
      </c>
      <c r="T26" s="166">
        <f t="shared" si="9"/>
        <v>0</v>
      </c>
      <c r="U26" s="166">
        <f t="shared" si="9"/>
        <v>0</v>
      </c>
      <c r="V26" s="166">
        <f t="shared" si="9"/>
        <v>0</v>
      </c>
      <c r="W26" s="166">
        <f t="shared" si="9"/>
        <v>0</v>
      </c>
      <c r="X26" s="166">
        <f t="shared" si="9"/>
        <v>0</v>
      </c>
      <c r="Y26" s="166">
        <f t="shared" si="9"/>
        <v>0</v>
      </c>
      <c r="Z26" s="166">
        <f t="shared" si="9"/>
        <v>0</v>
      </c>
      <c r="AA26" s="166">
        <f t="shared" si="8"/>
        <v>0</v>
      </c>
    </row>
    <row r="27" spans="1:27" hidden="1" outlineLevel="1" x14ac:dyDescent="0.25">
      <c r="A27" s="164">
        <f t="shared" si="3"/>
        <v>2016</v>
      </c>
      <c r="B27" s="138">
        <f t="shared" si="4"/>
        <v>4</v>
      </c>
      <c r="F27" s="165">
        <f t="shared" si="7"/>
        <v>42461</v>
      </c>
      <c r="H27" s="166">
        <f t="shared" si="5"/>
        <v>0</v>
      </c>
      <c r="I27" s="166"/>
      <c r="J27" s="166"/>
      <c r="K27" s="166"/>
      <c r="L27" s="163"/>
      <c r="M27" s="166">
        <f t="shared" si="9"/>
        <v>0</v>
      </c>
      <c r="N27" s="166">
        <f t="shared" si="9"/>
        <v>0</v>
      </c>
      <c r="O27" s="166">
        <f t="shared" si="9"/>
        <v>0</v>
      </c>
      <c r="P27" s="166">
        <f t="shared" si="9"/>
        <v>0</v>
      </c>
      <c r="Q27" s="166">
        <f t="shared" si="9"/>
        <v>0</v>
      </c>
      <c r="R27" s="166">
        <f t="shared" si="9"/>
        <v>0</v>
      </c>
      <c r="S27" s="166">
        <f t="shared" si="9"/>
        <v>0</v>
      </c>
      <c r="T27" s="166">
        <f t="shared" si="9"/>
        <v>0</v>
      </c>
      <c r="U27" s="166">
        <f t="shared" si="9"/>
        <v>0</v>
      </c>
      <c r="V27" s="166">
        <f t="shared" si="9"/>
        <v>0</v>
      </c>
      <c r="W27" s="166">
        <f t="shared" si="9"/>
        <v>0</v>
      </c>
      <c r="X27" s="166">
        <f t="shared" si="9"/>
        <v>0</v>
      </c>
      <c r="Y27" s="166">
        <f t="shared" si="9"/>
        <v>0</v>
      </c>
      <c r="Z27" s="166">
        <f t="shared" si="9"/>
        <v>0</v>
      </c>
      <c r="AA27" s="166">
        <f t="shared" si="8"/>
        <v>0</v>
      </c>
    </row>
    <row r="28" spans="1:27" hidden="1" outlineLevel="1" x14ac:dyDescent="0.25">
      <c r="A28" s="164">
        <f t="shared" si="3"/>
        <v>2016</v>
      </c>
      <c r="B28" s="138">
        <f t="shared" si="4"/>
        <v>5</v>
      </c>
      <c r="F28" s="165">
        <f t="shared" si="7"/>
        <v>42491</v>
      </c>
      <c r="H28" s="166">
        <f t="shared" si="5"/>
        <v>0</v>
      </c>
      <c r="I28" s="166"/>
      <c r="J28" s="166"/>
      <c r="K28" s="166"/>
      <c r="L28" s="163"/>
      <c r="M28" s="166">
        <f>IF($F28=M$9,1,IF($F28&gt;=EDATE(M$9,12),IF(M$8="Prior Year",M16*(1-M$7),M16-M$7),IF(M27&gt;0,M27,0)))</f>
        <v>0</v>
      </c>
      <c r="N28" s="166">
        <f t="shared" si="9"/>
        <v>0</v>
      </c>
      <c r="O28" s="166">
        <f t="shared" si="9"/>
        <v>0</v>
      </c>
      <c r="P28" s="166">
        <f t="shared" si="9"/>
        <v>0</v>
      </c>
      <c r="Q28" s="166">
        <f t="shared" si="9"/>
        <v>0</v>
      </c>
      <c r="R28" s="166">
        <f t="shared" si="9"/>
        <v>0</v>
      </c>
      <c r="S28" s="166">
        <f t="shared" si="9"/>
        <v>0</v>
      </c>
      <c r="T28" s="166">
        <f t="shared" si="9"/>
        <v>0</v>
      </c>
      <c r="U28" s="166">
        <f t="shared" si="9"/>
        <v>0</v>
      </c>
      <c r="V28" s="166">
        <f t="shared" si="9"/>
        <v>0</v>
      </c>
      <c r="W28" s="166">
        <f t="shared" si="9"/>
        <v>0</v>
      </c>
      <c r="X28" s="166">
        <f t="shared" si="9"/>
        <v>0</v>
      </c>
      <c r="Y28" s="166">
        <f t="shared" si="9"/>
        <v>0</v>
      </c>
      <c r="Z28" s="166">
        <f t="shared" si="9"/>
        <v>0</v>
      </c>
      <c r="AA28" s="166">
        <f t="shared" si="8"/>
        <v>0</v>
      </c>
    </row>
    <row r="29" spans="1:27" hidden="1" outlineLevel="1" x14ac:dyDescent="0.25">
      <c r="A29" s="164">
        <f t="shared" si="3"/>
        <v>2016</v>
      </c>
      <c r="B29" s="138">
        <f t="shared" si="4"/>
        <v>6</v>
      </c>
      <c r="F29" s="165">
        <f t="shared" si="7"/>
        <v>42522</v>
      </c>
      <c r="H29" s="166">
        <f t="shared" si="5"/>
        <v>0</v>
      </c>
      <c r="I29" s="166"/>
      <c r="J29" s="166"/>
      <c r="K29" s="166"/>
      <c r="L29" s="163"/>
      <c r="M29" s="166">
        <f t="shared" ref="M29:AA44" si="10">IF($F29=M$9,1,IF($F29&gt;=EDATE(M$9,12),IF(M$8="Prior Year",M17*(1-M$7),M17-M$7),IF(M28&gt;0,M28,0)))</f>
        <v>0</v>
      </c>
      <c r="N29" s="166">
        <f t="shared" si="10"/>
        <v>0</v>
      </c>
      <c r="O29" s="166">
        <f t="shared" si="10"/>
        <v>0</v>
      </c>
      <c r="P29" s="166">
        <f t="shared" si="10"/>
        <v>0</v>
      </c>
      <c r="Q29" s="166">
        <f t="shared" si="10"/>
        <v>0</v>
      </c>
      <c r="R29" s="166">
        <f t="shared" si="10"/>
        <v>0</v>
      </c>
      <c r="S29" s="166">
        <f t="shared" si="10"/>
        <v>0</v>
      </c>
      <c r="T29" s="166">
        <f t="shared" si="10"/>
        <v>0</v>
      </c>
      <c r="U29" s="166">
        <f t="shared" si="10"/>
        <v>0</v>
      </c>
      <c r="V29" s="166">
        <f t="shared" si="10"/>
        <v>0</v>
      </c>
      <c r="W29" s="166">
        <f t="shared" si="10"/>
        <v>0</v>
      </c>
      <c r="X29" s="166">
        <f t="shared" si="10"/>
        <v>0</v>
      </c>
      <c r="Y29" s="166">
        <f t="shared" si="10"/>
        <v>0</v>
      </c>
      <c r="Z29" s="166">
        <f t="shared" si="10"/>
        <v>0</v>
      </c>
      <c r="AA29" s="166">
        <f t="shared" si="8"/>
        <v>0</v>
      </c>
    </row>
    <row r="30" spans="1:27" hidden="1" outlineLevel="1" x14ac:dyDescent="0.25">
      <c r="A30" s="164">
        <f t="shared" si="3"/>
        <v>2016</v>
      </c>
      <c r="B30" s="138">
        <f t="shared" si="4"/>
        <v>7</v>
      </c>
      <c r="F30" s="165">
        <f t="shared" si="7"/>
        <v>42552</v>
      </c>
      <c r="H30" s="166">
        <f t="shared" si="5"/>
        <v>0</v>
      </c>
      <c r="I30" s="166"/>
      <c r="J30" s="166"/>
      <c r="K30" s="166"/>
      <c r="L30" s="163"/>
      <c r="M30" s="166">
        <f t="shared" si="10"/>
        <v>0</v>
      </c>
      <c r="N30" s="166">
        <f t="shared" si="10"/>
        <v>0</v>
      </c>
      <c r="O30" s="166">
        <f t="shared" si="10"/>
        <v>0</v>
      </c>
      <c r="P30" s="166">
        <f t="shared" si="10"/>
        <v>0</v>
      </c>
      <c r="Q30" s="166">
        <f t="shared" si="10"/>
        <v>0</v>
      </c>
      <c r="R30" s="166">
        <f t="shared" si="10"/>
        <v>0</v>
      </c>
      <c r="S30" s="166">
        <f t="shared" si="10"/>
        <v>0</v>
      </c>
      <c r="T30" s="166">
        <f t="shared" si="10"/>
        <v>0</v>
      </c>
      <c r="U30" s="166">
        <f t="shared" si="10"/>
        <v>0</v>
      </c>
      <c r="V30" s="166">
        <f t="shared" si="10"/>
        <v>0</v>
      </c>
      <c r="W30" s="166">
        <f t="shared" si="10"/>
        <v>0</v>
      </c>
      <c r="X30" s="166">
        <f t="shared" si="10"/>
        <v>0</v>
      </c>
      <c r="Y30" s="166">
        <f t="shared" si="10"/>
        <v>0</v>
      </c>
      <c r="Z30" s="166">
        <f t="shared" si="10"/>
        <v>0</v>
      </c>
      <c r="AA30" s="166">
        <f t="shared" si="8"/>
        <v>0</v>
      </c>
    </row>
    <row r="31" spans="1:27" hidden="1" outlineLevel="1" x14ac:dyDescent="0.25">
      <c r="A31" s="164">
        <f t="shared" si="3"/>
        <v>2016</v>
      </c>
      <c r="B31" s="138">
        <f t="shared" si="4"/>
        <v>8</v>
      </c>
      <c r="F31" s="165">
        <f t="shared" si="7"/>
        <v>42583</v>
      </c>
      <c r="H31" s="166">
        <f t="shared" si="5"/>
        <v>0</v>
      </c>
      <c r="I31" s="166"/>
      <c r="J31" s="166"/>
      <c r="K31" s="166"/>
      <c r="L31" s="163"/>
      <c r="M31" s="166">
        <f t="shared" si="10"/>
        <v>0</v>
      </c>
      <c r="N31" s="166">
        <f t="shared" si="10"/>
        <v>0</v>
      </c>
      <c r="O31" s="166">
        <f t="shared" si="10"/>
        <v>0</v>
      </c>
      <c r="P31" s="166">
        <f t="shared" si="10"/>
        <v>0</v>
      </c>
      <c r="Q31" s="166">
        <f t="shared" si="10"/>
        <v>0</v>
      </c>
      <c r="R31" s="166">
        <f t="shared" si="10"/>
        <v>0</v>
      </c>
      <c r="S31" s="166">
        <f t="shared" si="10"/>
        <v>0</v>
      </c>
      <c r="T31" s="166">
        <f t="shared" si="10"/>
        <v>0</v>
      </c>
      <c r="U31" s="166">
        <f t="shared" si="10"/>
        <v>0</v>
      </c>
      <c r="V31" s="166">
        <f t="shared" si="10"/>
        <v>0</v>
      </c>
      <c r="W31" s="166">
        <f t="shared" si="10"/>
        <v>0</v>
      </c>
      <c r="X31" s="166">
        <f t="shared" si="10"/>
        <v>0</v>
      </c>
      <c r="Y31" s="166">
        <f t="shared" si="10"/>
        <v>0</v>
      </c>
      <c r="Z31" s="166">
        <f t="shared" si="10"/>
        <v>0</v>
      </c>
      <c r="AA31" s="166">
        <f t="shared" si="8"/>
        <v>0</v>
      </c>
    </row>
    <row r="32" spans="1:27" hidden="1" outlineLevel="1" x14ac:dyDescent="0.25">
      <c r="A32" s="164">
        <f t="shared" si="3"/>
        <v>2016</v>
      </c>
      <c r="B32" s="138">
        <f t="shared" si="4"/>
        <v>9</v>
      </c>
      <c r="F32" s="165">
        <f t="shared" si="7"/>
        <v>42614</v>
      </c>
      <c r="H32" s="166">
        <f t="shared" si="5"/>
        <v>0</v>
      </c>
      <c r="I32" s="166"/>
      <c r="J32" s="166"/>
      <c r="K32" s="166"/>
      <c r="L32" s="163"/>
      <c r="M32" s="166">
        <f t="shared" si="10"/>
        <v>0</v>
      </c>
      <c r="N32" s="166">
        <f t="shared" si="10"/>
        <v>0</v>
      </c>
      <c r="O32" s="166">
        <f t="shared" si="10"/>
        <v>0</v>
      </c>
      <c r="P32" s="166">
        <f t="shared" si="10"/>
        <v>0</v>
      </c>
      <c r="Q32" s="166">
        <f t="shared" si="10"/>
        <v>0</v>
      </c>
      <c r="R32" s="166">
        <f t="shared" si="10"/>
        <v>0</v>
      </c>
      <c r="S32" s="166">
        <f t="shared" si="10"/>
        <v>0</v>
      </c>
      <c r="T32" s="166">
        <f t="shared" si="10"/>
        <v>0</v>
      </c>
      <c r="U32" s="166">
        <f t="shared" si="10"/>
        <v>0</v>
      </c>
      <c r="V32" s="166">
        <f t="shared" si="10"/>
        <v>0</v>
      </c>
      <c r="W32" s="166">
        <f t="shared" si="10"/>
        <v>0</v>
      </c>
      <c r="X32" s="166">
        <f t="shared" si="10"/>
        <v>0</v>
      </c>
      <c r="Y32" s="166">
        <f t="shared" si="10"/>
        <v>0</v>
      </c>
      <c r="Z32" s="166">
        <f t="shared" si="10"/>
        <v>0</v>
      </c>
      <c r="AA32" s="166">
        <f t="shared" si="8"/>
        <v>0</v>
      </c>
    </row>
    <row r="33" spans="1:27" hidden="1" outlineLevel="1" x14ac:dyDescent="0.25">
      <c r="A33" s="164">
        <f t="shared" si="3"/>
        <v>2016</v>
      </c>
      <c r="B33" s="138">
        <f t="shared" si="4"/>
        <v>10</v>
      </c>
      <c r="F33" s="165">
        <f t="shared" si="7"/>
        <v>42644</v>
      </c>
      <c r="H33" s="166">
        <f t="shared" si="5"/>
        <v>0</v>
      </c>
      <c r="I33" s="166"/>
      <c r="J33" s="166"/>
      <c r="K33" s="166"/>
      <c r="L33" s="163"/>
      <c r="M33" s="166">
        <f t="shared" si="10"/>
        <v>0</v>
      </c>
      <c r="N33" s="166">
        <f t="shared" si="10"/>
        <v>0</v>
      </c>
      <c r="O33" s="166">
        <f t="shared" si="10"/>
        <v>0</v>
      </c>
      <c r="P33" s="166">
        <f t="shared" si="10"/>
        <v>0</v>
      </c>
      <c r="Q33" s="166">
        <f t="shared" si="10"/>
        <v>0</v>
      </c>
      <c r="R33" s="166">
        <f t="shared" si="10"/>
        <v>0</v>
      </c>
      <c r="S33" s="166">
        <f t="shared" si="10"/>
        <v>0</v>
      </c>
      <c r="T33" s="166">
        <f t="shared" si="10"/>
        <v>0</v>
      </c>
      <c r="U33" s="166">
        <f t="shared" si="10"/>
        <v>0</v>
      </c>
      <c r="V33" s="166">
        <f t="shared" si="10"/>
        <v>0</v>
      </c>
      <c r="W33" s="166">
        <f t="shared" si="10"/>
        <v>0</v>
      </c>
      <c r="X33" s="166">
        <f t="shared" si="10"/>
        <v>0</v>
      </c>
      <c r="Y33" s="166">
        <f t="shared" si="10"/>
        <v>0</v>
      </c>
      <c r="Z33" s="166">
        <f t="shared" si="10"/>
        <v>0</v>
      </c>
      <c r="AA33" s="166">
        <f t="shared" si="8"/>
        <v>0</v>
      </c>
    </row>
    <row r="34" spans="1:27" hidden="1" outlineLevel="1" x14ac:dyDescent="0.25">
      <c r="A34" s="164">
        <f t="shared" si="3"/>
        <v>2016</v>
      </c>
      <c r="B34" s="138">
        <f t="shared" si="4"/>
        <v>11</v>
      </c>
      <c r="F34" s="165">
        <f t="shared" si="7"/>
        <v>42675</v>
      </c>
      <c r="H34" s="166">
        <f t="shared" si="5"/>
        <v>0</v>
      </c>
      <c r="I34" s="166"/>
      <c r="J34" s="166"/>
      <c r="K34" s="166"/>
      <c r="L34" s="163"/>
      <c r="M34" s="166">
        <f t="shared" si="10"/>
        <v>0</v>
      </c>
      <c r="N34" s="166">
        <f t="shared" si="10"/>
        <v>0</v>
      </c>
      <c r="O34" s="166">
        <f t="shared" si="10"/>
        <v>0</v>
      </c>
      <c r="P34" s="166">
        <f t="shared" si="10"/>
        <v>0</v>
      </c>
      <c r="Q34" s="166">
        <f t="shared" si="10"/>
        <v>0</v>
      </c>
      <c r="R34" s="166">
        <f t="shared" si="10"/>
        <v>0</v>
      </c>
      <c r="S34" s="166">
        <f t="shared" si="10"/>
        <v>0</v>
      </c>
      <c r="T34" s="166">
        <f t="shared" si="10"/>
        <v>0</v>
      </c>
      <c r="U34" s="166">
        <f t="shared" si="10"/>
        <v>0</v>
      </c>
      <c r="V34" s="166">
        <f t="shared" si="10"/>
        <v>0</v>
      </c>
      <c r="W34" s="166">
        <f t="shared" si="10"/>
        <v>0</v>
      </c>
      <c r="X34" s="166">
        <f t="shared" si="10"/>
        <v>0</v>
      </c>
      <c r="Y34" s="166">
        <f t="shared" si="10"/>
        <v>0</v>
      </c>
      <c r="Z34" s="166">
        <f t="shared" si="10"/>
        <v>0</v>
      </c>
      <c r="AA34" s="166">
        <f t="shared" si="8"/>
        <v>0</v>
      </c>
    </row>
    <row r="35" spans="1:27" hidden="1" outlineLevel="1" x14ac:dyDescent="0.25">
      <c r="A35" s="164">
        <f t="shared" si="3"/>
        <v>2016</v>
      </c>
      <c r="B35" s="138">
        <f t="shared" si="4"/>
        <v>12</v>
      </c>
      <c r="F35" s="167">
        <f t="shared" si="7"/>
        <v>42705</v>
      </c>
      <c r="H35" s="168">
        <f t="shared" si="5"/>
        <v>0</v>
      </c>
      <c r="I35" s="168"/>
      <c r="J35" s="168"/>
      <c r="K35" s="168"/>
      <c r="L35" s="169"/>
      <c r="M35" s="168">
        <f t="shared" si="10"/>
        <v>0</v>
      </c>
      <c r="N35" s="168">
        <f t="shared" si="10"/>
        <v>0</v>
      </c>
      <c r="O35" s="168">
        <f t="shared" si="10"/>
        <v>0</v>
      </c>
      <c r="P35" s="168">
        <f t="shared" si="10"/>
        <v>0</v>
      </c>
      <c r="Q35" s="168">
        <f t="shared" si="10"/>
        <v>0</v>
      </c>
      <c r="R35" s="168">
        <f t="shared" si="10"/>
        <v>0</v>
      </c>
      <c r="S35" s="168">
        <f t="shared" si="10"/>
        <v>0</v>
      </c>
      <c r="T35" s="168">
        <f t="shared" si="10"/>
        <v>0</v>
      </c>
      <c r="U35" s="168">
        <f t="shared" si="10"/>
        <v>0</v>
      </c>
      <c r="V35" s="168">
        <f t="shared" si="10"/>
        <v>0</v>
      </c>
      <c r="W35" s="168">
        <f t="shared" si="10"/>
        <v>0</v>
      </c>
      <c r="X35" s="168">
        <f t="shared" si="10"/>
        <v>0</v>
      </c>
      <c r="Y35" s="168">
        <f t="shared" si="10"/>
        <v>0</v>
      </c>
      <c r="Z35" s="168">
        <f t="shared" si="10"/>
        <v>0</v>
      </c>
      <c r="AA35" s="168">
        <f t="shared" si="8"/>
        <v>0</v>
      </c>
    </row>
    <row r="36" spans="1:27" collapsed="1" x14ac:dyDescent="0.25">
      <c r="A36" s="164">
        <f t="shared" si="3"/>
        <v>2017</v>
      </c>
      <c r="B36" s="138">
        <f t="shared" si="4"/>
        <v>1</v>
      </c>
      <c r="F36" s="165">
        <f t="shared" si="7"/>
        <v>42736</v>
      </c>
      <c r="H36" s="166">
        <f t="shared" si="5"/>
        <v>0.57519993120646662</v>
      </c>
      <c r="I36" s="166"/>
      <c r="J36" s="166"/>
      <c r="K36" s="166"/>
      <c r="L36" s="163"/>
      <c r="M36" s="166">
        <f t="shared" si="10"/>
        <v>0</v>
      </c>
      <c r="N36" s="166">
        <f t="shared" si="10"/>
        <v>0</v>
      </c>
      <c r="O36" s="166">
        <f t="shared" si="10"/>
        <v>1</v>
      </c>
      <c r="P36" s="166">
        <f t="shared" si="10"/>
        <v>1</v>
      </c>
      <c r="Q36" s="166">
        <f t="shared" si="10"/>
        <v>0</v>
      </c>
      <c r="R36" s="166">
        <f t="shared" si="10"/>
        <v>0</v>
      </c>
      <c r="S36" s="166">
        <f t="shared" si="10"/>
        <v>1</v>
      </c>
      <c r="T36" s="166">
        <f t="shared" si="10"/>
        <v>1</v>
      </c>
      <c r="U36" s="166">
        <f t="shared" si="10"/>
        <v>1</v>
      </c>
      <c r="V36" s="166">
        <f t="shared" si="10"/>
        <v>1</v>
      </c>
      <c r="W36" s="166">
        <f t="shared" si="10"/>
        <v>1</v>
      </c>
      <c r="X36" s="166">
        <f t="shared" si="10"/>
        <v>1</v>
      </c>
      <c r="Y36" s="166">
        <f t="shared" si="10"/>
        <v>1</v>
      </c>
      <c r="Z36" s="166">
        <f t="shared" si="10"/>
        <v>0</v>
      </c>
      <c r="AA36" s="166">
        <f t="shared" si="8"/>
        <v>0</v>
      </c>
    </row>
    <row r="37" spans="1:27" hidden="1" outlineLevel="1" x14ac:dyDescent="0.25">
      <c r="A37" s="164">
        <f t="shared" si="3"/>
        <v>2017</v>
      </c>
      <c r="B37" s="138">
        <f t="shared" si="4"/>
        <v>2</v>
      </c>
      <c r="F37" s="165">
        <f t="shared" si="7"/>
        <v>42767</v>
      </c>
      <c r="H37" s="166">
        <f t="shared" si="5"/>
        <v>0.57519993120646662</v>
      </c>
      <c r="I37" s="166"/>
      <c r="J37" s="166"/>
      <c r="K37" s="166"/>
      <c r="L37" s="163"/>
      <c r="M37" s="166">
        <f t="shared" si="10"/>
        <v>0</v>
      </c>
      <c r="N37" s="166">
        <f t="shared" si="10"/>
        <v>0</v>
      </c>
      <c r="O37" s="166">
        <f t="shared" si="10"/>
        <v>1</v>
      </c>
      <c r="P37" s="166">
        <f t="shared" si="10"/>
        <v>1</v>
      </c>
      <c r="Q37" s="166">
        <f t="shared" si="10"/>
        <v>0</v>
      </c>
      <c r="R37" s="166">
        <f t="shared" si="10"/>
        <v>0</v>
      </c>
      <c r="S37" s="166">
        <f t="shared" si="10"/>
        <v>1</v>
      </c>
      <c r="T37" s="166">
        <f t="shared" si="10"/>
        <v>1</v>
      </c>
      <c r="U37" s="166">
        <f t="shared" si="10"/>
        <v>1</v>
      </c>
      <c r="V37" s="166">
        <f t="shared" si="10"/>
        <v>1</v>
      </c>
      <c r="W37" s="166">
        <f t="shared" si="10"/>
        <v>1</v>
      </c>
      <c r="X37" s="166">
        <f t="shared" si="10"/>
        <v>1</v>
      </c>
      <c r="Y37" s="166">
        <f t="shared" si="10"/>
        <v>1</v>
      </c>
      <c r="Z37" s="166">
        <f t="shared" si="10"/>
        <v>0</v>
      </c>
      <c r="AA37" s="166">
        <f t="shared" si="8"/>
        <v>0</v>
      </c>
    </row>
    <row r="38" spans="1:27" hidden="1" outlineLevel="1" x14ac:dyDescent="0.25">
      <c r="A38" s="164">
        <f t="shared" si="3"/>
        <v>2017</v>
      </c>
      <c r="B38" s="138">
        <f t="shared" si="4"/>
        <v>3</v>
      </c>
      <c r="F38" s="165">
        <f t="shared" si="7"/>
        <v>42795</v>
      </c>
      <c r="H38" s="166">
        <f t="shared" si="5"/>
        <v>0.57519993120646662</v>
      </c>
      <c r="I38" s="166"/>
      <c r="J38" s="166"/>
      <c r="K38" s="166"/>
      <c r="L38" s="163"/>
      <c r="M38" s="166">
        <f t="shared" si="10"/>
        <v>0</v>
      </c>
      <c r="N38" s="166">
        <f t="shared" si="10"/>
        <v>0</v>
      </c>
      <c r="O38" s="166">
        <f t="shared" si="10"/>
        <v>1</v>
      </c>
      <c r="P38" s="166">
        <f t="shared" si="10"/>
        <v>1</v>
      </c>
      <c r="Q38" s="166">
        <f t="shared" si="10"/>
        <v>0</v>
      </c>
      <c r="R38" s="166">
        <f t="shared" si="10"/>
        <v>0</v>
      </c>
      <c r="S38" s="166">
        <f t="shared" si="10"/>
        <v>1</v>
      </c>
      <c r="T38" s="166">
        <f t="shared" si="10"/>
        <v>1</v>
      </c>
      <c r="U38" s="166">
        <f t="shared" si="10"/>
        <v>1</v>
      </c>
      <c r="V38" s="166">
        <f t="shared" si="10"/>
        <v>1</v>
      </c>
      <c r="W38" s="166">
        <f t="shared" si="10"/>
        <v>1</v>
      </c>
      <c r="X38" s="166">
        <f t="shared" si="10"/>
        <v>1</v>
      </c>
      <c r="Y38" s="166">
        <f t="shared" si="10"/>
        <v>1</v>
      </c>
      <c r="Z38" s="166">
        <f t="shared" si="10"/>
        <v>0</v>
      </c>
      <c r="AA38" s="166">
        <f t="shared" si="8"/>
        <v>0</v>
      </c>
    </row>
    <row r="39" spans="1:27" hidden="1" outlineLevel="1" x14ac:dyDescent="0.25">
      <c r="A39" s="164">
        <f t="shared" si="3"/>
        <v>2017</v>
      </c>
      <c r="B39" s="138">
        <f t="shared" si="4"/>
        <v>4</v>
      </c>
      <c r="F39" s="165">
        <f t="shared" si="7"/>
        <v>42826</v>
      </c>
      <c r="H39" s="166">
        <f t="shared" si="5"/>
        <v>0.57519993120646662</v>
      </c>
      <c r="I39" s="166"/>
      <c r="J39" s="166"/>
      <c r="K39" s="166"/>
      <c r="L39" s="163"/>
      <c r="M39" s="166">
        <f t="shared" si="10"/>
        <v>0</v>
      </c>
      <c r="N39" s="166">
        <f t="shared" si="10"/>
        <v>0</v>
      </c>
      <c r="O39" s="166">
        <f t="shared" si="10"/>
        <v>1</v>
      </c>
      <c r="P39" s="166">
        <f t="shared" si="10"/>
        <v>1</v>
      </c>
      <c r="Q39" s="166">
        <f t="shared" si="10"/>
        <v>0</v>
      </c>
      <c r="R39" s="166">
        <f t="shared" si="10"/>
        <v>0</v>
      </c>
      <c r="S39" s="166">
        <f t="shared" si="10"/>
        <v>1</v>
      </c>
      <c r="T39" s="166">
        <f t="shared" si="10"/>
        <v>1</v>
      </c>
      <c r="U39" s="166">
        <f t="shared" si="10"/>
        <v>1</v>
      </c>
      <c r="V39" s="166">
        <f t="shared" si="10"/>
        <v>1</v>
      </c>
      <c r="W39" s="166">
        <f t="shared" si="10"/>
        <v>1</v>
      </c>
      <c r="X39" s="166">
        <f t="shared" si="10"/>
        <v>1</v>
      </c>
      <c r="Y39" s="166">
        <f t="shared" si="10"/>
        <v>1</v>
      </c>
      <c r="Z39" s="166">
        <f t="shared" si="10"/>
        <v>0</v>
      </c>
      <c r="AA39" s="166">
        <f t="shared" si="8"/>
        <v>0</v>
      </c>
    </row>
    <row r="40" spans="1:27" hidden="1" outlineLevel="1" x14ac:dyDescent="0.25">
      <c r="A40" s="164">
        <f t="shared" si="3"/>
        <v>2017</v>
      </c>
      <c r="B40" s="138">
        <f t="shared" si="4"/>
        <v>5</v>
      </c>
      <c r="F40" s="165">
        <f t="shared" si="7"/>
        <v>42856</v>
      </c>
      <c r="H40" s="166">
        <f t="shared" si="5"/>
        <v>0.90626881073179122</v>
      </c>
      <c r="I40" s="166"/>
      <c r="J40" s="166"/>
      <c r="K40" s="166"/>
      <c r="L40" s="163"/>
      <c r="M40" s="166">
        <f t="shared" si="10"/>
        <v>1</v>
      </c>
      <c r="N40" s="166">
        <f t="shared" si="10"/>
        <v>1</v>
      </c>
      <c r="O40" s="166">
        <f t="shared" si="10"/>
        <v>1</v>
      </c>
      <c r="P40" s="166">
        <f t="shared" si="10"/>
        <v>1</v>
      </c>
      <c r="Q40" s="166">
        <f t="shared" si="10"/>
        <v>1</v>
      </c>
      <c r="R40" s="166">
        <f t="shared" si="10"/>
        <v>1</v>
      </c>
      <c r="S40" s="166">
        <f t="shared" si="10"/>
        <v>1</v>
      </c>
      <c r="T40" s="166">
        <f t="shared" si="10"/>
        <v>1</v>
      </c>
      <c r="U40" s="166">
        <f t="shared" si="10"/>
        <v>1</v>
      </c>
      <c r="V40" s="166">
        <f t="shared" si="10"/>
        <v>1</v>
      </c>
      <c r="W40" s="166">
        <f t="shared" si="10"/>
        <v>1</v>
      </c>
      <c r="X40" s="166">
        <f t="shared" si="10"/>
        <v>1</v>
      </c>
      <c r="Y40" s="166">
        <f t="shared" si="10"/>
        <v>1</v>
      </c>
      <c r="Z40" s="166">
        <f t="shared" si="10"/>
        <v>0</v>
      </c>
      <c r="AA40" s="166">
        <f t="shared" si="10"/>
        <v>0</v>
      </c>
    </row>
    <row r="41" spans="1:27" hidden="1" outlineLevel="1" x14ac:dyDescent="0.25">
      <c r="A41" s="164">
        <f t="shared" si="3"/>
        <v>2017</v>
      </c>
      <c r="B41" s="138">
        <f t="shared" si="4"/>
        <v>6</v>
      </c>
      <c r="F41" s="165">
        <f t="shared" si="7"/>
        <v>42887</v>
      </c>
      <c r="H41" s="166">
        <f t="shared" si="5"/>
        <v>0.90626881073179122</v>
      </c>
      <c r="I41" s="166"/>
      <c r="J41" s="166"/>
      <c r="K41" s="166"/>
      <c r="L41" s="163"/>
      <c r="M41" s="166">
        <f t="shared" si="10"/>
        <v>1</v>
      </c>
      <c r="N41" s="166">
        <f t="shared" si="10"/>
        <v>1</v>
      </c>
      <c r="O41" s="166">
        <f t="shared" si="10"/>
        <v>1</v>
      </c>
      <c r="P41" s="166">
        <f t="shared" si="10"/>
        <v>1</v>
      </c>
      <c r="Q41" s="166">
        <f t="shared" si="10"/>
        <v>1</v>
      </c>
      <c r="R41" s="166">
        <f t="shared" si="10"/>
        <v>1</v>
      </c>
      <c r="S41" s="166">
        <f t="shared" si="10"/>
        <v>1</v>
      </c>
      <c r="T41" s="166">
        <f t="shared" si="10"/>
        <v>1</v>
      </c>
      <c r="U41" s="166">
        <f t="shared" si="10"/>
        <v>1</v>
      </c>
      <c r="V41" s="166">
        <f t="shared" si="10"/>
        <v>1</v>
      </c>
      <c r="W41" s="166">
        <f t="shared" si="10"/>
        <v>1</v>
      </c>
      <c r="X41" s="166">
        <f t="shared" si="10"/>
        <v>1</v>
      </c>
      <c r="Y41" s="166">
        <f t="shared" si="10"/>
        <v>1</v>
      </c>
      <c r="Z41" s="166">
        <f t="shared" si="10"/>
        <v>0</v>
      </c>
      <c r="AA41" s="166">
        <f t="shared" si="10"/>
        <v>0</v>
      </c>
    </row>
    <row r="42" spans="1:27" hidden="1" outlineLevel="1" x14ac:dyDescent="0.25">
      <c r="A42" s="164">
        <f t="shared" si="3"/>
        <v>2017</v>
      </c>
      <c r="B42" s="138">
        <f t="shared" si="4"/>
        <v>7</v>
      </c>
      <c r="F42" s="165">
        <f t="shared" si="7"/>
        <v>42917</v>
      </c>
      <c r="H42" s="166">
        <f t="shared" si="5"/>
        <v>0.90626881073179122</v>
      </c>
      <c r="I42" s="166"/>
      <c r="J42" s="166"/>
      <c r="K42" s="166"/>
      <c r="L42" s="163"/>
      <c r="M42" s="166">
        <f t="shared" si="10"/>
        <v>1</v>
      </c>
      <c r="N42" s="166">
        <f t="shared" si="10"/>
        <v>1</v>
      </c>
      <c r="O42" s="166">
        <f t="shared" si="10"/>
        <v>1</v>
      </c>
      <c r="P42" s="166">
        <f t="shared" si="10"/>
        <v>1</v>
      </c>
      <c r="Q42" s="166">
        <f t="shared" si="10"/>
        <v>1</v>
      </c>
      <c r="R42" s="166">
        <f t="shared" si="10"/>
        <v>1</v>
      </c>
      <c r="S42" s="166">
        <f t="shared" si="10"/>
        <v>1</v>
      </c>
      <c r="T42" s="166">
        <f t="shared" si="10"/>
        <v>1</v>
      </c>
      <c r="U42" s="166">
        <f t="shared" si="10"/>
        <v>1</v>
      </c>
      <c r="V42" s="166">
        <f t="shared" si="10"/>
        <v>1</v>
      </c>
      <c r="W42" s="166">
        <f t="shared" si="10"/>
        <v>1</v>
      </c>
      <c r="X42" s="166">
        <f t="shared" si="10"/>
        <v>1</v>
      </c>
      <c r="Y42" s="166">
        <f t="shared" si="10"/>
        <v>1</v>
      </c>
      <c r="Z42" s="166">
        <f t="shared" si="10"/>
        <v>0</v>
      </c>
      <c r="AA42" s="166">
        <f t="shared" si="10"/>
        <v>0</v>
      </c>
    </row>
    <row r="43" spans="1:27" hidden="1" outlineLevel="1" x14ac:dyDescent="0.25">
      <c r="A43" s="164">
        <f t="shared" si="3"/>
        <v>2017</v>
      </c>
      <c r="B43" s="138">
        <f t="shared" si="4"/>
        <v>8</v>
      </c>
      <c r="F43" s="165">
        <f t="shared" si="7"/>
        <v>42948</v>
      </c>
      <c r="H43" s="166">
        <f t="shared" si="5"/>
        <v>0.90626881073179122</v>
      </c>
      <c r="I43" s="166"/>
      <c r="J43" s="166"/>
      <c r="K43" s="166"/>
      <c r="L43" s="163"/>
      <c r="M43" s="166">
        <f t="shared" si="10"/>
        <v>1</v>
      </c>
      <c r="N43" s="166">
        <f t="shared" si="10"/>
        <v>1</v>
      </c>
      <c r="O43" s="166">
        <f t="shared" si="10"/>
        <v>1</v>
      </c>
      <c r="P43" s="166">
        <f t="shared" si="10"/>
        <v>1</v>
      </c>
      <c r="Q43" s="166">
        <f t="shared" si="10"/>
        <v>1</v>
      </c>
      <c r="R43" s="166">
        <f t="shared" si="10"/>
        <v>1</v>
      </c>
      <c r="S43" s="166">
        <f t="shared" si="10"/>
        <v>1</v>
      </c>
      <c r="T43" s="166">
        <f t="shared" si="10"/>
        <v>1</v>
      </c>
      <c r="U43" s="166">
        <f t="shared" si="10"/>
        <v>1</v>
      </c>
      <c r="V43" s="166">
        <f t="shared" si="10"/>
        <v>1</v>
      </c>
      <c r="W43" s="166">
        <f t="shared" si="10"/>
        <v>1</v>
      </c>
      <c r="X43" s="166">
        <f t="shared" si="10"/>
        <v>1</v>
      </c>
      <c r="Y43" s="166">
        <f t="shared" si="10"/>
        <v>1</v>
      </c>
      <c r="Z43" s="166">
        <f t="shared" si="10"/>
        <v>0</v>
      </c>
      <c r="AA43" s="166">
        <f t="shared" si="10"/>
        <v>0</v>
      </c>
    </row>
    <row r="44" spans="1:27" hidden="1" outlineLevel="1" x14ac:dyDescent="0.25">
      <c r="A44" s="164">
        <f t="shared" si="3"/>
        <v>2017</v>
      </c>
      <c r="B44" s="138">
        <f t="shared" si="4"/>
        <v>9</v>
      </c>
      <c r="F44" s="165">
        <f t="shared" si="7"/>
        <v>42979</v>
      </c>
      <c r="H44" s="166">
        <f t="shared" si="5"/>
        <v>0.90626881073179122</v>
      </c>
      <c r="I44" s="166"/>
      <c r="J44" s="166"/>
      <c r="K44" s="166"/>
      <c r="L44" s="163"/>
      <c r="M44" s="166">
        <f t="shared" si="10"/>
        <v>1</v>
      </c>
      <c r="N44" s="166">
        <f t="shared" si="10"/>
        <v>1</v>
      </c>
      <c r="O44" s="166">
        <f t="shared" si="10"/>
        <v>1</v>
      </c>
      <c r="P44" s="166">
        <f t="shared" si="10"/>
        <v>1</v>
      </c>
      <c r="Q44" s="166">
        <f t="shared" si="10"/>
        <v>1</v>
      </c>
      <c r="R44" s="166">
        <f t="shared" si="10"/>
        <v>1</v>
      </c>
      <c r="S44" s="166">
        <f t="shared" si="10"/>
        <v>1</v>
      </c>
      <c r="T44" s="166">
        <f t="shared" si="10"/>
        <v>1</v>
      </c>
      <c r="U44" s="166">
        <f t="shared" si="10"/>
        <v>1</v>
      </c>
      <c r="V44" s="166">
        <f t="shared" si="10"/>
        <v>1</v>
      </c>
      <c r="W44" s="166">
        <f t="shared" si="10"/>
        <v>1</v>
      </c>
      <c r="X44" s="166">
        <f t="shared" si="10"/>
        <v>1</v>
      </c>
      <c r="Y44" s="166">
        <f t="shared" si="10"/>
        <v>1</v>
      </c>
      <c r="Z44" s="166">
        <f t="shared" si="10"/>
        <v>0</v>
      </c>
      <c r="AA44" s="166">
        <f t="shared" si="10"/>
        <v>0</v>
      </c>
    </row>
    <row r="45" spans="1:27" hidden="1" outlineLevel="1" x14ac:dyDescent="0.25">
      <c r="A45" s="164">
        <f t="shared" si="3"/>
        <v>2017</v>
      </c>
      <c r="B45" s="138">
        <f t="shared" si="4"/>
        <v>10</v>
      </c>
      <c r="F45" s="165">
        <f t="shared" si="7"/>
        <v>43009</v>
      </c>
      <c r="H45" s="166">
        <f t="shared" si="5"/>
        <v>0.90626881073179122</v>
      </c>
      <c r="I45" s="166"/>
      <c r="J45" s="166"/>
      <c r="K45" s="166"/>
      <c r="L45" s="163"/>
      <c r="M45" s="166">
        <f t="shared" ref="M45:AA60" si="11">IF($F45=M$9,1,IF($F45&gt;=EDATE(M$9,12),IF(M$8="Prior Year",M33*(1-M$7),M33-M$7),IF(M44&gt;0,M44,0)))</f>
        <v>1</v>
      </c>
      <c r="N45" s="166">
        <f t="shared" si="11"/>
        <v>1</v>
      </c>
      <c r="O45" s="166">
        <f t="shared" si="11"/>
        <v>1</v>
      </c>
      <c r="P45" s="166">
        <f t="shared" si="11"/>
        <v>1</v>
      </c>
      <c r="Q45" s="166">
        <f t="shared" si="11"/>
        <v>1</v>
      </c>
      <c r="R45" s="166">
        <f t="shared" si="11"/>
        <v>1</v>
      </c>
      <c r="S45" s="166">
        <f t="shared" si="11"/>
        <v>1</v>
      </c>
      <c r="T45" s="166">
        <f t="shared" si="11"/>
        <v>1</v>
      </c>
      <c r="U45" s="166">
        <f t="shared" si="11"/>
        <v>1</v>
      </c>
      <c r="V45" s="166">
        <f t="shared" si="11"/>
        <v>1</v>
      </c>
      <c r="W45" s="166">
        <f t="shared" si="11"/>
        <v>1</v>
      </c>
      <c r="X45" s="166">
        <f t="shared" si="11"/>
        <v>1</v>
      </c>
      <c r="Y45" s="166">
        <f t="shared" si="11"/>
        <v>1</v>
      </c>
      <c r="Z45" s="166">
        <f t="shared" si="11"/>
        <v>0</v>
      </c>
      <c r="AA45" s="166">
        <f t="shared" si="11"/>
        <v>0</v>
      </c>
    </row>
    <row r="46" spans="1:27" hidden="1" outlineLevel="1" x14ac:dyDescent="0.25">
      <c r="A46" s="164">
        <f t="shared" si="3"/>
        <v>2017</v>
      </c>
      <c r="B46" s="138">
        <f t="shared" si="4"/>
        <v>11</v>
      </c>
      <c r="F46" s="165">
        <f t="shared" si="7"/>
        <v>43040</v>
      </c>
      <c r="H46" s="166">
        <f t="shared" si="5"/>
        <v>0.90626881073179122</v>
      </c>
      <c r="I46" s="166"/>
      <c r="J46" s="166"/>
      <c r="K46" s="166"/>
      <c r="L46" s="163"/>
      <c r="M46" s="166">
        <f t="shared" si="11"/>
        <v>1</v>
      </c>
      <c r="N46" s="166">
        <f t="shared" si="11"/>
        <v>1</v>
      </c>
      <c r="O46" s="166">
        <f t="shared" si="11"/>
        <v>1</v>
      </c>
      <c r="P46" s="166">
        <f t="shared" si="11"/>
        <v>1</v>
      </c>
      <c r="Q46" s="166">
        <f t="shared" si="11"/>
        <v>1</v>
      </c>
      <c r="R46" s="166">
        <f t="shared" si="11"/>
        <v>1</v>
      </c>
      <c r="S46" s="166">
        <f t="shared" si="11"/>
        <v>1</v>
      </c>
      <c r="T46" s="166">
        <f t="shared" si="11"/>
        <v>1</v>
      </c>
      <c r="U46" s="166">
        <f t="shared" si="11"/>
        <v>1</v>
      </c>
      <c r="V46" s="166">
        <f t="shared" si="11"/>
        <v>1</v>
      </c>
      <c r="W46" s="166">
        <f t="shared" si="11"/>
        <v>1</v>
      </c>
      <c r="X46" s="166">
        <f t="shared" si="11"/>
        <v>1</v>
      </c>
      <c r="Y46" s="166">
        <f t="shared" si="11"/>
        <v>1</v>
      </c>
      <c r="Z46" s="166">
        <f t="shared" si="11"/>
        <v>0</v>
      </c>
      <c r="AA46" s="166">
        <f t="shared" si="11"/>
        <v>0</v>
      </c>
    </row>
    <row r="47" spans="1:27" hidden="1" outlineLevel="1" x14ac:dyDescent="0.25">
      <c r="A47" s="164">
        <f t="shared" si="3"/>
        <v>2017</v>
      </c>
      <c r="B47" s="138">
        <f t="shared" si="4"/>
        <v>12</v>
      </c>
      <c r="F47" s="167">
        <f t="shared" si="7"/>
        <v>43070</v>
      </c>
      <c r="H47" s="168">
        <f t="shared" si="5"/>
        <v>0.90626881073179122</v>
      </c>
      <c r="I47" s="168"/>
      <c r="J47" s="168"/>
      <c r="K47" s="168"/>
      <c r="L47" s="169"/>
      <c r="M47" s="168">
        <f t="shared" si="11"/>
        <v>1</v>
      </c>
      <c r="N47" s="168">
        <f t="shared" si="11"/>
        <v>1</v>
      </c>
      <c r="O47" s="168">
        <f t="shared" si="11"/>
        <v>1</v>
      </c>
      <c r="P47" s="168">
        <f t="shared" si="11"/>
        <v>1</v>
      </c>
      <c r="Q47" s="168">
        <f t="shared" si="11"/>
        <v>1</v>
      </c>
      <c r="R47" s="168">
        <f t="shared" si="11"/>
        <v>1</v>
      </c>
      <c r="S47" s="168">
        <f t="shared" si="11"/>
        <v>1</v>
      </c>
      <c r="T47" s="168">
        <f t="shared" si="11"/>
        <v>1</v>
      </c>
      <c r="U47" s="168">
        <f t="shared" si="11"/>
        <v>1</v>
      </c>
      <c r="V47" s="168">
        <f t="shared" si="11"/>
        <v>1</v>
      </c>
      <c r="W47" s="168">
        <f t="shared" si="11"/>
        <v>1</v>
      </c>
      <c r="X47" s="168">
        <f t="shared" si="11"/>
        <v>1</v>
      </c>
      <c r="Y47" s="168">
        <f t="shared" si="11"/>
        <v>1</v>
      </c>
      <c r="Z47" s="168">
        <f t="shared" si="11"/>
        <v>0</v>
      </c>
      <c r="AA47" s="168">
        <f t="shared" si="11"/>
        <v>0</v>
      </c>
    </row>
    <row r="48" spans="1:27" hidden="1" outlineLevel="1" x14ac:dyDescent="0.25">
      <c r="A48" s="164">
        <f t="shared" si="3"/>
        <v>2018</v>
      </c>
      <c r="B48" s="138">
        <f t="shared" si="4"/>
        <v>1</v>
      </c>
      <c r="F48" s="165">
        <f t="shared" si="7"/>
        <v>43101</v>
      </c>
      <c r="H48" s="166">
        <f t="shared" si="5"/>
        <v>0.99687032418952615</v>
      </c>
      <c r="I48" s="166"/>
      <c r="J48" s="166"/>
      <c r="K48" s="166"/>
      <c r="L48" s="163"/>
      <c r="M48" s="166">
        <f t="shared" si="11"/>
        <v>1</v>
      </c>
      <c r="N48" s="166">
        <f t="shared" si="11"/>
        <v>1</v>
      </c>
      <c r="O48" s="166">
        <f t="shared" si="11"/>
        <v>0.99229999999999996</v>
      </c>
      <c r="P48" s="166">
        <f t="shared" si="11"/>
        <v>0.99299999999999999</v>
      </c>
      <c r="Q48" s="166">
        <f t="shared" si="11"/>
        <v>1</v>
      </c>
      <c r="R48" s="166">
        <f t="shared" si="11"/>
        <v>1</v>
      </c>
      <c r="S48" s="166">
        <f t="shared" si="11"/>
        <v>0.995</v>
      </c>
      <c r="T48" s="166">
        <f t="shared" si="11"/>
        <v>0.995</v>
      </c>
      <c r="U48" s="166">
        <f t="shared" si="11"/>
        <v>0.995</v>
      </c>
      <c r="V48" s="166">
        <f t="shared" si="11"/>
        <v>0.995</v>
      </c>
      <c r="W48" s="166">
        <f t="shared" si="11"/>
        <v>0.995</v>
      </c>
      <c r="X48" s="166">
        <f t="shared" si="11"/>
        <v>0.995</v>
      </c>
      <c r="Y48" s="166">
        <f t="shared" si="11"/>
        <v>0.995</v>
      </c>
      <c r="Z48" s="166">
        <f t="shared" si="11"/>
        <v>1</v>
      </c>
      <c r="AA48" s="166">
        <f t="shared" si="11"/>
        <v>1</v>
      </c>
    </row>
    <row r="49" spans="1:27" hidden="1" outlineLevel="1" x14ac:dyDescent="0.25">
      <c r="A49" s="164">
        <f t="shared" si="3"/>
        <v>2018</v>
      </c>
      <c r="B49" s="138">
        <f t="shared" si="4"/>
        <v>2</v>
      </c>
      <c r="F49" s="165">
        <f t="shared" si="7"/>
        <v>43132</v>
      </c>
      <c r="H49" s="166">
        <f t="shared" si="5"/>
        <v>0.99687032418952615</v>
      </c>
      <c r="I49" s="166"/>
      <c r="J49" s="166"/>
      <c r="K49" s="166"/>
      <c r="L49" s="163"/>
      <c r="M49" s="166">
        <f t="shared" si="11"/>
        <v>1</v>
      </c>
      <c r="N49" s="166">
        <f t="shared" si="11"/>
        <v>1</v>
      </c>
      <c r="O49" s="166">
        <f t="shared" si="11"/>
        <v>0.99229999999999996</v>
      </c>
      <c r="P49" s="166">
        <f t="shared" si="11"/>
        <v>0.99299999999999999</v>
      </c>
      <c r="Q49" s="166">
        <f t="shared" si="11"/>
        <v>1</v>
      </c>
      <c r="R49" s="166">
        <f t="shared" si="11"/>
        <v>1</v>
      </c>
      <c r="S49" s="166">
        <f t="shared" si="11"/>
        <v>0.995</v>
      </c>
      <c r="T49" s="166">
        <f t="shared" si="11"/>
        <v>0.995</v>
      </c>
      <c r="U49" s="166">
        <f t="shared" si="11"/>
        <v>0.995</v>
      </c>
      <c r="V49" s="166">
        <f t="shared" si="11"/>
        <v>0.995</v>
      </c>
      <c r="W49" s="166">
        <f t="shared" si="11"/>
        <v>0.995</v>
      </c>
      <c r="X49" s="166">
        <f t="shared" si="11"/>
        <v>0.995</v>
      </c>
      <c r="Y49" s="166">
        <f t="shared" si="11"/>
        <v>0.995</v>
      </c>
      <c r="Z49" s="166">
        <f t="shared" si="11"/>
        <v>1</v>
      </c>
      <c r="AA49" s="166">
        <f t="shared" si="11"/>
        <v>1</v>
      </c>
    </row>
    <row r="50" spans="1:27" hidden="1" outlineLevel="1" x14ac:dyDescent="0.25">
      <c r="A50" s="164">
        <f t="shared" si="3"/>
        <v>2018</v>
      </c>
      <c r="B50" s="138">
        <f t="shared" si="4"/>
        <v>3</v>
      </c>
      <c r="F50" s="165">
        <f t="shared" si="7"/>
        <v>43160</v>
      </c>
      <c r="H50" s="166">
        <f t="shared" si="5"/>
        <v>0.99687032418952615</v>
      </c>
      <c r="I50" s="166"/>
      <c r="J50" s="166"/>
      <c r="K50" s="166"/>
      <c r="L50" s="163"/>
      <c r="M50" s="166">
        <f t="shared" si="11"/>
        <v>1</v>
      </c>
      <c r="N50" s="166">
        <f t="shared" si="11"/>
        <v>1</v>
      </c>
      <c r="O50" s="166">
        <f t="shared" si="11"/>
        <v>0.99229999999999996</v>
      </c>
      <c r="P50" s="166">
        <f t="shared" si="11"/>
        <v>0.99299999999999999</v>
      </c>
      <c r="Q50" s="166">
        <f t="shared" si="11"/>
        <v>1</v>
      </c>
      <c r="R50" s="166">
        <f t="shared" si="11"/>
        <v>1</v>
      </c>
      <c r="S50" s="166">
        <f t="shared" si="11"/>
        <v>0.995</v>
      </c>
      <c r="T50" s="166">
        <f t="shared" si="11"/>
        <v>0.995</v>
      </c>
      <c r="U50" s="166">
        <f t="shared" si="11"/>
        <v>0.995</v>
      </c>
      <c r="V50" s="166">
        <f t="shared" si="11"/>
        <v>0.995</v>
      </c>
      <c r="W50" s="166">
        <f t="shared" si="11"/>
        <v>0.995</v>
      </c>
      <c r="X50" s="166">
        <f t="shared" si="11"/>
        <v>0.995</v>
      </c>
      <c r="Y50" s="166">
        <f t="shared" si="11"/>
        <v>0.995</v>
      </c>
      <c r="Z50" s="166">
        <f t="shared" si="11"/>
        <v>1</v>
      </c>
      <c r="AA50" s="166">
        <f t="shared" si="11"/>
        <v>1</v>
      </c>
    </row>
    <row r="51" spans="1:27" hidden="1" outlineLevel="1" x14ac:dyDescent="0.25">
      <c r="A51" s="164">
        <f t="shared" si="3"/>
        <v>2018</v>
      </c>
      <c r="B51" s="138">
        <f t="shared" si="4"/>
        <v>4</v>
      </c>
      <c r="F51" s="165">
        <f t="shared" si="7"/>
        <v>43191</v>
      </c>
      <c r="H51" s="166">
        <f t="shared" si="5"/>
        <v>0.99687032418952615</v>
      </c>
      <c r="I51" s="166"/>
      <c r="J51" s="166"/>
      <c r="K51" s="166"/>
      <c r="L51" s="163"/>
      <c r="M51" s="166">
        <f t="shared" si="11"/>
        <v>1</v>
      </c>
      <c r="N51" s="166">
        <f t="shared" si="11"/>
        <v>1</v>
      </c>
      <c r="O51" s="166">
        <f t="shared" si="11"/>
        <v>0.99229999999999996</v>
      </c>
      <c r="P51" s="166">
        <f t="shared" si="11"/>
        <v>0.99299999999999999</v>
      </c>
      <c r="Q51" s="166">
        <f t="shared" si="11"/>
        <v>1</v>
      </c>
      <c r="R51" s="166">
        <f t="shared" si="11"/>
        <v>1</v>
      </c>
      <c r="S51" s="166">
        <f t="shared" si="11"/>
        <v>0.995</v>
      </c>
      <c r="T51" s="166">
        <f t="shared" si="11"/>
        <v>0.995</v>
      </c>
      <c r="U51" s="166">
        <f t="shared" si="11"/>
        <v>0.995</v>
      </c>
      <c r="V51" s="166">
        <f t="shared" si="11"/>
        <v>0.995</v>
      </c>
      <c r="W51" s="166">
        <f t="shared" si="11"/>
        <v>0.995</v>
      </c>
      <c r="X51" s="166">
        <f t="shared" si="11"/>
        <v>0.995</v>
      </c>
      <c r="Y51" s="166">
        <f t="shared" si="11"/>
        <v>0.995</v>
      </c>
      <c r="Z51" s="166">
        <f t="shared" si="11"/>
        <v>1</v>
      </c>
      <c r="AA51" s="166">
        <f t="shared" si="11"/>
        <v>1</v>
      </c>
    </row>
    <row r="52" spans="1:27" hidden="1" outlineLevel="1" x14ac:dyDescent="0.25">
      <c r="A52" s="164">
        <f t="shared" si="3"/>
        <v>2018</v>
      </c>
      <c r="B52" s="138">
        <f t="shared" si="4"/>
        <v>5</v>
      </c>
      <c r="F52" s="165">
        <f t="shared" si="7"/>
        <v>43221</v>
      </c>
      <c r="H52" s="166">
        <f t="shared" si="5"/>
        <v>0.9946044371829047</v>
      </c>
      <c r="I52" s="166"/>
      <c r="J52" s="166"/>
      <c r="K52" s="166"/>
      <c r="L52" s="163"/>
      <c r="M52" s="166">
        <f t="shared" si="11"/>
        <v>0.99229999999999996</v>
      </c>
      <c r="N52" s="166">
        <f t="shared" si="11"/>
        <v>0.99229999999999996</v>
      </c>
      <c r="O52" s="166">
        <f t="shared" si="11"/>
        <v>0.99229999999999996</v>
      </c>
      <c r="P52" s="166">
        <f t="shared" si="11"/>
        <v>0.99299999999999999</v>
      </c>
      <c r="Q52" s="166">
        <f t="shared" si="11"/>
        <v>0.99299999999999999</v>
      </c>
      <c r="R52" s="166">
        <f t="shared" si="11"/>
        <v>0.995</v>
      </c>
      <c r="S52" s="166">
        <f t="shared" si="11"/>
        <v>0.995</v>
      </c>
      <c r="T52" s="166">
        <f t="shared" si="11"/>
        <v>0.995</v>
      </c>
      <c r="U52" s="166">
        <f t="shared" si="11"/>
        <v>0.995</v>
      </c>
      <c r="V52" s="166">
        <f t="shared" si="11"/>
        <v>0.995</v>
      </c>
      <c r="W52" s="166">
        <f t="shared" si="11"/>
        <v>0.995</v>
      </c>
      <c r="X52" s="166">
        <f t="shared" si="11"/>
        <v>0.995</v>
      </c>
      <c r="Y52" s="166">
        <f t="shared" si="11"/>
        <v>0.995</v>
      </c>
      <c r="Z52" s="166">
        <f t="shared" si="11"/>
        <v>1</v>
      </c>
      <c r="AA52" s="166">
        <f t="shared" si="11"/>
        <v>1</v>
      </c>
    </row>
    <row r="53" spans="1:27" hidden="1" outlineLevel="1" x14ac:dyDescent="0.25">
      <c r="A53" s="164">
        <f t="shared" si="3"/>
        <v>2018</v>
      </c>
      <c r="B53" s="138">
        <f t="shared" si="4"/>
        <v>6</v>
      </c>
      <c r="F53" s="165">
        <f t="shared" si="7"/>
        <v>43252</v>
      </c>
      <c r="H53" s="166">
        <f t="shared" si="5"/>
        <v>0.9946044371829047</v>
      </c>
      <c r="I53" s="166"/>
      <c r="J53" s="166"/>
      <c r="K53" s="166"/>
      <c r="L53" s="163"/>
      <c r="M53" s="166">
        <f t="shared" si="11"/>
        <v>0.99229999999999996</v>
      </c>
      <c r="N53" s="166">
        <f t="shared" si="11"/>
        <v>0.99229999999999996</v>
      </c>
      <c r="O53" s="166">
        <f t="shared" si="11"/>
        <v>0.99229999999999996</v>
      </c>
      <c r="P53" s="166">
        <f t="shared" si="11"/>
        <v>0.99299999999999999</v>
      </c>
      <c r="Q53" s="166">
        <f t="shared" si="11"/>
        <v>0.99299999999999999</v>
      </c>
      <c r="R53" s="166">
        <f t="shared" si="11"/>
        <v>0.995</v>
      </c>
      <c r="S53" s="166">
        <f t="shared" si="11"/>
        <v>0.995</v>
      </c>
      <c r="T53" s="166">
        <f t="shared" si="11"/>
        <v>0.995</v>
      </c>
      <c r="U53" s="166">
        <f t="shared" si="11"/>
        <v>0.995</v>
      </c>
      <c r="V53" s="166">
        <f t="shared" si="11"/>
        <v>0.995</v>
      </c>
      <c r="W53" s="166">
        <f t="shared" si="11"/>
        <v>0.995</v>
      </c>
      <c r="X53" s="166">
        <f t="shared" si="11"/>
        <v>0.995</v>
      </c>
      <c r="Y53" s="166">
        <f t="shared" si="11"/>
        <v>0.995</v>
      </c>
      <c r="Z53" s="166">
        <f t="shared" si="11"/>
        <v>1</v>
      </c>
      <c r="AA53" s="166">
        <f t="shared" si="11"/>
        <v>1</v>
      </c>
    </row>
    <row r="54" spans="1:27" hidden="1" outlineLevel="1" x14ac:dyDescent="0.25">
      <c r="A54" s="164">
        <f t="shared" si="3"/>
        <v>2018</v>
      </c>
      <c r="B54" s="138">
        <f t="shared" si="4"/>
        <v>7</v>
      </c>
      <c r="F54" s="165">
        <f t="shared" si="7"/>
        <v>43282</v>
      </c>
      <c r="H54" s="166">
        <f t="shared" si="5"/>
        <v>0.9946044371829047</v>
      </c>
      <c r="I54" s="166"/>
      <c r="J54" s="166"/>
      <c r="K54" s="166"/>
      <c r="L54" s="163"/>
      <c r="M54" s="166">
        <f t="shared" si="11"/>
        <v>0.99229999999999996</v>
      </c>
      <c r="N54" s="166">
        <f t="shared" si="11"/>
        <v>0.99229999999999996</v>
      </c>
      <c r="O54" s="166">
        <f t="shared" si="11"/>
        <v>0.99229999999999996</v>
      </c>
      <c r="P54" s="166">
        <f t="shared" si="11"/>
        <v>0.99299999999999999</v>
      </c>
      <c r="Q54" s="166">
        <f t="shared" si="11"/>
        <v>0.99299999999999999</v>
      </c>
      <c r="R54" s="166">
        <f t="shared" si="11"/>
        <v>0.995</v>
      </c>
      <c r="S54" s="166">
        <f t="shared" si="11"/>
        <v>0.995</v>
      </c>
      <c r="T54" s="166">
        <f t="shared" si="11"/>
        <v>0.995</v>
      </c>
      <c r="U54" s="166">
        <f t="shared" si="11"/>
        <v>0.995</v>
      </c>
      <c r="V54" s="166">
        <f t="shared" si="11"/>
        <v>0.995</v>
      </c>
      <c r="W54" s="166">
        <f t="shared" si="11"/>
        <v>0.995</v>
      </c>
      <c r="X54" s="166">
        <f t="shared" si="11"/>
        <v>0.995</v>
      </c>
      <c r="Y54" s="166">
        <f t="shared" si="11"/>
        <v>0.995</v>
      </c>
      <c r="Z54" s="166">
        <f t="shared" si="11"/>
        <v>1</v>
      </c>
      <c r="AA54" s="166">
        <f t="shared" si="11"/>
        <v>1</v>
      </c>
    </row>
    <row r="55" spans="1:27" hidden="1" outlineLevel="1" x14ac:dyDescent="0.25">
      <c r="A55" s="164">
        <f t="shared" si="3"/>
        <v>2018</v>
      </c>
      <c r="B55" s="138">
        <f t="shared" si="4"/>
        <v>8</v>
      </c>
      <c r="F55" s="165">
        <f t="shared" si="7"/>
        <v>43313</v>
      </c>
      <c r="H55" s="166">
        <f t="shared" si="5"/>
        <v>0.9946044371829047</v>
      </c>
      <c r="I55" s="166"/>
      <c r="J55" s="166"/>
      <c r="K55" s="166"/>
      <c r="L55" s="163"/>
      <c r="M55" s="166">
        <f t="shared" si="11"/>
        <v>0.99229999999999996</v>
      </c>
      <c r="N55" s="166">
        <f t="shared" si="11"/>
        <v>0.99229999999999996</v>
      </c>
      <c r="O55" s="166">
        <f t="shared" si="11"/>
        <v>0.99229999999999996</v>
      </c>
      <c r="P55" s="166">
        <f t="shared" si="11"/>
        <v>0.99299999999999999</v>
      </c>
      <c r="Q55" s="166">
        <f t="shared" si="11"/>
        <v>0.99299999999999999</v>
      </c>
      <c r="R55" s="166">
        <f t="shared" si="11"/>
        <v>0.995</v>
      </c>
      <c r="S55" s="166">
        <f t="shared" si="11"/>
        <v>0.995</v>
      </c>
      <c r="T55" s="166">
        <f t="shared" si="11"/>
        <v>0.995</v>
      </c>
      <c r="U55" s="166">
        <f t="shared" si="11"/>
        <v>0.995</v>
      </c>
      <c r="V55" s="166">
        <f t="shared" si="11"/>
        <v>0.995</v>
      </c>
      <c r="W55" s="166">
        <f t="shared" si="11"/>
        <v>0.995</v>
      </c>
      <c r="X55" s="166">
        <f t="shared" si="11"/>
        <v>0.995</v>
      </c>
      <c r="Y55" s="166">
        <f t="shared" si="11"/>
        <v>0.995</v>
      </c>
      <c r="Z55" s="166">
        <f t="shared" si="11"/>
        <v>1</v>
      </c>
      <c r="AA55" s="166">
        <f t="shared" si="11"/>
        <v>1</v>
      </c>
    </row>
    <row r="56" spans="1:27" hidden="1" outlineLevel="1" x14ac:dyDescent="0.25">
      <c r="A56" s="164">
        <f t="shared" si="3"/>
        <v>2018</v>
      </c>
      <c r="B56" s="138">
        <f t="shared" si="4"/>
        <v>9</v>
      </c>
      <c r="F56" s="165">
        <f t="shared" si="7"/>
        <v>43344</v>
      </c>
      <c r="H56" s="166">
        <f t="shared" si="5"/>
        <v>0.9946044371829047</v>
      </c>
      <c r="I56" s="166"/>
      <c r="J56" s="166"/>
      <c r="K56" s="166"/>
      <c r="L56" s="163"/>
      <c r="M56" s="166">
        <f t="shared" si="11"/>
        <v>0.99229999999999996</v>
      </c>
      <c r="N56" s="166">
        <f t="shared" si="11"/>
        <v>0.99229999999999996</v>
      </c>
      <c r="O56" s="166">
        <f t="shared" si="11"/>
        <v>0.99229999999999996</v>
      </c>
      <c r="P56" s="166">
        <f t="shared" si="11"/>
        <v>0.99299999999999999</v>
      </c>
      <c r="Q56" s="166">
        <f t="shared" si="11"/>
        <v>0.99299999999999999</v>
      </c>
      <c r="R56" s="166">
        <f t="shared" si="11"/>
        <v>0.995</v>
      </c>
      <c r="S56" s="166">
        <f t="shared" si="11"/>
        <v>0.995</v>
      </c>
      <c r="T56" s="166">
        <f t="shared" si="11"/>
        <v>0.995</v>
      </c>
      <c r="U56" s="166">
        <f t="shared" si="11"/>
        <v>0.995</v>
      </c>
      <c r="V56" s="166">
        <f t="shared" si="11"/>
        <v>0.995</v>
      </c>
      <c r="W56" s="166">
        <f t="shared" si="11"/>
        <v>0.995</v>
      </c>
      <c r="X56" s="166">
        <f t="shared" si="11"/>
        <v>0.995</v>
      </c>
      <c r="Y56" s="166">
        <f t="shared" si="11"/>
        <v>0.995</v>
      </c>
      <c r="Z56" s="166">
        <f t="shared" si="11"/>
        <v>1</v>
      </c>
      <c r="AA56" s="166">
        <f t="shared" si="11"/>
        <v>1</v>
      </c>
    </row>
    <row r="57" spans="1:27" hidden="1" outlineLevel="1" x14ac:dyDescent="0.25">
      <c r="A57" s="164">
        <f t="shared" si="3"/>
        <v>2018</v>
      </c>
      <c r="B57" s="138">
        <f t="shared" si="4"/>
        <v>10</v>
      </c>
      <c r="F57" s="165">
        <f t="shared" si="7"/>
        <v>43374</v>
      </c>
      <c r="H57" s="166">
        <f t="shared" si="5"/>
        <v>0.9946044371829047</v>
      </c>
      <c r="I57" s="166"/>
      <c r="J57" s="166"/>
      <c r="K57" s="166"/>
      <c r="L57" s="163"/>
      <c r="M57" s="166">
        <f t="shared" si="11"/>
        <v>0.99229999999999996</v>
      </c>
      <c r="N57" s="166">
        <f t="shared" si="11"/>
        <v>0.99229999999999996</v>
      </c>
      <c r="O57" s="166">
        <f t="shared" si="11"/>
        <v>0.99229999999999996</v>
      </c>
      <c r="P57" s="166">
        <f t="shared" si="11"/>
        <v>0.99299999999999999</v>
      </c>
      <c r="Q57" s="166">
        <f t="shared" si="11"/>
        <v>0.99299999999999999</v>
      </c>
      <c r="R57" s="166">
        <f t="shared" si="11"/>
        <v>0.995</v>
      </c>
      <c r="S57" s="166">
        <f t="shared" si="11"/>
        <v>0.995</v>
      </c>
      <c r="T57" s="166">
        <f t="shared" si="11"/>
        <v>0.995</v>
      </c>
      <c r="U57" s="166">
        <f t="shared" si="11"/>
        <v>0.995</v>
      </c>
      <c r="V57" s="166">
        <f t="shared" si="11"/>
        <v>0.995</v>
      </c>
      <c r="W57" s="166">
        <f t="shared" si="11"/>
        <v>0.995</v>
      </c>
      <c r="X57" s="166">
        <f t="shared" si="11"/>
        <v>0.995</v>
      </c>
      <c r="Y57" s="166">
        <f t="shared" si="11"/>
        <v>0.995</v>
      </c>
      <c r="Z57" s="166">
        <f t="shared" si="11"/>
        <v>1</v>
      </c>
      <c r="AA57" s="166">
        <f t="shared" si="11"/>
        <v>1</v>
      </c>
    </row>
    <row r="58" spans="1:27" hidden="1" outlineLevel="1" x14ac:dyDescent="0.25">
      <c r="A58" s="164">
        <f t="shared" si="3"/>
        <v>2018</v>
      </c>
      <c r="B58" s="138">
        <f t="shared" si="4"/>
        <v>11</v>
      </c>
      <c r="F58" s="165">
        <f t="shared" si="7"/>
        <v>43405</v>
      </c>
      <c r="H58" s="166">
        <f t="shared" si="5"/>
        <v>0.9946044371829047</v>
      </c>
      <c r="I58" s="166"/>
      <c r="J58" s="166"/>
      <c r="K58" s="166"/>
      <c r="L58" s="163"/>
      <c r="M58" s="166">
        <f t="shared" si="11"/>
        <v>0.99229999999999996</v>
      </c>
      <c r="N58" s="166">
        <f t="shared" si="11"/>
        <v>0.99229999999999996</v>
      </c>
      <c r="O58" s="166">
        <f t="shared" si="11"/>
        <v>0.99229999999999996</v>
      </c>
      <c r="P58" s="166">
        <f t="shared" si="11"/>
        <v>0.99299999999999999</v>
      </c>
      <c r="Q58" s="166">
        <f t="shared" si="11"/>
        <v>0.99299999999999999</v>
      </c>
      <c r="R58" s="166">
        <f t="shared" si="11"/>
        <v>0.995</v>
      </c>
      <c r="S58" s="166">
        <f t="shared" si="11"/>
        <v>0.995</v>
      </c>
      <c r="T58" s="166">
        <f t="shared" si="11"/>
        <v>0.995</v>
      </c>
      <c r="U58" s="166">
        <f t="shared" si="11"/>
        <v>0.995</v>
      </c>
      <c r="V58" s="166">
        <f t="shared" si="11"/>
        <v>0.995</v>
      </c>
      <c r="W58" s="166">
        <f t="shared" si="11"/>
        <v>0.995</v>
      </c>
      <c r="X58" s="166">
        <f t="shared" si="11"/>
        <v>0.995</v>
      </c>
      <c r="Y58" s="166">
        <f t="shared" si="11"/>
        <v>0.995</v>
      </c>
      <c r="Z58" s="166">
        <f t="shared" si="11"/>
        <v>1</v>
      </c>
      <c r="AA58" s="166">
        <f t="shared" si="11"/>
        <v>1</v>
      </c>
    </row>
    <row r="59" spans="1:27" hidden="1" outlineLevel="1" x14ac:dyDescent="0.25">
      <c r="A59" s="164">
        <f t="shared" si="3"/>
        <v>2018</v>
      </c>
      <c r="B59" s="138">
        <f t="shared" si="4"/>
        <v>12</v>
      </c>
      <c r="F59" s="167">
        <f t="shared" si="7"/>
        <v>43435</v>
      </c>
      <c r="H59" s="168">
        <f t="shared" si="5"/>
        <v>0.9946044371829047</v>
      </c>
      <c r="I59" s="168"/>
      <c r="J59" s="168"/>
      <c r="K59" s="168"/>
      <c r="L59" s="169"/>
      <c r="M59" s="168">
        <f t="shared" si="11"/>
        <v>0.99229999999999996</v>
      </c>
      <c r="N59" s="168">
        <f t="shared" si="11"/>
        <v>0.99229999999999996</v>
      </c>
      <c r="O59" s="168">
        <f t="shared" si="11"/>
        <v>0.99229999999999996</v>
      </c>
      <c r="P59" s="168">
        <f t="shared" si="11"/>
        <v>0.99299999999999999</v>
      </c>
      <c r="Q59" s="168">
        <f t="shared" si="11"/>
        <v>0.99299999999999999</v>
      </c>
      <c r="R59" s="168">
        <f t="shared" si="11"/>
        <v>0.995</v>
      </c>
      <c r="S59" s="168">
        <f t="shared" si="11"/>
        <v>0.995</v>
      </c>
      <c r="T59" s="168">
        <f t="shared" si="11"/>
        <v>0.995</v>
      </c>
      <c r="U59" s="168">
        <f t="shared" si="11"/>
        <v>0.995</v>
      </c>
      <c r="V59" s="168">
        <f t="shared" si="11"/>
        <v>0.995</v>
      </c>
      <c r="W59" s="168">
        <f t="shared" si="11"/>
        <v>0.995</v>
      </c>
      <c r="X59" s="168">
        <f t="shared" si="11"/>
        <v>0.995</v>
      </c>
      <c r="Y59" s="168">
        <f t="shared" si="11"/>
        <v>0.995</v>
      </c>
      <c r="Z59" s="168">
        <f t="shared" si="11"/>
        <v>1</v>
      </c>
      <c r="AA59" s="168">
        <f t="shared" si="11"/>
        <v>1</v>
      </c>
    </row>
    <row r="60" spans="1:27" hidden="1" outlineLevel="1" x14ac:dyDescent="0.25">
      <c r="A60" s="164">
        <f t="shared" si="3"/>
        <v>2019</v>
      </c>
      <c r="B60" s="138">
        <f t="shared" si="4"/>
        <v>1</v>
      </c>
      <c r="F60" s="165">
        <f t="shared" si="7"/>
        <v>43466</v>
      </c>
      <c r="H60" s="166">
        <f t="shared" si="5"/>
        <v>0.99102361080058465</v>
      </c>
      <c r="I60" s="166"/>
      <c r="J60" s="166"/>
      <c r="K60" s="166"/>
      <c r="L60" s="163"/>
      <c r="M60" s="166">
        <f t="shared" si="11"/>
        <v>0.99229999999999996</v>
      </c>
      <c r="N60" s="166">
        <f t="shared" si="11"/>
        <v>0.99229999999999996</v>
      </c>
      <c r="O60" s="166">
        <f t="shared" si="11"/>
        <v>0.98465928999999996</v>
      </c>
      <c r="P60" s="166">
        <f t="shared" si="11"/>
        <v>0.98604899999999995</v>
      </c>
      <c r="Q60" s="166">
        <f t="shared" si="11"/>
        <v>0.99299999999999999</v>
      </c>
      <c r="R60" s="166">
        <f t="shared" si="11"/>
        <v>0.995</v>
      </c>
      <c r="S60" s="166">
        <f t="shared" si="11"/>
        <v>0.99002500000000004</v>
      </c>
      <c r="T60" s="166">
        <f t="shared" si="11"/>
        <v>0.99002500000000004</v>
      </c>
      <c r="U60" s="166">
        <f t="shared" si="11"/>
        <v>0.99002500000000004</v>
      </c>
      <c r="V60" s="166">
        <f t="shared" si="11"/>
        <v>0.99002500000000004</v>
      </c>
      <c r="W60" s="166">
        <f t="shared" si="11"/>
        <v>0.99002500000000004</v>
      </c>
      <c r="X60" s="166">
        <f t="shared" si="11"/>
        <v>0.99002500000000004</v>
      </c>
      <c r="Y60" s="166">
        <f t="shared" si="11"/>
        <v>0.99002500000000004</v>
      </c>
      <c r="Z60" s="166">
        <f t="shared" si="11"/>
        <v>0.995</v>
      </c>
      <c r="AA60" s="166">
        <f t="shared" si="11"/>
        <v>0.995</v>
      </c>
    </row>
    <row r="61" spans="1:27" hidden="1" outlineLevel="1" x14ac:dyDescent="0.25">
      <c r="A61" s="164">
        <f t="shared" si="3"/>
        <v>2019</v>
      </c>
      <c r="B61" s="138">
        <f t="shared" si="4"/>
        <v>2</v>
      </c>
      <c r="F61" s="165">
        <f t="shared" si="7"/>
        <v>43497</v>
      </c>
      <c r="H61" s="166">
        <f t="shared" si="5"/>
        <v>0.99102361080058465</v>
      </c>
      <c r="I61" s="166"/>
      <c r="J61" s="166"/>
      <c r="K61" s="166"/>
      <c r="L61" s="163"/>
      <c r="M61" s="166">
        <f t="shared" ref="M61:AA76" si="12">IF($F61=M$9,1,IF($F61&gt;=EDATE(M$9,12),IF(M$8="Prior Year",M49*(1-M$7),M49-M$7),IF(M60&gt;0,M60,0)))</f>
        <v>0.99229999999999996</v>
      </c>
      <c r="N61" s="166">
        <f t="shared" si="12"/>
        <v>0.99229999999999996</v>
      </c>
      <c r="O61" s="166">
        <f t="shared" si="12"/>
        <v>0.98465928999999996</v>
      </c>
      <c r="P61" s="166">
        <f t="shared" si="12"/>
        <v>0.98604899999999995</v>
      </c>
      <c r="Q61" s="166">
        <f t="shared" si="12"/>
        <v>0.99299999999999999</v>
      </c>
      <c r="R61" s="166">
        <f t="shared" si="12"/>
        <v>0.995</v>
      </c>
      <c r="S61" s="166">
        <f t="shared" si="12"/>
        <v>0.99002500000000004</v>
      </c>
      <c r="T61" s="166">
        <f t="shared" si="12"/>
        <v>0.99002500000000004</v>
      </c>
      <c r="U61" s="166">
        <f t="shared" si="12"/>
        <v>0.99002500000000004</v>
      </c>
      <c r="V61" s="166">
        <f t="shared" si="12"/>
        <v>0.99002500000000004</v>
      </c>
      <c r="W61" s="166">
        <f t="shared" si="12"/>
        <v>0.99002500000000004</v>
      </c>
      <c r="X61" s="166">
        <f t="shared" si="12"/>
        <v>0.99002500000000004</v>
      </c>
      <c r="Y61" s="166">
        <f t="shared" si="12"/>
        <v>0.99002500000000004</v>
      </c>
      <c r="Z61" s="166">
        <f t="shared" si="12"/>
        <v>0.995</v>
      </c>
      <c r="AA61" s="166">
        <f t="shared" si="12"/>
        <v>0.995</v>
      </c>
    </row>
    <row r="62" spans="1:27" hidden="1" outlineLevel="1" x14ac:dyDescent="0.25">
      <c r="A62" s="164">
        <f t="shared" si="3"/>
        <v>2019</v>
      </c>
      <c r="B62" s="138">
        <f t="shared" si="4"/>
        <v>3</v>
      </c>
      <c r="F62" s="165">
        <f t="shared" si="7"/>
        <v>43525</v>
      </c>
      <c r="H62" s="166">
        <f t="shared" si="5"/>
        <v>0.99102361080058465</v>
      </c>
      <c r="I62" s="166"/>
      <c r="J62" s="166"/>
      <c r="K62" s="166"/>
      <c r="L62" s="163"/>
      <c r="M62" s="166">
        <f t="shared" si="12"/>
        <v>0.99229999999999996</v>
      </c>
      <c r="N62" s="166">
        <f t="shared" si="12"/>
        <v>0.99229999999999996</v>
      </c>
      <c r="O62" s="166">
        <f t="shared" si="12"/>
        <v>0.98465928999999996</v>
      </c>
      <c r="P62" s="166">
        <f t="shared" si="12"/>
        <v>0.98604899999999995</v>
      </c>
      <c r="Q62" s="166">
        <f t="shared" si="12"/>
        <v>0.99299999999999999</v>
      </c>
      <c r="R62" s="166">
        <f t="shared" si="12"/>
        <v>0.995</v>
      </c>
      <c r="S62" s="166">
        <f t="shared" si="12"/>
        <v>0.99002500000000004</v>
      </c>
      <c r="T62" s="166">
        <f t="shared" si="12"/>
        <v>0.99002500000000004</v>
      </c>
      <c r="U62" s="166">
        <f t="shared" si="12"/>
        <v>0.99002500000000004</v>
      </c>
      <c r="V62" s="166">
        <f t="shared" si="12"/>
        <v>0.99002500000000004</v>
      </c>
      <c r="W62" s="166">
        <f t="shared" si="12"/>
        <v>0.99002500000000004</v>
      </c>
      <c r="X62" s="166">
        <f t="shared" si="12"/>
        <v>0.99002500000000004</v>
      </c>
      <c r="Y62" s="166">
        <f t="shared" si="12"/>
        <v>0.99002500000000004</v>
      </c>
      <c r="Z62" s="166">
        <f t="shared" si="12"/>
        <v>0.995</v>
      </c>
      <c r="AA62" s="166">
        <f t="shared" si="12"/>
        <v>0.995</v>
      </c>
    </row>
    <row r="63" spans="1:27" hidden="1" outlineLevel="1" x14ac:dyDescent="0.25">
      <c r="A63" s="164">
        <f t="shared" si="3"/>
        <v>2019</v>
      </c>
      <c r="B63" s="138">
        <f t="shared" si="4"/>
        <v>4</v>
      </c>
      <c r="F63" s="165">
        <f t="shared" si="7"/>
        <v>43556</v>
      </c>
      <c r="H63" s="166">
        <f t="shared" si="5"/>
        <v>0.99102361080058465</v>
      </c>
      <c r="I63" s="166"/>
      <c r="J63" s="166"/>
      <c r="K63" s="166"/>
      <c r="L63" s="163"/>
      <c r="M63" s="166">
        <f t="shared" si="12"/>
        <v>0.99229999999999996</v>
      </c>
      <c r="N63" s="166">
        <f t="shared" si="12"/>
        <v>0.99229999999999996</v>
      </c>
      <c r="O63" s="166">
        <f t="shared" si="12"/>
        <v>0.98465928999999996</v>
      </c>
      <c r="P63" s="166">
        <f t="shared" si="12"/>
        <v>0.98604899999999995</v>
      </c>
      <c r="Q63" s="166">
        <f t="shared" si="12"/>
        <v>0.99299999999999999</v>
      </c>
      <c r="R63" s="166">
        <f t="shared" si="12"/>
        <v>0.995</v>
      </c>
      <c r="S63" s="166">
        <f t="shared" si="12"/>
        <v>0.99002500000000004</v>
      </c>
      <c r="T63" s="166">
        <f t="shared" si="12"/>
        <v>0.99002500000000004</v>
      </c>
      <c r="U63" s="166">
        <f t="shared" si="12"/>
        <v>0.99002500000000004</v>
      </c>
      <c r="V63" s="166">
        <f t="shared" si="12"/>
        <v>0.99002500000000004</v>
      </c>
      <c r="W63" s="166">
        <f t="shared" si="12"/>
        <v>0.99002500000000004</v>
      </c>
      <c r="X63" s="166">
        <f t="shared" si="12"/>
        <v>0.99002500000000004</v>
      </c>
      <c r="Y63" s="166">
        <f t="shared" si="12"/>
        <v>0.99002500000000004</v>
      </c>
      <c r="Z63" s="166">
        <f t="shared" si="12"/>
        <v>0.995</v>
      </c>
      <c r="AA63" s="166">
        <f t="shared" si="12"/>
        <v>0.995</v>
      </c>
    </row>
    <row r="64" spans="1:27" hidden="1" outlineLevel="1" x14ac:dyDescent="0.25">
      <c r="A64" s="164">
        <f t="shared" si="3"/>
        <v>2019</v>
      </c>
      <c r="B64" s="138">
        <f t="shared" si="4"/>
        <v>5</v>
      </c>
      <c r="F64" s="165">
        <f t="shared" si="7"/>
        <v>43586</v>
      </c>
      <c r="H64" s="166">
        <f t="shared" si="5"/>
        <v>0.98877365207670476</v>
      </c>
      <c r="I64" s="166"/>
      <c r="J64" s="166"/>
      <c r="K64" s="166"/>
      <c r="L64" s="163"/>
      <c r="M64" s="166">
        <f t="shared" si="12"/>
        <v>0.98465928999999996</v>
      </c>
      <c r="N64" s="166">
        <f t="shared" si="12"/>
        <v>0.98465928999999996</v>
      </c>
      <c r="O64" s="166">
        <f t="shared" si="12"/>
        <v>0.98465928999999996</v>
      </c>
      <c r="P64" s="166">
        <f t="shared" si="12"/>
        <v>0.98604899999999995</v>
      </c>
      <c r="Q64" s="166">
        <f t="shared" si="12"/>
        <v>0.98604899999999995</v>
      </c>
      <c r="R64" s="166">
        <f t="shared" si="12"/>
        <v>0.99002500000000004</v>
      </c>
      <c r="S64" s="166">
        <f t="shared" si="12"/>
        <v>0.99002500000000004</v>
      </c>
      <c r="T64" s="166">
        <f t="shared" si="12"/>
        <v>0.99002500000000004</v>
      </c>
      <c r="U64" s="166">
        <f t="shared" si="12"/>
        <v>0.99002500000000004</v>
      </c>
      <c r="V64" s="166">
        <f t="shared" si="12"/>
        <v>0.99002500000000004</v>
      </c>
      <c r="W64" s="166">
        <f t="shared" si="12"/>
        <v>0.99002500000000004</v>
      </c>
      <c r="X64" s="166">
        <f t="shared" si="12"/>
        <v>0.99002500000000004</v>
      </c>
      <c r="Y64" s="166">
        <f t="shared" si="12"/>
        <v>0.99002500000000004</v>
      </c>
      <c r="Z64" s="166">
        <f t="shared" si="12"/>
        <v>0.995</v>
      </c>
      <c r="AA64" s="166">
        <f t="shared" si="12"/>
        <v>0.995</v>
      </c>
    </row>
    <row r="65" spans="1:27" hidden="1" outlineLevel="1" x14ac:dyDescent="0.25">
      <c r="A65" s="164">
        <f t="shared" si="3"/>
        <v>2019</v>
      </c>
      <c r="B65" s="138">
        <f t="shared" si="4"/>
        <v>6</v>
      </c>
      <c r="F65" s="165">
        <f t="shared" si="7"/>
        <v>43617</v>
      </c>
      <c r="H65" s="166">
        <f t="shared" si="5"/>
        <v>0.98877365207670476</v>
      </c>
      <c r="I65" s="166"/>
      <c r="J65" s="166"/>
      <c r="K65" s="166"/>
      <c r="L65" s="163"/>
      <c r="M65" s="166">
        <f t="shared" si="12"/>
        <v>0.98465928999999996</v>
      </c>
      <c r="N65" s="166">
        <f t="shared" si="12"/>
        <v>0.98465928999999996</v>
      </c>
      <c r="O65" s="166">
        <f t="shared" si="12"/>
        <v>0.98465928999999996</v>
      </c>
      <c r="P65" s="166">
        <f t="shared" si="12"/>
        <v>0.98604899999999995</v>
      </c>
      <c r="Q65" s="166">
        <f t="shared" si="12"/>
        <v>0.98604899999999995</v>
      </c>
      <c r="R65" s="166">
        <f t="shared" si="12"/>
        <v>0.99002500000000004</v>
      </c>
      <c r="S65" s="166">
        <f t="shared" si="12"/>
        <v>0.99002500000000004</v>
      </c>
      <c r="T65" s="166">
        <f t="shared" si="12"/>
        <v>0.99002500000000004</v>
      </c>
      <c r="U65" s="166">
        <f t="shared" si="12"/>
        <v>0.99002500000000004</v>
      </c>
      <c r="V65" s="166">
        <f t="shared" si="12"/>
        <v>0.99002500000000004</v>
      </c>
      <c r="W65" s="166">
        <f t="shared" si="12"/>
        <v>0.99002500000000004</v>
      </c>
      <c r="X65" s="166">
        <f t="shared" si="12"/>
        <v>0.99002500000000004</v>
      </c>
      <c r="Y65" s="166">
        <f t="shared" si="12"/>
        <v>0.99002500000000004</v>
      </c>
      <c r="Z65" s="166">
        <f t="shared" si="12"/>
        <v>0.995</v>
      </c>
      <c r="AA65" s="166">
        <f t="shared" si="12"/>
        <v>0.995</v>
      </c>
    </row>
    <row r="66" spans="1:27" hidden="1" outlineLevel="1" x14ac:dyDescent="0.25">
      <c r="A66" s="164">
        <f t="shared" si="3"/>
        <v>2019</v>
      </c>
      <c r="B66" s="138">
        <f t="shared" si="4"/>
        <v>7</v>
      </c>
      <c r="F66" s="165">
        <f t="shared" si="7"/>
        <v>43647</v>
      </c>
      <c r="H66" s="166">
        <f t="shared" si="5"/>
        <v>0.98877365207670476</v>
      </c>
      <c r="I66" s="166"/>
      <c r="J66" s="166"/>
      <c r="K66" s="166"/>
      <c r="L66" s="163"/>
      <c r="M66" s="166">
        <f t="shared" si="12"/>
        <v>0.98465928999999996</v>
      </c>
      <c r="N66" s="166">
        <f t="shared" si="12"/>
        <v>0.98465928999999996</v>
      </c>
      <c r="O66" s="166">
        <f t="shared" si="12"/>
        <v>0.98465928999999996</v>
      </c>
      <c r="P66" s="166">
        <f t="shared" si="12"/>
        <v>0.98604899999999995</v>
      </c>
      <c r="Q66" s="166">
        <f t="shared" si="12"/>
        <v>0.98604899999999995</v>
      </c>
      <c r="R66" s="166">
        <f t="shared" si="12"/>
        <v>0.99002500000000004</v>
      </c>
      <c r="S66" s="166">
        <f t="shared" si="12"/>
        <v>0.99002500000000004</v>
      </c>
      <c r="T66" s="166">
        <f t="shared" si="12"/>
        <v>0.99002500000000004</v>
      </c>
      <c r="U66" s="166">
        <f t="shared" si="12"/>
        <v>0.99002500000000004</v>
      </c>
      <c r="V66" s="166">
        <f t="shared" si="12"/>
        <v>0.99002500000000004</v>
      </c>
      <c r="W66" s="166">
        <f t="shared" si="12"/>
        <v>0.99002500000000004</v>
      </c>
      <c r="X66" s="166">
        <f t="shared" si="12"/>
        <v>0.99002500000000004</v>
      </c>
      <c r="Y66" s="166">
        <f t="shared" si="12"/>
        <v>0.99002500000000004</v>
      </c>
      <c r="Z66" s="166">
        <f t="shared" si="12"/>
        <v>0.995</v>
      </c>
      <c r="AA66" s="166">
        <f t="shared" si="12"/>
        <v>0.995</v>
      </c>
    </row>
    <row r="67" spans="1:27" hidden="1" outlineLevel="1" x14ac:dyDescent="0.25">
      <c r="A67" s="164">
        <f t="shared" si="3"/>
        <v>2019</v>
      </c>
      <c r="B67" s="138">
        <f t="shared" si="4"/>
        <v>8</v>
      </c>
      <c r="F67" s="165">
        <f t="shared" si="7"/>
        <v>43678</v>
      </c>
      <c r="H67" s="166">
        <f t="shared" si="5"/>
        <v>0.98877365207670476</v>
      </c>
      <c r="I67" s="166"/>
      <c r="J67" s="166"/>
      <c r="K67" s="166"/>
      <c r="L67" s="163"/>
      <c r="M67" s="166">
        <f t="shared" si="12"/>
        <v>0.98465928999999996</v>
      </c>
      <c r="N67" s="166">
        <f t="shared" si="12"/>
        <v>0.98465928999999996</v>
      </c>
      <c r="O67" s="166">
        <f t="shared" si="12"/>
        <v>0.98465928999999996</v>
      </c>
      <c r="P67" s="166">
        <f t="shared" si="12"/>
        <v>0.98604899999999995</v>
      </c>
      <c r="Q67" s="166">
        <f t="shared" si="12"/>
        <v>0.98604899999999995</v>
      </c>
      <c r="R67" s="166">
        <f t="shared" si="12"/>
        <v>0.99002500000000004</v>
      </c>
      <c r="S67" s="166">
        <f t="shared" si="12"/>
        <v>0.99002500000000004</v>
      </c>
      <c r="T67" s="166">
        <f t="shared" si="12"/>
        <v>0.99002500000000004</v>
      </c>
      <c r="U67" s="166">
        <f t="shared" si="12"/>
        <v>0.99002500000000004</v>
      </c>
      <c r="V67" s="166">
        <f t="shared" si="12"/>
        <v>0.99002500000000004</v>
      </c>
      <c r="W67" s="166">
        <f t="shared" si="12"/>
        <v>0.99002500000000004</v>
      </c>
      <c r="X67" s="166">
        <f t="shared" si="12"/>
        <v>0.99002500000000004</v>
      </c>
      <c r="Y67" s="166">
        <f t="shared" si="12"/>
        <v>0.99002500000000004</v>
      </c>
      <c r="Z67" s="166">
        <f t="shared" si="12"/>
        <v>0.995</v>
      </c>
      <c r="AA67" s="166">
        <f t="shared" si="12"/>
        <v>0.995</v>
      </c>
    </row>
    <row r="68" spans="1:27" hidden="1" outlineLevel="1" x14ac:dyDescent="0.25">
      <c r="A68" s="164">
        <f t="shared" si="3"/>
        <v>2019</v>
      </c>
      <c r="B68" s="138">
        <f t="shared" si="4"/>
        <v>9</v>
      </c>
      <c r="F68" s="165">
        <f t="shared" si="7"/>
        <v>43709</v>
      </c>
      <c r="H68" s="166">
        <f t="shared" si="5"/>
        <v>0.98877365207670476</v>
      </c>
      <c r="I68" s="166"/>
      <c r="J68" s="166"/>
      <c r="K68" s="166"/>
      <c r="L68" s="163"/>
      <c r="M68" s="166">
        <f t="shared" si="12"/>
        <v>0.98465928999999996</v>
      </c>
      <c r="N68" s="166">
        <f t="shared" si="12"/>
        <v>0.98465928999999996</v>
      </c>
      <c r="O68" s="166">
        <f t="shared" si="12"/>
        <v>0.98465928999999996</v>
      </c>
      <c r="P68" s="166">
        <f t="shared" si="12"/>
        <v>0.98604899999999995</v>
      </c>
      <c r="Q68" s="166">
        <f t="shared" si="12"/>
        <v>0.98604899999999995</v>
      </c>
      <c r="R68" s="166">
        <f t="shared" si="12"/>
        <v>0.99002500000000004</v>
      </c>
      <c r="S68" s="166">
        <f t="shared" si="12"/>
        <v>0.99002500000000004</v>
      </c>
      <c r="T68" s="166">
        <f t="shared" si="12"/>
        <v>0.99002500000000004</v>
      </c>
      <c r="U68" s="166">
        <f t="shared" si="12"/>
        <v>0.99002500000000004</v>
      </c>
      <c r="V68" s="166">
        <f t="shared" si="12"/>
        <v>0.99002500000000004</v>
      </c>
      <c r="W68" s="166">
        <f t="shared" si="12"/>
        <v>0.99002500000000004</v>
      </c>
      <c r="X68" s="166">
        <f t="shared" si="12"/>
        <v>0.99002500000000004</v>
      </c>
      <c r="Y68" s="166">
        <f t="shared" si="12"/>
        <v>0.99002500000000004</v>
      </c>
      <c r="Z68" s="166">
        <f t="shared" si="12"/>
        <v>0.995</v>
      </c>
      <c r="AA68" s="166">
        <f t="shared" si="12"/>
        <v>0.995</v>
      </c>
    </row>
    <row r="69" spans="1:27" hidden="1" outlineLevel="1" x14ac:dyDescent="0.25">
      <c r="A69" s="164">
        <f t="shared" si="3"/>
        <v>2019</v>
      </c>
      <c r="B69" s="138">
        <f t="shared" si="4"/>
        <v>10</v>
      </c>
      <c r="F69" s="165">
        <f t="shared" si="7"/>
        <v>43739</v>
      </c>
      <c r="H69" s="166">
        <f t="shared" si="5"/>
        <v>0.98877365207670476</v>
      </c>
      <c r="I69" s="166"/>
      <c r="J69" s="166"/>
      <c r="K69" s="166"/>
      <c r="L69" s="163"/>
      <c r="M69" s="166">
        <f t="shared" si="12"/>
        <v>0.98465928999999996</v>
      </c>
      <c r="N69" s="166">
        <f t="shared" si="12"/>
        <v>0.98465928999999996</v>
      </c>
      <c r="O69" s="166">
        <f t="shared" si="12"/>
        <v>0.98465928999999996</v>
      </c>
      <c r="P69" s="166">
        <f t="shared" si="12"/>
        <v>0.98604899999999995</v>
      </c>
      <c r="Q69" s="166">
        <f t="shared" si="12"/>
        <v>0.98604899999999995</v>
      </c>
      <c r="R69" s="166">
        <f t="shared" si="12"/>
        <v>0.99002500000000004</v>
      </c>
      <c r="S69" s="166">
        <f t="shared" si="12"/>
        <v>0.99002500000000004</v>
      </c>
      <c r="T69" s="166">
        <f t="shared" si="12"/>
        <v>0.99002500000000004</v>
      </c>
      <c r="U69" s="166">
        <f t="shared" si="12"/>
        <v>0.99002500000000004</v>
      </c>
      <c r="V69" s="166">
        <f t="shared" si="12"/>
        <v>0.99002500000000004</v>
      </c>
      <c r="W69" s="166">
        <f t="shared" si="12"/>
        <v>0.99002500000000004</v>
      </c>
      <c r="X69" s="166">
        <f t="shared" si="12"/>
        <v>0.99002500000000004</v>
      </c>
      <c r="Y69" s="166">
        <f t="shared" si="12"/>
        <v>0.99002500000000004</v>
      </c>
      <c r="Z69" s="166">
        <f t="shared" si="12"/>
        <v>0.995</v>
      </c>
      <c r="AA69" s="166">
        <f t="shared" si="12"/>
        <v>0.995</v>
      </c>
    </row>
    <row r="70" spans="1:27" hidden="1" outlineLevel="1" x14ac:dyDescent="0.25">
      <c r="A70" s="164">
        <f t="shared" si="3"/>
        <v>2019</v>
      </c>
      <c r="B70" s="138">
        <f t="shared" si="4"/>
        <v>11</v>
      </c>
      <c r="F70" s="165">
        <f t="shared" si="7"/>
        <v>43770</v>
      </c>
      <c r="H70" s="166">
        <f t="shared" si="5"/>
        <v>0.98877365207670476</v>
      </c>
      <c r="I70" s="166"/>
      <c r="J70" s="166"/>
      <c r="K70" s="166"/>
      <c r="L70" s="163"/>
      <c r="M70" s="166">
        <f t="shared" si="12"/>
        <v>0.98465928999999996</v>
      </c>
      <c r="N70" s="166">
        <f t="shared" si="12"/>
        <v>0.98465928999999996</v>
      </c>
      <c r="O70" s="166">
        <f t="shared" si="12"/>
        <v>0.98465928999999996</v>
      </c>
      <c r="P70" s="166">
        <f t="shared" si="12"/>
        <v>0.98604899999999995</v>
      </c>
      <c r="Q70" s="166">
        <f t="shared" si="12"/>
        <v>0.98604899999999995</v>
      </c>
      <c r="R70" s="166">
        <f t="shared" si="12"/>
        <v>0.99002500000000004</v>
      </c>
      <c r="S70" s="166">
        <f t="shared" si="12"/>
        <v>0.99002500000000004</v>
      </c>
      <c r="T70" s="166">
        <f t="shared" si="12"/>
        <v>0.99002500000000004</v>
      </c>
      <c r="U70" s="166">
        <f t="shared" si="12"/>
        <v>0.99002500000000004</v>
      </c>
      <c r="V70" s="166">
        <f t="shared" si="12"/>
        <v>0.99002500000000004</v>
      </c>
      <c r="W70" s="166">
        <f t="shared" si="12"/>
        <v>0.99002500000000004</v>
      </c>
      <c r="X70" s="166">
        <f t="shared" si="12"/>
        <v>0.99002500000000004</v>
      </c>
      <c r="Y70" s="166">
        <f t="shared" si="12"/>
        <v>0.99002500000000004</v>
      </c>
      <c r="Z70" s="166">
        <f t="shared" si="12"/>
        <v>0.995</v>
      </c>
      <c r="AA70" s="166">
        <f t="shared" si="12"/>
        <v>0.995</v>
      </c>
    </row>
    <row r="71" spans="1:27" hidden="1" outlineLevel="1" x14ac:dyDescent="0.25">
      <c r="A71" s="164">
        <f t="shared" si="3"/>
        <v>2019</v>
      </c>
      <c r="B71" s="138">
        <f t="shared" si="4"/>
        <v>12</v>
      </c>
      <c r="F71" s="167">
        <f t="shared" si="7"/>
        <v>43800</v>
      </c>
      <c r="H71" s="168">
        <f t="shared" si="5"/>
        <v>0.98877365207670476</v>
      </c>
      <c r="I71" s="168"/>
      <c r="J71" s="168"/>
      <c r="K71" s="168"/>
      <c r="L71" s="169"/>
      <c r="M71" s="168">
        <f t="shared" si="12"/>
        <v>0.98465928999999996</v>
      </c>
      <c r="N71" s="168">
        <f t="shared" si="12"/>
        <v>0.98465928999999996</v>
      </c>
      <c r="O71" s="168">
        <f t="shared" si="12"/>
        <v>0.98465928999999996</v>
      </c>
      <c r="P71" s="168">
        <f t="shared" si="12"/>
        <v>0.98604899999999995</v>
      </c>
      <c r="Q71" s="168">
        <f t="shared" si="12"/>
        <v>0.98604899999999995</v>
      </c>
      <c r="R71" s="168">
        <f t="shared" si="12"/>
        <v>0.99002500000000004</v>
      </c>
      <c r="S71" s="168">
        <f t="shared" si="12"/>
        <v>0.99002500000000004</v>
      </c>
      <c r="T71" s="168">
        <f t="shared" si="12"/>
        <v>0.99002500000000004</v>
      </c>
      <c r="U71" s="168">
        <f t="shared" si="12"/>
        <v>0.99002500000000004</v>
      </c>
      <c r="V71" s="168">
        <f t="shared" si="12"/>
        <v>0.99002500000000004</v>
      </c>
      <c r="W71" s="168">
        <f t="shared" si="12"/>
        <v>0.99002500000000004</v>
      </c>
      <c r="X71" s="168">
        <f t="shared" si="12"/>
        <v>0.99002500000000004</v>
      </c>
      <c r="Y71" s="168">
        <f t="shared" si="12"/>
        <v>0.99002500000000004</v>
      </c>
      <c r="Z71" s="168">
        <f t="shared" si="12"/>
        <v>0.995</v>
      </c>
      <c r="AA71" s="168">
        <f t="shared" si="12"/>
        <v>0.995</v>
      </c>
    </row>
    <row r="72" spans="1:27" hidden="1" outlineLevel="1" x14ac:dyDescent="0.25">
      <c r="A72" s="164">
        <f t="shared" si="3"/>
        <v>2020</v>
      </c>
      <c r="B72" s="138">
        <f t="shared" si="4"/>
        <v>1</v>
      </c>
      <c r="F72" s="165">
        <f t="shared" si="7"/>
        <v>43831</v>
      </c>
      <c r="H72" s="166">
        <f t="shared" si="5"/>
        <v>0.98521257319705036</v>
      </c>
      <c r="I72" s="166"/>
      <c r="J72" s="166"/>
      <c r="K72" s="166"/>
      <c r="L72" s="163"/>
      <c r="M72" s="166">
        <f t="shared" si="12"/>
        <v>0.98465928999999996</v>
      </c>
      <c r="N72" s="166">
        <f t="shared" si="12"/>
        <v>0.98465928999999996</v>
      </c>
      <c r="O72" s="166">
        <f t="shared" si="12"/>
        <v>0.97707741346699994</v>
      </c>
      <c r="P72" s="166">
        <f t="shared" si="12"/>
        <v>0.97914665699999992</v>
      </c>
      <c r="Q72" s="166">
        <f t="shared" si="12"/>
        <v>0.98604899999999995</v>
      </c>
      <c r="R72" s="166">
        <f t="shared" si="12"/>
        <v>0.99002500000000004</v>
      </c>
      <c r="S72" s="166">
        <f t="shared" si="12"/>
        <v>0.98507487500000002</v>
      </c>
      <c r="T72" s="166">
        <f t="shared" si="12"/>
        <v>0.98507487500000002</v>
      </c>
      <c r="U72" s="166">
        <f t="shared" si="12"/>
        <v>0.98507487500000002</v>
      </c>
      <c r="V72" s="166">
        <f t="shared" si="12"/>
        <v>0.98507487500000002</v>
      </c>
      <c r="W72" s="166">
        <f t="shared" si="12"/>
        <v>0.98507487500000002</v>
      </c>
      <c r="X72" s="166">
        <f t="shared" si="12"/>
        <v>0.98507487500000002</v>
      </c>
      <c r="Y72" s="166">
        <f t="shared" si="12"/>
        <v>0.98507487500000002</v>
      </c>
      <c r="Z72" s="166">
        <f t="shared" si="12"/>
        <v>0.99002500000000004</v>
      </c>
      <c r="AA72" s="166">
        <f t="shared" si="12"/>
        <v>0.99002500000000004</v>
      </c>
    </row>
    <row r="73" spans="1:27" hidden="1" outlineLevel="1" x14ac:dyDescent="0.25">
      <c r="A73" s="164">
        <f t="shared" si="3"/>
        <v>2020</v>
      </c>
      <c r="B73" s="138">
        <f t="shared" si="4"/>
        <v>2</v>
      </c>
      <c r="F73" s="165">
        <f t="shared" si="7"/>
        <v>43862</v>
      </c>
      <c r="H73" s="166">
        <f t="shared" si="5"/>
        <v>0.98521257319705036</v>
      </c>
      <c r="I73" s="166"/>
      <c r="J73" s="166"/>
      <c r="K73" s="166"/>
      <c r="L73" s="163"/>
      <c r="M73" s="166">
        <f t="shared" si="12"/>
        <v>0.98465928999999996</v>
      </c>
      <c r="N73" s="166">
        <f t="shared" si="12"/>
        <v>0.98465928999999996</v>
      </c>
      <c r="O73" s="166">
        <f t="shared" si="12"/>
        <v>0.97707741346699994</v>
      </c>
      <c r="P73" s="166">
        <f t="shared" si="12"/>
        <v>0.97914665699999992</v>
      </c>
      <c r="Q73" s="166">
        <f t="shared" si="12"/>
        <v>0.98604899999999995</v>
      </c>
      <c r="R73" s="166">
        <f t="shared" si="12"/>
        <v>0.99002500000000004</v>
      </c>
      <c r="S73" s="166">
        <f t="shared" si="12"/>
        <v>0.98507487500000002</v>
      </c>
      <c r="T73" s="166">
        <f t="shared" si="12"/>
        <v>0.98507487500000002</v>
      </c>
      <c r="U73" s="166">
        <f t="shared" si="12"/>
        <v>0.98507487500000002</v>
      </c>
      <c r="V73" s="166">
        <f t="shared" si="12"/>
        <v>0.98507487500000002</v>
      </c>
      <c r="W73" s="166">
        <f t="shared" si="12"/>
        <v>0.98507487500000002</v>
      </c>
      <c r="X73" s="166">
        <f t="shared" si="12"/>
        <v>0.98507487500000002</v>
      </c>
      <c r="Y73" s="166">
        <f t="shared" si="12"/>
        <v>0.98507487500000002</v>
      </c>
      <c r="Z73" s="166">
        <f t="shared" si="12"/>
        <v>0.99002500000000004</v>
      </c>
      <c r="AA73" s="166">
        <f t="shared" si="12"/>
        <v>0.99002500000000004</v>
      </c>
    </row>
    <row r="74" spans="1:27" hidden="1" outlineLevel="1" x14ac:dyDescent="0.25">
      <c r="A74" s="164">
        <f t="shared" si="3"/>
        <v>2020</v>
      </c>
      <c r="B74" s="138">
        <f t="shared" si="4"/>
        <v>3</v>
      </c>
      <c r="F74" s="165">
        <f t="shared" si="7"/>
        <v>43891</v>
      </c>
      <c r="H74" s="166">
        <f t="shared" si="5"/>
        <v>0.98521257319705036</v>
      </c>
      <c r="I74" s="166"/>
      <c r="J74" s="166"/>
      <c r="K74" s="166"/>
      <c r="L74" s="163"/>
      <c r="M74" s="166">
        <f t="shared" si="12"/>
        <v>0.98465928999999996</v>
      </c>
      <c r="N74" s="166">
        <f t="shared" si="12"/>
        <v>0.98465928999999996</v>
      </c>
      <c r="O74" s="166">
        <f t="shared" si="12"/>
        <v>0.97707741346699994</v>
      </c>
      <c r="P74" s="166">
        <f t="shared" si="12"/>
        <v>0.97914665699999992</v>
      </c>
      <c r="Q74" s="166">
        <f t="shared" si="12"/>
        <v>0.98604899999999995</v>
      </c>
      <c r="R74" s="166">
        <f t="shared" si="12"/>
        <v>0.99002500000000004</v>
      </c>
      <c r="S74" s="166">
        <f t="shared" si="12"/>
        <v>0.98507487500000002</v>
      </c>
      <c r="T74" s="166">
        <f t="shared" si="12"/>
        <v>0.98507487500000002</v>
      </c>
      <c r="U74" s="166">
        <f t="shared" si="12"/>
        <v>0.98507487500000002</v>
      </c>
      <c r="V74" s="166">
        <f t="shared" si="12"/>
        <v>0.98507487500000002</v>
      </c>
      <c r="W74" s="166">
        <f t="shared" si="12"/>
        <v>0.98507487500000002</v>
      </c>
      <c r="X74" s="166">
        <f t="shared" si="12"/>
        <v>0.98507487500000002</v>
      </c>
      <c r="Y74" s="166">
        <f t="shared" si="12"/>
        <v>0.98507487500000002</v>
      </c>
      <c r="Z74" s="166">
        <f t="shared" si="12"/>
        <v>0.99002500000000004</v>
      </c>
      <c r="AA74" s="166">
        <f t="shared" si="12"/>
        <v>0.99002500000000004</v>
      </c>
    </row>
    <row r="75" spans="1:27" hidden="1" outlineLevel="1" x14ac:dyDescent="0.25">
      <c r="A75" s="164">
        <f t="shared" si="3"/>
        <v>2020</v>
      </c>
      <c r="B75" s="138">
        <f t="shared" si="4"/>
        <v>4</v>
      </c>
      <c r="F75" s="165">
        <f t="shared" si="7"/>
        <v>43922</v>
      </c>
      <c r="H75" s="166">
        <f t="shared" si="5"/>
        <v>0.98521257319705036</v>
      </c>
      <c r="I75" s="166"/>
      <c r="J75" s="166"/>
      <c r="K75" s="166"/>
      <c r="L75" s="163"/>
      <c r="M75" s="166">
        <f t="shared" si="12"/>
        <v>0.98465928999999996</v>
      </c>
      <c r="N75" s="166">
        <f t="shared" si="12"/>
        <v>0.98465928999999996</v>
      </c>
      <c r="O75" s="166">
        <f t="shared" si="12"/>
        <v>0.97707741346699994</v>
      </c>
      <c r="P75" s="166">
        <f t="shared" si="12"/>
        <v>0.97914665699999992</v>
      </c>
      <c r="Q75" s="166">
        <f t="shared" si="12"/>
        <v>0.98604899999999995</v>
      </c>
      <c r="R75" s="166">
        <f t="shared" si="12"/>
        <v>0.99002500000000004</v>
      </c>
      <c r="S75" s="166">
        <f t="shared" si="12"/>
        <v>0.98507487500000002</v>
      </c>
      <c r="T75" s="166">
        <f t="shared" si="12"/>
        <v>0.98507487500000002</v>
      </c>
      <c r="U75" s="166">
        <f t="shared" si="12"/>
        <v>0.98507487500000002</v>
      </c>
      <c r="V75" s="166">
        <f t="shared" si="12"/>
        <v>0.98507487500000002</v>
      </c>
      <c r="W75" s="166">
        <f t="shared" si="12"/>
        <v>0.98507487500000002</v>
      </c>
      <c r="X75" s="166">
        <f t="shared" si="12"/>
        <v>0.98507487500000002</v>
      </c>
      <c r="Y75" s="166">
        <f t="shared" si="12"/>
        <v>0.98507487500000002</v>
      </c>
      <c r="Z75" s="166">
        <f t="shared" si="12"/>
        <v>0.99002500000000004</v>
      </c>
      <c r="AA75" s="166">
        <f t="shared" si="12"/>
        <v>0.99002500000000004</v>
      </c>
    </row>
    <row r="76" spans="1:27" hidden="1" outlineLevel="1" x14ac:dyDescent="0.25">
      <c r="A76" s="164">
        <f t="shared" si="3"/>
        <v>2020</v>
      </c>
      <c r="B76" s="138">
        <f t="shared" si="4"/>
        <v>5</v>
      </c>
      <c r="F76" s="165">
        <f t="shared" si="7"/>
        <v>43952</v>
      </c>
      <c r="H76" s="166">
        <f t="shared" si="5"/>
        <v>0.98297842841968341</v>
      </c>
      <c r="I76" s="166"/>
      <c r="J76" s="166"/>
      <c r="K76" s="166"/>
      <c r="L76" s="163"/>
      <c r="M76" s="166">
        <f t="shared" si="12"/>
        <v>0.97707741346699994</v>
      </c>
      <c r="N76" s="166">
        <f t="shared" si="12"/>
        <v>0.97707741346699994</v>
      </c>
      <c r="O76" s="166">
        <f t="shared" si="12"/>
        <v>0.97707741346699994</v>
      </c>
      <c r="P76" s="166">
        <f t="shared" si="12"/>
        <v>0.97914665699999992</v>
      </c>
      <c r="Q76" s="166">
        <f t="shared" si="12"/>
        <v>0.97914665699999992</v>
      </c>
      <c r="R76" s="166">
        <f t="shared" si="12"/>
        <v>0.98507487500000002</v>
      </c>
      <c r="S76" s="166">
        <f t="shared" si="12"/>
        <v>0.98507487500000002</v>
      </c>
      <c r="T76" s="166">
        <f t="shared" si="12"/>
        <v>0.98507487500000002</v>
      </c>
      <c r="U76" s="166">
        <f t="shared" si="12"/>
        <v>0.98507487500000002</v>
      </c>
      <c r="V76" s="166">
        <f t="shared" si="12"/>
        <v>0.98507487500000002</v>
      </c>
      <c r="W76" s="166">
        <f t="shared" si="12"/>
        <v>0.98507487500000002</v>
      </c>
      <c r="X76" s="166">
        <f t="shared" si="12"/>
        <v>0.98507487500000002</v>
      </c>
      <c r="Y76" s="166">
        <f t="shared" si="12"/>
        <v>0.98507487500000002</v>
      </c>
      <c r="Z76" s="166">
        <f t="shared" si="12"/>
        <v>0.99002500000000004</v>
      </c>
      <c r="AA76" s="166">
        <f t="shared" si="12"/>
        <v>0.99002500000000004</v>
      </c>
    </row>
    <row r="77" spans="1:27" hidden="1" outlineLevel="1" x14ac:dyDescent="0.25">
      <c r="A77" s="164">
        <f t="shared" ref="A77:A140" si="13">YEAR(F77)</f>
        <v>2020</v>
      </c>
      <c r="B77" s="138">
        <f t="shared" ref="B77:B140" si="14">MONTH(F77)</f>
        <v>6</v>
      </c>
      <c r="F77" s="165">
        <f t="shared" si="7"/>
        <v>43983</v>
      </c>
      <c r="H77" s="166">
        <f t="shared" ref="H77:H140" si="15">SUMPRODUCT($M$4:$AB$4,M77:AB77)/SUM($M$4:$AB$4)</f>
        <v>0.98297842841968341</v>
      </c>
      <c r="I77" s="166"/>
      <c r="J77" s="166"/>
      <c r="K77" s="166"/>
      <c r="L77" s="163"/>
      <c r="M77" s="166">
        <f t="shared" ref="M77:AA92" si="16">IF($F77=M$9,1,IF($F77&gt;=EDATE(M$9,12),IF(M$8="Prior Year",M65*(1-M$7),M65-M$7),IF(M76&gt;0,M76,0)))</f>
        <v>0.97707741346699994</v>
      </c>
      <c r="N77" s="166">
        <f t="shared" si="16"/>
        <v>0.97707741346699994</v>
      </c>
      <c r="O77" s="166">
        <f t="shared" si="16"/>
        <v>0.97707741346699994</v>
      </c>
      <c r="P77" s="166">
        <f t="shared" si="16"/>
        <v>0.97914665699999992</v>
      </c>
      <c r="Q77" s="166">
        <f t="shared" si="16"/>
        <v>0.97914665699999992</v>
      </c>
      <c r="R77" s="166">
        <f t="shared" si="16"/>
        <v>0.98507487500000002</v>
      </c>
      <c r="S77" s="166">
        <f t="shared" si="16"/>
        <v>0.98507487500000002</v>
      </c>
      <c r="T77" s="166">
        <f t="shared" si="16"/>
        <v>0.98507487500000002</v>
      </c>
      <c r="U77" s="166">
        <f t="shared" si="16"/>
        <v>0.98507487500000002</v>
      </c>
      <c r="V77" s="166">
        <f t="shared" si="16"/>
        <v>0.98507487500000002</v>
      </c>
      <c r="W77" s="166">
        <f t="shared" si="16"/>
        <v>0.98507487500000002</v>
      </c>
      <c r="X77" s="166">
        <f t="shared" si="16"/>
        <v>0.98507487500000002</v>
      </c>
      <c r="Y77" s="166">
        <f t="shared" si="16"/>
        <v>0.98507487500000002</v>
      </c>
      <c r="Z77" s="166">
        <f t="shared" si="16"/>
        <v>0.99002500000000004</v>
      </c>
      <c r="AA77" s="166">
        <f t="shared" si="16"/>
        <v>0.99002500000000004</v>
      </c>
    </row>
    <row r="78" spans="1:27" hidden="1" outlineLevel="1" x14ac:dyDescent="0.25">
      <c r="A78" s="164">
        <f t="shared" si="13"/>
        <v>2020</v>
      </c>
      <c r="B78" s="138">
        <f t="shared" si="14"/>
        <v>7</v>
      </c>
      <c r="F78" s="165">
        <f t="shared" ref="F78:F141" si="17">EDATE(F77,1)</f>
        <v>44013</v>
      </c>
      <c r="H78" s="166">
        <f t="shared" si="15"/>
        <v>0.98297842841968341</v>
      </c>
      <c r="I78" s="166"/>
      <c r="J78" s="166"/>
      <c r="K78" s="166"/>
      <c r="L78" s="163"/>
      <c r="M78" s="166">
        <f t="shared" si="16"/>
        <v>0.97707741346699994</v>
      </c>
      <c r="N78" s="166">
        <f t="shared" si="16"/>
        <v>0.97707741346699994</v>
      </c>
      <c r="O78" s="166">
        <f t="shared" si="16"/>
        <v>0.97707741346699994</v>
      </c>
      <c r="P78" s="166">
        <f t="shared" si="16"/>
        <v>0.97914665699999992</v>
      </c>
      <c r="Q78" s="166">
        <f t="shared" si="16"/>
        <v>0.97914665699999992</v>
      </c>
      <c r="R78" s="166">
        <f t="shared" si="16"/>
        <v>0.98507487500000002</v>
      </c>
      <c r="S78" s="166">
        <f t="shared" si="16"/>
        <v>0.98507487500000002</v>
      </c>
      <c r="T78" s="166">
        <f t="shared" si="16"/>
        <v>0.98507487500000002</v>
      </c>
      <c r="U78" s="166">
        <f t="shared" si="16"/>
        <v>0.98507487500000002</v>
      </c>
      <c r="V78" s="166">
        <f t="shared" si="16"/>
        <v>0.98507487500000002</v>
      </c>
      <c r="W78" s="166">
        <f t="shared" si="16"/>
        <v>0.98507487500000002</v>
      </c>
      <c r="X78" s="166">
        <f t="shared" si="16"/>
        <v>0.98507487500000002</v>
      </c>
      <c r="Y78" s="166">
        <f t="shared" si="16"/>
        <v>0.98507487500000002</v>
      </c>
      <c r="Z78" s="166">
        <f t="shared" si="16"/>
        <v>0.99002500000000004</v>
      </c>
      <c r="AA78" s="166">
        <f t="shared" si="16"/>
        <v>0.99002500000000004</v>
      </c>
    </row>
    <row r="79" spans="1:27" hidden="1" outlineLevel="1" x14ac:dyDescent="0.25">
      <c r="A79" s="164">
        <f t="shared" si="13"/>
        <v>2020</v>
      </c>
      <c r="B79" s="138">
        <f t="shared" si="14"/>
        <v>8</v>
      </c>
      <c r="F79" s="165">
        <f t="shared" si="17"/>
        <v>44044</v>
      </c>
      <c r="H79" s="166">
        <f t="shared" si="15"/>
        <v>0.98297842841968341</v>
      </c>
      <c r="I79" s="166"/>
      <c r="J79" s="166"/>
      <c r="K79" s="166"/>
      <c r="L79" s="163"/>
      <c r="M79" s="166">
        <f t="shared" si="16"/>
        <v>0.97707741346699994</v>
      </c>
      <c r="N79" s="166">
        <f t="shared" si="16"/>
        <v>0.97707741346699994</v>
      </c>
      <c r="O79" s="166">
        <f t="shared" si="16"/>
        <v>0.97707741346699994</v>
      </c>
      <c r="P79" s="166">
        <f t="shared" si="16"/>
        <v>0.97914665699999992</v>
      </c>
      <c r="Q79" s="166">
        <f t="shared" si="16"/>
        <v>0.97914665699999992</v>
      </c>
      <c r="R79" s="166">
        <f t="shared" si="16"/>
        <v>0.98507487500000002</v>
      </c>
      <c r="S79" s="166">
        <f t="shared" si="16"/>
        <v>0.98507487500000002</v>
      </c>
      <c r="T79" s="166">
        <f t="shared" si="16"/>
        <v>0.98507487500000002</v>
      </c>
      <c r="U79" s="166">
        <f t="shared" si="16"/>
        <v>0.98507487500000002</v>
      </c>
      <c r="V79" s="166">
        <f t="shared" si="16"/>
        <v>0.98507487500000002</v>
      </c>
      <c r="W79" s="166">
        <f t="shared" si="16"/>
        <v>0.98507487500000002</v>
      </c>
      <c r="X79" s="166">
        <f t="shared" si="16"/>
        <v>0.98507487500000002</v>
      </c>
      <c r="Y79" s="166">
        <f t="shared" si="16"/>
        <v>0.98507487500000002</v>
      </c>
      <c r="Z79" s="166">
        <f t="shared" si="16"/>
        <v>0.99002500000000004</v>
      </c>
      <c r="AA79" s="166">
        <f t="shared" si="16"/>
        <v>0.99002500000000004</v>
      </c>
    </row>
    <row r="80" spans="1:27" hidden="1" outlineLevel="1" x14ac:dyDescent="0.25">
      <c r="A80" s="164">
        <f t="shared" si="13"/>
        <v>2020</v>
      </c>
      <c r="B80" s="138">
        <f t="shared" si="14"/>
        <v>9</v>
      </c>
      <c r="F80" s="165">
        <f t="shared" si="17"/>
        <v>44075</v>
      </c>
      <c r="H80" s="166">
        <f t="shared" si="15"/>
        <v>0.98297842841968341</v>
      </c>
      <c r="I80" s="166"/>
      <c r="J80" s="166"/>
      <c r="K80" s="166"/>
      <c r="L80" s="163"/>
      <c r="M80" s="166">
        <f t="shared" si="16"/>
        <v>0.97707741346699994</v>
      </c>
      <c r="N80" s="166">
        <f t="shared" si="16"/>
        <v>0.97707741346699994</v>
      </c>
      <c r="O80" s="166">
        <f t="shared" si="16"/>
        <v>0.97707741346699994</v>
      </c>
      <c r="P80" s="166">
        <f t="shared" si="16"/>
        <v>0.97914665699999992</v>
      </c>
      <c r="Q80" s="166">
        <f t="shared" si="16"/>
        <v>0.97914665699999992</v>
      </c>
      <c r="R80" s="166">
        <f t="shared" si="16"/>
        <v>0.98507487500000002</v>
      </c>
      <c r="S80" s="166">
        <f t="shared" si="16"/>
        <v>0.98507487500000002</v>
      </c>
      <c r="T80" s="166">
        <f t="shared" si="16"/>
        <v>0.98507487500000002</v>
      </c>
      <c r="U80" s="166">
        <f t="shared" si="16"/>
        <v>0.98507487500000002</v>
      </c>
      <c r="V80" s="166">
        <f t="shared" si="16"/>
        <v>0.98507487500000002</v>
      </c>
      <c r="W80" s="166">
        <f t="shared" si="16"/>
        <v>0.98507487500000002</v>
      </c>
      <c r="X80" s="166">
        <f t="shared" si="16"/>
        <v>0.98507487500000002</v>
      </c>
      <c r="Y80" s="166">
        <f t="shared" si="16"/>
        <v>0.98507487500000002</v>
      </c>
      <c r="Z80" s="166">
        <f t="shared" si="16"/>
        <v>0.99002500000000004</v>
      </c>
      <c r="AA80" s="166">
        <f t="shared" si="16"/>
        <v>0.99002500000000004</v>
      </c>
    </row>
    <row r="81" spans="1:27" hidden="1" outlineLevel="1" x14ac:dyDescent="0.25">
      <c r="A81" s="164">
        <f t="shared" si="13"/>
        <v>2020</v>
      </c>
      <c r="B81" s="138">
        <f t="shared" si="14"/>
        <v>10</v>
      </c>
      <c r="F81" s="165">
        <f t="shared" si="17"/>
        <v>44105</v>
      </c>
      <c r="H81" s="166">
        <f t="shared" si="15"/>
        <v>0.98297842841968341</v>
      </c>
      <c r="I81" s="166"/>
      <c r="J81" s="166"/>
      <c r="K81" s="166"/>
      <c r="L81" s="163"/>
      <c r="M81" s="166">
        <f t="shared" si="16"/>
        <v>0.97707741346699994</v>
      </c>
      <c r="N81" s="166">
        <f t="shared" si="16"/>
        <v>0.97707741346699994</v>
      </c>
      <c r="O81" s="166">
        <f t="shared" si="16"/>
        <v>0.97707741346699994</v>
      </c>
      <c r="P81" s="166">
        <f t="shared" si="16"/>
        <v>0.97914665699999992</v>
      </c>
      <c r="Q81" s="166">
        <f t="shared" si="16"/>
        <v>0.97914665699999992</v>
      </c>
      <c r="R81" s="166">
        <f t="shared" si="16"/>
        <v>0.98507487500000002</v>
      </c>
      <c r="S81" s="166">
        <f t="shared" si="16"/>
        <v>0.98507487500000002</v>
      </c>
      <c r="T81" s="166">
        <f t="shared" si="16"/>
        <v>0.98507487500000002</v>
      </c>
      <c r="U81" s="166">
        <f t="shared" si="16"/>
        <v>0.98507487500000002</v>
      </c>
      <c r="V81" s="166">
        <f t="shared" si="16"/>
        <v>0.98507487500000002</v>
      </c>
      <c r="W81" s="166">
        <f t="shared" si="16"/>
        <v>0.98507487500000002</v>
      </c>
      <c r="X81" s="166">
        <f t="shared" si="16"/>
        <v>0.98507487500000002</v>
      </c>
      <c r="Y81" s="166">
        <f t="shared" si="16"/>
        <v>0.98507487500000002</v>
      </c>
      <c r="Z81" s="166">
        <f t="shared" si="16"/>
        <v>0.99002500000000004</v>
      </c>
      <c r="AA81" s="166">
        <f t="shared" si="16"/>
        <v>0.99002500000000004</v>
      </c>
    </row>
    <row r="82" spans="1:27" hidden="1" outlineLevel="1" x14ac:dyDescent="0.25">
      <c r="A82" s="164">
        <f t="shared" si="13"/>
        <v>2020</v>
      </c>
      <c r="B82" s="138">
        <f t="shared" si="14"/>
        <v>11</v>
      </c>
      <c r="F82" s="165">
        <f t="shared" si="17"/>
        <v>44136</v>
      </c>
      <c r="H82" s="166">
        <f t="shared" si="15"/>
        <v>0.98297842841968341</v>
      </c>
      <c r="I82" s="166"/>
      <c r="J82" s="166"/>
      <c r="K82" s="166"/>
      <c r="L82" s="163"/>
      <c r="M82" s="166">
        <f t="shared" si="16"/>
        <v>0.97707741346699994</v>
      </c>
      <c r="N82" s="166">
        <f t="shared" si="16"/>
        <v>0.97707741346699994</v>
      </c>
      <c r="O82" s="166">
        <f t="shared" si="16"/>
        <v>0.97707741346699994</v>
      </c>
      <c r="P82" s="166">
        <f t="shared" si="16"/>
        <v>0.97914665699999992</v>
      </c>
      <c r="Q82" s="166">
        <f t="shared" si="16"/>
        <v>0.97914665699999992</v>
      </c>
      <c r="R82" s="166">
        <f t="shared" si="16"/>
        <v>0.98507487500000002</v>
      </c>
      <c r="S82" s="166">
        <f t="shared" si="16"/>
        <v>0.98507487500000002</v>
      </c>
      <c r="T82" s="166">
        <f t="shared" si="16"/>
        <v>0.98507487500000002</v>
      </c>
      <c r="U82" s="166">
        <f t="shared" si="16"/>
        <v>0.98507487500000002</v>
      </c>
      <c r="V82" s="166">
        <f t="shared" si="16"/>
        <v>0.98507487500000002</v>
      </c>
      <c r="W82" s="166">
        <f t="shared" si="16"/>
        <v>0.98507487500000002</v>
      </c>
      <c r="X82" s="166">
        <f t="shared" si="16"/>
        <v>0.98507487500000002</v>
      </c>
      <c r="Y82" s="166">
        <f t="shared" si="16"/>
        <v>0.98507487500000002</v>
      </c>
      <c r="Z82" s="166">
        <f t="shared" si="16"/>
        <v>0.99002500000000004</v>
      </c>
      <c r="AA82" s="166">
        <f t="shared" si="16"/>
        <v>0.99002500000000004</v>
      </c>
    </row>
    <row r="83" spans="1:27" hidden="1" outlineLevel="1" x14ac:dyDescent="0.25">
      <c r="A83" s="164">
        <f t="shared" si="13"/>
        <v>2020</v>
      </c>
      <c r="B83" s="138">
        <f t="shared" si="14"/>
        <v>12</v>
      </c>
      <c r="F83" s="167">
        <f t="shared" si="17"/>
        <v>44166</v>
      </c>
      <c r="H83" s="168">
        <f t="shared" si="15"/>
        <v>0.98297842841968341</v>
      </c>
      <c r="I83" s="168"/>
      <c r="J83" s="168"/>
      <c r="K83" s="168"/>
      <c r="L83" s="169"/>
      <c r="M83" s="168">
        <f t="shared" si="16"/>
        <v>0.97707741346699994</v>
      </c>
      <c r="N83" s="168">
        <f t="shared" si="16"/>
        <v>0.97707741346699994</v>
      </c>
      <c r="O83" s="168">
        <f t="shared" si="16"/>
        <v>0.97707741346699994</v>
      </c>
      <c r="P83" s="168">
        <f t="shared" si="16"/>
        <v>0.97914665699999992</v>
      </c>
      <c r="Q83" s="168">
        <f t="shared" si="16"/>
        <v>0.97914665699999992</v>
      </c>
      <c r="R83" s="168">
        <f t="shared" si="16"/>
        <v>0.98507487500000002</v>
      </c>
      <c r="S83" s="168">
        <f t="shared" si="16"/>
        <v>0.98507487500000002</v>
      </c>
      <c r="T83" s="168">
        <f t="shared" si="16"/>
        <v>0.98507487500000002</v>
      </c>
      <c r="U83" s="168">
        <f t="shared" si="16"/>
        <v>0.98507487500000002</v>
      </c>
      <c r="V83" s="168">
        <f t="shared" si="16"/>
        <v>0.98507487500000002</v>
      </c>
      <c r="W83" s="168">
        <f t="shared" si="16"/>
        <v>0.98507487500000002</v>
      </c>
      <c r="X83" s="168">
        <f t="shared" si="16"/>
        <v>0.98507487500000002</v>
      </c>
      <c r="Y83" s="168">
        <f t="shared" si="16"/>
        <v>0.98507487500000002</v>
      </c>
      <c r="Z83" s="168">
        <f t="shared" si="16"/>
        <v>0.99002500000000004</v>
      </c>
      <c r="AA83" s="168">
        <f t="shared" si="16"/>
        <v>0.99002500000000004</v>
      </c>
    </row>
    <row r="84" spans="1:27" hidden="1" outlineLevel="1" x14ac:dyDescent="0.25">
      <c r="A84" s="164">
        <f t="shared" si="13"/>
        <v>2021</v>
      </c>
      <c r="B84" s="138">
        <f t="shared" si="14"/>
        <v>1</v>
      </c>
      <c r="F84" s="165">
        <f t="shared" si="17"/>
        <v>44197</v>
      </c>
      <c r="H84" s="166">
        <f t="shared" si="15"/>
        <v>0.97943698478068442</v>
      </c>
      <c r="I84" s="166"/>
      <c r="J84" s="166"/>
      <c r="K84" s="166"/>
      <c r="L84" s="163"/>
      <c r="M84" s="166">
        <f t="shared" si="16"/>
        <v>0.97707741346699994</v>
      </c>
      <c r="N84" s="166">
        <f t="shared" si="16"/>
        <v>0.97707741346699994</v>
      </c>
      <c r="O84" s="166">
        <f t="shared" si="16"/>
        <v>0.96955391738330399</v>
      </c>
      <c r="P84" s="166">
        <f t="shared" si="16"/>
        <v>0.97229263040099989</v>
      </c>
      <c r="Q84" s="166">
        <f t="shared" si="16"/>
        <v>0.97914665699999992</v>
      </c>
      <c r="R84" s="166">
        <f t="shared" si="16"/>
        <v>0.98507487500000002</v>
      </c>
      <c r="S84" s="166">
        <f t="shared" si="16"/>
        <v>0.98014950062500006</v>
      </c>
      <c r="T84" s="166">
        <f t="shared" si="16"/>
        <v>0.98014950062500006</v>
      </c>
      <c r="U84" s="166">
        <f t="shared" si="16"/>
        <v>0.98014950062500006</v>
      </c>
      <c r="V84" s="166">
        <f t="shared" si="16"/>
        <v>0.98014950062500006</v>
      </c>
      <c r="W84" s="166">
        <f t="shared" si="16"/>
        <v>0.98014950062500006</v>
      </c>
      <c r="X84" s="166">
        <f t="shared" si="16"/>
        <v>0.98014950062500006</v>
      </c>
      <c r="Y84" s="166">
        <f t="shared" si="16"/>
        <v>0.98014950062500006</v>
      </c>
      <c r="Z84" s="166">
        <f t="shared" si="16"/>
        <v>0.98507487500000002</v>
      </c>
      <c r="AA84" s="166">
        <f t="shared" si="16"/>
        <v>0.98507487500000002</v>
      </c>
    </row>
    <row r="85" spans="1:27" hidden="1" outlineLevel="1" x14ac:dyDescent="0.25">
      <c r="A85" s="164">
        <f t="shared" si="13"/>
        <v>2021</v>
      </c>
      <c r="B85" s="138">
        <f t="shared" si="14"/>
        <v>2</v>
      </c>
      <c r="F85" s="165">
        <f t="shared" si="17"/>
        <v>44228</v>
      </c>
      <c r="H85" s="166">
        <f t="shared" si="15"/>
        <v>0.97943698478068442</v>
      </c>
      <c r="I85" s="166"/>
      <c r="J85" s="166"/>
      <c r="K85" s="166"/>
      <c r="L85" s="163"/>
      <c r="M85" s="166">
        <f t="shared" si="16"/>
        <v>0.97707741346699994</v>
      </c>
      <c r="N85" s="166">
        <f t="shared" si="16"/>
        <v>0.97707741346699994</v>
      </c>
      <c r="O85" s="166">
        <f t="shared" si="16"/>
        <v>0.96955391738330399</v>
      </c>
      <c r="P85" s="166">
        <f t="shared" si="16"/>
        <v>0.97229263040099989</v>
      </c>
      <c r="Q85" s="166">
        <f t="shared" si="16"/>
        <v>0.97914665699999992</v>
      </c>
      <c r="R85" s="166">
        <f t="shared" si="16"/>
        <v>0.98507487500000002</v>
      </c>
      <c r="S85" s="166">
        <f t="shared" si="16"/>
        <v>0.98014950062500006</v>
      </c>
      <c r="T85" s="166">
        <f t="shared" si="16"/>
        <v>0.98014950062500006</v>
      </c>
      <c r="U85" s="166">
        <f t="shared" si="16"/>
        <v>0.98014950062500006</v>
      </c>
      <c r="V85" s="166">
        <f t="shared" si="16"/>
        <v>0.98014950062500006</v>
      </c>
      <c r="W85" s="166">
        <f t="shared" si="16"/>
        <v>0.98014950062500006</v>
      </c>
      <c r="X85" s="166">
        <f t="shared" si="16"/>
        <v>0.98014950062500006</v>
      </c>
      <c r="Y85" s="166">
        <f t="shared" si="16"/>
        <v>0.98014950062500006</v>
      </c>
      <c r="Z85" s="166">
        <f t="shared" si="16"/>
        <v>0.98507487500000002</v>
      </c>
      <c r="AA85" s="166">
        <f t="shared" si="16"/>
        <v>0.98507487500000002</v>
      </c>
    </row>
    <row r="86" spans="1:27" hidden="1" outlineLevel="1" x14ac:dyDescent="0.25">
      <c r="A86" s="164">
        <f t="shared" si="13"/>
        <v>2021</v>
      </c>
      <c r="B86" s="138">
        <f t="shared" si="14"/>
        <v>3</v>
      </c>
      <c r="F86" s="165">
        <f t="shared" si="17"/>
        <v>44256</v>
      </c>
      <c r="H86" s="166">
        <f t="shared" si="15"/>
        <v>0.97943698478068442</v>
      </c>
      <c r="I86" s="166"/>
      <c r="J86" s="166"/>
      <c r="K86" s="166"/>
      <c r="L86" s="163"/>
      <c r="M86" s="166">
        <f t="shared" si="16"/>
        <v>0.97707741346699994</v>
      </c>
      <c r="N86" s="166">
        <f t="shared" si="16"/>
        <v>0.97707741346699994</v>
      </c>
      <c r="O86" s="166">
        <f t="shared" si="16"/>
        <v>0.96955391738330399</v>
      </c>
      <c r="P86" s="166">
        <f t="shared" si="16"/>
        <v>0.97229263040099989</v>
      </c>
      <c r="Q86" s="166">
        <f t="shared" si="16"/>
        <v>0.97914665699999992</v>
      </c>
      <c r="R86" s="166">
        <f t="shared" si="16"/>
        <v>0.98507487500000002</v>
      </c>
      <c r="S86" s="166">
        <f t="shared" si="16"/>
        <v>0.98014950062500006</v>
      </c>
      <c r="T86" s="166">
        <f t="shared" si="16"/>
        <v>0.98014950062500006</v>
      </c>
      <c r="U86" s="166">
        <f t="shared" si="16"/>
        <v>0.98014950062500006</v>
      </c>
      <c r="V86" s="166">
        <f t="shared" si="16"/>
        <v>0.98014950062500006</v>
      </c>
      <c r="W86" s="166">
        <f t="shared" si="16"/>
        <v>0.98014950062500006</v>
      </c>
      <c r="X86" s="166">
        <f t="shared" si="16"/>
        <v>0.98014950062500006</v>
      </c>
      <c r="Y86" s="166">
        <f t="shared" si="16"/>
        <v>0.98014950062500006</v>
      </c>
      <c r="Z86" s="166">
        <f t="shared" si="16"/>
        <v>0.98507487500000002</v>
      </c>
      <c r="AA86" s="166">
        <f t="shared" si="16"/>
        <v>0.98507487500000002</v>
      </c>
    </row>
    <row r="87" spans="1:27" hidden="1" outlineLevel="1" x14ac:dyDescent="0.25">
      <c r="A87" s="164">
        <f t="shared" si="13"/>
        <v>2021</v>
      </c>
      <c r="B87" s="138">
        <f t="shared" si="14"/>
        <v>4</v>
      </c>
      <c r="F87" s="165">
        <f t="shared" si="17"/>
        <v>44287</v>
      </c>
      <c r="H87" s="166">
        <f t="shared" si="15"/>
        <v>0.97943698478068442</v>
      </c>
      <c r="I87" s="166"/>
      <c r="J87" s="166"/>
      <c r="K87" s="166"/>
      <c r="L87" s="163"/>
      <c r="M87" s="166">
        <f t="shared" si="16"/>
        <v>0.97707741346699994</v>
      </c>
      <c r="N87" s="166">
        <f t="shared" si="16"/>
        <v>0.97707741346699994</v>
      </c>
      <c r="O87" s="166">
        <f t="shared" si="16"/>
        <v>0.96955391738330399</v>
      </c>
      <c r="P87" s="166">
        <f t="shared" si="16"/>
        <v>0.97229263040099989</v>
      </c>
      <c r="Q87" s="166">
        <f t="shared" si="16"/>
        <v>0.97914665699999992</v>
      </c>
      <c r="R87" s="166">
        <f t="shared" si="16"/>
        <v>0.98507487500000002</v>
      </c>
      <c r="S87" s="166">
        <f t="shared" si="16"/>
        <v>0.98014950062500006</v>
      </c>
      <c r="T87" s="166">
        <f t="shared" si="16"/>
        <v>0.98014950062500006</v>
      </c>
      <c r="U87" s="166">
        <f t="shared" si="16"/>
        <v>0.98014950062500006</v>
      </c>
      <c r="V87" s="166">
        <f t="shared" si="16"/>
        <v>0.98014950062500006</v>
      </c>
      <c r="W87" s="166">
        <f t="shared" si="16"/>
        <v>0.98014950062500006</v>
      </c>
      <c r="X87" s="166">
        <f t="shared" si="16"/>
        <v>0.98014950062500006</v>
      </c>
      <c r="Y87" s="166">
        <f t="shared" si="16"/>
        <v>0.98014950062500006</v>
      </c>
      <c r="Z87" s="166">
        <f t="shared" si="16"/>
        <v>0.98507487500000002</v>
      </c>
      <c r="AA87" s="166">
        <f t="shared" si="16"/>
        <v>0.98507487500000002</v>
      </c>
    </row>
    <row r="88" spans="1:27" hidden="1" outlineLevel="1" x14ac:dyDescent="0.25">
      <c r="A88" s="164">
        <f t="shared" si="13"/>
        <v>2021</v>
      </c>
      <c r="B88" s="138">
        <f t="shared" si="14"/>
        <v>5</v>
      </c>
      <c r="F88" s="165">
        <f t="shared" si="17"/>
        <v>44317</v>
      </c>
      <c r="H88" s="166">
        <f t="shared" si="15"/>
        <v>0.97721854044741896</v>
      </c>
      <c r="I88" s="166"/>
      <c r="J88" s="166"/>
      <c r="K88" s="166"/>
      <c r="L88" s="163"/>
      <c r="M88" s="166">
        <f t="shared" si="16"/>
        <v>0.96955391738330399</v>
      </c>
      <c r="N88" s="166">
        <f t="shared" si="16"/>
        <v>0.96955391738330399</v>
      </c>
      <c r="O88" s="166">
        <f t="shared" si="16"/>
        <v>0.96955391738330399</v>
      </c>
      <c r="P88" s="166">
        <f t="shared" si="16"/>
        <v>0.97229263040099989</v>
      </c>
      <c r="Q88" s="166">
        <f t="shared" si="16"/>
        <v>0.97229263040099989</v>
      </c>
      <c r="R88" s="166">
        <f t="shared" si="16"/>
        <v>0.98014950062500006</v>
      </c>
      <c r="S88" s="166">
        <f t="shared" si="16"/>
        <v>0.98014950062500006</v>
      </c>
      <c r="T88" s="166">
        <f t="shared" si="16"/>
        <v>0.98014950062500006</v>
      </c>
      <c r="U88" s="166">
        <f t="shared" si="16"/>
        <v>0.98014950062500006</v>
      </c>
      <c r="V88" s="166">
        <f t="shared" si="16"/>
        <v>0.98014950062500006</v>
      </c>
      <c r="W88" s="166">
        <f t="shared" si="16"/>
        <v>0.98014950062500006</v>
      </c>
      <c r="X88" s="166">
        <f t="shared" si="16"/>
        <v>0.98014950062500006</v>
      </c>
      <c r="Y88" s="166">
        <f t="shared" si="16"/>
        <v>0.98014950062500006</v>
      </c>
      <c r="Z88" s="166">
        <f t="shared" si="16"/>
        <v>0.98507487500000002</v>
      </c>
      <c r="AA88" s="166">
        <f t="shared" si="16"/>
        <v>0.98507487500000002</v>
      </c>
    </row>
    <row r="89" spans="1:27" hidden="1" outlineLevel="1" x14ac:dyDescent="0.25">
      <c r="A89" s="164">
        <f t="shared" si="13"/>
        <v>2021</v>
      </c>
      <c r="B89" s="138">
        <f t="shared" si="14"/>
        <v>6</v>
      </c>
      <c r="F89" s="165">
        <f t="shared" si="17"/>
        <v>44348</v>
      </c>
      <c r="H89" s="166">
        <f t="shared" si="15"/>
        <v>0.97721854044741896</v>
      </c>
      <c r="I89" s="166"/>
      <c r="J89" s="166"/>
      <c r="K89" s="166"/>
      <c r="L89" s="163"/>
      <c r="M89" s="166">
        <f t="shared" si="16"/>
        <v>0.96955391738330399</v>
      </c>
      <c r="N89" s="166">
        <f t="shared" si="16"/>
        <v>0.96955391738330399</v>
      </c>
      <c r="O89" s="166">
        <f t="shared" si="16"/>
        <v>0.96955391738330399</v>
      </c>
      <c r="P89" s="166">
        <f t="shared" si="16"/>
        <v>0.97229263040099989</v>
      </c>
      <c r="Q89" s="166">
        <f t="shared" si="16"/>
        <v>0.97229263040099989</v>
      </c>
      <c r="R89" s="166">
        <f t="shared" si="16"/>
        <v>0.98014950062500006</v>
      </c>
      <c r="S89" s="166">
        <f t="shared" si="16"/>
        <v>0.98014950062500006</v>
      </c>
      <c r="T89" s="166">
        <f t="shared" si="16"/>
        <v>0.98014950062500006</v>
      </c>
      <c r="U89" s="166">
        <f t="shared" si="16"/>
        <v>0.98014950062500006</v>
      </c>
      <c r="V89" s="166">
        <f t="shared" si="16"/>
        <v>0.98014950062500006</v>
      </c>
      <c r="W89" s="166">
        <f t="shared" si="16"/>
        <v>0.98014950062500006</v>
      </c>
      <c r="X89" s="166">
        <f t="shared" si="16"/>
        <v>0.98014950062500006</v>
      </c>
      <c r="Y89" s="166">
        <f t="shared" si="16"/>
        <v>0.98014950062500006</v>
      </c>
      <c r="Z89" s="166">
        <f t="shared" si="16"/>
        <v>0.98507487500000002</v>
      </c>
      <c r="AA89" s="166">
        <f t="shared" si="16"/>
        <v>0.98507487500000002</v>
      </c>
    </row>
    <row r="90" spans="1:27" hidden="1" outlineLevel="1" x14ac:dyDescent="0.25">
      <c r="A90" s="164">
        <f t="shared" si="13"/>
        <v>2021</v>
      </c>
      <c r="B90" s="138">
        <f t="shared" si="14"/>
        <v>7</v>
      </c>
      <c r="F90" s="165">
        <f t="shared" si="17"/>
        <v>44378</v>
      </c>
      <c r="H90" s="166">
        <f t="shared" si="15"/>
        <v>0.97721854044741896</v>
      </c>
      <c r="I90" s="166"/>
      <c r="J90" s="166"/>
      <c r="K90" s="166"/>
      <c r="L90" s="163"/>
      <c r="M90" s="166">
        <f t="shared" si="16"/>
        <v>0.96955391738330399</v>
      </c>
      <c r="N90" s="166">
        <f t="shared" si="16"/>
        <v>0.96955391738330399</v>
      </c>
      <c r="O90" s="166">
        <f t="shared" si="16"/>
        <v>0.96955391738330399</v>
      </c>
      <c r="P90" s="166">
        <f t="shared" si="16"/>
        <v>0.97229263040099989</v>
      </c>
      <c r="Q90" s="166">
        <f t="shared" si="16"/>
        <v>0.97229263040099989</v>
      </c>
      <c r="R90" s="166">
        <f t="shared" si="16"/>
        <v>0.98014950062500006</v>
      </c>
      <c r="S90" s="166">
        <f t="shared" si="16"/>
        <v>0.98014950062500006</v>
      </c>
      <c r="T90" s="166">
        <f t="shared" si="16"/>
        <v>0.98014950062500006</v>
      </c>
      <c r="U90" s="166">
        <f t="shared" si="16"/>
        <v>0.98014950062500006</v>
      </c>
      <c r="V90" s="166">
        <f t="shared" si="16"/>
        <v>0.98014950062500006</v>
      </c>
      <c r="W90" s="166">
        <f t="shared" si="16"/>
        <v>0.98014950062500006</v>
      </c>
      <c r="X90" s="166">
        <f t="shared" si="16"/>
        <v>0.98014950062500006</v>
      </c>
      <c r="Y90" s="166">
        <f t="shared" si="16"/>
        <v>0.98014950062500006</v>
      </c>
      <c r="Z90" s="166">
        <f t="shared" si="16"/>
        <v>0.98507487500000002</v>
      </c>
      <c r="AA90" s="166">
        <f t="shared" si="16"/>
        <v>0.98507487500000002</v>
      </c>
    </row>
    <row r="91" spans="1:27" hidden="1" outlineLevel="1" x14ac:dyDescent="0.25">
      <c r="A91" s="164">
        <f t="shared" si="13"/>
        <v>2021</v>
      </c>
      <c r="B91" s="138">
        <f t="shared" si="14"/>
        <v>8</v>
      </c>
      <c r="F91" s="165">
        <f t="shared" si="17"/>
        <v>44409</v>
      </c>
      <c r="H91" s="166">
        <f t="shared" si="15"/>
        <v>0.97721854044741896</v>
      </c>
      <c r="I91" s="166"/>
      <c r="J91" s="166"/>
      <c r="K91" s="166"/>
      <c r="L91" s="163"/>
      <c r="M91" s="166">
        <f t="shared" si="16"/>
        <v>0.96955391738330399</v>
      </c>
      <c r="N91" s="166">
        <f t="shared" si="16"/>
        <v>0.96955391738330399</v>
      </c>
      <c r="O91" s="166">
        <f t="shared" si="16"/>
        <v>0.96955391738330399</v>
      </c>
      <c r="P91" s="166">
        <f t="shared" si="16"/>
        <v>0.97229263040099989</v>
      </c>
      <c r="Q91" s="166">
        <f t="shared" si="16"/>
        <v>0.97229263040099989</v>
      </c>
      <c r="R91" s="166">
        <f t="shared" si="16"/>
        <v>0.98014950062500006</v>
      </c>
      <c r="S91" s="166">
        <f t="shared" si="16"/>
        <v>0.98014950062500006</v>
      </c>
      <c r="T91" s="166">
        <f t="shared" si="16"/>
        <v>0.98014950062500006</v>
      </c>
      <c r="U91" s="166">
        <f t="shared" si="16"/>
        <v>0.98014950062500006</v>
      </c>
      <c r="V91" s="166">
        <f t="shared" si="16"/>
        <v>0.98014950062500006</v>
      </c>
      <c r="W91" s="166">
        <f t="shared" si="16"/>
        <v>0.98014950062500006</v>
      </c>
      <c r="X91" s="166">
        <f t="shared" si="16"/>
        <v>0.98014950062500006</v>
      </c>
      <c r="Y91" s="166">
        <f t="shared" si="16"/>
        <v>0.98014950062500006</v>
      </c>
      <c r="Z91" s="166">
        <f t="shared" si="16"/>
        <v>0.98507487500000002</v>
      </c>
      <c r="AA91" s="166">
        <f t="shared" si="16"/>
        <v>0.98507487500000002</v>
      </c>
    </row>
    <row r="92" spans="1:27" hidden="1" outlineLevel="1" x14ac:dyDescent="0.25">
      <c r="A92" s="164">
        <f t="shared" si="13"/>
        <v>2021</v>
      </c>
      <c r="B92" s="138">
        <f t="shared" si="14"/>
        <v>9</v>
      </c>
      <c r="F92" s="165">
        <f t="shared" si="17"/>
        <v>44440</v>
      </c>
      <c r="H92" s="166">
        <f t="shared" si="15"/>
        <v>0.97721854044741896</v>
      </c>
      <c r="I92" s="166"/>
      <c r="J92" s="166"/>
      <c r="K92" s="166"/>
      <c r="L92" s="163"/>
      <c r="M92" s="166">
        <f t="shared" si="16"/>
        <v>0.96955391738330399</v>
      </c>
      <c r="N92" s="166">
        <f t="shared" si="16"/>
        <v>0.96955391738330399</v>
      </c>
      <c r="O92" s="166">
        <f t="shared" si="16"/>
        <v>0.96955391738330399</v>
      </c>
      <c r="P92" s="166">
        <f t="shared" si="16"/>
        <v>0.97229263040099989</v>
      </c>
      <c r="Q92" s="166">
        <f t="shared" si="16"/>
        <v>0.97229263040099989</v>
      </c>
      <c r="R92" s="166">
        <f t="shared" si="16"/>
        <v>0.98014950062500006</v>
      </c>
      <c r="S92" s="166">
        <f t="shared" si="16"/>
        <v>0.98014950062500006</v>
      </c>
      <c r="T92" s="166">
        <f t="shared" si="16"/>
        <v>0.98014950062500006</v>
      </c>
      <c r="U92" s="166">
        <f t="shared" si="16"/>
        <v>0.98014950062500006</v>
      </c>
      <c r="V92" s="166">
        <f t="shared" si="16"/>
        <v>0.98014950062500006</v>
      </c>
      <c r="W92" s="166">
        <f t="shared" si="16"/>
        <v>0.98014950062500006</v>
      </c>
      <c r="X92" s="166">
        <f t="shared" si="16"/>
        <v>0.98014950062500006</v>
      </c>
      <c r="Y92" s="166">
        <f t="shared" si="16"/>
        <v>0.98014950062500006</v>
      </c>
      <c r="Z92" s="166">
        <f t="shared" si="16"/>
        <v>0.98507487500000002</v>
      </c>
      <c r="AA92" s="166">
        <f t="shared" si="16"/>
        <v>0.98507487500000002</v>
      </c>
    </row>
    <row r="93" spans="1:27" hidden="1" outlineLevel="1" x14ac:dyDescent="0.25">
      <c r="A93" s="164">
        <f t="shared" si="13"/>
        <v>2021</v>
      </c>
      <c r="B93" s="138">
        <f t="shared" si="14"/>
        <v>10</v>
      </c>
      <c r="F93" s="165">
        <f t="shared" si="17"/>
        <v>44470</v>
      </c>
      <c r="H93" s="166">
        <f t="shared" si="15"/>
        <v>0.97721854044741896</v>
      </c>
      <c r="I93" s="166"/>
      <c r="J93" s="166"/>
      <c r="K93" s="166"/>
      <c r="L93" s="163"/>
      <c r="M93" s="166">
        <f t="shared" ref="M93:AA108" si="18">IF($F93=M$9,1,IF($F93&gt;=EDATE(M$9,12),IF(M$8="Prior Year",M81*(1-M$7),M81-M$7),IF(M92&gt;0,M92,0)))</f>
        <v>0.96955391738330399</v>
      </c>
      <c r="N93" s="166">
        <f t="shared" si="18"/>
        <v>0.96955391738330399</v>
      </c>
      <c r="O93" s="166">
        <f t="shared" si="18"/>
        <v>0.96955391738330399</v>
      </c>
      <c r="P93" s="166">
        <f t="shared" si="18"/>
        <v>0.97229263040099989</v>
      </c>
      <c r="Q93" s="166">
        <f t="shared" si="18"/>
        <v>0.97229263040099989</v>
      </c>
      <c r="R93" s="166">
        <f t="shared" si="18"/>
        <v>0.98014950062500006</v>
      </c>
      <c r="S93" s="166">
        <f t="shared" si="18"/>
        <v>0.98014950062500006</v>
      </c>
      <c r="T93" s="166">
        <f t="shared" si="18"/>
        <v>0.98014950062500006</v>
      </c>
      <c r="U93" s="166">
        <f t="shared" si="18"/>
        <v>0.98014950062500006</v>
      </c>
      <c r="V93" s="166">
        <f t="shared" si="18"/>
        <v>0.98014950062500006</v>
      </c>
      <c r="W93" s="166">
        <f t="shared" si="18"/>
        <v>0.98014950062500006</v>
      </c>
      <c r="X93" s="166">
        <f t="shared" si="18"/>
        <v>0.98014950062500006</v>
      </c>
      <c r="Y93" s="166">
        <f t="shared" si="18"/>
        <v>0.98014950062500006</v>
      </c>
      <c r="Z93" s="166">
        <f t="shared" si="18"/>
        <v>0.98507487500000002</v>
      </c>
      <c r="AA93" s="166">
        <f t="shared" si="18"/>
        <v>0.98507487500000002</v>
      </c>
    </row>
    <row r="94" spans="1:27" hidden="1" outlineLevel="1" x14ac:dyDescent="0.25">
      <c r="A94" s="164">
        <f t="shared" si="13"/>
        <v>2021</v>
      </c>
      <c r="B94" s="138">
        <f t="shared" si="14"/>
        <v>11</v>
      </c>
      <c r="F94" s="165">
        <f t="shared" si="17"/>
        <v>44501</v>
      </c>
      <c r="H94" s="166">
        <f t="shared" si="15"/>
        <v>0.97721854044741896</v>
      </c>
      <c r="I94" s="166"/>
      <c r="J94" s="166"/>
      <c r="K94" s="166"/>
      <c r="L94" s="163"/>
      <c r="M94" s="166">
        <f t="shared" si="18"/>
        <v>0.96955391738330399</v>
      </c>
      <c r="N94" s="166">
        <f t="shared" si="18"/>
        <v>0.96955391738330399</v>
      </c>
      <c r="O94" s="166">
        <f t="shared" si="18"/>
        <v>0.96955391738330399</v>
      </c>
      <c r="P94" s="166">
        <f t="shared" si="18"/>
        <v>0.97229263040099989</v>
      </c>
      <c r="Q94" s="166">
        <f t="shared" si="18"/>
        <v>0.97229263040099989</v>
      </c>
      <c r="R94" s="166">
        <f t="shared" si="18"/>
        <v>0.98014950062500006</v>
      </c>
      <c r="S94" s="166">
        <f t="shared" si="18"/>
        <v>0.98014950062500006</v>
      </c>
      <c r="T94" s="166">
        <f t="shared" si="18"/>
        <v>0.98014950062500006</v>
      </c>
      <c r="U94" s="166">
        <f t="shared" si="18"/>
        <v>0.98014950062500006</v>
      </c>
      <c r="V94" s="166">
        <f t="shared" si="18"/>
        <v>0.98014950062500006</v>
      </c>
      <c r="W94" s="166">
        <f t="shared" si="18"/>
        <v>0.98014950062500006</v>
      </c>
      <c r="X94" s="166">
        <f t="shared" si="18"/>
        <v>0.98014950062500006</v>
      </c>
      <c r="Y94" s="166">
        <f t="shared" si="18"/>
        <v>0.98014950062500006</v>
      </c>
      <c r="Z94" s="166">
        <f t="shared" si="18"/>
        <v>0.98507487500000002</v>
      </c>
      <c r="AA94" s="166">
        <f t="shared" si="18"/>
        <v>0.98507487500000002</v>
      </c>
    </row>
    <row r="95" spans="1:27" hidden="1" outlineLevel="1" x14ac:dyDescent="0.25">
      <c r="A95" s="164">
        <f t="shared" si="13"/>
        <v>2021</v>
      </c>
      <c r="B95" s="138">
        <f t="shared" si="14"/>
        <v>12</v>
      </c>
      <c r="F95" s="167">
        <f t="shared" si="17"/>
        <v>44531</v>
      </c>
      <c r="H95" s="168">
        <f t="shared" si="15"/>
        <v>0.97721854044741896</v>
      </c>
      <c r="I95" s="168"/>
      <c r="J95" s="168"/>
      <c r="K95" s="168"/>
      <c r="L95" s="169"/>
      <c r="M95" s="168">
        <f t="shared" si="18"/>
        <v>0.96955391738330399</v>
      </c>
      <c r="N95" s="168">
        <f t="shared" si="18"/>
        <v>0.96955391738330399</v>
      </c>
      <c r="O95" s="168">
        <f t="shared" si="18"/>
        <v>0.96955391738330399</v>
      </c>
      <c r="P95" s="168">
        <f t="shared" si="18"/>
        <v>0.97229263040099989</v>
      </c>
      <c r="Q95" s="168">
        <f t="shared" si="18"/>
        <v>0.97229263040099989</v>
      </c>
      <c r="R95" s="168">
        <f t="shared" si="18"/>
        <v>0.98014950062500006</v>
      </c>
      <c r="S95" s="168">
        <f t="shared" si="18"/>
        <v>0.98014950062500006</v>
      </c>
      <c r="T95" s="168">
        <f t="shared" si="18"/>
        <v>0.98014950062500006</v>
      </c>
      <c r="U95" s="168">
        <f t="shared" si="18"/>
        <v>0.98014950062500006</v>
      </c>
      <c r="V95" s="168">
        <f t="shared" si="18"/>
        <v>0.98014950062500006</v>
      </c>
      <c r="W95" s="168">
        <f t="shared" si="18"/>
        <v>0.98014950062500006</v>
      </c>
      <c r="X95" s="168">
        <f t="shared" si="18"/>
        <v>0.98014950062500006</v>
      </c>
      <c r="Y95" s="168">
        <f t="shared" si="18"/>
        <v>0.98014950062500006</v>
      </c>
      <c r="Z95" s="168">
        <f t="shared" si="18"/>
        <v>0.98507487500000002</v>
      </c>
      <c r="AA95" s="168">
        <f t="shared" si="18"/>
        <v>0.98507487500000002</v>
      </c>
    </row>
    <row r="96" spans="1:27" hidden="1" outlineLevel="1" x14ac:dyDescent="0.25">
      <c r="A96" s="164">
        <f t="shared" si="13"/>
        <v>2022</v>
      </c>
      <c r="B96" s="138">
        <f t="shared" si="14"/>
        <v>1</v>
      </c>
      <c r="F96" s="165">
        <f t="shared" si="17"/>
        <v>44562</v>
      </c>
      <c r="H96" s="166">
        <f t="shared" si="15"/>
        <v>0.97369662044782623</v>
      </c>
      <c r="I96" s="166"/>
      <c r="J96" s="166"/>
      <c r="K96" s="166"/>
      <c r="L96" s="163"/>
      <c r="M96" s="166">
        <f t="shared" si="18"/>
        <v>0.96955391738330399</v>
      </c>
      <c r="N96" s="166">
        <f t="shared" si="18"/>
        <v>0.96955391738330399</v>
      </c>
      <c r="O96" s="166">
        <f t="shared" si="18"/>
        <v>0.96208835221945255</v>
      </c>
      <c r="P96" s="166">
        <f t="shared" si="18"/>
        <v>0.96548658198819293</v>
      </c>
      <c r="Q96" s="166">
        <f t="shared" si="18"/>
        <v>0.97229263040099989</v>
      </c>
      <c r="R96" s="166">
        <f t="shared" si="18"/>
        <v>0.98014950062500006</v>
      </c>
      <c r="S96" s="166">
        <f t="shared" si="18"/>
        <v>0.97524875312187509</v>
      </c>
      <c r="T96" s="166">
        <f t="shared" si="18"/>
        <v>0.97524875312187509</v>
      </c>
      <c r="U96" s="166">
        <f t="shared" si="18"/>
        <v>0.97524875312187509</v>
      </c>
      <c r="V96" s="166">
        <f t="shared" si="18"/>
        <v>0.97524875312187509</v>
      </c>
      <c r="W96" s="166">
        <f t="shared" si="18"/>
        <v>0.97524875312187509</v>
      </c>
      <c r="X96" s="166">
        <f t="shared" si="18"/>
        <v>0.97524875312187509</v>
      </c>
      <c r="Y96" s="166">
        <f t="shared" si="18"/>
        <v>0.97524875312187509</v>
      </c>
      <c r="Z96" s="166">
        <f t="shared" si="18"/>
        <v>0.98014950062500006</v>
      </c>
      <c r="AA96" s="166">
        <f t="shared" si="18"/>
        <v>0.98014950062500006</v>
      </c>
    </row>
    <row r="97" spans="1:27" hidden="1" outlineLevel="1" x14ac:dyDescent="0.25">
      <c r="A97" s="164">
        <f t="shared" si="13"/>
        <v>2022</v>
      </c>
      <c r="B97" s="138">
        <f t="shared" si="14"/>
        <v>2</v>
      </c>
      <c r="F97" s="165">
        <f t="shared" si="17"/>
        <v>44593</v>
      </c>
      <c r="H97" s="166">
        <f t="shared" si="15"/>
        <v>0.97369662044782623</v>
      </c>
      <c r="I97" s="166"/>
      <c r="J97" s="166"/>
      <c r="K97" s="166"/>
      <c r="L97" s="163"/>
      <c r="M97" s="166">
        <f t="shared" si="18"/>
        <v>0.96955391738330399</v>
      </c>
      <c r="N97" s="166">
        <f t="shared" si="18"/>
        <v>0.96955391738330399</v>
      </c>
      <c r="O97" s="166">
        <f t="shared" si="18"/>
        <v>0.96208835221945255</v>
      </c>
      <c r="P97" s="166">
        <f t="shared" si="18"/>
        <v>0.96548658198819293</v>
      </c>
      <c r="Q97" s="166">
        <f t="shared" si="18"/>
        <v>0.97229263040099989</v>
      </c>
      <c r="R97" s="166">
        <f t="shared" si="18"/>
        <v>0.98014950062500006</v>
      </c>
      <c r="S97" s="166">
        <f t="shared" si="18"/>
        <v>0.97524875312187509</v>
      </c>
      <c r="T97" s="166">
        <f t="shared" si="18"/>
        <v>0.97524875312187509</v>
      </c>
      <c r="U97" s="166">
        <f t="shared" si="18"/>
        <v>0.97524875312187509</v>
      </c>
      <c r="V97" s="166">
        <f t="shared" si="18"/>
        <v>0.97524875312187509</v>
      </c>
      <c r="W97" s="166">
        <f t="shared" si="18"/>
        <v>0.97524875312187509</v>
      </c>
      <c r="X97" s="166">
        <f t="shared" si="18"/>
        <v>0.97524875312187509</v>
      </c>
      <c r="Y97" s="166">
        <f t="shared" si="18"/>
        <v>0.97524875312187509</v>
      </c>
      <c r="Z97" s="166">
        <f t="shared" si="18"/>
        <v>0.98014950062500006</v>
      </c>
      <c r="AA97" s="166">
        <f t="shared" si="18"/>
        <v>0.98014950062500006</v>
      </c>
    </row>
    <row r="98" spans="1:27" hidden="1" outlineLevel="1" x14ac:dyDescent="0.25">
      <c r="A98" s="164">
        <f t="shared" si="13"/>
        <v>2022</v>
      </c>
      <c r="B98" s="138">
        <f t="shared" si="14"/>
        <v>3</v>
      </c>
      <c r="F98" s="165">
        <f t="shared" si="17"/>
        <v>44621</v>
      </c>
      <c r="H98" s="166">
        <f t="shared" si="15"/>
        <v>0.97369662044782623</v>
      </c>
      <c r="I98" s="166"/>
      <c r="J98" s="166"/>
      <c r="K98" s="166"/>
      <c r="L98" s="163"/>
      <c r="M98" s="166">
        <f t="shared" si="18"/>
        <v>0.96955391738330399</v>
      </c>
      <c r="N98" s="166">
        <f t="shared" si="18"/>
        <v>0.96955391738330399</v>
      </c>
      <c r="O98" s="166">
        <f t="shared" si="18"/>
        <v>0.96208835221945255</v>
      </c>
      <c r="P98" s="166">
        <f t="shared" si="18"/>
        <v>0.96548658198819293</v>
      </c>
      <c r="Q98" s="166">
        <f t="shared" si="18"/>
        <v>0.97229263040099989</v>
      </c>
      <c r="R98" s="166">
        <f t="shared" si="18"/>
        <v>0.98014950062500006</v>
      </c>
      <c r="S98" s="166">
        <f t="shared" si="18"/>
        <v>0.97524875312187509</v>
      </c>
      <c r="T98" s="166">
        <f t="shared" si="18"/>
        <v>0.97524875312187509</v>
      </c>
      <c r="U98" s="166">
        <f t="shared" si="18"/>
        <v>0.97524875312187509</v>
      </c>
      <c r="V98" s="166">
        <f t="shared" si="18"/>
        <v>0.97524875312187509</v>
      </c>
      <c r="W98" s="166">
        <f t="shared" si="18"/>
        <v>0.97524875312187509</v>
      </c>
      <c r="X98" s="166">
        <f t="shared" si="18"/>
        <v>0.97524875312187509</v>
      </c>
      <c r="Y98" s="166">
        <f t="shared" si="18"/>
        <v>0.97524875312187509</v>
      </c>
      <c r="Z98" s="166">
        <f t="shared" si="18"/>
        <v>0.98014950062500006</v>
      </c>
      <c r="AA98" s="166">
        <f t="shared" si="18"/>
        <v>0.98014950062500006</v>
      </c>
    </row>
    <row r="99" spans="1:27" hidden="1" outlineLevel="1" x14ac:dyDescent="0.25">
      <c r="A99" s="164">
        <f t="shared" si="13"/>
        <v>2022</v>
      </c>
      <c r="B99" s="138">
        <f t="shared" si="14"/>
        <v>4</v>
      </c>
      <c r="F99" s="165">
        <f t="shared" si="17"/>
        <v>44652</v>
      </c>
      <c r="H99" s="166">
        <f t="shared" si="15"/>
        <v>0.97369662044782623</v>
      </c>
      <c r="I99" s="166"/>
      <c r="J99" s="166"/>
      <c r="K99" s="166"/>
      <c r="L99" s="163"/>
      <c r="M99" s="166">
        <f t="shared" si="18"/>
        <v>0.96955391738330399</v>
      </c>
      <c r="N99" s="166">
        <f t="shared" si="18"/>
        <v>0.96955391738330399</v>
      </c>
      <c r="O99" s="166">
        <f t="shared" si="18"/>
        <v>0.96208835221945255</v>
      </c>
      <c r="P99" s="166">
        <f t="shared" si="18"/>
        <v>0.96548658198819293</v>
      </c>
      <c r="Q99" s="166">
        <f t="shared" si="18"/>
        <v>0.97229263040099989</v>
      </c>
      <c r="R99" s="166">
        <f t="shared" si="18"/>
        <v>0.98014950062500006</v>
      </c>
      <c r="S99" s="166">
        <f t="shared" si="18"/>
        <v>0.97524875312187509</v>
      </c>
      <c r="T99" s="166">
        <f t="shared" si="18"/>
        <v>0.97524875312187509</v>
      </c>
      <c r="U99" s="166">
        <f t="shared" si="18"/>
        <v>0.97524875312187509</v>
      </c>
      <c r="V99" s="166">
        <f t="shared" si="18"/>
        <v>0.97524875312187509</v>
      </c>
      <c r="W99" s="166">
        <f t="shared" si="18"/>
        <v>0.97524875312187509</v>
      </c>
      <c r="X99" s="166">
        <f t="shared" si="18"/>
        <v>0.97524875312187509</v>
      </c>
      <c r="Y99" s="166">
        <f t="shared" si="18"/>
        <v>0.97524875312187509</v>
      </c>
      <c r="Z99" s="166">
        <f t="shared" si="18"/>
        <v>0.98014950062500006</v>
      </c>
      <c r="AA99" s="166">
        <f t="shared" si="18"/>
        <v>0.98014950062500006</v>
      </c>
    </row>
    <row r="100" spans="1:27" hidden="1" outlineLevel="1" x14ac:dyDescent="0.25">
      <c r="A100" s="164">
        <f t="shared" si="13"/>
        <v>2022</v>
      </c>
      <c r="B100" s="138">
        <f t="shared" si="14"/>
        <v>5</v>
      </c>
      <c r="F100" s="165">
        <f t="shared" si="17"/>
        <v>44682</v>
      </c>
      <c r="H100" s="166">
        <f t="shared" si="15"/>
        <v>0.97149376388391584</v>
      </c>
      <c r="I100" s="166"/>
      <c r="J100" s="166"/>
      <c r="K100" s="166"/>
      <c r="L100" s="163"/>
      <c r="M100" s="166">
        <f t="shared" si="18"/>
        <v>0.96208835221945255</v>
      </c>
      <c r="N100" s="166">
        <f t="shared" si="18"/>
        <v>0.96208835221945255</v>
      </c>
      <c r="O100" s="166">
        <f t="shared" si="18"/>
        <v>0.96208835221945255</v>
      </c>
      <c r="P100" s="166">
        <f t="shared" si="18"/>
        <v>0.96548658198819293</v>
      </c>
      <c r="Q100" s="166">
        <f t="shared" si="18"/>
        <v>0.96548658198819293</v>
      </c>
      <c r="R100" s="166">
        <f t="shared" si="18"/>
        <v>0.97524875312187509</v>
      </c>
      <c r="S100" s="166">
        <f t="shared" si="18"/>
        <v>0.97524875312187509</v>
      </c>
      <c r="T100" s="166">
        <f t="shared" si="18"/>
        <v>0.97524875312187509</v>
      </c>
      <c r="U100" s="166">
        <f t="shared" si="18"/>
        <v>0.97524875312187509</v>
      </c>
      <c r="V100" s="166">
        <f t="shared" si="18"/>
        <v>0.97524875312187509</v>
      </c>
      <c r="W100" s="166">
        <f t="shared" si="18"/>
        <v>0.97524875312187509</v>
      </c>
      <c r="X100" s="166">
        <f t="shared" si="18"/>
        <v>0.97524875312187509</v>
      </c>
      <c r="Y100" s="166">
        <f t="shared" si="18"/>
        <v>0.97524875312187509</v>
      </c>
      <c r="Z100" s="166">
        <f t="shared" si="18"/>
        <v>0.98014950062500006</v>
      </c>
      <c r="AA100" s="166">
        <f t="shared" si="18"/>
        <v>0.98014950062500006</v>
      </c>
    </row>
    <row r="101" spans="1:27" hidden="1" outlineLevel="1" x14ac:dyDescent="0.25">
      <c r="A101" s="164">
        <f t="shared" si="13"/>
        <v>2022</v>
      </c>
      <c r="B101" s="138">
        <f t="shared" si="14"/>
        <v>6</v>
      </c>
      <c r="F101" s="165">
        <f t="shared" si="17"/>
        <v>44713</v>
      </c>
      <c r="H101" s="166">
        <f t="shared" si="15"/>
        <v>0.97149376388391584</v>
      </c>
      <c r="I101" s="166"/>
      <c r="J101" s="166"/>
      <c r="K101" s="166"/>
      <c r="L101" s="163"/>
      <c r="M101" s="166">
        <f t="shared" si="18"/>
        <v>0.96208835221945255</v>
      </c>
      <c r="N101" s="166">
        <f t="shared" si="18"/>
        <v>0.96208835221945255</v>
      </c>
      <c r="O101" s="166">
        <f t="shared" si="18"/>
        <v>0.96208835221945255</v>
      </c>
      <c r="P101" s="166">
        <f t="shared" si="18"/>
        <v>0.96548658198819293</v>
      </c>
      <c r="Q101" s="166">
        <f t="shared" si="18"/>
        <v>0.96548658198819293</v>
      </c>
      <c r="R101" s="166">
        <f t="shared" si="18"/>
        <v>0.97524875312187509</v>
      </c>
      <c r="S101" s="166">
        <f t="shared" si="18"/>
        <v>0.97524875312187509</v>
      </c>
      <c r="T101" s="166">
        <f t="shared" si="18"/>
        <v>0.97524875312187509</v>
      </c>
      <c r="U101" s="166">
        <f t="shared" si="18"/>
        <v>0.97524875312187509</v>
      </c>
      <c r="V101" s="166">
        <f t="shared" si="18"/>
        <v>0.97524875312187509</v>
      </c>
      <c r="W101" s="166">
        <f t="shared" si="18"/>
        <v>0.97524875312187509</v>
      </c>
      <c r="X101" s="166">
        <f t="shared" si="18"/>
        <v>0.97524875312187509</v>
      </c>
      <c r="Y101" s="166">
        <f t="shared" si="18"/>
        <v>0.97524875312187509</v>
      </c>
      <c r="Z101" s="166">
        <f t="shared" si="18"/>
        <v>0.98014950062500006</v>
      </c>
      <c r="AA101" s="166">
        <f t="shared" si="18"/>
        <v>0.98014950062500006</v>
      </c>
    </row>
    <row r="102" spans="1:27" hidden="1" outlineLevel="1" x14ac:dyDescent="0.25">
      <c r="A102" s="164">
        <f t="shared" si="13"/>
        <v>2022</v>
      </c>
      <c r="B102" s="138">
        <f t="shared" si="14"/>
        <v>7</v>
      </c>
      <c r="F102" s="165">
        <f t="shared" si="17"/>
        <v>44743</v>
      </c>
      <c r="H102" s="166">
        <f t="shared" si="15"/>
        <v>0.97149376388391584</v>
      </c>
      <c r="I102" s="166"/>
      <c r="J102" s="166"/>
      <c r="K102" s="166"/>
      <c r="L102" s="163"/>
      <c r="M102" s="166">
        <f t="shared" si="18"/>
        <v>0.96208835221945255</v>
      </c>
      <c r="N102" s="166">
        <f t="shared" si="18"/>
        <v>0.96208835221945255</v>
      </c>
      <c r="O102" s="166">
        <f t="shared" si="18"/>
        <v>0.96208835221945255</v>
      </c>
      <c r="P102" s="166">
        <f t="shared" si="18"/>
        <v>0.96548658198819293</v>
      </c>
      <c r="Q102" s="166">
        <f t="shared" si="18"/>
        <v>0.96548658198819293</v>
      </c>
      <c r="R102" s="166">
        <f t="shared" si="18"/>
        <v>0.97524875312187509</v>
      </c>
      <c r="S102" s="166">
        <f t="shared" si="18"/>
        <v>0.97524875312187509</v>
      </c>
      <c r="T102" s="166">
        <f t="shared" si="18"/>
        <v>0.97524875312187509</v>
      </c>
      <c r="U102" s="166">
        <f t="shared" si="18"/>
        <v>0.97524875312187509</v>
      </c>
      <c r="V102" s="166">
        <f t="shared" si="18"/>
        <v>0.97524875312187509</v>
      </c>
      <c r="W102" s="166">
        <f t="shared" si="18"/>
        <v>0.97524875312187509</v>
      </c>
      <c r="X102" s="166">
        <f t="shared" si="18"/>
        <v>0.97524875312187509</v>
      </c>
      <c r="Y102" s="166">
        <f t="shared" si="18"/>
        <v>0.97524875312187509</v>
      </c>
      <c r="Z102" s="166">
        <f t="shared" si="18"/>
        <v>0.98014950062500006</v>
      </c>
      <c r="AA102" s="166">
        <f t="shared" si="18"/>
        <v>0.98014950062500006</v>
      </c>
    </row>
    <row r="103" spans="1:27" hidden="1" outlineLevel="1" x14ac:dyDescent="0.25">
      <c r="A103" s="164">
        <f t="shared" si="13"/>
        <v>2022</v>
      </c>
      <c r="B103" s="138">
        <f t="shared" si="14"/>
        <v>8</v>
      </c>
      <c r="F103" s="165">
        <f t="shared" si="17"/>
        <v>44774</v>
      </c>
      <c r="H103" s="166">
        <f t="shared" si="15"/>
        <v>0.97149376388391584</v>
      </c>
      <c r="I103" s="166"/>
      <c r="J103" s="166"/>
      <c r="K103" s="166"/>
      <c r="L103" s="163"/>
      <c r="M103" s="166">
        <f t="shared" si="18"/>
        <v>0.96208835221945255</v>
      </c>
      <c r="N103" s="166">
        <f t="shared" si="18"/>
        <v>0.96208835221945255</v>
      </c>
      <c r="O103" s="166">
        <f t="shared" si="18"/>
        <v>0.96208835221945255</v>
      </c>
      <c r="P103" s="166">
        <f t="shared" si="18"/>
        <v>0.96548658198819293</v>
      </c>
      <c r="Q103" s="166">
        <f t="shared" si="18"/>
        <v>0.96548658198819293</v>
      </c>
      <c r="R103" s="166">
        <f t="shared" si="18"/>
        <v>0.97524875312187509</v>
      </c>
      <c r="S103" s="166">
        <f t="shared" si="18"/>
        <v>0.97524875312187509</v>
      </c>
      <c r="T103" s="166">
        <f t="shared" si="18"/>
        <v>0.97524875312187509</v>
      </c>
      <c r="U103" s="166">
        <f t="shared" si="18"/>
        <v>0.97524875312187509</v>
      </c>
      <c r="V103" s="166">
        <f t="shared" si="18"/>
        <v>0.97524875312187509</v>
      </c>
      <c r="W103" s="166">
        <f t="shared" si="18"/>
        <v>0.97524875312187509</v>
      </c>
      <c r="X103" s="166">
        <f t="shared" si="18"/>
        <v>0.97524875312187509</v>
      </c>
      <c r="Y103" s="166">
        <f t="shared" si="18"/>
        <v>0.97524875312187509</v>
      </c>
      <c r="Z103" s="166">
        <f t="shared" si="18"/>
        <v>0.98014950062500006</v>
      </c>
      <c r="AA103" s="166">
        <f t="shared" si="18"/>
        <v>0.98014950062500006</v>
      </c>
    </row>
    <row r="104" spans="1:27" hidden="1" outlineLevel="1" x14ac:dyDescent="0.25">
      <c r="A104" s="164">
        <f t="shared" si="13"/>
        <v>2022</v>
      </c>
      <c r="B104" s="138">
        <f t="shared" si="14"/>
        <v>9</v>
      </c>
      <c r="F104" s="165">
        <f t="shared" si="17"/>
        <v>44805</v>
      </c>
      <c r="H104" s="166">
        <f t="shared" si="15"/>
        <v>0.97149376388391584</v>
      </c>
      <c r="I104" s="166"/>
      <c r="J104" s="166"/>
      <c r="K104" s="166"/>
      <c r="L104" s="163"/>
      <c r="M104" s="166">
        <f t="shared" si="18"/>
        <v>0.96208835221945255</v>
      </c>
      <c r="N104" s="166">
        <f t="shared" si="18"/>
        <v>0.96208835221945255</v>
      </c>
      <c r="O104" s="166">
        <f t="shared" si="18"/>
        <v>0.96208835221945255</v>
      </c>
      <c r="P104" s="166">
        <f t="shared" si="18"/>
        <v>0.96548658198819293</v>
      </c>
      <c r="Q104" s="166">
        <f t="shared" si="18"/>
        <v>0.96548658198819293</v>
      </c>
      <c r="R104" s="166">
        <f t="shared" si="18"/>
        <v>0.97524875312187509</v>
      </c>
      <c r="S104" s="166">
        <f t="shared" si="18"/>
        <v>0.97524875312187509</v>
      </c>
      <c r="T104" s="166">
        <f t="shared" si="18"/>
        <v>0.97524875312187509</v>
      </c>
      <c r="U104" s="166">
        <f t="shared" si="18"/>
        <v>0.97524875312187509</v>
      </c>
      <c r="V104" s="166">
        <f t="shared" si="18"/>
        <v>0.97524875312187509</v>
      </c>
      <c r="W104" s="166">
        <f t="shared" si="18"/>
        <v>0.97524875312187509</v>
      </c>
      <c r="X104" s="166">
        <f t="shared" si="18"/>
        <v>0.97524875312187509</v>
      </c>
      <c r="Y104" s="166">
        <f t="shared" si="18"/>
        <v>0.97524875312187509</v>
      </c>
      <c r="Z104" s="166">
        <f t="shared" si="18"/>
        <v>0.98014950062500006</v>
      </c>
      <c r="AA104" s="166">
        <f t="shared" si="18"/>
        <v>0.98014950062500006</v>
      </c>
    </row>
    <row r="105" spans="1:27" hidden="1" outlineLevel="1" x14ac:dyDescent="0.25">
      <c r="A105" s="164">
        <f t="shared" si="13"/>
        <v>2022</v>
      </c>
      <c r="B105" s="138">
        <f t="shared" si="14"/>
        <v>10</v>
      </c>
      <c r="F105" s="165">
        <f t="shared" si="17"/>
        <v>44835</v>
      </c>
      <c r="H105" s="166">
        <f t="shared" si="15"/>
        <v>0.97149376388391584</v>
      </c>
      <c r="I105" s="166"/>
      <c r="J105" s="166"/>
      <c r="K105" s="166"/>
      <c r="L105" s="163"/>
      <c r="M105" s="166">
        <f t="shared" si="18"/>
        <v>0.96208835221945255</v>
      </c>
      <c r="N105" s="166">
        <f t="shared" si="18"/>
        <v>0.96208835221945255</v>
      </c>
      <c r="O105" s="166">
        <f t="shared" si="18"/>
        <v>0.96208835221945255</v>
      </c>
      <c r="P105" s="166">
        <f t="shared" si="18"/>
        <v>0.96548658198819293</v>
      </c>
      <c r="Q105" s="166">
        <f t="shared" si="18"/>
        <v>0.96548658198819293</v>
      </c>
      <c r="R105" s="166">
        <f t="shared" si="18"/>
        <v>0.97524875312187509</v>
      </c>
      <c r="S105" s="166">
        <f t="shared" si="18"/>
        <v>0.97524875312187509</v>
      </c>
      <c r="T105" s="166">
        <f t="shared" si="18"/>
        <v>0.97524875312187509</v>
      </c>
      <c r="U105" s="166">
        <f t="shared" si="18"/>
        <v>0.97524875312187509</v>
      </c>
      <c r="V105" s="166">
        <f t="shared" si="18"/>
        <v>0.97524875312187509</v>
      </c>
      <c r="W105" s="166">
        <f t="shared" si="18"/>
        <v>0.97524875312187509</v>
      </c>
      <c r="X105" s="166">
        <f t="shared" si="18"/>
        <v>0.97524875312187509</v>
      </c>
      <c r="Y105" s="166">
        <f t="shared" si="18"/>
        <v>0.97524875312187509</v>
      </c>
      <c r="Z105" s="166">
        <f t="shared" si="18"/>
        <v>0.98014950062500006</v>
      </c>
      <c r="AA105" s="166">
        <f t="shared" si="18"/>
        <v>0.98014950062500006</v>
      </c>
    </row>
    <row r="106" spans="1:27" hidden="1" outlineLevel="1" x14ac:dyDescent="0.25">
      <c r="A106" s="164">
        <f t="shared" si="13"/>
        <v>2022</v>
      </c>
      <c r="B106" s="138">
        <f t="shared" si="14"/>
        <v>11</v>
      </c>
      <c r="F106" s="165">
        <f t="shared" si="17"/>
        <v>44866</v>
      </c>
      <c r="H106" s="166">
        <f t="shared" si="15"/>
        <v>0.97149376388391584</v>
      </c>
      <c r="I106" s="166"/>
      <c r="J106" s="166"/>
      <c r="K106" s="166"/>
      <c r="L106" s="163"/>
      <c r="M106" s="166">
        <f t="shared" si="18"/>
        <v>0.96208835221945255</v>
      </c>
      <c r="N106" s="166">
        <f t="shared" si="18"/>
        <v>0.96208835221945255</v>
      </c>
      <c r="O106" s="166">
        <f t="shared" si="18"/>
        <v>0.96208835221945255</v>
      </c>
      <c r="P106" s="166">
        <f t="shared" si="18"/>
        <v>0.96548658198819293</v>
      </c>
      <c r="Q106" s="166">
        <f t="shared" si="18"/>
        <v>0.96548658198819293</v>
      </c>
      <c r="R106" s="166">
        <f t="shared" si="18"/>
        <v>0.97524875312187509</v>
      </c>
      <c r="S106" s="166">
        <f t="shared" si="18"/>
        <v>0.97524875312187509</v>
      </c>
      <c r="T106" s="166">
        <f t="shared" si="18"/>
        <v>0.97524875312187509</v>
      </c>
      <c r="U106" s="166">
        <f t="shared" si="18"/>
        <v>0.97524875312187509</v>
      </c>
      <c r="V106" s="166">
        <f t="shared" si="18"/>
        <v>0.97524875312187509</v>
      </c>
      <c r="W106" s="166">
        <f t="shared" si="18"/>
        <v>0.97524875312187509</v>
      </c>
      <c r="X106" s="166">
        <f t="shared" si="18"/>
        <v>0.97524875312187509</v>
      </c>
      <c r="Y106" s="166">
        <f t="shared" si="18"/>
        <v>0.97524875312187509</v>
      </c>
      <c r="Z106" s="166">
        <f t="shared" si="18"/>
        <v>0.98014950062500006</v>
      </c>
      <c r="AA106" s="166">
        <f t="shared" si="18"/>
        <v>0.98014950062500006</v>
      </c>
    </row>
    <row r="107" spans="1:27" hidden="1" outlineLevel="1" x14ac:dyDescent="0.25">
      <c r="A107" s="164">
        <f t="shared" si="13"/>
        <v>2022</v>
      </c>
      <c r="B107" s="138">
        <f t="shared" si="14"/>
        <v>12</v>
      </c>
      <c r="F107" s="167">
        <f t="shared" si="17"/>
        <v>44896</v>
      </c>
      <c r="H107" s="168">
        <f t="shared" si="15"/>
        <v>0.97149376388391584</v>
      </c>
      <c r="I107" s="168"/>
      <c r="J107" s="168"/>
      <c r="K107" s="168"/>
      <c r="L107" s="169"/>
      <c r="M107" s="168">
        <f t="shared" si="18"/>
        <v>0.96208835221945255</v>
      </c>
      <c r="N107" s="168">
        <f t="shared" si="18"/>
        <v>0.96208835221945255</v>
      </c>
      <c r="O107" s="168">
        <f t="shared" si="18"/>
        <v>0.96208835221945255</v>
      </c>
      <c r="P107" s="168">
        <f t="shared" si="18"/>
        <v>0.96548658198819293</v>
      </c>
      <c r="Q107" s="168">
        <f t="shared" si="18"/>
        <v>0.96548658198819293</v>
      </c>
      <c r="R107" s="168">
        <f t="shared" si="18"/>
        <v>0.97524875312187509</v>
      </c>
      <c r="S107" s="168">
        <f t="shared" si="18"/>
        <v>0.97524875312187509</v>
      </c>
      <c r="T107" s="168">
        <f t="shared" si="18"/>
        <v>0.97524875312187509</v>
      </c>
      <c r="U107" s="168">
        <f t="shared" si="18"/>
        <v>0.97524875312187509</v>
      </c>
      <c r="V107" s="168">
        <f t="shared" si="18"/>
        <v>0.97524875312187509</v>
      </c>
      <c r="W107" s="168">
        <f t="shared" si="18"/>
        <v>0.97524875312187509</v>
      </c>
      <c r="X107" s="168">
        <f t="shared" si="18"/>
        <v>0.97524875312187509</v>
      </c>
      <c r="Y107" s="168">
        <f t="shared" si="18"/>
        <v>0.97524875312187509</v>
      </c>
      <c r="Z107" s="168">
        <f t="shared" si="18"/>
        <v>0.98014950062500006</v>
      </c>
      <c r="AA107" s="168">
        <f t="shared" si="18"/>
        <v>0.98014950062500006</v>
      </c>
    </row>
    <row r="108" spans="1:27" hidden="1" outlineLevel="1" x14ac:dyDescent="0.25">
      <c r="A108" s="164">
        <f t="shared" si="13"/>
        <v>2023</v>
      </c>
      <c r="B108" s="138">
        <f t="shared" si="14"/>
        <v>1</v>
      </c>
      <c r="F108" s="165">
        <f t="shared" si="17"/>
        <v>44927</v>
      </c>
      <c r="H108" s="166">
        <f t="shared" si="15"/>
        <v>0.96799125657920759</v>
      </c>
      <c r="I108" s="166"/>
      <c r="J108" s="166"/>
      <c r="K108" s="166"/>
      <c r="L108" s="163"/>
      <c r="M108" s="166">
        <f t="shared" si="18"/>
        <v>0.96208835221945255</v>
      </c>
      <c r="N108" s="166">
        <f t="shared" si="18"/>
        <v>0.96208835221945255</v>
      </c>
      <c r="O108" s="166">
        <f t="shared" si="18"/>
        <v>0.95468027190736271</v>
      </c>
      <c r="P108" s="166">
        <f t="shared" si="18"/>
        <v>0.95872817591427562</v>
      </c>
      <c r="Q108" s="166">
        <f t="shared" si="18"/>
        <v>0.96548658198819293</v>
      </c>
      <c r="R108" s="166">
        <f t="shared" si="18"/>
        <v>0.97524875312187509</v>
      </c>
      <c r="S108" s="166">
        <f t="shared" si="18"/>
        <v>0.97037250935626573</v>
      </c>
      <c r="T108" s="166">
        <f t="shared" si="18"/>
        <v>0.97037250935626573</v>
      </c>
      <c r="U108" s="166">
        <f t="shared" si="18"/>
        <v>0.97037250935626573</v>
      </c>
      <c r="V108" s="166">
        <f t="shared" si="18"/>
        <v>0.97037250935626573</v>
      </c>
      <c r="W108" s="166">
        <f t="shared" si="18"/>
        <v>0.97037250935626573</v>
      </c>
      <c r="X108" s="166">
        <f t="shared" si="18"/>
        <v>0.97037250935626573</v>
      </c>
      <c r="Y108" s="166">
        <f t="shared" si="18"/>
        <v>0.97037250935626573</v>
      </c>
      <c r="Z108" s="166">
        <f t="shared" si="18"/>
        <v>0.97524875312187509</v>
      </c>
      <c r="AA108" s="166">
        <f t="shared" si="18"/>
        <v>0.97524875312187509</v>
      </c>
    </row>
    <row r="109" spans="1:27" hidden="1" outlineLevel="1" x14ac:dyDescent="0.25">
      <c r="A109" s="164">
        <f t="shared" si="13"/>
        <v>2023</v>
      </c>
      <c r="B109" s="138">
        <f t="shared" si="14"/>
        <v>2</v>
      </c>
      <c r="F109" s="165">
        <f t="shared" si="17"/>
        <v>44958</v>
      </c>
      <c r="H109" s="166">
        <f t="shared" si="15"/>
        <v>0.96799125657920759</v>
      </c>
      <c r="I109" s="166"/>
      <c r="J109" s="166"/>
      <c r="K109" s="166"/>
      <c r="L109" s="163"/>
      <c r="M109" s="166">
        <f t="shared" ref="M109:AA124" si="19">IF($F109=M$9,1,IF($F109&gt;=EDATE(M$9,12),IF(M$8="Prior Year",M97*(1-M$7),M97-M$7),IF(M108&gt;0,M108,0)))</f>
        <v>0.96208835221945255</v>
      </c>
      <c r="N109" s="166">
        <f t="shared" si="19"/>
        <v>0.96208835221945255</v>
      </c>
      <c r="O109" s="166">
        <f t="shared" si="19"/>
        <v>0.95468027190736271</v>
      </c>
      <c r="P109" s="166">
        <f t="shared" si="19"/>
        <v>0.95872817591427562</v>
      </c>
      <c r="Q109" s="166">
        <f t="shared" si="19"/>
        <v>0.96548658198819293</v>
      </c>
      <c r="R109" s="166">
        <f t="shared" si="19"/>
        <v>0.97524875312187509</v>
      </c>
      <c r="S109" s="166">
        <f t="shared" si="19"/>
        <v>0.97037250935626573</v>
      </c>
      <c r="T109" s="166">
        <f t="shared" si="19"/>
        <v>0.97037250935626573</v>
      </c>
      <c r="U109" s="166">
        <f t="shared" si="19"/>
        <v>0.97037250935626573</v>
      </c>
      <c r="V109" s="166">
        <f t="shared" si="19"/>
        <v>0.97037250935626573</v>
      </c>
      <c r="W109" s="166">
        <f t="shared" si="19"/>
        <v>0.97037250935626573</v>
      </c>
      <c r="X109" s="166">
        <f t="shared" si="19"/>
        <v>0.97037250935626573</v>
      </c>
      <c r="Y109" s="166">
        <f t="shared" si="19"/>
        <v>0.97037250935626573</v>
      </c>
      <c r="Z109" s="166">
        <f t="shared" si="19"/>
        <v>0.97524875312187509</v>
      </c>
      <c r="AA109" s="166">
        <f t="shared" si="19"/>
        <v>0.97524875312187509</v>
      </c>
    </row>
    <row r="110" spans="1:27" hidden="1" outlineLevel="1" x14ac:dyDescent="0.25">
      <c r="A110" s="164">
        <f t="shared" si="13"/>
        <v>2023</v>
      </c>
      <c r="B110" s="138">
        <f t="shared" si="14"/>
        <v>3</v>
      </c>
      <c r="F110" s="165">
        <f t="shared" si="17"/>
        <v>44986</v>
      </c>
      <c r="H110" s="166">
        <f t="shared" si="15"/>
        <v>0.96799125657920759</v>
      </c>
      <c r="I110" s="166"/>
      <c r="J110" s="166"/>
      <c r="K110" s="166"/>
      <c r="L110" s="163"/>
      <c r="M110" s="166">
        <f t="shared" si="19"/>
        <v>0.96208835221945255</v>
      </c>
      <c r="N110" s="166">
        <f t="shared" si="19"/>
        <v>0.96208835221945255</v>
      </c>
      <c r="O110" s="166">
        <f t="shared" si="19"/>
        <v>0.95468027190736271</v>
      </c>
      <c r="P110" s="166">
        <f t="shared" si="19"/>
        <v>0.95872817591427562</v>
      </c>
      <c r="Q110" s="166">
        <f t="shared" si="19"/>
        <v>0.96548658198819293</v>
      </c>
      <c r="R110" s="166">
        <f t="shared" si="19"/>
        <v>0.97524875312187509</v>
      </c>
      <c r="S110" s="166">
        <f t="shared" si="19"/>
        <v>0.97037250935626573</v>
      </c>
      <c r="T110" s="166">
        <f t="shared" si="19"/>
        <v>0.97037250935626573</v>
      </c>
      <c r="U110" s="166">
        <f t="shared" si="19"/>
        <v>0.97037250935626573</v>
      </c>
      <c r="V110" s="166">
        <f t="shared" si="19"/>
        <v>0.97037250935626573</v>
      </c>
      <c r="W110" s="166">
        <f t="shared" si="19"/>
        <v>0.97037250935626573</v>
      </c>
      <c r="X110" s="166">
        <f t="shared" si="19"/>
        <v>0.97037250935626573</v>
      </c>
      <c r="Y110" s="166">
        <f t="shared" si="19"/>
        <v>0.97037250935626573</v>
      </c>
      <c r="Z110" s="166">
        <f t="shared" si="19"/>
        <v>0.97524875312187509</v>
      </c>
      <c r="AA110" s="166">
        <f t="shared" si="19"/>
        <v>0.97524875312187509</v>
      </c>
    </row>
    <row r="111" spans="1:27" hidden="1" outlineLevel="1" x14ac:dyDescent="0.25">
      <c r="A111" s="164">
        <f t="shared" si="13"/>
        <v>2023</v>
      </c>
      <c r="B111" s="138">
        <f t="shared" si="14"/>
        <v>4</v>
      </c>
      <c r="F111" s="165">
        <f t="shared" si="17"/>
        <v>45017</v>
      </c>
      <c r="H111" s="166">
        <f t="shared" si="15"/>
        <v>0.96799125657920759</v>
      </c>
      <c r="I111" s="166"/>
      <c r="J111" s="166"/>
      <c r="K111" s="166"/>
      <c r="L111" s="163"/>
      <c r="M111" s="166">
        <f t="shared" si="19"/>
        <v>0.96208835221945255</v>
      </c>
      <c r="N111" s="166">
        <f t="shared" si="19"/>
        <v>0.96208835221945255</v>
      </c>
      <c r="O111" s="166">
        <f t="shared" si="19"/>
        <v>0.95468027190736271</v>
      </c>
      <c r="P111" s="166">
        <f t="shared" si="19"/>
        <v>0.95872817591427562</v>
      </c>
      <c r="Q111" s="166">
        <f t="shared" si="19"/>
        <v>0.96548658198819293</v>
      </c>
      <c r="R111" s="166">
        <f t="shared" si="19"/>
        <v>0.97524875312187509</v>
      </c>
      <c r="S111" s="166">
        <f t="shared" si="19"/>
        <v>0.97037250935626573</v>
      </c>
      <c r="T111" s="166">
        <f t="shared" si="19"/>
        <v>0.97037250935626573</v>
      </c>
      <c r="U111" s="166">
        <f t="shared" si="19"/>
        <v>0.97037250935626573</v>
      </c>
      <c r="V111" s="166">
        <f t="shared" si="19"/>
        <v>0.97037250935626573</v>
      </c>
      <c r="W111" s="166">
        <f t="shared" si="19"/>
        <v>0.97037250935626573</v>
      </c>
      <c r="X111" s="166">
        <f t="shared" si="19"/>
        <v>0.97037250935626573</v>
      </c>
      <c r="Y111" s="166">
        <f t="shared" si="19"/>
        <v>0.97037250935626573</v>
      </c>
      <c r="Z111" s="166">
        <f t="shared" si="19"/>
        <v>0.97524875312187509</v>
      </c>
      <c r="AA111" s="166">
        <f t="shared" si="19"/>
        <v>0.97524875312187509</v>
      </c>
    </row>
    <row r="112" spans="1:27" hidden="1" outlineLevel="1" x14ac:dyDescent="0.25">
      <c r="A112" s="164">
        <f t="shared" si="13"/>
        <v>2023</v>
      </c>
      <c r="B112" s="138">
        <f t="shared" si="14"/>
        <v>5</v>
      </c>
      <c r="F112" s="165">
        <f t="shared" si="17"/>
        <v>45047</v>
      </c>
      <c r="H112" s="166">
        <f t="shared" si="15"/>
        <v>0.96580387593146322</v>
      </c>
      <c r="I112" s="166"/>
      <c r="J112" s="166"/>
      <c r="K112" s="166"/>
      <c r="L112" s="163"/>
      <c r="M112" s="166">
        <f t="shared" si="19"/>
        <v>0.95468027190736271</v>
      </c>
      <c r="N112" s="166">
        <f t="shared" si="19"/>
        <v>0.95468027190736271</v>
      </c>
      <c r="O112" s="166">
        <f t="shared" si="19"/>
        <v>0.95468027190736271</v>
      </c>
      <c r="P112" s="166">
        <f t="shared" si="19"/>
        <v>0.95872817591427562</v>
      </c>
      <c r="Q112" s="166">
        <f t="shared" si="19"/>
        <v>0.95872817591427562</v>
      </c>
      <c r="R112" s="166">
        <f t="shared" si="19"/>
        <v>0.97037250935626573</v>
      </c>
      <c r="S112" s="166">
        <f t="shared" si="19"/>
        <v>0.97037250935626573</v>
      </c>
      <c r="T112" s="166">
        <f t="shared" si="19"/>
        <v>0.97037250935626573</v>
      </c>
      <c r="U112" s="166">
        <f t="shared" si="19"/>
        <v>0.97037250935626573</v>
      </c>
      <c r="V112" s="166">
        <f t="shared" si="19"/>
        <v>0.97037250935626573</v>
      </c>
      <c r="W112" s="166">
        <f t="shared" si="19"/>
        <v>0.97037250935626573</v>
      </c>
      <c r="X112" s="166">
        <f t="shared" si="19"/>
        <v>0.97037250935626573</v>
      </c>
      <c r="Y112" s="166">
        <f t="shared" si="19"/>
        <v>0.97037250935626573</v>
      </c>
      <c r="Z112" s="166">
        <f t="shared" si="19"/>
        <v>0.97524875312187509</v>
      </c>
      <c r="AA112" s="166">
        <f t="shared" si="19"/>
        <v>0.97524875312187509</v>
      </c>
    </row>
    <row r="113" spans="1:27" hidden="1" outlineLevel="1" x14ac:dyDescent="0.25">
      <c r="A113" s="164">
        <f t="shared" si="13"/>
        <v>2023</v>
      </c>
      <c r="B113" s="138">
        <f t="shared" si="14"/>
        <v>6</v>
      </c>
      <c r="F113" s="165">
        <f t="shared" si="17"/>
        <v>45078</v>
      </c>
      <c r="H113" s="166">
        <f t="shared" si="15"/>
        <v>0.96580387593146322</v>
      </c>
      <c r="I113" s="166"/>
      <c r="J113" s="166"/>
      <c r="K113" s="166"/>
      <c r="L113" s="163"/>
      <c r="M113" s="166">
        <f t="shared" si="19"/>
        <v>0.95468027190736271</v>
      </c>
      <c r="N113" s="166">
        <f t="shared" si="19"/>
        <v>0.95468027190736271</v>
      </c>
      <c r="O113" s="166">
        <f t="shared" si="19"/>
        <v>0.95468027190736271</v>
      </c>
      <c r="P113" s="166">
        <f t="shared" si="19"/>
        <v>0.95872817591427562</v>
      </c>
      <c r="Q113" s="166">
        <f t="shared" si="19"/>
        <v>0.95872817591427562</v>
      </c>
      <c r="R113" s="166">
        <f t="shared" si="19"/>
        <v>0.97037250935626573</v>
      </c>
      <c r="S113" s="166">
        <f t="shared" si="19"/>
        <v>0.97037250935626573</v>
      </c>
      <c r="T113" s="166">
        <f t="shared" si="19"/>
        <v>0.97037250935626573</v>
      </c>
      <c r="U113" s="166">
        <f t="shared" si="19"/>
        <v>0.97037250935626573</v>
      </c>
      <c r="V113" s="166">
        <f t="shared" si="19"/>
        <v>0.97037250935626573</v>
      </c>
      <c r="W113" s="166">
        <f t="shared" si="19"/>
        <v>0.97037250935626573</v>
      </c>
      <c r="X113" s="166">
        <f t="shared" si="19"/>
        <v>0.97037250935626573</v>
      </c>
      <c r="Y113" s="166">
        <f t="shared" si="19"/>
        <v>0.97037250935626573</v>
      </c>
      <c r="Z113" s="166">
        <f t="shared" si="19"/>
        <v>0.97524875312187509</v>
      </c>
      <c r="AA113" s="166">
        <f t="shared" si="19"/>
        <v>0.97524875312187509</v>
      </c>
    </row>
    <row r="114" spans="1:27" hidden="1" outlineLevel="1" x14ac:dyDescent="0.25">
      <c r="A114" s="164">
        <f t="shared" si="13"/>
        <v>2023</v>
      </c>
      <c r="B114" s="138">
        <f t="shared" si="14"/>
        <v>7</v>
      </c>
      <c r="F114" s="165">
        <f t="shared" si="17"/>
        <v>45108</v>
      </c>
      <c r="H114" s="166">
        <f t="shared" si="15"/>
        <v>0.96580387593146322</v>
      </c>
      <c r="I114" s="166"/>
      <c r="J114" s="166"/>
      <c r="K114" s="166"/>
      <c r="L114" s="163"/>
      <c r="M114" s="166">
        <f t="shared" si="19"/>
        <v>0.95468027190736271</v>
      </c>
      <c r="N114" s="166">
        <f t="shared" si="19"/>
        <v>0.95468027190736271</v>
      </c>
      <c r="O114" s="166">
        <f t="shared" si="19"/>
        <v>0.95468027190736271</v>
      </c>
      <c r="P114" s="166">
        <f t="shared" si="19"/>
        <v>0.95872817591427562</v>
      </c>
      <c r="Q114" s="166">
        <f t="shared" si="19"/>
        <v>0.95872817591427562</v>
      </c>
      <c r="R114" s="166">
        <f t="shared" si="19"/>
        <v>0.97037250935626573</v>
      </c>
      <c r="S114" s="166">
        <f t="shared" si="19"/>
        <v>0.97037250935626573</v>
      </c>
      <c r="T114" s="166">
        <f t="shared" si="19"/>
        <v>0.97037250935626573</v>
      </c>
      <c r="U114" s="166">
        <f t="shared" si="19"/>
        <v>0.97037250935626573</v>
      </c>
      <c r="V114" s="166">
        <f t="shared" si="19"/>
        <v>0.97037250935626573</v>
      </c>
      <c r="W114" s="166">
        <f t="shared" si="19"/>
        <v>0.97037250935626573</v>
      </c>
      <c r="X114" s="166">
        <f t="shared" si="19"/>
        <v>0.97037250935626573</v>
      </c>
      <c r="Y114" s="166">
        <f t="shared" si="19"/>
        <v>0.97037250935626573</v>
      </c>
      <c r="Z114" s="166">
        <f t="shared" si="19"/>
        <v>0.97524875312187509</v>
      </c>
      <c r="AA114" s="166">
        <f t="shared" si="19"/>
        <v>0.97524875312187509</v>
      </c>
    </row>
    <row r="115" spans="1:27" hidden="1" outlineLevel="1" x14ac:dyDescent="0.25">
      <c r="A115" s="164">
        <f t="shared" si="13"/>
        <v>2023</v>
      </c>
      <c r="B115" s="138">
        <f t="shared" si="14"/>
        <v>8</v>
      </c>
      <c r="F115" s="165">
        <f t="shared" si="17"/>
        <v>45139</v>
      </c>
      <c r="H115" s="166">
        <f t="shared" si="15"/>
        <v>0.96580387593146322</v>
      </c>
      <c r="I115" s="166"/>
      <c r="J115" s="166"/>
      <c r="K115" s="166"/>
      <c r="L115" s="163"/>
      <c r="M115" s="166">
        <f t="shared" si="19"/>
        <v>0.95468027190736271</v>
      </c>
      <c r="N115" s="166">
        <f t="shared" si="19"/>
        <v>0.95468027190736271</v>
      </c>
      <c r="O115" s="166">
        <f t="shared" si="19"/>
        <v>0.95468027190736271</v>
      </c>
      <c r="P115" s="166">
        <f t="shared" si="19"/>
        <v>0.95872817591427562</v>
      </c>
      <c r="Q115" s="166">
        <f t="shared" si="19"/>
        <v>0.95872817591427562</v>
      </c>
      <c r="R115" s="166">
        <f t="shared" si="19"/>
        <v>0.97037250935626573</v>
      </c>
      <c r="S115" s="166">
        <f t="shared" si="19"/>
        <v>0.97037250935626573</v>
      </c>
      <c r="T115" s="166">
        <f t="shared" si="19"/>
        <v>0.97037250935626573</v>
      </c>
      <c r="U115" s="166">
        <f t="shared" si="19"/>
        <v>0.97037250935626573</v>
      </c>
      <c r="V115" s="166">
        <f t="shared" si="19"/>
        <v>0.97037250935626573</v>
      </c>
      <c r="W115" s="166">
        <f t="shared" si="19"/>
        <v>0.97037250935626573</v>
      </c>
      <c r="X115" s="166">
        <f t="shared" si="19"/>
        <v>0.97037250935626573</v>
      </c>
      <c r="Y115" s="166">
        <f t="shared" si="19"/>
        <v>0.97037250935626573</v>
      </c>
      <c r="Z115" s="166">
        <f t="shared" si="19"/>
        <v>0.97524875312187509</v>
      </c>
      <c r="AA115" s="166">
        <f t="shared" si="19"/>
        <v>0.97524875312187509</v>
      </c>
    </row>
    <row r="116" spans="1:27" hidden="1" outlineLevel="1" x14ac:dyDescent="0.25">
      <c r="A116" s="164">
        <f t="shared" si="13"/>
        <v>2023</v>
      </c>
      <c r="B116" s="138">
        <f t="shared" si="14"/>
        <v>9</v>
      </c>
      <c r="F116" s="165">
        <f t="shared" si="17"/>
        <v>45170</v>
      </c>
      <c r="H116" s="166">
        <f t="shared" si="15"/>
        <v>0.96580387593146322</v>
      </c>
      <c r="I116" s="166"/>
      <c r="J116" s="166"/>
      <c r="K116" s="166"/>
      <c r="L116" s="163"/>
      <c r="M116" s="166">
        <f t="shared" si="19"/>
        <v>0.95468027190736271</v>
      </c>
      <c r="N116" s="166">
        <f t="shared" si="19"/>
        <v>0.95468027190736271</v>
      </c>
      <c r="O116" s="166">
        <f t="shared" si="19"/>
        <v>0.95468027190736271</v>
      </c>
      <c r="P116" s="166">
        <f t="shared" si="19"/>
        <v>0.95872817591427562</v>
      </c>
      <c r="Q116" s="166">
        <f t="shared" si="19"/>
        <v>0.95872817591427562</v>
      </c>
      <c r="R116" s="166">
        <f t="shared" si="19"/>
        <v>0.97037250935626573</v>
      </c>
      <c r="S116" s="166">
        <f t="shared" si="19"/>
        <v>0.97037250935626573</v>
      </c>
      <c r="T116" s="166">
        <f t="shared" si="19"/>
        <v>0.97037250935626573</v>
      </c>
      <c r="U116" s="166">
        <f t="shared" si="19"/>
        <v>0.97037250935626573</v>
      </c>
      <c r="V116" s="166">
        <f t="shared" si="19"/>
        <v>0.97037250935626573</v>
      </c>
      <c r="W116" s="166">
        <f t="shared" si="19"/>
        <v>0.97037250935626573</v>
      </c>
      <c r="X116" s="166">
        <f t="shared" si="19"/>
        <v>0.97037250935626573</v>
      </c>
      <c r="Y116" s="166">
        <f t="shared" si="19"/>
        <v>0.97037250935626573</v>
      </c>
      <c r="Z116" s="166">
        <f t="shared" si="19"/>
        <v>0.97524875312187509</v>
      </c>
      <c r="AA116" s="166">
        <f t="shared" si="19"/>
        <v>0.97524875312187509</v>
      </c>
    </row>
    <row r="117" spans="1:27" hidden="1" outlineLevel="1" x14ac:dyDescent="0.25">
      <c r="A117" s="164">
        <f t="shared" si="13"/>
        <v>2023</v>
      </c>
      <c r="B117" s="138">
        <f t="shared" si="14"/>
        <v>10</v>
      </c>
      <c r="F117" s="165">
        <f t="shared" si="17"/>
        <v>45200</v>
      </c>
      <c r="H117" s="166">
        <f t="shared" si="15"/>
        <v>0.96580387593146322</v>
      </c>
      <c r="I117" s="166"/>
      <c r="J117" s="166"/>
      <c r="K117" s="166"/>
      <c r="L117" s="163"/>
      <c r="M117" s="166">
        <f t="shared" si="19"/>
        <v>0.95468027190736271</v>
      </c>
      <c r="N117" s="166">
        <f t="shared" si="19"/>
        <v>0.95468027190736271</v>
      </c>
      <c r="O117" s="166">
        <f t="shared" si="19"/>
        <v>0.95468027190736271</v>
      </c>
      <c r="P117" s="166">
        <f t="shared" si="19"/>
        <v>0.95872817591427562</v>
      </c>
      <c r="Q117" s="166">
        <f t="shared" si="19"/>
        <v>0.95872817591427562</v>
      </c>
      <c r="R117" s="166">
        <f t="shared" si="19"/>
        <v>0.97037250935626573</v>
      </c>
      <c r="S117" s="166">
        <f t="shared" si="19"/>
        <v>0.97037250935626573</v>
      </c>
      <c r="T117" s="166">
        <f t="shared" si="19"/>
        <v>0.97037250935626573</v>
      </c>
      <c r="U117" s="166">
        <f t="shared" si="19"/>
        <v>0.97037250935626573</v>
      </c>
      <c r="V117" s="166">
        <f t="shared" si="19"/>
        <v>0.97037250935626573</v>
      </c>
      <c r="W117" s="166">
        <f t="shared" si="19"/>
        <v>0.97037250935626573</v>
      </c>
      <c r="X117" s="166">
        <f t="shared" si="19"/>
        <v>0.97037250935626573</v>
      </c>
      <c r="Y117" s="166">
        <f t="shared" si="19"/>
        <v>0.97037250935626573</v>
      </c>
      <c r="Z117" s="166">
        <f t="shared" si="19"/>
        <v>0.97524875312187509</v>
      </c>
      <c r="AA117" s="166">
        <f t="shared" si="19"/>
        <v>0.97524875312187509</v>
      </c>
    </row>
    <row r="118" spans="1:27" hidden="1" outlineLevel="1" x14ac:dyDescent="0.25">
      <c r="A118" s="164">
        <f t="shared" si="13"/>
        <v>2023</v>
      </c>
      <c r="B118" s="138">
        <f t="shared" si="14"/>
        <v>11</v>
      </c>
      <c r="F118" s="165">
        <f t="shared" si="17"/>
        <v>45231</v>
      </c>
      <c r="H118" s="166">
        <f t="shared" si="15"/>
        <v>0.96580387593146322</v>
      </c>
      <c r="I118" s="166"/>
      <c r="J118" s="166"/>
      <c r="K118" s="166"/>
      <c r="L118" s="163"/>
      <c r="M118" s="166">
        <f t="shared" si="19"/>
        <v>0.95468027190736271</v>
      </c>
      <c r="N118" s="166">
        <f t="shared" si="19"/>
        <v>0.95468027190736271</v>
      </c>
      <c r="O118" s="166">
        <f t="shared" si="19"/>
        <v>0.95468027190736271</v>
      </c>
      <c r="P118" s="166">
        <f t="shared" si="19"/>
        <v>0.95872817591427562</v>
      </c>
      <c r="Q118" s="166">
        <f t="shared" si="19"/>
        <v>0.95872817591427562</v>
      </c>
      <c r="R118" s="166">
        <f t="shared" si="19"/>
        <v>0.97037250935626573</v>
      </c>
      <c r="S118" s="166">
        <f t="shared" si="19"/>
        <v>0.97037250935626573</v>
      </c>
      <c r="T118" s="166">
        <f t="shared" si="19"/>
        <v>0.97037250935626573</v>
      </c>
      <c r="U118" s="166">
        <f t="shared" si="19"/>
        <v>0.97037250935626573</v>
      </c>
      <c r="V118" s="166">
        <f t="shared" si="19"/>
        <v>0.97037250935626573</v>
      </c>
      <c r="W118" s="166">
        <f t="shared" si="19"/>
        <v>0.97037250935626573</v>
      </c>
      <c r="X118" s="166">
        <f t="shared" si="19"/>
        <v>0.97037250935626573</v>
      </c>
      <c r="Y118" s="166">
        <f t="shared" si="19"/>
        <v>0.97037250935626573</v>
      </c>
      <c r="Z118" s="166">
        <f t="shared" si="19"/>
        <v>0.97524875312187509</v>
      </c>
      <c r="AA118" s="166">
        <f t="shared" si="19"/>
        <v>0.97524875312187509</v>
      </c>
    </row>
    <row r="119" spans="1:27" hidden="1" outlineLevel="1" x14ac:dyDescent="0.25">
      <c r="A119" s="164">
        <f t="shared" si="13"/>
        <v>2023</v>
      </c>
      <c r="B119" s="138">
        <f t="shared" si="14"/>
        <v>12</v>
      </c>
      <c r="F119" s="167">
        <f t="shared" si="17"/>
        <v>45261</v>
      </c>
      <c r="H119" s="168">
        <f t="shared" si="15"/>
        <v>0.96580387593146322</v>
      </c>
      <c r="I119" s="168"/>
      <c r="J119" s="168"/>
      <c r="K119" s="168"/>
      <c r="L119" s="169"/>
      <c r="M119" s="168">
        <f t="shared" si="19"/>
        <v>0.95468027190736271</v>
      </c>
      <c r="N119" s="168">
        <f t="shared" si="19"/>
        <v>0.95468027190736271</v>
      </c>
      <c r="O119" s="168">
        <f t="shared" si="19"/>
        <v>0.95468027190736271</v>
      </c>
      <c r="P119" s="168">
        <f t="shared" si="19"/>
        <v>0.95872817591427562</v>
      </c>
      <c r="Q119" s="168">
        <f t="shared" si="19"/>
        <v>0.95872817591427562</v>
      </c>
      <c r="R119" s="168">
        <f t="shared" si="19"/>
        <v>0.97037250935626573</v>
      </c>
      <c r="S119" s="168">
        <f t="shared" si="19"/>
        <v>0.97037250935626573</v>
      </c>
      <c r="T119" s="168">
        <f t="shared" si="19"/>
        <v>0.97037250935626573</v>
      </c>
      <c r="U119" s="168">
        <f t="shared" si="19"/>
        <v>0.97037250935626573</v>
      </c>
      <c r="V119" s="168">
        <f t="shared" si="19"/>
        <v>0.97037250935626573</v>
      </c>
      <c r="W119" s="168">
        <f t="shared" si="19"/>
        <v>0.97037250935626573</v>
      </c>
      <c r="X119" s="168">
        <f t="shared" si="19"/>
        <v>0.97037250935626573</v>
      </c>
      <c r="Y119" s="168">
        <f t="shared" si="19"/>
        <v>0.97037250935626573</v>
      </c>
      <c r="Z119" s="168">
        <f t="shared" si="19"/>
        <v>0.97524875312187509</v>
      </c>
      <c r="AA119" s="168">
        <f t="shared" si="19"/>
        <v>0.97524875312187509</v>
      </c>
    </row>
    <row r="120" spans="1:27" hidden="1" outlineLevel="1" x14ac:dyDescent="0.25">
      <c r="A120" s="164">
        <f t="shared" si="13"/>
        <v>2024</v>
      </c>
      <c r="B120" s="138">
        <f t="shared" si="14"/>
        <v>1</v>
      </c>
      <c r="F120" s="165">
        <f t="shared" si="17"/>
        <v>45292</v>
      </c>
      <c r="H120" s="166">
        <f t="shared" si="15"/>
        <v>0.96232067102983099</v>
      </c>
      <c r="I120" s="166"/>
      <c r="J120" s="166"/>
      <c r="K120" s="166"/>
      <c r="L120" s="163"/>
      <c r="M120" s="166">
        <f t="shared" si="19"/>
        <v>0.95468027190736271</v>
      </c>
      <c r="N120" s="166">
        <f t="shared" si="19"/>
        <v>0.95468027190736271</v>
      </c>
      <c r="O120" s="166">
        <f t="shared" si="19"/>
        <v>0.94732923381367595</v>
      </c>
      <c r="P120" s="166">
        <f t="shared" si="19"/>
        <v>0.95201707868287566</v>
      </c>
      <c r="Q120" s="166">
        <f t="shared" si="19"/>
        <v>0.95872817591427562</v>
      </c>
      <c r="R120" s="166">
        <f t="shared" si="19"/>
        <v>0.97037250935626573</v>
      </c>
      <c r="S120" s="166">
        <f t="shared" si="19"/>
        <v>0.96552064680948435</v>
      </c>
      <c r="T120" s="166">
        <f t="shared" si="19"/>
        <v>0.96552064680948435</v>
      </c>
      <c r="U120" s="166">
        <f t="shared" si="19"/>
        <v>0.96552064680948435</v>
      </c>
      <c r="V120" s="166">
        <f t="shared" si="19"/>
        <v>0.96552064680948435</v>
      </c>
      <c r="W120" s="166">
        <f t="shared" si="19"/>
        <v>0.96552064680948435</v>
      </c>
      <c r="X120" s="166">
        <f t="shared" si="19"/>
        <v>0.96552064680948435</v>
      </c>
      <c r="Y120" s="166">
        <f t="shared" si="19"/>
        <v>0.96552064680948435</v>
      </c>
      <c r="Z120" s="166">
        <f t="shared" si="19"/>
        <v>0.97037250935626573</v>
      </c>
      <c r="AA120" s="166">
        <f t="shared" si="19"/>
        <v>0.97037250935626573</v>
      </c>
    </row>
    <row r="121" spans="1:27" hidden="1" outlineLevel="1" x14ac:dyDescent="0.25">
      <c r="A121" s="164">
        <f t="shared" si="13"/>
        <v>2024</v>
      </c>
      <c r="B121" s="138">
        <f t="shared" si="14"/>
        <v>2</v>
      </c>
      <c r="F121" s="165">
        <f t="shared" si="17"/>
        <v>45323</v>
      </c>
      <c r="H121" s="166">
        <f t="shared" si="15"/>
        <v>0.96232067102983099</v>
      </c>
      <c r="I121" s="166"/>
      <c r="J121" s="166"/>
      <c r="K121" s="166"/>
      <c r="L121" s="163"/>
      <c r="M121" s="166">
        <f t="shared" si="19"/>
        <v>0.95468027190736271</v>
      </c>
      <c r="N121" s="166">
        <f t="shared" si="19"/>
        <v>0.95468027190736271</v>
      </c>
      <c r="O121" s="166">
        <f t="shared" si="19"/>
        <v>0.94732923381367595</v>
      </c>
      <c r="P121" s="166">
        <f t="shared" si="19"/>
        <v>0.95201707868287566</v>
      </c>
      <c r="Q121" s="166">
        <f t="shared" si="19"/>
        <v>0.95872817591427562</v>
      </c>
      <c r="R121" s="166">
        <f t="shared" si="19"/>
        <v>0.97037250935626573</v>
      </c>
      <c r="S121" s="166">
        <f t="shared" si="19"/>
        <v>0.96552064680948435</v>
      </c>
      <c r="T121" s="166">
        <f t="shared" si="19"/>
        <v>0.96552064680948435</v>
      </c>
      <c r="U121" s="166">
        <f t="shared" si="19"/>
        <v>0.96552064680948435</v>
      </c>
      <c r="V121" s="166">
        <f t="shared" si="19"/>
        <v>0.96552064680948435</v>
      </c>
      <c r="W121" s="166">
        <f t="shared" si="19"/>
        <v>0.96552064680948435</v>
      </c>
      <c r="X121" s="166">
        <f t="shared" si="19"/>
        <v>0.96552064680948435</v>
      </c>
      <c r="Y121" s="166">
        <f t="shared" si="19"/>
        <v>0.96552064680948435</v>
      </c>
      <c r="Z121" s="166">
        <f t="shared" si="19"/>
        <v>0.97037250935626573</v>
      </c>
      <c r="AA121" s="166">
        <f t="shared" si="19"/>
        <v>0.97037250935626573</v>
      </c>
    </row>
    <row r="122" spans="1:27" hidden="1" outlineLevel="1" x14ac:dyDescent="0.25">
      <c r="A122" s="164">
        <f t="shared" si="13"/>
        <v>2024</v>
      </c>
      <c r="B122" s="138">
        <f t="shared" si="14"/>
        <v>3</v>
      </c>
      <c r="F122" s="165">
        <f t="shared" si="17"/>
        <v>45352</v>
      </c>
      <c r="H122" s="166">
        <f t="shared" si="15"/>
        <v>0.96232067102983099</v>
      </c>
      <c r="I122" s="166"/>
      <c r="J122" s="166"/>
      <c r="K122" s="166"/>
      <c r="L122" s="163"/>
      <c r="M122" s="166">
        <f t="shared" si="19"/>
        <v>0.95468027190736271</v>
      </c>
      <c r="N122" s="166">
        <f t="shared" si="19"/>
        <v>0.95468027190736271</v>
      </c>
      <c r="O122" s="166">
        <f t="shared" si="19"/>
        <v>0.94732923381367595</v>
      </c>
      <c r="P122" s="166">
        <f t="shared" si="19"/>
        <v>0.95201707868287566</v>
      </c>
      <c r="Q122" s="166">
        <f t="shared" si="19"/>
        <v>0.95872817591427562</v>
      </c>
      <c r="R122" s="166">
        <f t="shared" si="19"/>
        <v>0.97037250935626573</v>
      </c>
      <c r="S122" s="166">
        <f t="shared" si="19"/>
        <v>0.96552064680948435</v>
      </c>
      <c r="T122" s="166">
        <f t="shared" si="19"/>
        <v>0.96552064680948435</v>
      </c>
      <c r="U122" s="166">
        <f t="shared" si="19"/>
        <v>0.96552064680948435</v>
      </c>
      <c r="V122" s="166">
        <f t="shared" si="19"/>
        <v>0.96552064680948435</v>
      </c>
      <c r="W122" s="166">
        <f t="shared" si="19"/>
        <v>0.96552064680948435</v>
      </c>
      <c r="X122" s="166">
        <f t="shared" si="19"/>
        <v>0.96552064680948435</v>
      </c>
      <c r="Y122" s="166">
        <f t="shared" si="19"/>
        <v>0.96552064680948435</v>
      </c>
      <c r="Z122" s="166">
        <f t="shared" si="19"/>
        <v>0.97037250935626573</v>
      </c>
      <c r="AA122" s="166">
        <f t="shared" si="19"/>
        <v>0.97037250935626573</v>
      </c>
    </row>
    <row r="123" spans="1:27" hidden="1" outlineLevel="1" x14ac:dyDescent="0.25">
      <c r="A123" s="164">
        <f t="shared" si="13"/>
        <v>2024</v>
      </c>
      <c r="B123" s="138">
        <f t="shared" si="14"/>
        <v>4</v>
      </c>
      <c r="F123" s="165">
        <f t="shared" si="17"/>
        <v>45383</v>
      </c>
      <c r="H123" s="166">
        <f t="shared" si="15"/>
        <v>0.96232067102983099</v>
      </c>
      <c r="I123" s="166"/>
      <c r="J123" s="166"/>
      <c r="K123" s="166"/>
      <c r="L123" s="163"/>
      <c r="M123" s="166">
        <f t="shared" si="19"/>
        <v>0.95468027190736271</v>
      </c>
      <c r="N123" s="166">
        <f t="shared" si="19"/>
        <v>0.95468027190736271</v>
      </c>
      <c r="O123" s="166">
        <f t="shared" si="19"/>
        <v>0.94732923381367595</v>
      </c>
      <c r="P123" s="166">
        <f t="shared" si="19"/>
        <v>0.95201707868287566</v>
      </c>
      <c r="Q123" s="166">
        <f t="shared" si="19"/>
        <v>0.95872817591427562</v>
      </c>
      <c r="R123" s="166">
        <f t="shared" si="19"/>
        <v>0.97037250935626573</v>
      </c>
      <c r="S123" s="166">
        <f t="shared" si="19"/>
        <v>0.96552064680948435</v>
      </c>
      <c r="T123" s="166">
        <f t="shared" si="19"/>
        <v>0.96552064680948435</v>
      </c>
      <c r="U123" s="166">
        <f t="shared" si="19"/>
        <v>0.96552064680948435</v>
      </c>
      <c r="V123" s="166">
        <f t="shared" si="19"/>
        <v>0.96552064680948435</v>
      </c>
      <c r="W123" s="166">
        <f t="shared" si="19"/>
        <v>0.96552064680948435</v>
      </c>
      <c r="X123" s="166">
        <f t="shared" si="19"/>
        <v>0.96552064680948435</v>
      </c>
      <c r="Y123" s="166">
        <f t="shared" si="19"/>
        <v>0.96552064680948435</v>
      </c>
      <c r="Z123" s="166">
        <f t="shared" si="19"/>
        <v>0.97037250935626573</v>
      </c>
      <c r="AA123" s="166">
        <f t="shared" si="19"/>
        <v>0.97037250935626573</v>
      </c>
    </row>
    <row r="124" spans="1:27" hidden="1" outlineLevel="1" x14ac:dyDescent="0.25">
      <c r="A124" s="164">
        <f t="shared" si="13"/>
        <v>2024</v>
      </c>
      <c r="B124" s="138">
        <f t="shared" si="14"/>
        <v>5</v>
      </c>
      <c r="F124" s="165">
        <f t="shared" si="17"/>
        <v>45413</v>
      </c>
      <c r="H124" s="166">
        <f t="shared" si="15"/>
        <v>0.9601486552605607</v>
      </c>
      <c r="I124" s="166"/>
      <c r="J124" s="166"/>
      <c r="K124" s="166"/>
      <c r="L124" s="163"/>
      <c r="M124" s="166">
        <f t="shared" si="19"/>
        <v>0.94732923381367595</v>
      </c>
      <c r="N124" s="166">
        <f t="shared" si="19"/>
        <v>0.94732923381367595</v>
      </c>
      <c r="O124" s="166">
        <f t="shared" si="19"/>
        <v>0.94732923381367595</v>
      </c>
      <c r="P124" s="166">
        <f t="shared" si="19"/>
        <v>0.95201707868287566</v>
      </c>
      <c r="Q124" s="166">
        <f t="shared" si="19"/>
        <v>0.95201707868287566</v>
      </c>
      <c r="R124" s="166">
        <f t="shared" si="19"/>
        <v>0.96552064680948435</v>
      </c>
      <c r="S124" s="166">
        <f t="shared" si="19"/>
        <v>0.96552064680948435</v>
      </c>
      <c r="T124" s="166">
        <f t="shared" si="19"/>
        <v>0.96552064680948435</v>
      </c>
      <c r="U124" s="166">
        <f t="shared" si="19"/>
        <v>0.96552064680948435</v>
      </c>
      <c r="V124" s="166">
        <f t="shared" si="19"/>
        <v>0.96552064680948435</v>
      </c>
      <c r="W124" s="166">
        <f t="shared" si="19"/>
        <v>0.96552064680948435</v>
      </c>
      <c r="X124" s="166">
        <f t="shared" si="19"/>
        <v>0.96552064680948435</v>
      </c>
      <c r="Y124" s="166">
        <f t="shared" si="19"/>
        <v>0.96552064680948435</v>
      </c>
      <c r="Z124" s="166">
        <f t="shared" si="19"/>
        <v>0.97037250935626573</v>
      </c>
      <c r="AA124" s="166">
        <f t="shared" si="19"/>
        <v>0.97037250935626573</v>
      </c>
    </row>
    <row r="125" spans="1:27" hidden="1" outlineLevel="1" x14ac:dyDescent="0.25">
      <c r="A125" s="164">
        <f t="shared" si="13"/>
        <v>2024</v>
      </c>
      <c r="B125" s="138">
        <f t="shared" si="14"/>
        <v>6</v>
      </c>
      <c r="F125" s="165">
        <f t="shared" si="17"/>
        <v>45444</v>
      </c>
      <c r="H125" s="166">
        <f t="shared" si="15"/>
        <v>0.9601486552605607</v>
      </c>
      <c r="I125" s="166"/>
      <c r="J125" s="166"/>
      <c r="K125" s="166"/>
      <c r="L125" s="163"/>
      <c r="M125" s="166">
        <f t="shared" ref="M125:AA140" si="20">IF($F125=M$9,1,IF($F125&gt;=EDATE(M$9,12),IF(M$8="Prior Year",M113*(1-M$7),M113-M$7),IF(M124&gt;0,M124,0)))</f>
        <v>0.94732923381367595</v>
      </c>
      <c r="N125" s="166">
        <f t="shared" si="20"/>
        <v>0.94732923381367595</v>
      </c>
      <c r="O125" s="166">
        <f t="shared" si="20"/>
        <v>0.94732923381367595</v>
      </c>
      <c r="P125" s="166">
        <f t="shared" si="20"/>
        <v>0.95201707868287566</v>
      </c>
      <c r="Q125" s="166">
        <f t="shared" si="20"/>
        <v>0.95201707868287566</v>
      </c>
      <c r="R125" s="166">
        <f t="shared" si="20"/>
        <v>0.96552064680948435</v>
      </c>
      <c r="S125" s="166">
        <f t="shared" si="20"/>
        <v>0.96552064680948435</v>
      </c>
      <c r="T125" s="166">
        <f t="shared" si="20"/>
        <v>0.96552064680948435</v>
      </c>
      <c r="U125" s="166">
        <f t="shared" si="20"/>
        <v>0.96552064680948435</v>
      </c>
      <c r="V125" s="166">
        <f t="shared" si="20"/>
        <v>0.96552064680948435</v>
      </c>
      <c r="W125" s="166">
        <f t="shared" si="20"/>
        <v>0.96552064680948435</v>
      </c>
      <c r="X125" s="166">
        <f t="shared" si="20"/>
        <v>0.96552064680948435</v>
      </c>
      <c r="Y125" s="166">
        <f t="shared" si="20"/>
        <v>0.96552064680948435</v>
      </c>
      <c r="Z125" s="166">
        <f t="shared" si="20"/>
        <v>0.97037250935626573</v>
      </c>
      <c r="AA125" s="166">
        <f t="shared" si="20"/>
        <v>0.97037250935626573</v>
      </c>
    </row>
    <row r="126" spans="1:27" hidden="1" outlineLevel="1" x14ac:dyDescent="0.25">
      <c r="A126" s="164">
        <f t="shared" si="13"/>
        <v>2024</v>
      </c>
      <c r="B126" s="138">
        <f t="shared" si="14"/>
        <v>7</v>
      </c>
      <c r="F126" s="165">
        <f t="shared" si="17"/>
        <v>45474</v>
      </c>
      <c r="H126" s="166">
        <f t="shared" si="15"/>
        <v>0.9601486552605607</v>
      </c>
      <c r="I126" s="166"/>
      <c r="J126" s="166"/>
      <c r="K126" s="166"/>
      <c r="L126" s="163"/>
      <c r="M126" s="166">
        <f t="shared" si="20"/>
        <v>0.94732923381367595</v>
      </c>
      <c r="N126" s="166">
        <f t="shared" si="20"/>
        <v>0.94732923381367595</v>
      </c>
      <c r="O126" s="166">
        <f t="shared" si="20"/>
        <v>0.94732923381367595</v>
      </c>
      <c r="P126" s="166">
        <f t="shared" si="20"/>
        <v>0.95201707868287566</v>
      </c>
      <c r="Q126" s="166">
        <f t="shared" si="20"/>
        <v>0.95201707868287566</v>
      </c>
      <c r="R126" s="166">
        <f t="shared" si="20"/>
        <v>0.96552064680948435</v>
      </c>
      <c r="S126" s="166">
        <f t="shared" si="20"/>
        <v>0.96552064680948435</v>
      </c>
      <c r="T126" s="166">
        <f t="shared" si="20"/>
        <v>0.96552064680948435</v>
      </c>
      <c r="U126" s="166">
        <f t="shared" si="20"/>
        <v>0.96552064680948435</v>
      </c>
      <c r="V126" s="166">
        <f t="shared" si="20"/>
        <v>0.96552064680948435</v>
      </c>
      <c r="W126" s="166">
        <f t="shared" si="20"/>
        <v>0.96552064680948435</v>
      </c>
      <c r="X126" s="166">
        <f t="shared" si="20"/>
        <v>0.96552064680948435</v>
      </c>
      <c r="Y126" s="166">
        <f t="shared" si="20"/>
        <v>0.96552064680948435</v>
      </c>
      <c r="Z126" s="166">
        <f t="shared" si="20"/>
        <v>0.97037250935626573</v>
      </c>
      <c r="AA126" s="166">
        <f t="shared" si="20"/>
        <v>0.97037250935626573</v>
      </c>
    </row>
    <row r="127" spans="1:27" hidden="1" outlineLevel="1" x14ac:dyDescent="0.25">
      <c r="A127" s="164">
        <f t="shared" si="13"/>
        <v>2024</v>
      </c>
      <c r="B127" s="138">
        <f t="shared" si="14"/>
        <v>8</v>
      </c>
      <c r="F127" s="165">
        <f t="shared" si="17"/>
        <v>45505</v>
      </c>
      <c r="H127" s="166">
        <f t="shared" si="15"/>
        <v>0.9601486552605607</v>
      </c>
      <c r="I127" s="166"/>
      <c r="J127" s="166"/>
      <c r="K127" s="166"/>
      <c r="L127" s="163"/>
      <c r="M127" s="166">
        <f t="shared" si="20"/>
        <v>0.94732923381367595</v>
      </c>
      <c r="N127" s="166">
        <f t="shared" si="20"/>
        <v>0.94732923381367595</v>
      </c>
      <c r="O127" s="166">
        <f t="shared" si="20"/>
        <v>0.94732923381367595</v>
      </c>
      <c r="P127" s="166">
        <f t="shared" si="20"/>
        <v>0.95201707868287566</v>
      </c>
      <c r="Q127" s="166">
        <f t="shared" si="20"/>
        <v>0.95201707868287566</v>
      </c>
      <c r="R127" s="166">
        <f t="shared" si="20"/>
        <v>0.96552064680948435</v>
      </c>
      <c r="S127" s="166">
        <f t="shared" si="20"/>
        <v>0.96552064680948435</v>
      </c>
      <c r="T127" s="166">
        <f t="shared" si="20"/>
        <v>0.96552064680948435</v>
      </c>
      <c r="U127" s="166">
        <f t="shared" si="20"/>
        <v>0.96552064680948435</v>
      </c>
      <c r="V127" s="166">
        <f t="shared" si="20"/>
        <v>0.96552064680948435</v>
      </c>
      <c r="W127" s="166">
        <f t="shared" si="20"/>
        <v>0.96552064680948435</v>
      </c>
      <c r="X127" s="166">
        <f t="shared" si="20"/>
        <v>0.96552064680948435</v>
      </c>
      <c r="Y127" s="166">
        <f t="shared" si="20"/>
        <v>0.96552064680948435</v>
      </c>
      <c r="Z127" s="166">
        <f t="shared" si="20"/>
        <v>0.97037250935626573</v>
      </c>
      <c r="AA127" s="166">
        <f t="shared" si="20"/>
        <v>0.97037250935626573</v>
      </c>
    </row>
    <row r="128" spans="1:27" hidden="1" outlineLevel="1" x14ac:dyDescent="0.25">
      <c r="A128" s="164">
        <f t="shared" si="13"/>
        <v>2024</v>
      </c>
      <c r="B128" s="138">
        <f t="shared" si="14"/>
        <v>9</v>
      </c>
      <c r="F128" s="165">
        <f t="shared" si="17"/>
        <v>45536</v>
      </c>
      <c r="H128" s="166">
        <f t="shared" si="15"/>
        <v>0.9601486552605607</v>
      </c>
      <c r="I128" s="166"/>
      <c r="J128" s="166"/>
      <c r="K128" s="166"/>
      <c r="L128" s="163"/>
      <c r="M128" s="166">
        <f t="shared" si="20"/>
        <v>0.94732923381367595</v>
      </c>
      <c r="N128" s="166">
        <f t="shared" si="20"/>
        <v>0.94732923381367595</v>
      </c>
      <c r="O128" s="166">
        <f t="shared" si="20"/>
        <v>0.94732923381367595</v>
      </c>
      <c r="P128" s="166">
        <f t="shared" si="20"/>
        <v>0.95201707868287566</v>
      </c>
      <c r="Q128" s="166">
        <f t="shared" si="20"/>
        <v>0.95201707868287566</v>
      </c>
      <c r="R128" s="166">
        <f t="shared" si="20"/>
        <v>0.96552064680948435</v>
      </c>
      <c r="S128" s="166">
        <f t="shared" si="20"/>
        <v>0.96552064680948435</v>
      </c>
      <c r="T128" s="166">
        <f t="shared" si="20"/>
        <v>0.96552064680948435</v>
      </c>
      <c r="U128" s="166">
        <f t="shared" si="20"/>
        <v>0.96552064680948435</v>
      </c>
      <c r="V128" s="166">
        <f t="shared" si="20"/>
        <v>0.96552064680948435</v>
      </c>
      <c r="W128" s="166">
        <f t="shared" si="20"/>
        <v>0.96552064680948435</v>
      </c>
      <c r="X128" s="166">
        <f t="shared" si="20"/>
        <v>0.96552064680948435</v>
      </c>
      <c r="Y128" s="166">
        <f t="shared" si="20"/>
        <v>0.96552064680948435</v>
      </c>
      <c r="Z128" s="166">
        <f t="shared" si="20"/>
        <v>0.97037250935626573</v>
      </c>
      <c r="AA128" s="166">
        <f t="shared" si="20"/>
        <v>0.97037250935626573</v>
      </c>
    </row>
    <row r="129" spans="1:27" hidden="1" outlineLevel="1" x14ac:dyDescent="0.25">
      <c r="A129" s="164">
        <f t="shared" si="13"/>
        <v>2024</v>
      </c>
      <c r="B129" s="138">
        <f t="shared" si="14"/>
        <v>10</v>
      </c>
      <c r="F129" s="165">
        <f t="shared" si="17"/>
        <v>45566</v>
      </c>
      <c r="H129" s="166">
        <f t="shared" si="15"/>
        <v>0.9601486552605607</v>
      </c>
      <c r="I129" s="166"/>
      <c r="J129" s="166"/>
      <c r="K129" s="166"/>
      <c r="L129" s="163"/>
      <c r="M129" s="166">
        <f t="shared" si="20"/>
        <v>0.94732923381367595</v>
      </c>
      <c r="N129" s="166">
        <f t="shared" si="20"/>
        <v>0.94732923381367595</v>
      </c>
      <c r="O129" s="166">
        <f t="shared" si="20"/>
        <v>0.94732923381367595</v>
      </c>
      <c r="P129" s="166">
        <f t="shared" si="20"/>
        <v>0.95201707868287566</v>
      </c>
      <c r="Q129" s="166">
        <f t="shared" si="20"/>
        <v>0.95201707868287566</v>
      </c>
      <c r="R129" s="166">
        <f t="shared" si="20"/>
        <v>0.96552064680948435</v>
      </c>
      <c r="S129" s="166">
        <f t="shared" si="20"/>
        <v>0.96552064680948435</v>
      </c>
      <c r="T129" s="166">
        <f t="shared" si="20"/>
        <v>0.96552064680948435</v>
      </c>
      <c r="U129" s="166">
        <f t="shared" si="20"/>
        <v>0.96552064680948435</v>
      </c>
      <c r="V129" s="166">
        <f t="shared" si="20"/>
        <v>0.96552064680948435</v>
      </c>
      <c r="W129" s="166">
        <f t="shared" si="20"/>
        <v>0.96552064680948435</v>
      </c>
      <c r="X129" s="166">
        <f t="shared" si="20"/>
        <v>0.96552064680948435</v>
      </c>
      <c r="Y129" s="166">
        <f t="shared" si="20"/>
        <v>0.96552064680948435</v>
      </c>
      <c r="Z129" s="166">
        <f t="shared" si="20"/>
        <v>0.97037250935626573</v>
      </c>
      <c r="AA129" s="166">
        <f t="shared" si="20"/>
        <v>0.97037250935626573</v>
      </c>
    </row>
    <row r="130" spans="1:27" hidden="1" outlineLevel="1" x14ac:dyDescent="0.25">
      <c r="A130" s="164">
        <f t="shared" si="13"/>
        <v>2024</v>
      </c>
      <c r="B130" s="138">
        <f t="shared" si="14"/>
        <v>11</v>
      </c>
      <c r="F130" s="165">
        <f t="shared" si="17"/>
        <v>45597</v>
      </c>
      <c r="H130" s="166">
        <f t="shared" si="15"/>
        <v>0.9601486552605607</v>
      </c>
      <c r="I130" s="166"/>
      <c r="J130" s="166"/>
      <c r="K130" s="166"/>
      <c r="L130" s="163"/>
      <c r="M130" s="166">
        <f t="shared" si="20"/>
        <v>0.94732923381367595</v>
      </c>
      <c r="N130" s="166">
        <f t="shared" si="20"/>
        <v>0.94732923381367595</v>
      </c>
      <c r="O130" s="166">
        <f t="shared" si="20"/>
        <v>0.94732923381367595</v>
      </c>
      <c r="P130" s="166">
        <f t="shared" si="20"/>
        <v>0.95201707868287566</v>
      </c>
      <c r="Q130" s="166">
        <f t="shared" si="20"/>
        <v>0.95201707868287566</v>
      </c>
      <c r="R130" s="166">
        <f t="shared" si="20"/>
        <v>0.96552064680948435</v>
      </c>
      <c r="S130" s="166">
        <f t="shared" si="20"/>
        <v>0.96552064680948435</v>
      </c>
      <c r="T130" s="166">
        <f t="shared" si="20"/>
        <v>0.96552064680948435</v>
      </c>
      <c r="U130" s="166">
        <f t="shared" si="20"/>
        <v>0.96552064680948435</v>
      </c>
      <c r="V130" s="166">
        <f t="shared" si="20"/>
        <v>0.96552064680948435</v>
      </c>
      <c r="W130" s="166">
        <f t="shared" si="20"/>
        <v>0.96552064680948435</v>
      </c>
      <c r="X130" s="166">
        <f t="shared" si="20"/>
        <v>0.96552064680948435</v>
      </c>
      <c r="Y130" s="166">
        <f t="shared" si="20"/>
        <v>0.96552064680948435</v>
      </c>
      <c r="Z130" s="166">
        <f t="shared" si="20"/>
        <v>0.97037250935626573</v>
      </c>
      <c r="AA130" s="166">
        <f t="shared" si="20"/>
        <v>0.97037250935626573</v>
      </c>
    </row>
    <row r="131" spans="1:27" hidden="1" outlineLevel="1" x14ac:dyDescent="0.25">
      <c r="A131" s="164">
        <f t="shared" si="13"/>
        <v>2024</v>
      </c>
      <c r="B131" s="138">
        <f t="shared" si="14"/>
        <v>12</v>
      </c>
      <c r="F131" s="167">
        <f t="shared" si="17"/>
        <v>45627</v>
      </c>
      <c r="H131" s="168">
        <f t="shared" si="15"/>
        <v>0.9601486552605607</v>
      </c>
      <c r="I131" s="168"/>
      <c r="J131" s="168"/>
      <c r="K131" s="168"/>
      <c r="L131" s="169"/>
      <c r="M131" s="168">
        <f t="shared" si="20"/>
        <v>0.94732923381367595</v>
      </c>
      <c r="N131" s="168">
        <f t="shared" si="20"/>
        <v>0.94732923381367595</v>
      </c>
      <c r="O131" s="168">
        <f t="shared" si="20"/>
        <v>0.94732923381367595</v>
      </c>
      <c r="P131" s="168">
        <f t="shared" si="20"/>
        <v>0.95201707868287566</v>
      </c>
      <c r="Q131" s="168">
        <f t="shared" si="20"/>
        <v>0.95201707868287566</v>
      </c>
      <c r="R131" s="168">
        <f t="shared" si="20"/>
        <v>0.96552064680948435</v>
      </c>
      <c r="S131" s="168">
        <f t="shared" si="20"/>
        <v>0.96552064680948435</v>
      </c>
      <c r="T131" s="168">
        <f t="shared" si="20"/>
        <v>0.96552064680948435</v>
      </c>
      <c r="U131" s="168">
        <f t="shared" si="20"/>
        <v>0.96552064680948435</v>
      </c>
      <c r="V131" s="168">
        <f t="shared" si="20"/>
        <v>0.96552064680948435</v>
      </c>
      <c r="W131" s="168">
        <f t="shared" si="20"/>
        <v>0.96552064680948435</v>
      </c>
      <c r="X131" s="168">
        <f t="shared" si="20"/>
        <v>0.96552064680948435</v>
      </c>
      <c r="Y131" s="168">
        <f t="shared" si="20"/>
        <v>0.96552064680948435</v>
      </c>
      <c r="Z131" s="168">
        <f t="shared" si="20"/>
        <v>0.97037250935626573</v>
      </c>
      <c r="AA131" s="168">
        <f t="shared" si="20"/>
        <v>0.97037250935626573</v>
      </c>
    </row>
    <row r="132" spans="1:27" hidden="1" outlineLevel="1" x14ac:dyDescent="0.25">
      <c r="A132" s="164">
        <f t="shared" si="13"/>
        <v>2025</v>
      </c>
      <c r="B132" s="138">
        <f t="shared" si="14"/>
        <v>1</v>
      </c>
      <c r="F132" s="165">
        <f t="shared" si="17"/>
        <v>45658</v>
      </c>
      <c r="H132" s="166">
        <f t="shared" si="15"/>
        <v>0.95668464311892498</v>
      </c>
      <c r="I132" s="166"/>
      <c r="J132" s="166"/>
      <c r="K132" s="166"/>
      <c r="L132" s="163"/>
      <c r="M132" s="166">
        <f t="shared" si="20"/>
        <v>0.94732923381367595</v>
      </c>
      <c r="N132" s="166">
        <f t="shared" si="20"/>
        <v>0.94732923381367595</v>
      </c>
      <c r="O132" s="166">
        <f t="shared" si="20"/>
        <v>0.94003479871331064</v>
      </c>
      <c r="P132" s="166">
        <f t="shared" si="20"/>
        <v>0.94535295913209549</v>
      </c>
      <c r="Q132" s="166">
        <f t="shared" si="20"/>
        <v>0.95201707868287566</v>
      </c>
      <c r="R132" s="166">
        <f t="shared" si="20"/>
        <v>0.96552064680948435</v>
      </c>
      <c r="S132" s="166">
        <f t="shared" si="20"/>
        <v>0.96069304357543694</v>
      </c>
      <c r="T132" s="166">
        <f t="shared" si="20"/>
        <v>0.96069304357543694</v>
      </c>
      <c r="U132" s="166">
        <f t="shared" si="20"/>
        <v>0.96069304357543694</v>
      </c>
      <c r="V132" s="166">
        <f t="shared" si="20"/>
        <v>0.96069304357543694</v>
      </c>
      <c r="W132" s="166">
        <f t="shared" si="20"/>
        <v>0.96069304357543694</v>
      </c>
      <c r="X132" s="166">
        <f t="shared" si="20"/>
        <v>0.96069304357543694</v>
      </c>
      <c r="Y132" s="166">
        <f t="shared" si="20"/>
        <v>0.96069304357543694</v>
      </c>
      <c r="Z132" s="166">
        <f t="shared" si="20"/>
        <v>0.96552064680948435</v>
      </c>
      <c r="AA132" s="166">
        <f t="shared" si="20"/>
        <v>0.96552064680948435</v>
      </c>
    </row>
    <row r="133" spans="1:27" hidden="1" outlineLevel="1" x14ac:dyDescent="0.25">
      <c r="A133" s="164">
        <f t="shared" si="13"/>
        <v>2025</v>
      </c>
      <c r="B133" s="138">
        <f t="shared" si="14"/>
        <v>2</v>
      </c>
      <c r="F133" s="165">
        <f t="shared" si="17"/>
        <v>45689</v>
      </c>
      <c r="H133" s="166">
        <f t="shared" si="15"/>
        <v>0.95668464311892498</v>
      </c>
      <c r="I133" s="166"/>
      <c r="J133" s="166"/>
      <c r="K133" s="166"/>
      <c r="L133" s="163"/>
      <c r="M133" s="166">
        <f t="shared" si="20"/>
        <v>0.94732923381367595</v>
      </c>
      <c r="N133" s="166">
        <f t="shared" si="20"/>
        <v>0.94732923381367595</v>
      </c>
      <c r="O133" s="166">
        <f t="shared" si="20"/>
        <v>0.94003479871331064</v>
      </c>
      <c r="P133" s="166">
        <f t="shared" si="20"/>
        <v>0.94535295913209549</v>
      </c>
      <c r="Q133" s="166">
        <f t="shared" si="20"/>
        <v>0.95201707868287566</v>
      </c>
      <c r="R133" s="166">
        <f t="shared" si="20"/>
        <v>0.96552064680948435</v>
      </c>
      <c r="S133" s="166">
        <f t="shared" si="20"/>
        <v>0.96069304357543694</v>
      </c>
      <c r="T133" s="166">
        <f t="shared" si="20"/>
        <v>0.96069304357543694</v>
      </c>
      <c r="U133" s="166">
        <f t="shared" si="20"/>
        <v>0.96069304357543694</v>
      </c>
      <c r="V133" s="166">
        <f t="shared" si="20"/>
        <v>0.96069304357543694</v>
      </c>
      <c r="W133" s="166">
        <f t="shared" si="20"/>
        <v>0.96069304357543694</v>
      </c>
      <c r="X133" s="166">
        <f t="shared" si="20"/>
        <v>0.96069304357543694</v>
      </c>
      <c r="Y133" s="166">
        <f t="shared" si="20"/>
        <v>0.96069304357543694</v>
      </c>
      <c r="Z133" s="166">
        <f t="shared" si="20"/>
        <v>0.96552064680948435</v>
      </c>
      <c r="AA133" s="166">
        <f t="shared" si="20"/>
        <v>0.96552064680948435</v>
      </c>
    </row>
    <row r="134" spans="1:27" hidden="1" outlineLevel="1" x14ac:dyDescent="0.25">
      <c r="A134" s="164">
        <f t="shared" si="13"/>
        <v>2025</v>
      </c>
      <c r="B134" s="138">
        <f t="shared" si="14"/>
        <v>3</v>
      </c>
      <c r="F134" s="165">
        <f t="shared" si="17"/>
        <v>45717</v>
      </c>
      <c r="H134" s="166">
        <f t="shared" si="15"/>
        <v>0.95668464311892498</v>
      </c>
      <c r="I134" s="166"/>
      <c r="J134" s="166"/>
      <c r="K134" s="166"/>
      <c r="L134" s="163"/>
      <c r="M134" s="166">
        <f t="shared" si="20"/>
        <v>0.94732923381367595</v>
      </c>
      <c r="N134" s="166">
        <f t="shared" si="20"/>
        <v>0.94732923381367595</v>
      </c>
      <c r="O134" s="166">
        <f t="shared" si="20"/>
        <v>0.94003479871331064</v>
      </c>
      <c r="P134" s="166">
        <f t="shared" si="20"/>
        <v>0.94535295913209549</v>
      </c>
      <c r="Q134" s="166">
        <f t="shared" si="20"/>
        <v>0.95201707868287566</v>
      </c>
      <c r="R134" s="166">
        <f t="shared" si="20"/>
        <v>0.96552064680948435</v>
      </c>
      <c r="S134" s="166">
        <f t="shared" si="20"/>
        <v>0.96069304357543694</v>
      </c>
      <c r="T134" s="166">
        <f t="shared" si="20"/>
        <v>0.96069304357543694</v>
      </c>
      <c r="U134" s="166">
        <f t="shared" si="20"/>
        <v>0.96069304357543694</v>
      </c>
      <c r="V134" s="166">
        <f t="shared" si="20"/>
        <v>0.96069304357543694</v>
      </c>
      <c r="W134" s="166">
        <f t="shared" si="20"/>
        <v>0.96069304357543694</v>
      </c>
      <c r="X134" s="166">
        <f t="shared" si="20"/>
        <v>0.96069304357543694</v>
      </c>
      <c r="Y134" s="166">
        <f t="shared" si="20"/>
        <v>0.96069304357543694</v>
      </c>
      <c r="Z134" s="166">
        <f t="shared" si="20"/>
        <v>0.96552064680948435</v>
      </c>
      <c r="AA134" s="166">
        <f t="shared" si="20"/>
        <v>0.96552064680948435</v>
      </c>
    </row>
    <row r="135" spans="1:27" hidden="1" outlineLevel="1" x14ac:dyDescent="0.25">
      <c r="A135" s="164">
        <f t="shared" si="13"/>
        <v>2025</v>
      </c>
      <c r="B135" s="138">
        <f t="shared" si="14"/>
        <v>4</v>
      </c>
      <c r="F135" s="165">
        <f t="shared" si="17"/>
        <v>45748</v>
      </c>
      <c r="H135" s="166">
        <f t="shared" si="15"/>
        <v>0.95668464311892498</v>
      </c>
      <c r="I135" s="166"/>
      <c r="J135" s="166"/>
      <c r="K135" s="166"/>
      <c r="L135" s="163"/>
      <c r="M135" s="166">
        <f t="shared" si="20"/>
        <v>0.94732923381367595</v>
      </c>
      <c r="N135" s="166">
        <f t="shared" si="20"/>
        <v>0.94732923381367595</v>
      </c>
      <c r="O135" s="166">
        <f t="shared" si="20"/>
        <v>0.94003479871331064</v>
      </c>
      <c r="P135" s="166">
        <f t="shared" si="20"/>
        <v>0.94535295913209549</v>
      </c>
      <c r="Q135" s="166">
        <f t="shared" si="20"/>
        <v>0.95201707868287566</v>
      </c>
      <c r="R135" s="166">
        <f t="shared" si="20"/>
        <v>0.96552064680948435</v>
      </c>
      <c r="S135" s="166">
        <f t="shared" si="20"/>
        <v>0.96069304357543694</v>
      </c>
      <c r="T135" s="166">
        <f t="shared" si="20"/>
        <v>0.96069304357543694</v>
      </c>
      <c r="U135" s="166">
        <f t="shared" si="20"/>
        <v>0.96069304357543694</v>
      </c>
      <c r="V135" s="166">
        <f t="shared" si="20"/>
        <v>0.96069304357543694</v>
      </c>
      <c r="W135" s="166">
        <f t="shared" si="20"/>
        <v>0.96069304357543694</v>
      </c>
      <c r="X135" s="166">
        <f t="shared" si="20"/>
        <v>0.96069304357543694</v>
      </c>
      <c r="Y135" s="166">
        <f t="shared" si="20"/>
        <v>0.96069304357543694</v>
      </c>
      <c r="Z135" s="166">
        <f t="shared" si="20"/>
        <v>0.96552064680948435</v>
      </c>
      <c r="AA135" s="166">
        <f t="shared" si="20"/>
        <v>0.96552064680948435</v>
      </c>
    </row>
    <row r="136" spans="1:27" hidden="1" outlineLevel="1" x14ac:dyDescent="0.25">
      <c r="A136" s="164">
        <f t="shared" si="13"/>
        <v>2025</v>
      </c>
      <c r="B136" s="138">
        <f t="shared" si="14"/>
        <v>5</v>
      </c>
      <c r="F136" s="165">
        <f t="shared" si="17"/>
        <v>45778</v>
      </c>
      <c r="H136" s="166">
        <f t="shared" si="15"/>
        <v>0.95452788199991723</v>
      </c>
      <c r="I136" s="166"/>
      <c r="J136" s="166"/>
      <c r="K136" s="166"/>
      <c r="L136" s="163"/>
      <c r="M136" s="166">
        <f t="shared" si="20"/>
        <v>0.94003479871331064</v>
      </c>
      <c r="N136" s="166">
        <f t="shared" si="20"/>
        <v>0.94003479871331064</v>
      </c>
      <c r="O136" s="166">
        <f t="shared" si="20"/>
        <v>0.94003479871331064</v>
      </c>
      <c r="P136" s="166">
        <f t="shared" si="20"/>
        <v>0.94535295913209549</v>
      </c>
      <c r="Q136" s="166">
        <f t="shared" si="20"/>
        <v>0.94535295913209549</v>
      </c>
      <c r="R136" s="166">
        <f t="shared" si="20"/>
        <v>0.96069304357543694</v>
      </c>
      <c r="S136" s="166">
        <f t="shared" si="20"/>
        <v>0.96069304357543694</v>
      </c>
      <c r="T136" s="166">
        <f t="shared" si="20"/>
        <v>0.96069304357543694</v>
      </c>
      <c r="U136" s="166">
        <f t="shared" si="20"/>
        <v>0.96069304357543694</v>
      </c>
      <c r="V136" s="166">
        <f t="shared" si="20"/>
        <v>0.96069304357543694</v>
      </c>
      <c r="W136" s="166">
        <f t="shared" si="20"/>
        <v>0.96069304357543694</v>
      </c>
      <c r="X136" s="166">
        <f t="shared" si="20"/>
        <v>0.96069304357543694</v>
      </c>
      <c r="Y136" s="166">
        <f t="shared" si="20"/>
        <v>0.96069304357543694</v>
      </c>
      <c r="Z136" s="166">
        <f t="shared" si="20"/>
        <v>0.96552064680948435</v>
      </c>
      <c r="AA136" s="166">
        <f t="shared" si="20"/>
        <v>0.96552064680948435</v>
      </c>
    </row>
    <row r="137" spans="1:27" hidden="1" outlineLevel="1" x14ac:dyDescent="0.25">
      <c r="A137" s="164">
        <f t="shared" si="13"/>
        <v>2025</v>
      </c>
      <c r="B137" s="138">
        <f t="shared" si="14"/>
        <v>6</v>
      </c>
      <c r="F137" s="165">
        <f t="shared" si="17"/>
        <v>45809</v>
      </c>
      <c r="H137" s="166">
        <f t="shared" si="15"/>
        <v>0.95452788199991723</v>
      </c>
      <c r="I137" s="166"/>
      <c r="J137" s="166"/>
      <c r="K137" s="166"/>
      <c r="L137" s="163"/>
      <c r="M137" s="166">
        <f t="shared" si="20"/>
        <v>0.94003479871331064</v>
      </c>
      <c r="N137" s="166">
        <f t="shared" si="20"/>
        <v>0.94003479871331064</v>
      </c>
      <c r="O137" s="166">
        <f t="shared" si="20"/>
        <v>0.94003479871331064</v>
      </c>
      <c r="P137" s="166">
        <f t="shared" si="20"/>
        <v>0.94535295913209549</v>
      </c>
      <c r="Q137" s="166">
        <f t="shared" si="20"/>
        <v>0.94535295913209549</v>
      </c>
      <c r="R137" s="166">
        <f t="shared" si="20"/>
        <v>0.96069304357543694</v>
      </c>
      <c r="S137" s="166">
        <f t="shared" si="20"/>
        <v>0.96069304357543694</v>
      </c>
      <c r="T137" s="166">
        <f t="shared" si="20"/>
        <v>0.96069304357543694</v>
      </c>
      <c r="U137" s="166">
        <f t="shared" si="20"/>
        <v>0.96069304357543694</v>
      </c>
      <c r="V137" s="166">
        <f t="shared" si="20"/>
        <v>0.96069304357543694</v>
      </c>
      <c r="W137" s="166">
        <f t="shared" si="20"/>
        <v>0.96069304357543694</v>
      </c>
      <c r="X137" s="166">
        <f t="shared" si="20"/>
        <v>0.96069304357543694</v>
      </c>
      <c r="Y137" s="166">
        <f t="shared" si="20"/>
        <v>0.96069304357543694</v>
      </c>
      <c r="Z137" s="166">
        <f t="shared" si="20"/>
        <v>0.96552064680948435</v>
      </c>
      <c r="AA137" s="166">
        <f t="shared" si="20"/>
        <v>0.96552064680948435</v>
      </c>
    </row>
    <row r="138" spans="1:27" hidden="1" outlineLevel="1" x14ac:dyDescent="0.25">
      <c r="A138" s="164">
        <f t="shared" si="13"/>
        <v>2025</v>
      </c>
      <c r="B138" s="138">
        <f t="shared" si="14"/>
        <v>7</v>
      </c>
      <c r="F138" s="165">
        <f t="shared" si="17"/>
        <v>45839</v>
      </c>
      <c r="H138" s="166">
        <f t="shared" si="15"/>
        <v>0.95452788199991723</v>
      </c>
      <c r="I138" s="166"/>
      <c r="J138" s="166"/>
      <c r="K138" s="166"/>
      <c r="L138" s="163"/>
      <c r="M138" s="166">
        <f t="shared" si="20"/>
        <v>0.94003479871331064</v>
      </c>
      <c r="N138" s="166">
        <f t="shared" si="20"/>
        <v>0.94003479871331064</v>
      </c>
      <c r="O138" s="166">
        <f t="shared" si="20"/>
        <v>0.94003479871331064</v>
      </c>
      <c r="P138" s="166">
        <f t="shared" si="20"/>
        <v>0.94535295913209549</v>
      </c>
      <c r="Q138" s="166">
        <f t="shared" si="20"/>
        <v>0.94535295913209549</v>
      </c>
      <c r="R138" s="166">
        <f t="shared" si="20"/>
        <v>0.96069304357543694</v>
      </c>
      <c r="S138" s="166">
        <f t="shared" si="20"/>
        <v>0.96069304357543694</v>
      </c>
      <c r="T138" s="166">
        <f t="shared" si="20"/>
        <v>0.96069304357543694</v>
      </c>
      <c r="U138" s="166">
        <f t="shared" si="20"/>
        <v>0.96069304357543694</v>
      </c>
      <c r="V138" s="166">
        <f t="shared" si="20"/>
        <v>0.96069304357543694</v>
      </c>
      <c r="W138" s="166">
        <f t="shared" si="20"/>
        <v>0.96069304357543694</v>
      </c>
      <c r="X138" s="166">
        <f t="shared" si="20"/>
        <v>0.96069304357543694</v>
      </c>
      <c r="Y138" s="166">
        <f t="shared" si="20"/>
        <v>0.96069304357543694</v>
      </c>
      <c r="Z138" s="166">
        <f t="shared" si="20"/>
        <v>0.96552064680948435</v>
      </c>
      <c r="AA138" s="166">
        <f t="shared" si="20"/>
        <v>0.96552064680948435</v>
      </c>
    </row>
    <row r="139" spans="1:27" hidden="1" outlineLevel="1" x14ac:dyDescent="0.25">
      <c r="A139" s="164">
        <f t="shared" si="13"/>
        <v>2025</v>
      </c>
      <c r="B139" s="138">
        <f t="shared" si="14"/>
        <v>8</v>
      </c>
      <c r="F139" s="165">
        <f t="shared" si="17"/>
        <v>45870</v>
      </c>
      <c r="H139" s="166">
        <f t="shared" si="15"/>
        <v>0.95452788199991723</v>
      </c>
      <c r="I139" s="166"/>
      <c r="J139" s="166"/>
      <c r="K139" s="166"/>
      <c r="L139" s="163"/>
      <c r="M139" s="166">
        <f t="shared" si="20"/>
        <v>0.94003479871331064</v>
      </c>
      <c r="N139" s="166">
        <f t="shared" si="20"/>
        <v>0.94003479871331064</v>
      </c>
      <c r="O139" s="166">
        <f t="shared" si="20"/>
        <v>0.94003479871331064</v>
      </c>
      <c r="P139" s="166">
        <f t="shared" si="20"/>
        <v>0.94535295913209549</v>
      </c>
      <c r="Q139" s="166">
        <f t="shared" si="20"/>
        <v>0.94535295913209549</v>
      </c>
      <c r="R139" s="166">
        <f t="shared" si="20"/>
        <v>0.96069304357543694</v>
      </c>
      <c r="S139" s="166">
        <f t="shared" si="20"/>
        <v>0.96069304357543694</v>
      </c>
      <c r="T139" s="166">
        <f t="shared" si="20"/>
        <v>0.96069304357543694</v>
      </c>
      <c r="U139" s="166">
        <f t="shared" si="20"/>
        <v>0.96069304357543694</v>
      </c>
      <c r="V139" s="166">
        <f t="shared" si="20"/>
        <v>0.96069304357543694</v>
      </c>
      <c r="W139" s="166">
        <f t="shared" si="20"/>
        <v>0.96069304357543694</v>
      </c>
      <c r="X139" s="166">
        <f t="shared" si="20"/>
        <v>0.96069304357543694</v>
      </c>
      <c r="Y139" s="166">
        <f t="shared" si="20"/>
        <v>0.96069304357543694</v>
      </c>
      <c r="Z139" s="166">
        <f t="shared" si="20"/>
        <v>0.96552064680948435</v>
      </c>
      <c r="AA139" s="166">
        <f t="shared" si="20"/>
        <v>0.96552064680948435</v>
      </c>
    </row>
    <row r="140" spans="1:27" hidden="1" outlineLevel="1" x14ac:dyDescent="0.25">
      <c r="A140" s="164">
        <f t="shared" si="13"/>
        <v>2025</v>
      </c>
      <c r="B140" s="138">
        <f t="shared" si="14"/>
        <v>9</v>
      </c>
      <c r="F140" s="165">
        <f t="shared" si="17"/>
        <v>45901</v>
      </c>
      <c r="H140" s="166">
        <f t="shared" si="15"/>
        <v>0.95452788199991723</v>
      </c>
      <c r="I140" s="166"/>
      <c r="J140" s="166"/>
      <c r="K140" s="166"/>
      <c r="L140" s="163"/>
      <c r="M140" s="166">
        <f t="shared" si="20"/>
        <v>0.94003479871331064</v>
      </c>
      <c r="N140" s="166">
        <f t="shared" si="20"/>
        <v>0.94003479871331064</v>
      </c>
      <c r="O140" s="166">
        <f t="shared" si="20"/>
        <v>0.94003479871331064</v>
      </c>
      <c r="P140" s="166">
        <f t="shared" si="20"/>
        <v>0.94535295913209549</v>
      </c>
      <c r="Q140" s="166">
        <f t="shared" si="20"/>
        <v>0.94535295913209549</v>
      </c>
      <c r="R140" s="166">
        <f t="shared" si="20"/>
        <v>0.96069304357543694</v>
      </c>
      <c r="S140" s="166">
        <f t="shared" si="20"/>
        <v>0.96069304357543694</v>
      </c>
      <c r="T140" s="166">
        <f t="shared" si="20"/>
        <v>0.96069304357543694</v>
      </c>
      <c r="U140" s="166">
        <f t="shared" si="20"/>
        <v>0.96069304357543694</v>
      </c>
      <c r="V140" s="166">
        <f t="shared" si="20"/>
        <v>0.96069304357543694</v>
      </c>
      <c r="W140" s="166">
        <f t="shared" si="20"/>
        <v>0.96069304357543694</v>
      </c>
      <c r="X140" s="166">
        <f t="shared" si="20"/>
        <v>0.96069304357543694</v>
      </c>
      <c r="Y140" s="166">
        <f t="shared" si="20"/>
        <v>0.96069304357543694</v>
      </c>
      <c r="Z140" s="166">
        <f t="shared" si="20"/>
        <v>0.96552064680948435</v>
      </c>
      <c r="AA140" s="166">
        <f t="shared" si="20"/>
        <v>0.96552064680948435</v>
      </c>
    </row>
    <row r="141" spans="1:27" hidden="1" outlineLevel="1" x14ac:dyDescent="0.25">
      <c r="A141" s="164">
        <f t="shared" ref="A141:A204" si="21">YEAR(F141)</f>
        <v>2025</v>
      </c>
      <c r="B141" s="138">
        <f t="shared" ref="B141:B204" si="22">MONTH(F141)</f>
        <v>10</v>
      </c>
      <c r="F141" s="165">
        <f t="shared" si="17"/>
        <v>45931</v>
      </c>
      <c r="H141" s="166">
        <f t="shared" ref="H141:H204" si="23">SUMPRODUCT($M$4:$AB$4,M141:AB141)/SUM($M$4:$AB$4)</f>
        <v>0.95452788199991723</v>
      </c>
      <c r="I141" s="166"/>
      <c r="J141" s="166"/>
      <c r="K141" s="166"/>
      <c r="L141" s="163"/>
      <c r="M141" s="166">
        <f t="shared" ref="M141:AA156" si="24">IF($F141=M$9,1,IF($F141&gt;=EDATE(M$9,12),IF(M$8="Prior Year",M129*(1-M$7),M129-M$7),IF(M140&gt;0,M140,0)))</f>
        <v>0.94003479871331064</v>
      </c>
      <c r="N141" s="166">
        <f t="shared" si="24"/>
        <v>0.94003479871331064</v>
      </c>
      <c r="O141" s="166">
        <f t="shared" si="24"/>
        <v>0.94003479871331064</v>
      </c>
      <c r="P141" s="166">
        <f t="shared" si="24"/>
        <v>0.94535295913209549</v>
      </c>
      <c r="Q141" s="166">
        <f t="shared" si="24"/>
        <v>0.94535295913209549</v>
      </c>
      <c r="R141" s="166">
        <f t="shared" si="24"/>
        <v>0.96069304357543694</v>
      </c>
      <c r="S141" s="166">
        <f t="shared" si="24"/>
        <v>0.96069304357543694</v>
      </c>
      <c r="T141" s="166">
        <f t="shared" si="24"/>
        <v>0.96069304357543694</v>
      </c>
      <c r="U141" s="166">
        <f t="shared" si="24"/>
        <v>0.96069304357543694</v>
      </c>
      <c r="V141" s="166">
        <f t="shared" si="24"/>
        <v>0.96069304357543694</v>
      </c>
      <c r="W141" s="166">
        <f t="shared" si="24"/>
        <v>0.96069304357543694</v>
      </c>
      <c r="X141" s="166">
        <f t="shared" si="24"/>
        <v>0.96069304357543694</v>
      </c>
      <c r="Y141" s="166">
        <f t="shared" si="24"/>
        <v>0.96069304357543694</v>
      </c>
      <c r="Z141" s="166">
        <f t="shared" si="24"/>
        <v>0.96552064680948435</v>
      </c>
      <c r="AA141" s="166">
        <f t="shared" si="24"/>
        <v>0.96552064680948435</v>
      </c>
    </row>
    <row r="142" spans="1:27" hidden="1" outlineLevel="1" x14ac:dyDescent="0.25">
      <c r="A142" s="164">
        <f t="shared" si="21"/>
        <v>2025</v>
      </c>
      <c r="B142" s="138">
        <f t="shared" si="22"/>
        <v>11</v>
      </c>
      <c r="F142" s="165">
        <f t="shared" ref="F142:F205" si="25">EDATE(F141,1)</f>
        <v>45962</v>
      </c>
      <c r="H142" s="166">
        <f t="shared" si="23"/>
        <v>0.95452788199991723</v>
      </c>
      <c r="I142" s="166"/>
      <c r="J142" s="166"/>
      <c r="K142" s="166"/>
      <c r="L142" s="163"/>
      <c r="M142" s="166">
        <f t="shared" si="24"/>
        <v>0.94003479871331064</v>
      </c>
      <c r="N142" s="166">
        <f t="shared" si="24"/>
        <v>0.94003479871331064</v>
      </c>
      <c r="O142" s="166">
        <f t="shared" si="24"/>
        <v>0.94003479871331064</v>
      </c>
      <c r="P142" s="166">
        <f t="shared" si="24"/>
        <v>0.94535295913209549</v>
      </c>
      <c r="Q142" s="166">
        <f t="shared" si="24"/>
        <v>0.94535295913209549</v>
      </c>
      <c r="R142" s="166">
        <f t="shared" si="24"/>
        <v>0.96069304357543694</v>
      </c>
      <c r="S142" s="166">
        <f t="shared" si="24"/>
        <v>0.96069304357543694</v>
      </c>
      <c r="T142" s="166">
        <f t="shared" si="24"/>
        <v>0.96069304357543694</v>
      </c>
      <c r="U142" s="166">
        <f t="shared" si="24"/>
        <v>0.96069304357543694</v>
      </c>
      <c r="V142" s="166">
        <f t="shared" si="24"/>
        <v>0.96069304357543694</v>
      </c>
      <c r="W142" s="166">
        <f t="shared" si="24"/>
        <v>0.96069304357543694</v>
      </c>
      <c r="X142" s="166">
        <f t="shared" si="24"/>
        <v>0.96069304357543694</v>
      </c>
      <c r="Y142" s="166">
        <f t="shared" si="24"/>
        <v>0.96069304357543694</v>
      </c>
      <c r="Z142" s="166">
        <f t="shared" si="24"/>
        <v>0.96552064680948435</v>
      </c>
      <c r="AA142" s="166">
        <f t="shared" si="24"/>
        <v>0.96552064680948435</v>
      </c>
    </row>
    <row r="143" spans="1:27" hidden="1" outlineLevel="1" x14ac:dyDescent="0.25">
      <c r="A143" s="164">
        <f t="shared" si="21"/>
        <v>2025</v>
      </c>
      <c r="B143" s="138">
        <f t="shared" si="22"/>
        <v>12</v>
      </c>
      <c r="F143" s="167">
        <f t="shared" si="25"/>
        <v>45992</v>
      </c>
      <c r="H143" s="168">
        <f t="shared" si="23"/>
        <v>0.95452788199991723</v>
      </c>
      <c r="I143" s="168"/>
      <c r="J143" s="168"/>
      <c r="K143" s="168"/>
      <c r="L143" s="169"/>
      <c r="M143" s="168">
        <f t="shared" si="24"/>
        <v>0.94003479871331064</v>
      </c>
      <c r="N143" s="168">
        <f t="shared" si="24"/>
        <v>0.94003479871331064</v>
      </c>
      <c r="O143" s="168">
        <f t="shared" si="24"/>
        <v>0.94003479871331064</v>
      </c>
      <c r="P143" s="168">
        <f t="shared" si="24"/>
        <v>0.94535295913209549</v>
      </c>
      <c r="Q143" s="168">
        <f t="shared" si="24"/>
        <v>0.94535295913209549</v>
      </c>
      <c r="R143" s="168">
        <f t="shared" si="24"/>
        <v>0.96069304357543694</v>
      </c>
      <c r="S143" s="168">
        <f t="shared" si="24"/>
        <v>0.96069304357543694</v>
      </c>
      <c r="T143" s="168">
        <f t="shared" si="24"/>
        <v>0.96069304357543694</v>
      </c>
      <c r="U143" s="168">
        <f t="shared" si="24"/>
        <v>0.96069304357543694</v>
      </c>
      <c r="V143" s="168">
        <f t="shared" si="24"/>
        <v>0.96069304357543694</v>
      </c>
      <c r="W143" s="168">
        <f t="shared" si="24"/>
        <v>0.96069304357543694</v>
      </c>
      <c r="X143" s="168">
        <f t="shared" si="24"/>
        <v>0.96069304357543694</v>
      </c>
      <c r="Y143" s="168">
        <f t="shared" si="24"/>
        <v>0.96069304357543694</v>
      </c>
      <c r="Z143" s="168">
        <f t="shared" si="24"/>
        <v>0.96552064680948435</v>
      </c>
      <c r="AA143" s="168">
        <f t="shared" si="24"/>
        <v>0.96552064680948435</v>
      </c>
    </row>
    <row r="144" spans="1:27" hidden="1" outlineLevel="1" x14ac:dyDescent="0.25">
      <c r="A144" s="164">
        <f t="shared" si="21"/>
        <v>2026</v>
      </c>
      <c r="B144" s="138">
        <f t="shared" si="22"/>
        <v>1</v>
      </c>
      <c r="F144" s="165">
        <f t="shared" si="25"/>
        <v>46023</v>
      </c>
      <c r="H144" s="166">
        <f t="shared" si="23"/>
        <v>0.95108295361996742</v>
      </c>
      <c r="I144" s="166"/>
      <c r="J144" s="166"/>
      <c r="K144" s="166"/>
      <c r="L144" s="163"/>
      <c r="M144" s="166">
        <f t="shared" si="24"/>
        <v>0.94003479871331064</v>
      </c>
      <c r="N144" s="166">
        <f t="shared" si="24"/>
        <v>0.94003479871331064</v>
      </c>
      <c r="O144" s="166">
        <f t="shared" si="24"/>
        <v>0.93279653076321811</v>
      </c>
      <c r="P144" s="166">
        <f t="shared" si="24"/>
        <v>0.93873548841817078</v>
      </c>
      <c r="Q144" s="166">
        <f t="shared" si="24"/>
        <v>0.94535295913209549</v>
      </c>
      <c r="R144" s="166">
        <f t="shared" si="24"/>
        <v>0.96069304357543694</v>
      </c>
      <c r="S144" s="166">
        <f t="shared" si="24"/>
        <v>0.95588957835755972</v>
      </c>
      <c r="T144" s="166">
        <f t="shared" si="24"/>
        <v>0.95588957835755972</v>
      </c>
      <c r="U144" s="166">
        <f t="shared" si="24"/>
        <v>0.95588957835755972</v>
      </c>
      <c r="V144" s="166">
        <f t="shared" si="24"/>
        <v>0.95588957835755972</v>
      </c>
      <c r="W144" s="166">
        <f t="shared" si="24"/>
        <v>0.95588957835755972</v>
      </c>
      <c r="X144" s="166">
        <f t="shared" si="24"/>
        <v>0.95588957835755972</v>
      </c>
      <c r="Y144" s="166">
        <f t="shared" si="24"/>
        <v>0.95588957835755972</v>
      </c>
      <c r="Z144" s="166">
        <f t="shared" si="24"/>
        <v>0.96069304357543694</v>
      </c>
      <c r="AA144" s="166">
        <f t="shared" si="24"/>
        <v>0.96069304357543694</v>
      </c>
    </row>
    <row r="145" spans="1:27" hidden="1" outlineLevel="1" x14ac:dyDescent="0.25">
      <c r="A145" s="164">
        <f t="shared" si="21"/>
        <v>2026</v>
      </c>
      <c r="B145" s="138">
        <f t="shared" si="22"/>
        <v>2</v>
      </c>
      <c r="F145" s="165">
        <f t="shared" si="25"/>
        <v>46054</v>
      </c>
      <c r="H145" s="166">
        <f t="shared" si="23"/>
        <v>0.95108295361996742</v>
      </c>
      <c r="I145" s="166"/>
      <c r="J145" s="166"/>
      <c r="K145" s="166"/>
      <c r="L145" s="163"/>
      <c r="M145" s="166">
        <f t="shared" si="24"/>
        <v>0.94003479871331064</v>
      </c>
      <c r="N145" s="166">
        <f t="shared" si="24"/>
        <v>0.94003479871331064</v>
      </c>
      <c r="O145" s="166">
        <f t="shared" si="24"/>
        <v>0.93279653076321811</v>
      </c>
      <c r="P145" s="166">
        <f t="shared" si="24"/>
        <v>0.93873548841817078</v>
      </c>
      <c r="Q145" s="166">
        <f t="shared" si="24"/>
        <v>0.94535295913209549</v>
      </c>
      <c r="R145" s="166">
        <f t="shared" si="24"/>
        <v>0.96069304357543694</v>
      </c>
      <c r="S145" s="166">
        <f t="shared" si="24"/>
        <v>0.95588957835755972</v>
      </c>
      <c r="T145" s="166">
        <f t="shared" si="24"/>
        <v>0.95588957835755972</v>
      </c>
      <c r="U145" s="166">
        <f t="shared" si="24"/>
        <v>0.95588957835755972</v>
      </c>
      <c r="V145" s="166">
        <f t="shared" si="24"/>
        <v>0.95588957835755972</v>
      </c>
      <c r="W145" s="166">
        <f t="shared" si="24"/>
        <v>0.95588957835755972</v>
      </c>
      <c r="X145" s="166">
        <f t="shared" si="24"/>
        <v>0.95588957835755972</v>
      </c>
      <c r="Y145" s="166">
        <f t="shared" si="24"/>
        <v>0.95588957835755972</v>
      </c>
      <c r="Z145" s="166">
        <f t="shared" si="24"/>
        <v>0.96069304357543694</v>
      </c>
      <c r="AA145" s="166">
        <f t="shared" si="24"/>
        <v>0.96069304357543694</v>
      </c>
    </row>
    <row r="146" spans="1:27" hidden="1" outlineLevel="1" x14ac:dyDescent="0.25">
      <c r="A146" s="164">
        <f t="shared" si="21"/>
        <v>2026</v>
      </c>
      <c r="B146" s="138">
        <f t="shared" si="22"/>
        <v>3</v>
      </c>
      <c r="F146" s="165">
        <f t="shared" si="25"/>
        <v>46082</v>
      </c>
      <c r="H146" s="166">
        <f t="shared" si="23"/>
        <v>0.95108295361996742</v>
      </c>
      <c r="I146" s="166"/>
      <c r="J146" s="166"/>
      <c r="K146" s="166"/>
      <c r="L146" s="163"/>
      <c r="M146" s="166">
        <f t="shared" si="24"/>
        <v>0.94003479871331064</v>
      </c>
      <c r="N146" s="166">
        <f t="shared" si="24"/>
        <v>0.94003479871331064</v>
      </c>
      <c r="O146" s="166">
        <f t="shared" si="24"/>
        <v>0.93279653076321811</v>
      </c>
      <c r="P146" s="166">
        <f t="shared" si="24"/>
        <v>0.93873548841817078</v>
      </c>
      <c r="Q146" s="166">
        <f t="shared" si="24"/>
        <v>0.94535295913209549</v>
      </c>
      <c r="R146" s="166">
        <f t="shared" si="24"/>
        <v>0.96069304357543694</v>
      </c>
      <c r="S146" s="166">
        <f t="shared" si="24"/>
        <v>0.95588957835755972</v>
      </c>
      <c r="T146" s="166">
        <f t="shared" si="24"/>
        <v>0.95588957835755972</v>
      </c>
      <c r="U146" s="166">
        <f t="shared" si="24"/>
        <v>0.95588957835755972</v>
      </c>
      <c r="V146" s="166">
        <f t="shared" si="24"/>
        <v>0.95588957835755972</v>
      </c>
      <c r="W146" s="166">
        <f t="shared" si="24"/>
        <v>0.95588957835755972</v>
      </c>
      <c r="X146" s="166">
        <f t="shared" si="24"/>
        <v>0.95588957835755972</v>
      </c>
      <c r="Y146" s="166">
        <f t="shared" si="24"/>
        <v>0.95588957835755972</v>
      </c>
      <c r="Z146" s="166">
        <f t="shared" si="24"/>
        <v>0.96069304357543694</v>
      </c>
      <c r="AA146" s="166">
        <f t="shared" si="24"/>
        <v>0.96069304357543694</v>
      </c>
    </row>
    <row r="147" spans="1:27" hidden="1" outlineLevel="1" x14ac:dyDescent="0.25">
      <c r="A147" s="164">
        <f t="shared" si="21"/>
        <v>2026</v>
      </c>
      <c r="B147" s="138">
        <f t="shared" si="22"/>
        <v>4</v>
      </c>
      <c r="F147" s="165">
        <f t="shared" si="25"/>
        <v>46113</v>
      </c>
      <c r="H147" s="166">
        <f t="shared" si="23"/>
        <v>0.95108295361996742</v>
      </c>
      <c r="I147" s="166"/>
      <c r="J147" s="166"/>
      <c r="K147" s="166"/>
      <c r="L147" s="163"/>
      <c r="M147" s="166">
        <f t="shared" si="24"/>
        <v>0.94003479871331064</v>
      </c>
      <c r="N147" s="166">
        <f t="shared" si="24"/>
        <v>0.94003479871331064</v>
      </c>
      <c r="O147" s="166">
        <f t="shared" si="24"/>
        <v>0.93279653076321811</v>
      </c>
      <c r="P147" s="166">
        <f t="shared" si="24"/>
        <v>0.93873548841817078</v>
      </c>
      <c r="Q147" s="166">
        <f t="shared" si="24"/>
        <v>0.94535295913209549</v>
      </c>
      <c r="R147" s="166">
        <f t="shared" si="24"/>
        <v>0.96069304357543694</v>
      </c>
      <c r="S147" s="166">
        <f t="shared" si="24"/>
        <v>0.95588957835755972</v>
      </c>
      <c r="T147" s="166">
        <f t="shared" si="24"/>
        <v>0.95588957835755972</v>
      </c>
      <c r="U147" s="166">
        <f t="shared" si="24"/>
        <v>0.95588957835755972</v>
      </c>
      <c r="V147" s="166">
        <f t="shared" si="24"/>
        <v>0.95588957835755972</v>
      </c>
      <c r="W147" s="166">
        <f t="shared" si="24"/>
        <v>0.95588957835755972</v>
      </c>
      <c r="X147" s="166">
        <f t="shared" si="24"/>
        <v>0.95588957835755972</v>
      </c>
      <c r="Y147" s="166">
        <f t="shared" si="24"/>
        <v>0.95588957835755972</v>
      </c>
      <c r="Z147" s="166">
        <f t="shared" si="24"/>
        <v>0.96069304357543694</v>
      </c>
      <c r="AA147" s="166">
        <f t="shared" si="24"/>
        <v>0.96069304357543694</v>
      </c>
    </row>
    <row r="148" spans="1:27" hidden="1" outlineLevel="1" x14ac:dyDescent="0.25">
      <c r="A148" s="164">
        <f t="shared" si="21"/>
        <v>2026</v>
      </c>
      <c r="B148" s="138">
        <f t="shared" si="22"/>
        <v>5</v>
      </c>
      <c r="F148" s="165">
        <f t="shared" si="25"/>
        <v>46143</v>
      </c>
      <c r="H148" s="166">
        <f t="shared" si="23"/>
        <v>0.94894133772652001</v>
      </c>
      <c r="I148" s="166"/>
      <c r="J148" s="166"/>
      <c r="K148" s="166"/>
      <c r="L148" s="163"/>
      <c r="M148" s="166">
        <f t="shared" si="24"/>
        <v>0.93279653076321811</v>
      </c>
      <c r="N148" s="166">
        <f t="shared" si="24"/>
        <v>0.93279653076321811</v>
      </c>
      <c r="O148" s="166">
        <f t="shared" si="24"/>
        <v>0.93279653076321811</v>
      </c>
      <c r="P148" s="166">
        <f t="shared" si="24"/>
        <v>0.93873548841817078</v>
      </c>
      <c r="Q148" s="166">
        <f t="shared" si="24"/>
        <v>0.93873548841817078</v>
      </c>
      <c r="R148" s="166">
        <f t="shared" si="24"/>
        <v>0.95588957835755972</v>
      </c>
      <c r="S148" s="166">
        <f t="shared" si="24"/>
        <v>0.95588957835755972</v>
      </c>
      <c r="T148" s="166">
        <f t="shared" si="24"/>
        <v>0.95588957835755972</v>
      </c>
      <c r="U148" s="166">
        <f t="shared" si="24"/>
        <v>0.95588957835755972</v>
      </c>
      <c r="V148" s="166">
        <f t="shared" si="24"/>
        <v>0.95588957835755972</v>
      </c>
      <c r="W148" s="166">
        <f t="shared" si="24"/>
        <v>0.95588957835755972</v>
      </c>
      <c r="X148" s="166">
        <f t="shared" si="24"/>
        <v>0.95588957835755972</v>
      </c>
      <c r="Y148" s="166">
        <f t="shared" si="24"/>
        <v>0.95588957835755972</v>
      </c>
      <c r="Z148" s="166">
        <f t="shared" si="24"/>
        <v>0.96069304357543694</v>
      </c>
      <c r="AA148" s="166">
        <f t="shared" si="24"/>
        <v>0.96069304357543694</v>
      </c>
    </row>
    <row r="149" spans="1:27" hidden="1" outlineLevel="1" x14ac:dyDescent="0.25">
      <c r="A149" s="164">
        <f t="shared" si="21"/>
        <v>2026</v>
      </c>
      <c r="B149" s="138">
        <f t="shared" si="22"/>
        <v>6</v>
      </c>
      <c r="F149" s="165">
        <f t="shared" si="25"/>
        <v>46174</v>
      </c>
      <c r="H149" s="166">
        <f t="shared" si="23"/>
        <v>0.94894133772652001</v>
      </c>
      <c r="I149" s="166"/>
      <c r="J149" s="166"/>
      <c r="K149" s="166"/>
      <c r="L149" s="163"/>
      <c r="M149" s="166">
        <f t="shared" si="24"/>
        <v>0.93279653076321811</v>
      </c>
      <c r="N149" s="166">
        <f t="shared" si="24"/>
        <v>0.93279653076321811</v>
      </c>
      <c r="O149" s="166">
        <f t="shared" si="24"/>
        <v>0.93279653076321811</v>
      </c>
      <c r="P149" s="166">
        <f t="shared" si="24"/>
        <v>0.93873548841817078</v>
      </c>
      <c r="Q149" s="166">
        <f t="shared" si="24"/>
        <v>0.93873548841817078</v>
      </c>
      <c r="R149" s="166">
        <f t="shared" si="24"/>
        <v>0.95588957835755972</v>
      </c>
      <c r="S149" s="166">
        <f t="shared" si="24"/>
        <v>0.95588957835755972</v>
      </c>
      <c r="T149" s="166">
        <f t="shared" si="24"/>
        <v>0.95588957835755972</v>
      </c>
      <c r="U149" s="166">
        <f t="shared" si="24"/>
        <v>0.95588957835755972</v>
      </c>
      <c r="V149" s="166">
        <f t="shared" si="24"/>
        <v>0.95588957835755972</v>
      </c>
      <c r="W149" s="166">
        <f t="shared" si="24"/>
        <v>0.95588957835755972</v>
      </c>
      <c r="X149" s="166">
        <f t="shared" si="24"/>
        <v>0.95588957835755972</v>
      </c>
      <c r="Y149" s="166">
        <f t="shared" si="24"/>
        <v>0.95588957835755972</v>
      </c>
      <c r="Z149" s="166">
        <f t="shared" si="24"/>
        <v>0.96069304357543694</v>
      </c>
      <c r="AA149" s="166">
        <f t="shared" si="24"/>
        <v>0.96069304357543694</v>
      </c>
    </row>
    <row r="150" spans="1:27" hidden="1" outlineLevel="1" x14ac:dyDescent="0.25">
      <c r="A150" s="164">
        <f t="shared" si="21"/>
        <v>2026</v>
      </c>
      <c r="B150" s="138">
        <f t="shared" si="22"/>
        <v>7</v>
      </c>
      <c r="F150" s="165">
        <f t="shared" si="25"/>
        <v>46204</v>
      </c>
      <c r="H150" s="166">
        <f t="shared" si="23"/>
        <v>0.94894133772652001</v>
      </c>
      <c r="I150" s="166"/>
      <c r="J150" s="166"/>
      <c r="K150" s="166"/>
      <c r="L150" s="163"/>
      <c r="M150" s="166">
        <f t="shared" si="24"/>
        <v>0.93279653076321811</v>
      </c>
      <c r="N150" s="166">
        <f t="shared" si="24"/>
        <v>0.93279653076321811</v>
      </c>
      <c r="O150" s="166">
        <f t="shared" si="24"/>
        <v>0.93279653076321811</v>
      </c>
      <c r="P150" s="166">
        <f t="shared" si="24"/>
        <v>0.93873548841817078</v>
      </c>
      <c r="Q150" s="166">
        <f t="shared" si="24"/>
        <v>0.93873548841817078</v>
      </c>
      <c r="R150" s="166">
        <f t="shared" si="24"/>
        <v>0.95588957835755972</v>
      </c>
      <c r="S150" s="166">
        <f t="shared" si="24"/>
        <v>0.95588957835755972</v>
      </c>
      <c r="T150" s="166">
        <f t="shared" si="24"/>
        <v>0.95588957835755972</v>
      </c>
      <c r="U150" s="166">
        <f t="shared" si="24"/>
        <v>0.95588957835755972</v>
      </c>
      <c r="V150" s="166">
        <f t="shared" si="24"/>
        <v>0.95588957835755972</v>
      </c>
      <c r="W150" s="166">
        <f t="shared" si="24"/>
        <v>0.95588957835755972</v>
      </c>
      <c r="X150" s="166">
        <f t="shared" si="24"/>
        <v>0.95588957835755972</v>
      </c>
      <c r="Y150" s="166">
        <f t="shared" si="24"/>
        <v>0.95588957835755972</v>
      </c>
      <c r="Z150" s="166">
        <f t="shared" si="24"/>
        <v>0.96069304357543694</v>
      </c>
      <c r="AA150" s="166">
        <f t="shared" si="24"/>
        <v>0.96069304357543694</v>
      </c>
    </row>
    <row r="151" spans="1:27" hidden="1" outlineLevel="1" x14ac:dyDescent="0.25">
      <c r="A151" s="164">
        <f t="shared" si="21"/>
        <v>2026</v>
      </c>
      <c r="B151" s="138">
        <f t="shared" si="22"/>
        <v>8</v>
      </c>
      <c r="F151" s="165">
        <f t="shared" si="25"/>
        <v>46235</v>
      </c>
      <c r="H151" s="166">
        <f t="shared" si="23"/>
        <v>0.94894133772652001</v>
      </c>
      <c r="I151" s="166"/>
      <c r="J151" s="166"/>
      <c r="K151" s="166"/>
      <c r="L151" s="163"/>
      <c r="M151" s="166">
        <f t="shared" si="24"/>
        <v>0.93279653076321811</v>
      </c>
      <c r="N151" s="166">
        <f t="shared" si="24"/>
        <v>0.93279653076321811</v>
      </c>
      <c r="O151" s="166">
        <f t="shared" si="24"/>
        <v>0.93279653076321811</v>
      </c>
      <c r="P151" s="166">
        <f t="shared" si="24"/>
        <v>0.93873548841817078</v>
      </c>
      <c r="Q151" s="166">
        <f t="shared" si="24"/>
        <v>0.93873548841817078</v>
      </c>
      <c r="R151" s="166">
        <f t="shared" si="24"/>
        <v>0.95588957835755972</v>
      </c>
      <c r="S151" s="166">
        <f t="shared" si="24"/>
        <v>0.95588957835755972</v>
      </c>
      <c r="T151" s="166">
        <f t="shared" si="24"/>
        <v>0.95588957835755972</v>
      </c>
      <c r="U151" s="166">
        <f t="shared" si="24"/>
        <v>0.95588957835755972</v>
      </c>
      <c r="V151" s="166">
        <f t="shared" si="24"/>
        <v>0.95588957835755972</v>
      </c>
      <c r="W151" s="166">
        <f t="shared" si="24"/>
        <v>0.95588957835755972</v>
      </c>
      <c r="X151" s="166">
        <f t="shared" si="24"/>
        <v>0.95588957835755972</v>
      </c>
      <c r="Y151" s="166">
        <f t="shared" si="24"/>
        <v>0.95588957835755972</v>
      </c>
      <c r="Z151" s="166">
        <f t="shared" si="24"/>
        <v>0.96069304357543694</v>
      </c>
      <c r="AA151" s="166">
        <f t="shared" si="24"/>
        <v>0.96069304357543694</v>
      </c>
    </row>
    <row r="152" spans="1:27" hidden="1" outlineLevel="1" x14ac:dyDescent="0.25">
      <c r="A152" s="164">
        <f t="shared" si="21"/>
        <v>2026</v>
      </c>
      <c r="B152" s="138">
        <f t="shared" si="22"/>
        <v>9</v>
      </c>
      <c r="F152" s="165">
        <f t="shared" si="25"/>
        <v>46266</v>
      </c>
      <c r="H152" s="166">
        <f t="shared" si="23"/>
        <v>0.94894133772652001</v>
      </c>
      <c r="I152" s="166"/>
      <c r="J152" s="166"/>
      <c r="K152" s="166"/>
      <c r="L152" s="163"/>
      <c r="M152" s="166">
        <f t="shared" si="24"/>
        <v>0.93279653076321811</v>
      </c>
      <c r="N152" s="166">
        <f t="shared" si="24"/>
        <v>0.93279653076321811</v>
      </c>
      <c r="O152" s="166">
        <f t="shared" si="24"/>
        <v>0.93279653076321811</v>
      </c>
      <c r="P152" s="166">
        <f t="shared" si="24"/>
        <v>0.93873548841817078</v>
      </c>
      <c r="Q152" s="166">
        <f t="shared" si="24"/>
        <v>0.93873548841817078</v>
      </c>
      <c r="R152" s="166">
        <f t="shared" si="24"/>
        <v>0.95588957835755972</v>
      </c>
      <c r="S152" s="166">
        <f t="shared" si="24"/>
        <v>0.95588957835755972</v>
      </c>
      <c r="T152" s="166">
        <f t="shared" si="24"/>
        <v>0.95588957835755972</v>
      </c>
      <c r="U152" s="166">
        <f t="shared" si="24"/>
        <v>0.95588957835755972</v>
      </c>
      <c r="V152" s="166">
        <f t="shared" si="24"/>
        <v>0.95588957835755972</v>
      </c>
      <c r="W152" s="166">
        <f t="shared" si="24"/>
        <v>0.95588957835755972</v>
      </c>
      <c r="X152" s="166">
        <f t="shared" si="24"/>
        <v>0.95588957835755972</v>
      </c>
      <c r="Y152" s="166">
        <f t="shared" si="24"/>
        <v>0.95588957835755972</v>
      </c>
      <c r="Z152" s="166">
        <f t="shared" si="24"/>
        <v>0.96069304357543694</v>
      </c>
      <c r="AA152" s="166">
        <f t="shared" si="24"/>
        <v>0.96069304357543694</v>
      </c>
    </row>
    <row r="153" spans="1:27" hidden="1" outlineLevel="1" x14ac:dyDescent="0.25">
      <c r="A153" s="164">
        <f t="shared" si="21"/>
        <v>2026</v>
      </c>
      <c r="B153" s="138">
        <f t="shared" si="22"/>
        <v>10</v>
      </c>
      <c r="F153" s="165">
        <f t="shared" si="25"/>
        <v>46296</v>
      </c>
      <c r="H153" s="166">
        <f t="shared" si="23"/>
        <v>0.94894133772652001</v>
      </c>
      <c r="I153" s="166"/>
      <c r="J153" s="166"/>
      <c r="K153" s="166"/>
      <c r="L153" s="163"/>
      <c r="M153" s="166">
        <f t="shared" si="24"/>
        <v>0.93279653076321811</v>
      </c>
      <c r="N153" s="166">
        <f t="shared" si="24"/>
        <v>0.93279653076321811</v>
      </c>
      <c r="O153" s="166">
        <f t="shared" si="24"/>
        <v>0.93279653076321811</v>
      </c>
      <c r="P153" s="166">
        <f t="shared" si="24"/>
        <v>0.93873548841817078</v>
      </c>
      <c r="Q153" s="166">
        <f t="shared" si="24"/>
        <v>0.93873548841817078</v>
      </c>
      <c r="R153" s="166">
        <f t="shared" si="24"/>
        <v>0.95588957835755972</v>
      </c>
      <c r="S153" s="166">
        <f t="shared" si="24"/>
        <v>0.95588957835755972</v>
      </c>
      <c r="T153" s="166">
        <f t="shared" si="24"/>
        <v>0.95588957835755972</v>
      </c>
      <c r="U153" s="166">
        <f t="shared" si="24"/>
        <v>0.95588957835755972</v>
      </c>
      <c r="V153" s="166">
        <f t="shared" si="24"/>
        <v>0.95588957835755972</v>
      </c>
      <c r="W153" s="166">
        <f t="shared" si="24"/>
        <v>0.95588957835755972</v>
      </c>
      <c r="X153" s="166">
        <f t="shared" si="24"/>
        <v>0.95588957835755972</v>
      </c>
      <c r="Y153" s="166">
        <f t="shared" si="24"/>
        <v>0.95588957835755972</v>
      </c>
      <c r="Z153" s="166">
        <f t="shared" si="24"/>
        <v>0.96069304357543694</v>
      </c>
      <c r="AA153" s="166">
        <f t="shared" si="24"/>
        <v>0.96069304357543694</v>
      </c>
    </row>
    <row r="154" spans="1:27" hidden="1" outlineLevel="1" x14ac:dyDescent="0.25">
      <c r="A154" s="164">
        <f t="shared" si="21"/>
        <v>2026</v>
      </c>
      <c r="B154" s="138">
        <f t="shared" si="22"/>
        <v>11</v>
      </c>
      <c r="F154" s="165">
        <f t="shared" si="25"/>
        <v>46327</v>
      </c>
      <c r="H154" s="166">
        <f t="shared" si="23"/>
        <v>0.94894133772652001</v>
      </c>
      <c r="I154" s="166"/>
      <c r="J154" s="166"/>
      <c r="K154" s="166"/>
      <c r="L154" s="163"/>
      <c r="M154" s="166">
        <f t="shared" si="24"/>
        <v>0.93279653076321811</v>
      </c>
      <c r="N154" s="166">
        <f t="shared" si="24"/>
        <v>0.93279653076321811</v>
      </c>
      <c r="O154" s="166">
        <f t="shared" si="24"/>
        <v>0.93279653076321811</v>
      </c>
      <c r="P154" s="166">
        <f t="shared" si="24"/>
        <v>0.93873548841817078</v>
      </c>
      <c r="Q154" s="166">
        <f t="shared" si="24"/>
        <v>0.93873548841817078</v>
      </c>
      <c r="R154" s="166">
        <f t="shared" si="24"/>
        <v>0.95588957835755972</v>
      </c>
      <c r="S154" s="166">
        <f t="shared" si="24"/>
        <v>0.95588957835755972</v>
      </c>
      <c r="T154" s="166">
        <f t="shared" si="24"/>
        <v>0.95588957835755972</v>
      </c>
      <c r="U154" s="166">
        <f t="shared" si="24"/>
        <v>0.95588957835755972</v>
      </c>
      <c r="V154" s="166">
        <f t="shared" si="24"/>
        <v>0.95588957835755972</v>
      </c>
      <c r="W154" s="166">
        <f t="shared" si="24"/>
        <v>0.95588957835755972</v>
      </c>
      <c r="X154" s="166">
        <f t="shared" si="24"/>
        <v>0.95588957835755972</v>
      </c>
      <c r="Y154" s="166">
        <f t="shared" si="24"/>
        <v>0.95588957835755972</v>
      </c>
      <c r="Z154" s="166">
        <f t="shared" si="24"/>
        <v>0.96069304357543694</v>
      </c>
      <c r="AA154" s="166">
        <f t="shared" si="24"/>
        <v>0.96069304357543694</v>
      </c>
    </row>
    <row r="155" spans="1:27" hidden="1" outlineLevel="1" x14ac:dyDescent="0.25">
      <c r="A155" s="164">
        <f t="shared" si="21"/>
        <v>2026</v>
      </c>
      <c r="B155" s="138">
        <f t="shared" si="22"/>
        <v>12</v>
      </c>
      <c r="F155" s="167">
        <f t="shared" si="25"/>
        <v>46357</v>
      </c>
      <c r="H155" s="168">
        <f t="shared" si="23"/>
        <v>0.94894133772652001</v>
      </c>
      <c r="I155" s="168"/>
      <c r="J155" s="168"/>
      <c r="K155" s="168"/>
      <c r="L155" s="169"/>
      <c r="M155" s="168">
        <f t="shared" si="24"/>
        <v>0.93279653076321811</v>
      </c>
      <c r="N155" s="168">
        <f t="shared" si="24"/>
        <v>0.93279653076321811</v>
      </c>
      <c r="O155" s="168">
        <f t="shared" si="24"/>
        <v>0.93279653076321811</v>
      </c>
      <c r="P155" s="168">
        <f t="shared" si="24"/>
        <v>0.93873548841817078</v>
      </c>
      <c r="Q155" s="168">
        <f t="shared" si="24"/>
        <v>0.93873548841817078</v>
      </c>
      <c r="R155" s="168">
        <f t="shared" si="24"/>
        <v>0.95588957835755972</v>
      </c>
      <c r="S155" s="168">
        <f t="shared" si="24"/>
        <v>0.95588957835755972</v>
      </c>
      <c r="T155" s="168">
        <f t="shared" si="24"/>
        <v>0.95588957835755972</v>
      </c>
      <c r="U155" s="168">
        <f t="shared" si="24"/>
        <v>0.95588957835755972</v>
      </c>
      <c r="V155" s="168">
        <f t="shared" si="24"/>
        <v>0.95588957835755972</v>
      </c>
      <c r="W155" s="168">
        <f t="shared" si="24"/>
        <v>0.95588957835755972</v>
      </c>
      <c r="X155" s="168">
        <f t="shared" si="24"/>
        <v>0.95588957835755972</v>
      </c>
      <c r="Y155" s="168">
        <f t="shared" si="24"/>
        <v>0.95588957835755972</v>
      </c>
      <c r="Z155" s="168">
        <f t="shared" si="24"/>
        <v>0.96069304357543694</v>
      </c>
      <c r="AA155" s="168">
        <f t="shared" si="24"/>
        <v>0.96069304357543694</v>
      </c>
    </row>
    <row r="156" spans="1:27" hidden="1" outlineLevel="1" x14ac:dyDescent="0.25">
      <c r="A156" s="164">
        <f t="shared" si="21"/>
        <v>2027</v>
      </c>
      <c r="B156" s="138">
        <f t="shared" si="22"/>
        <v>1</v>
      </c>
      <c r="F156" s="165">
        <f t="shared" si="25"/>
        <v>46388</v>
      </c>
      <c r="H156" s="166">
        <f t="shared" si="23"/>
        <v>0.94551538475077723</v>
      </c>
      <c r="I156" s="166"/>
      <c r="J156" s="166"/>
      <c r="K156" s="166"/>
      <c r="L156" s="163"/>
      <c r="M156" s="166">
        <f t="shared" si="24"/>
        <v>0.93279653076321811</v>
      </c>
      <c r="N156" s="166">
        <f t="shared" si="24"/>
        <v>0.93279653076321811</v>
      </c>
      <c r="O156" s="166">
        <f t="shared" si="24"/>
        <v>0.92561399747634132</v>
      </c>
      <c r="P156" s="166">
        <f t="shared" si="24"/>
        <v>0.93216433999924353</v>
      </c>
      <c r="Q156" s="166">
        <f t="shared" si="24"/>
        <v>0.93873548841817078</v>
      </c>
      <c r="R156" s="166">
        <f t="shared" si="24"/>
        <v>0.95588957835755972</v>
      </c>
      <c r="S156" s="166">
        <f t="shared" si="24"/>
        <v>0.95111013046577186</v>
      </c>
      <c r="T156" s="166">
        <f t="shared" si="24"/>
        <v>0.95111013046577186</v>
      </c>
      <c r="U156" s="166">
        <f t="shared" si="24"/>
        <v>0.95111013046577186</v>
      </c>
      <c r="V156" s="166">
        <f t="shared" si="24"/>
        <v>0.95111013046577186</v>
      </c>
      <c r="W156" s="166">
        <f t="shared" si="24"/>
        <v>0.95111013046577186</v>
      </c>
      <c r="X156" s="166">
        <f t="shared" si="24"/>
        <v>0.95111013046577186</v>
      </c>
      <c r="Y156" s="166">
        <f t="shared" si="24"/>
        <v>0.95111013046577186</v>
      </c>
      <c r="Z156" s="166">
        <f t="shared" si="24"/>
        <v>0.95588957835755972</v>
      </c>
      <c r="AA156" s="166">
        <f t="shared" si="24"/>
        <v>0.95588957835755972</v>
      </c>
    </row>
    <row r="157" spans="1:27" hidden="1" outlineLevel="1" x14ac:dyDescent="0.25">
      <c r="A157" s="164">
        <f t="shared" si="21"/>
        <v>2027</v>
      </c>
      <c r="B157" s="138">
        <f t="shared" si="22"/>
        <v>2</v>
      </c>
      <c r="F157" s="165">
        <f t="shared" si="25"/>
        <v>46419</v>
      </c>
      <c r="H157" s="166">
        <f t="shared" si="23"/>
        <v>0.94551538475077723</v>
      </c>
      <c r="I157" s="166"/>
      <c r="J157" s="166"/>
      <c r="K157" s="166"/>
      <c r="L157" s="163"/>
      <c r="M157" s="166">
        <f t="shared" ref="M157:AA172" si="26">IF($F157=M$9,1,IF($F157&gt;=EDATE(M$9,12),IF(M$8="Prior Year",M145*(1-M$7),M145-M$7),IF(M156&gt;0,M156,0)))</f>
        <v>0.93279653076321811</v>
      </c>
      <c r="N157" s="166">
        <f t="shared" si="26"/>
        <v>0.93279653076321811</v>
      </c>
      <c r="O157" s="166">
        <f t="shared" si="26"/>
        <v>0.92561399747634132</v>
      </c>
      <c r="P157" s="166">
        <f t="shared" si="26"/>
        <v>0.93216433999924353</v>
      </c>
      <c r="Q157" s="166">
        <f t="shared" si="26"/>
        <v>0.93873548841817078</v>
      </c>
      <c r="R157" s="166">
        <f t="shared" si="26"/>
        <v>0.95588957835755972</v>
      </c>
      <c r="S157" s="166">
        <f t="shared" si="26"/>
        <v>0.95111013046577186</v>
      </c>
      <c r="T157" s="166">
        <f t="shared" si="26"/>
        <v>0.95111013046577186</v>
      </c>
      <c r="U157" s="166">
        <f t="shared" si="26"/>
        <v>0.95111013046577186</v>
      </c>
      <c r="V157" s="166">
        <f t="shared" si="26"/>
        <v>0.95111013046577186</v>
      </c>
      <c r="W157" s="166">
        <f t="shared" si="26"/>
        <v>0.95111013046577186</v>
      </c>
      <c r="X157" s="166">
        <f t="shared" si="26"/>
        <v>0.95111013046577186</v>
      </c>
      <c r="Y157" s="166">
        <f t="shared" si="26"/>
        <v>0.95111013046577186</v>
      </c>
      <c r="Z157" s="166">
        <f t="shared" si="26"/>
        <v>0.95588957835755972</v>
      </c>
      <c r="AA157" s="166">
        <f t="shared" si="26"/>
        <v>0.95588957835755972</v>
      </c>
    </row>
    <row r="158" spans="1:27" hidden="1" outlineLevel="1" x14ac:dyDescent="0.25">
      <c r="A158" s="164">
        <f t="shared" si="21"/>
        <v>2027</v>
      </c>
      <c r="B158" s="138">
        <f t="shared" si="22"/>
        <v>3</v>
      </c>
      <c r="F158" s="165">
        <f t="shared" si="25"/>
        <v>46447</v>
      </c>
      <c r="H158" s="166">
        <f t="shared" si="23"/>
        <v>0.94551538475077723</v>
      </c>
      <c r="I158" s="166"/>
      <c r="J158" s="166"/>
      <c r="K158" s="166"/>
      <c r="L158" s="163"/>
      <c r="M158" s="166">
        <f t="shared" si="26"/>
        <v>0.93279653076321811</v>
      </c>
      <c r="N158" s="166">
        <f t="shared" si="26"/>
        <v>0.93279653076321811</v>
      </c>
      <c r="O158" s="166">
        <f t="shared" si="26"/>
        <v>0.92561399747634132</v>
      </c>
      <c r="P158" s="166">
        <f t="shared" si="26"/>
        <v>0.93216433999924353</v>
      </c>
      <c r="Q158" s="166">
        <f t="shared" si="26"/>
        <v>0.93873548841817078</v>
      </c>
      <c r="R158" s="166">
        <f t="shared" si="26"/>
        <v>0.95588957835755972</v>
      </c>
      <c r="S158" s="166">
        <f t="shared" si="26"/>
        <v>0.95111013046577186</v>
      </c>
      <c r="T158" s="166">
        <f t="shared" si="26"/>
        <v>0.95111013046577186</v>
      </c>
      <c r="U158" s="166">
        <f t="shared" si="26"/>
        <v>0.95111013046577186</v>
      </c>
      <c r="V158" s="166">
        <f t="shared" si="26"/>
        <v>0.95111013046577186</v>
      </c>
      <c r="W158" s="166">
        <f t="shared" si="26"/>
        <v>0.95111013046577186</v>
      </c>
      <c r="X158" s="166">
        <f t="shared" si="26"/>
        <v>0.95111013046577186</v>
      </c>
      <c r="Y158" s="166">
        <f t="shared" si="26"/>
        <v>0.95111013046577186</v>
      </c>
      <c r="Z158" s="166">
        <f t="shared" si="26"/>
        <v>0.95588957835755972</v>
      </c>
      <c r="AA158" s="166">
        <f t="shared" si="26"/>
        <v>0.95588957835755972</v>
      </c>
    </row>
    <row r="159" spans="1:27" hidden="1" outlineLevel="1" x14ac:dyDescent="0.25">
      <c r="A159" s="164">
        <f t="shared" si="21"/>
        <v>2027</v>
      </c>
      <c r="B159" s="138">
        <f t="shared" si="22"/>
        <v>4</v>
      </c>
      <c r="F159" s="165">
        <f t="shared" si="25"/>
        <v>46478</v>
      </c>
      <c r="H159" s="166">
        <f t="shared" si="23"/>
        <v>0.94551538475077723</v>
      </c>
      <c r="I159" s="166"/>
      <c r="J159" s="166"/>
      <c r="K159" s="166"/>
      <c r="L159" s="163"/>
      <c r="M159" s="166">
        <f t="shared" si="26"/>
        <v>0.93279653076321811</v>
      </c>
      <c r="N159" s="166">
        <f t="shared" si="26"/>
        <v>0.93279653076321811</v>
      </c>
      <c r="O159" s="166">
        <f t="shared" si="26"/>
        <v>0.92561399747634132</v>
      </c>
      <c r="P159" s="166">
        <f t="shared" si="26"/>
        <v>0.93216433999924353</v>
      </c>
      <c r="Q159" s="166">
        <f t="shared" si="26"/>
        <v>0.93873548841817078</v>
      </c>
      <c r="R159" s="166">
        <f t="shared" si="26"/>
        <v>0.95588957835755972</v>
      </c>
      <c r="S159" s="166">
        <f t="shared" si="26"/>
        <v>0.95111013046577186</v>
      </c>
      <c r="T159" s="166">
        <f t="shared" si="26"/>
        <v>0.95111013046577186</v>
      </c>
      <c r="U159" s="166">
        <f t="shared" si="26"/>
        <v>0.95111013046577186</v>
      </c>
      <c r="V159" s="166">
        <f t="shared" si="26"/>
        <v>0.95111013046577186</v>
      </c>
      <c r="W159" s="166">
        <f t="shared" si="26"/>
        <v>0.95111013046577186</v>
      </c>
      <c r="X159" s="166">
        <f t="shared" si="26"/>
        <v>0.95111013046577186</v>
      </c>
      <c r="Y159" s="166">
        <f t="shared" si="26"/>
        <v>0.95111013046577186</v>
      </c>
      <c r="Z159" s="166">
        <f t="shared" si="26"/>
        <v>0.95588957835755972</v>
      </c>
      <c r="AA159" s="166">
        <f t="shared" si="26"/>
        <v>0.95588957835755972</v>
      </c>
    </row>
    <row r="160" spans="1:27" hidden="1" outlineLevel="1" x14ac:dyDescent="0.25">
      <c r="A160" s="164">
        <f t="shared" si="21"/>
        <v>2027</v>
      </c>
      <c r="B160" s="138">
        <f t="shared" si="22"/>
        <v>5</v>
      </c>
      <c r="F160" s="165">
        <f t="shared" si="25"/>
        <v>46508</v>
      </c>
      <c r="H160" s="166">
        <f t="shared" si="23"/>
        <v>0.94338880545577097</v>
      </c>
      <c r="I160" s="166"/>
      <c r="J160" s="166"/>
      <c r="K160" s="166"/>
      <c r="L160" s="163"/>
      <c r="M160" s="166">
        <f t="shared" si="26"/>
        <v>0.92561399747634132</v>
      </c>
      <c r="N160" s="166">
        <f t="shared" si="26"/>
        <v>0.92561399747634132</v>
      </c>
      <c r="O160" s="166">
        <f t="shared" si="26"/>
        <v>0.92561399747634132</v>
      </c>
      <c r="P160" s="166">
        <f t="shared" si="26"/>
        <v>0.93216433999924353</v>
      </c>
      <c r="Q160" s="166">
        <f t="shared" si="26"/>
        <v>0.93216433999924353</v>
      </c>
      <c r="R160" s="166">
        <f t="shared" si="26"/>
        <v>0.95111013046577186</v>
      </c>
      <c r="S160" s="166">
        <f t="shared" si="26"/>
        <v>0.95111013046577186</v>
      </c>
      <c r="T160" s="166">
        <f t="shared" si="26"/>
        <v>0.95111013046577186</v>
      </c>
      <c r="U160" s="166">
        <f t="shared" si="26"/>
        <v>0.95111013046577186</v>
      </c>
      <c r="V160" s="166">
        <f t="shared" si="26"/>
        <v>0.95111013046577186</v>
      </c>
      <c r="W160" s="166">
        <f t="shared" si="26"/>
        <v>0.95111013046577186</v>
      </c>
      <c r="X160" s="166">
        <f t="shared" si="26"/>
        <v>0.95111013046577186</v>
      </c>
      <c r="Y160" s="166">
        <f t="shared" si="26"/>
        <v>0.95111013046577186</v>
      </c>
      <c r="Z160" s="166">
        <f t="shared" si="26"/>
        <v>0.95588957835755972</v>
      </c>
      <c r="AA160" s="166">
        <f t="shared" si="26"/>
        <v>0.95588957835755972</v>
      </c>
    </row>
    <row r="161" spans="1:27" hidden="1" outlineLevel="1" x14ac:dyDescent="0.25">
      <c r="A161" s="164">
        <f t="shared" si="21"/>
        <v>2027</v>
      </c>
      <c r="B161" s="138">
        <f t="shared" si="22"/>
        <v>6</v>
      </c>
      <c r="F161" s="165">
        <f t="shared" si="25"/>
        <v>46539</v>
      </c>
      <c r="H161" s="166">
        <f t="shared" si="23"/>
        <v>0.94338880545577097</v>
      </c>
      <c r="I161" s="166"/>
      <c r="J161" s="166"/>
      <c r="K161" s="166"/>
      <c r="L161" s="163"/>
      <c r="M161" s="166">
        <f t="shared" si="26"/>
        <v>0.92561399747634132</v>
      </c>
      <c r="N161" s="166">
        <f t="shared" si="26"/>
        <v>0.92561399747634132</v>
      </c>
      <c r="O161" s="166">
        <f t="shared" si="26"/>
        <v>0.92561399747634132</v>
      </c>
      <c r="P161" s="166">
        <f t="shared" si="26"/>
        <v>0.93216433999924353</v>
      </c>
      <c r="Q161" s="166">
        <f t="shared" si="26"/>
        <v>0.93216433999924353</v>
      </c>
      <c r="R161" s="166">
        <f t="shared" si="26"/>
        <v>0.95111013046577186</v>
      </c>
      <c r="S161" s="166">
        <f t="shared" si="26"/>
        <v>0.95111013046577186</v>
      </c>
      <c r="T161" s="166">
        <f t="shared" si="26"/>
        <v>0.95111013046577186</v>
      </c>
      <c r="U161" s="166">
        <f t="shared" si="26"/>
        <v>0.95111013046577186</v>
      </c>
      <c r="V161" s="166">
        <f t="shared" si="26"/>
        <v>0.95111013046577186</v>
      </c>
      <c r="W161" s="166">
        <f t="shared" si="26"/>
        <v>0.95111013046577186</v>
      </c>
      <c r="X161" s="166">
        <f t="shared" si="26"/>
        <v>0.95111013046577186</v>
      </c>
      <c r="Y161" s="166">
        <f t="shared" si="26"/>
        <v>0.95111013046577186</v>
      </c>
      <c r="Z161" s="166">
        <f t="shared" si="26"/>
        <v>0.95588957835755972</v>
      </c>
      <c r="AA161" s="166">
        <f t="shared" si="26"/>
        <v>0.95588957835755972</v>
      </c>
    </row>
    <row r="162" spans="1:27" hidden="1" outlineLevel="1" x14ac:dyDescent="0.25">
      <c r="A162" s="164">
        <f t="shared" si="21"/>
        <v>2027</v>
      </c>
      <c r="B162" s="138">
        <f t="shared" si="22"/>
        <v>7</v>
      </c>
      <c r="F162" s="165">
        <f t="shared" si="25"/>
        <v>46569</v>
      </c>
      <c r="H162" s="166">
        <f t="shared" si="23"/>
        <v>0.94338880545577097</v>
      </c>
      <c r="I162" s="166"/>
      <c r="J162" s="166"/>
      <c r="K162" s="166"/>
      <c r="L162" s="163"/>
      <c r="M162" s="166">
        <f t="shared" si="26"/>
        <v>0.92561399747634132</v>
      </c>
      <c r="N162" s="166">
        <f t="shared" si="26"/>
        <v>0.92561399747634132</v>
      </c>
      <c r="O162" s="166">
        <f t="shared" si="26"/>
        <v>0.92561399747634132</v>
      </c>
      <c r="P162" s="166">
        <f t="shared" si="26"/>
        <v>0.93216433999924353</v>
      </c>
      <c r="Q162" s="166">
        <f t="shared" si="26"/>
        <v>0.93216433999924353</v>
      </c>
      <c r="R162" s="166">
        <f t="shared" si="26"/>
        <v>0.95111013046577186</v>
      </c>
      <c r="S162" s="166">
        <f t="shared" si="26"/>
        <v>0.95111013046577186</v>
      </c>
      <c r="T162" s="166">
        <f t="shared" si="26"/>
        <v>0.95111013046577186</v>
      </c>
      <c r="U162" s="166">
        <f t="shared" si="26"/>
        <v>0.95111013046577186</v>
      </c>
      <c r="V162" s="166">
        <f t="shared" si="26"/>
        <v>0.95111013046577186</v>
      </c>
      <c r="W162" s="166">
        <f t="shared" si="26"/>
        <v>0.95111013046577186</v>
      </c>
      <c r="X162" s="166">
        <f t="shared" si="26"/>
        <v>0.95111013046577186</v>
      </c>
      <c r="Y162" s="166">
        <f t="shared" si="26"/>
        <v>0.95111013046577186</v>
      </c>
      <c r="Z162" s="166">
        <f t="shared" si="26"/>
        <v>0.95588957835755972</v>
      </c>
      <c r="AA162" s="166">
        <f t="shared" si="26"/>
        <v>0.95588957835755972</v>
      </c>
    </row>
    <row r="163" spans="1:27" hidden="1" outlineLevel="1" x14ac:dyDescent="0.25">
      <c r="A163" s="164">
        <f t="shared" si="21"/>
        <v>2027</v>
      </c>
      <c r="B163" s="138">
        <f t="shared" si="22"/>
        <v>8</v>
      </c>
      <c r="F163" s="165">
        <f t="shared" si="25"/>
        <v>46600</v>
      </c>
      <c r="H163" s="166">
        <f t="shared" si="23"/>
        <v>0.94338880545577097</v>
      </c>
      <c r="I163" s="166"/>
      <c r="J163" s="166"/>
      <c r="K163" s="166"/>
      <c r="L163" s="163"/>
      <c r="M163" s="166">
        <f t="shared" si="26"/>
        <v>0.92561399747634132</v>
      </c>
      <c r="N163" s="166">
        <f t="shared" si="26"/>
        <v>0.92561399747634132</v>
      </c>
      <c r="O163" s="166">
        <f t="shared" si="26"/>
        <v>0.92561399747634132</v>
      </c>
      <c r="P163" s="166">
        <f t="shared" si="26"/>
        <v>0.93216433999924353</v>
      </c>
      <c r="Q163" s="166">
        <f t="shared" si="26"/>
        <v>0.93216433999924353</v>
      </c>
      <c r="R163" s="166">
        <f t="shared" si="26"/>
        <v>0.95111013046577186</v>
      </c>
      <c r="S163" s="166">
        <f t="shared" si="26"/>
        <v>0.95111013046577186</v>
      </c>
      <c r="T163" s="166">
        <f t="shared" si="26"/>
        <v>0.95111013046577186</v>
      </c>
      <c r="U163" s="166">
        <f t="shared" si="26"/>
        <v>0.95111013046577186</v>
      </c>
      <c r="V163" s="166">
        <f t="shared" si="26"/>
        <v>0.95111013046577186</v>
      </c>
      <c r="W163" s="166">
        <f t="shared" si="26"/>
        <v>0.95111013046577186</v>
      </c>
      <c r="X163" s="166">
        <f t="shared" si="26"/>
        <v>0.95111013046577186</v>
      </c>
      <c r="Y163" s="166">
        <f t="shared" si="26"/>
        <v>0.95111013046577186</v>
      </c>
      <c r="Z163" s="166">
        <f t="shared" si="26"/>
        <v>0.95588957835755972</v>
      </c>
      <c r="AA163" s="166">
        <f t="shared" si="26"/>
        <v>0.95588957835755972</v>
      </c>
    </row>
    <row r="164" spans="1:27" hidden="1" outlineLevel="1" x14ac:dyDescent="0.25">
      <c r="A164" s="164">
        <f t="shared" si="21"/>
        <v>2027</v>
      </c>
      <c r="B164" s="138">
        <f t="shared" si="22"/>
        <v>9</v>
      </c>
      <c r="F164" s="165">
        <f t="shared" si="25"/>
        <v>46631</v>
      </c>
      <c r="H164" s="166">
        <f t="shared" si="23"/>
        <v>0.94338880545577097</v>
      </c>
      <c r="I164" s="166"/>
      <c r="J164" s="166"/>
      <c r="K164" s="166"/>
      <c r="L164" s="163"/>
      <c r="M164" s="166">
        <f t="shared" si="26"/>
        <v>0.92561399747634132</v>
      </c>
      <c r="N164" s="166">
        <f t="shared" si="26"/>
        <v>0.92561399747634132</v>
      </c>
      <c r="O164" s="166">
        <f t="shared" si="26"/>
        <v>0.92561399747634132</v>
      </c>
      <c r="P164" s="166">
        <f t="shared" si="26"/>
        <v>0.93216433999924353</v>
      </c>
      <c r="Q164" s="166">
        <f t="shared" si="26"/>
        <v>0.93216433999924353</v>
      </c>
      <c r="R164" s="166">
        <f t="shared" si="26"/>
        <v>0.95111013046577186</v>
      </c>
      <c r="S164" s="166">
        <f t="shared" si="26"/>
        <v>0.95111013046577186</v>
      </c>
      <c r="T164" s="166">
        <f t="shared" si="26"/>
        <v>0.95111013046577186</v>
      </c>
      <c r="U164" s="166">
        <f t="shared" si="26"/>
        <v>0.95111013046577186</v>
      </c>
      <c r="V164" s="166">
        <f t="shared" si="26"/>
        <v>0.95111013046577186</v>
      </c>
      <c r="W164" s="166">
        <f t="shared" si="26"/>
        <v>0.95111013046577186</v>
      </c>
      <c r="X164" s="166">
        <f t="shared" si="26"/>
        <v>0.95111013046577186</v>
      </c>
      <c r="Y164" s="166">
        <f t="shared" si="26"/>
        <v>0.95111013046577186</v>
      </c>
      <c r="Z164" s="166">
        <f t="shared" si="26"/>
        <v>0.95588957835755972</v>
      </c>
      <c r="AA164" s="166">
        <f t="shared" si="26"/>
        <v>0.95588957835755972</v>
      </c>
    </row>
    <row r="165" spans="1:27" hidden="1" outlineLevel="1" x14ac:dyDescent="0.25">
      <c r="A165" s="164">
        <f t="shared" si="21"/>
        <v>2027</v>
      </c>
      <c r="B165" s="138">
        <f t="shared" si="22"/>
        <v>10</v>
      </c>
      <c r="F165" s="165">
        <f t="shared" si="25"/>
        <v>46661</v>
      </c>
      <c r="H165" s="166">
        <f t="shared" si="23"/>
        <v>0.94338880545577097</v>
      </c>
      <c r="I165" s="166"/>
      <c r="J165" s="166"/>
      <c r="K165" s="166"/>
      <c r="L165" s="163"/>
      <c r="M165" s="166">
        <f t="shared" si="26"/>
        <v>0.92561399747634132</v>
      </c>
      <c r="N165" s="166">
        <f t="shared" si="26"/>
        <v>0.92561399747634132</v>
      </c>
      <c r="O165" s="166">
        <f t="shared" si="26"/>
        <v>0.92561399747634132</v>
      </c>
      <c r="P165" s="166">
        <f t="shared" si="26"/>
        <v>0.93216433999924353</v>
      </c>
      <c r="Q165" s="166">
        <f t="shared" si="26"/>
        <v>0.93216433999924353</v>
      </c>
      <c r="R165" s="166">
        <f t="shared" si="26"/>
        <v>0.95111013046577186</v>
      </c>
      <c r="S165" s="166">
        <f t="shared" si="26"/>
        <v>0.95111013046577186</v>
      </c>
      <c r="T165" s="166">
        <f t="shared" si="26"/>
        <v>0.95111013046577186</v>
      </c>
      <c r="U165" s="166">
        <f t="shared" si="26"/>
        <v>0.95111013046577186</v>
      </c>
      <c r="V165" s="166">
        <f t="shared" si="26"/>
        <v>0.95111013046577186</v>
      </c>
      <c r="W165" s="166">
        <f t="shared" si="26"/>
        <v>0.95111013046577186</v>
      </c>
      <c r="X165" s="166">
        <f t="shared" si="26"/>
        <v>0.95111013046577186</v>
      </c>
      <c r="Y165" s="166">
        <f t="shared" si="26"/>
        <v>0.95111013046577186</v>
      </c>
      <c r="Z165" s="166">
        <f t="shared" si="26"/>
        <v>0.95588957835755972</v>
      </c>
      <c r="AA165" s="166">
        <f t="shared" si="26"/>
        <v>0.95588957835755972</v>
      </c>
    </row>
    <row r="166" spans="1:27" hidden="1" outlineLevel="1" x14ac:dyDescent="0.25">
      <c r="A166" s="164">
        <f t="shared" si="21"/>
        <v>2027</v>
      </c>
      <c r="B166" s="138">
        <f t="shared" si="22"/>
        <v>11</v>
      </c>
      <c r="F166" s="165">
        <f t="shared" si="25"/>
        <v>46692</v>
      </c>
      <c r="H166" s="166">
        <f t="shared" si="23"/>
        <v>0.94338880545577097</v>
      </c>
      <c r="I166" s="166"/>
      <c r="J166" s="166"/>
      <c r="K166" s="166"/>
      <c r="L166" s="163"/>
      <c r="M166" s="166">
        <f t="shared" si="26"/>
        <v>0.92561399747634132</v>
      </c>
      <c r="N166" s="166">
        <f t="shared" si="26"/>
        <v>0.92561399747634132</v>
      </c>
      <c r="O166" s="166">
        <f t="shared" si="26"/>
        <v>0.92561399747634132</v>
      </c>
      <c r="P166" s="166">
        <f t="shared" si="26"/>
        <v>0.93216433999924353</v>
      </c>
      <c r="Q166" s="166">
        <f t="shared" si="26"/>
        <v>0.93216433999924353</v>
      </c>
      <c r="R166" s="166">
        <f t="shared" si="26"/>
        <v>0.95111013046577186</v>
      </c>
      <c r="S166" s="166">
        <f t="shared" si="26"/>
        <v>0.95111013046577186</v>
      </c>
      <c r="T166" s="166">
        <f t="shared" si="26"/>
        <v>0.95111013046577186</v>
      </c>
      <c r="U166" s="166">
        <f t="shared" si="26"/>
        <v>0.95111013046577186</v>
      </c>
      <c r="V166" s="166">
        <f t="shared" si="26"/>
        <v>0.95111013046577186</v>
      </c>
      <c r="W166" s="166">
        <f t="shared" si="26"/>
        <v>0.95111013046577186</v>
      </c>
      <c r="X166" s="166">
        <f t="shared" si="26"/>
        <v>0.95111013046577186</v>
      </c>
      <c r="Y166" s="166">
        <f t="shared" si="26"/>
        <v>0.95111013046577186</v>
      </c>
      <c r="Z166" s="166">
        <f t="shared" si="26"/>
        <v>0.95588957835755972</v>
      </c>
      <c r="AA166" s="166">
        <f t="shared" si="26"/>
        <v>0.95588957835755972</v>
      </c>
    </row>
    <row r="167" spans="1:27" hidden="1" outlineLevel="1" x14ac:dyDescent="0.25">
      <c r="A167" s="164">
        <f t="shared" si="21"/>
        <v>2027</v>
      </c>
      <c r="B167" s="138">
        <f t="shared" si="22"/>
        <v>12</v>
      </c>
      <c r="F167" s="167">
        <f t="shared" si="25"/>
        <v>46722</v>
      </c>
      <c r="H167" s="168">
        <f t="shared" si="23"/>
        <v>0.94338880545577097</v>
      </c>
      <c r="I167" s="168"/>
      <c r="J167" s="168"/>
      <c r="K167" s="168"/>
      <c r="L167" s="169"/>
      <c r="M167" s="168">
        <f t="shared" si="26"/>
        <v>0.92561399747634132</v>
      </c>
      <c r="N167" s="168">
        <f t="shared" si="26"/>
        <v>0.92561399747634132</v>
      </c>
      <c r="O167" s="168">
        <f t="shared" si="26"/>
        <v>0.92561399747634132</v>
      </c>
      <c r="P167" s="168">
        <f t="shared" si="26"/>
        <v>0.93216433999924353</v>
      </c>
      <c r="Q167" s="168">
        <f t="shared" si="26"/>
        <v>0.93216433999924353</v>
      </c>
      <c r="R167" s="168">
        <f t="shared" si="26"/>
        <v>0.95111013046577186</v>
      </c>
      <c r="S167" s="168">
        <f t="shared" si="26"/>
        <v>0.95111013046577186</v>
      </c>
      <c r="T167" s="168">
        <f t="shared" si="26"/>
        <v>0.95111013046577186</v>
      </c>
      <c r="U167" s="168">
        <f t="shared" si="26"/>
        <v>0.95111013046577186</v>
      </c>
      <c r="V167" s="168">
        <f t="shared" si="26"/>
        <v>0.95111013046577186</v>
      </c>
      <c r="W167" s="168">
        <f t="shared" si="26"/>
        <v>0.95111013046577186</v>
      </c>
      <c r="X167" s="168">
        <f t="shared" si="26"/>
        <v>0.95111013046577186</v>
      </c>
      <c r="Y167" s="168">
        <f t="shared" si="26"/>
        <v>0.95111013046577186</v>
      </c>
      <c r="Z167" s="168">
        <f t="shared" si="26"/>
        <v>0.95588957835755972</v>
      </c>
      <c r="AA167" s="168">
        <f t="shared" si="26"/>
        <v>0.95588957835755972</v>
      </c>
    </row>
    <row r="168" spans="1:27" hidden="1" outlineLevel="1" x14ac:dyDescent="0.25">
      <c r="A168" s="164">
        <f t="shared" si="21"/>
        <v>2028</v>
      </c>
      <c r="B168" s="138">
        <f t="shared" si="22"/>
        <v>1</v>
      </c>
      <c r="F168" s="165">
        <f t="shared" si="25"/>
        <v>46753</v>
      </c>
      <c r="H168" s="166">
        <f t="shared" si="23"/>
        <v>0.93998172016367976</v>
      </c>
      <c r="I168" s="166"/>
      <c r="J168" s="166"/>
      <c r="K168" s="166"/>
      <c r="L168" s="163"/>
      <c r="M168" s="166">
        <f t="shared" si="26"/>
        <v>0.92561399747634132</v>
      </c>
      <c r="N168" s="166">
        <f t="shared" si="26"/>
        <v>0.92561399747634132</v>
      </c>
      <c r="O168" s="166">
        <f t="shared" si="26"/>
        <v>0.91848676969577348</v>
      </c>
      <c r="P168" s="166">
        <f t="shared" si="26"/>
        <v>0.92563918961924885</v>
      </c>
      <c r="Q168" s="166">
        <f t="shared" si="26"/>
        <v>0.93216433999924353</v>
      </c>
      <c r="R168" s="166">
        <f t="shared" si="26"/>
        <v>0.95111013046577186</v>
      </c>
      <c r="S168" s="166">
        <f t="shared" si="26"/>
        <v>0.94635457981344295</v>
      </c>
      <c r="T168" s="166">
        <f t="shared" si="26"/>
        <v>0.94635457981344295</v>
      </c>
      <c r="U168" s="166">
        <f t="shared" si="26"/>
        <v>0.94635457981344295</v>
      </c>
      <c r="V168" s="166">
        <f t="shared" si="26"/>
        <v>0.94635457981344295</v>
      </c>
      <c r="W168" s="166">
        <f t="shared" si="26"/>
        <v>0.94635457981344295</v>
      </c>
      <c r="X168" s="166">
        <f t="shared" si="26"/>
        <v>0.94635457981344295</v>
      </c>
      <c r="Y168" s="166">
        <f t="shared" si="26"/>
        <v>0.94635457981344295</v>
      </c>
      <c r="Z168" s="166">
        <f t="shared" si="26"/>
        <v>0.95111013046577186</v>
      </c>
      <c r="AA168" s="166">
        <f t="shared" si="26"/>
        <v>0.95111013046577186</v>
      </c>
    </row>
    <row r="169" spans="1:27" hidden="1" outlineLevel="1" x14ac:dyDescent="0.25">
      <c r="A169" s="164">
        <f t="shared" si="21"/>
        <v>2028</v>
      </c>
      <c r="B169" s="138">
        <f t="shared" si="22"/>
        <v>2</v>
      </c>
      <c r="F169" s="165">
        <f t="shared" si="25"/>
        <v>46784</v>
      </c>
      <c r="H169" s="166">
        <f t="shared" si="23"/>
        <v>0.93998172016367976</v>
      </c>
      <c r="I169" s="166"/>
      <c r="J169" s="166"/>
      <c r="K169" s="166"/>
      <c r="L169" s="163"/>
      <c r="M169" s="166">
        <f t="shared" si="26"/>
        <v>0.92561399747634132</v>
      </c>
      <c r="N169" s="166">
        <f t="shared" si="26"/>
        <v>0.92561399747634132</v>
      </c>
      <c r="O169" s="166">
        <f t="shared" si="26"/>
        <v>0.91848676969577348</v>
      </c>
      <c r="P169" s="166">
        <f t="shared" si="26"/>
        <v>0.92563918961924885</v>
      </c>
      <c r="Q169" s="166">
        <f t="shared" si="26"/>
        <v>0.93216433999924353</v>
      </c>
      <c r="R169" s="166">
        <f t="shared" si="26"/>
        <v>0.95111013046577186</v>
      </c>
      <c r="S169" s="166">
        <f t="shared" si="26"/>
        <v>0.94635457981344295</v>
      </c>
      <c r="T169" s="166">
        <f t="shared" si="26"/>
        <v>0.94635457981344295</v>
      </c>
      <c r="U169" s="166">
        <f t="shared" si="26"/>
        <v>0.94635457981344295</v>
      </c>
      <c r="V169" s="166">
        <f t="shared" si="26"/>
        <v>0.94635457981344295</v>
      </c>
      <c r="W169" s="166">
        <f t="shared" si="26"/>
        <v>0.94635457981344295</v>
      </c>
      <c r="X169" s="166">
        <f t="shared" si="26"/>
        <v>0.94635457981344295</v>
      </c>
      <c r="Y169" s="166">
        <f t="shared" si="26"/>
        <v>0.94635457981344295</v>
      </c>
      <c r="Z169" s="166">
        <f t="shared" si="26"/>
        <v>0.95111013046577186</v>
      </c>
      <c r="AA169" s="166">
        <f t="shared" si="26"/>
        <v>0.95111013046577186</v>
      </c>
    </row>
    <row r="170" spans="1:27" hidden="1" outlineLevel="1" x14ac:dyDescent="0.25">
      <c r="A170" s="164">
        <f t="shared" si="21"/>
        <v>2028</v>
      </c>
      <c r="B170" s="138">
        <f t="shared" si="22"/>
        <v>3</v>
      </c>
      <c r="F170" s="165">
        <f t="shared" si="25"/>
        <v>46813</v>
      </c>
      <c r="H170" s="166">
        <f t="shared" si="23"/>
        <v>0.93998172016367976</v>
      </c>
      <c r="I170" s="166"/>
      <c r="J170" s="166"/>
      <c r="K170" s="166"/>
      <c r="L170" s="163"/>
      <c r="M170" s="166">
        <f t="shared" si="26"/>
        <v>0.92561399747634132</v>
      </c>
      <c r="N170" s="166">
        <f t="shared" si="26"/>
        <v>0.92561399747634132</v>
      </c>
      <c r="O170" s="166">
        <f t="shared" si="26"/>
        <v>0.91848676969577348</v>
      </c>
      <c r="P170" s="166">
        <f t="shared" si="26"/>
        <v>0.92563918961924885</v>
      </c>
      <c r="Q170" s="166">
        <f t="shared" si="26"/>
        <v>0.93216433999924353</v>
      </c>
      <c r="R170" s="166">
        <f t="shared" si="26"/>
        <v>0.95111013046577186</v>
      </c>
      <c r="S170" s="166">
        <f t="shared" si="26"/>
        <v>0.94635457981344295</v>
      </c>
      <c r="T170" s="166">
        <f t="shared" si="26"/>
        <v>0.94635457981344295</v>
      </c>
      <c r="U170" s="166">
        <f t="shared" si="26"/>
        <v>0.94635457981344295</v>
      </c>
      <c r="V170" s="166">
        <f t="shared" si="26"/>
        <v>0.94635457981344295</v>
      </c>
      <c r="W170" s="166">
        <f t="shared" si="26"/>
        <v>0.94635457981344295</v>
      </c>
      <c r="X170" s="166">
        <f t="shared" si="26"/>
        <v>0.94635457981344295</v>
      </c>
      <c r="Y170" s="166">
        <f t="shared" si="26"/>
        <v>0.94635457981344295</v>
      </c>
      <c r="Z170" s="166">
        <f t="shared" si="26"/>
        <v>0.95111013046577186</v>
      </c>
      <c r="AA170" s="166">
        <f t="shared" si="26"/>
        <v>0.95111013046577186</v>
      </c>
    </row>
    <row r="171" spans="1:27" hidden="1" outlineLevel="1" x14ac:dyDescent="0.25">
      <c r="A171" s="164">
        <f t="shared" si="21"/>
        <v>2028</v>
      </c>
      <c r="B171" s="138">
        <f t="shared" si="22"/>
        <v>4</v>
      </c>
      <c r="F171" s="165">
        <f t="shared" si="25"/>
        <v>46844</v>
      </c>
      <c r="H171" s="166">
        <f t="shared" si="23"/>
        <v>0.93998172016367976</v>
      </c>
      <c r="I171" s="166"/>
      <c r="J171" s="166"/>
      <c r="K171" s="166"/>
      <c r="L171" s="163"/>
      <c r="M171" s="166">
        <f t="shared" si="26"/>
        <v>0.92561399747634132</v>
      </c>
      <c r="N171" s="166">
        <f t="shared" si="26"/>
        <v>0.92561399747634132</v>
      </c>
      <c r="O171" s="166">
        <f t="shared" si="26"/>
        <v>0.91848676969577348</v>
      </c>
      <c r="P171" s="166">
        <f t="shared" si="26"/>
        <v>0.92563918961924885</v>
      </c>
      <c r="Q171" s="166">
        <f t="shared" si="26"/>
        <v>0.93216433999924353</v>
      </c>
      <c r="R171" s="166">
        <f t="shared" si="26"/>
        <v>0.95111013046577186</v>
      </c>
      <c r="S171" s="166">
        <f t="shared" si="26"/>
        <v>0.94635457981344295</v>
      </c>
      <c r="T171" s="166">
        <f t="shared" si="26"/>
        <v>0.94635457981344295</v>
      </c>
      <c r="U171" s="166">
        <f t="shared" si="26"/>
        <v>0.94635457981344295</v>
      </c>
      <c r="V171" s="166">
        <f t="shared" si="26"/>
        <v>0.94635457981344295</v>
      </c>
      <c r="W171" s="166">
        <f t="shared" si="26"/>
        <v>0.94635457981344295</v>
      </c>
      <c r="X171" s="166">
        <f t="shared" si="26"/>
        <v>0.94635457981344295</v>
      </c>
      <c r="Y171" s="166">
        <f t="shared" si="26"/>
        <v>0.94635457981344295</v>
      </c>
      <c r="Z171" s="166">
        <f t="shared" si="26"/>
        <v>0.95111013046577186</v>
      </c>
      <c r="AA171" s="166">
        <f t="shared" si="26"/>
        <v>0.95111013046577186</v>
      </c>
    </row>
    <row r="172" spans="1:27" hidden="1" outlineLevel="1" x14ac:dyDescent="0.25">
      <c r="A172" s="164">
        <f t="shared" si="21"/>
        <v>2028</v>
      </c>
      <c r="B172" s="138">
        <f t="shared" si="22"/>
        <v>5</v>
      </c>
      <c r="F172" s="165">
        <f t="shared" si="25"/>
        <v>46874</v>
      </c>
      <c r="H172" s="166">
        <f t="shared" si="23"/>
        <v>0.93787006963169417</v>
      </c>
      <c r="I172" s="166"/>
      <c r="J172" s="166"/>
      <c r="K172" s="166"/>
      <c r="L172" s="163"/>
      <c r="M172" s="166">
        <f t="shared" si="26"/>
        <v>0.91848676969577348</v>
      </c>
      <c r="N172" s="166">
        <f t="shared" si="26"/>
        <v>0.91848676969577348</v>
      </c>
      <c r="O172" s="166">
        <f t="shared" si="26"/>
        <v>0.91848676969577348</v>
      </c>
      <c r="P172" s="166">
        <f t="shared" si="26"/>
        <v>0.92563918961924885</v>
      </c>
      <c r="Q172" s="166">
        <f t="shared" si="26"/>
        <v>0.92563918961924885</v>
      </c>
      <c r="R172" s="166">
        <f t="shared" si="26"/>
        <v>0.94635457981344295</v>
      </c>
      <c r="S172" s="166">
        <f t="shared" si="26"/>
        <v>0.94635457981344295</v>
      </c>
      <c r="T172" s="166">
        <f t="shared" si="26"/>
        <v>0.94635457981344295</v>
      </c>
      <c r="U172" s="166">
        <f t="shared" si="26"/>
        <v>0.94635457981344295</v>
      </c>
      <c r="V172" s="166">
        <f t="shared" si="26"/>
        <v>0.94635457981344295</v>
      </c>
      <c r="W172" s="166">
        <f t="shared" si="26"/>
        <v>0.94635457981344295</v>
      </c>
      <c r="X172" s="166">
        <f t="shared" si="26"/>
        <v>0.94635457981344295</v>
      </c>
      <c r="Y172" s="166">
        <f t="shared" si="26"/>
        <v>0.94635457981344295</v>
      </c>
      <c r="Z172" s="166">
        <f t="shared" si="26"/>
        <v>0.95111013046577186</v>
      </c>
      <c r="AA172" s="166">
        <f t="shared" si="26"/>
        <v>0.95111013046577186</v>
      </c>
    </row>
    <row r="173" spans="1:27" hidden="1" outlineLevel="1" x14ac:dyDescent="0.25">
      <c r="A173" s="164">
        <f t="shared" si="21"/>
        <v>2028</v>
      </c>
      <c r="B173" s="138">
        <f t="shared" si="22"/>
        <v>6</v>
      </c>
      <c r="F173" s="165">
        <f t="shared" si="25"/>
        <v>46905</v>
      </c>
      <c r="H173" s="166">
        <f t="shared" si="23"/>
        <v>0.93787006963169417</v>
      </c>
      <c r="I173" s="166"/>
      <c r="J173" s="166"/>
      <c r="K173" s="166"/>
      <c r="L173" s="163"/>
      <c r="M173" s="166">
        <f t="shared" ref="M173:AA188" si="27">IF($F173=M$9,1,IF($F173&gt;=EDATE(M$9,12),IF(M$8="Prior Year",M161*(1-M$7),M161-M$7),IF(M172&gt;0,M172,0)))</f>
        <v>0.91848676969577348</v>
      </c>
      <c r="N173" s="166">
        <f t="shared" si="27"/>
        <v>0.91848676969577348</v>
      </c>
      <c r="O173" s="166">
        <f t="shared" si="27"/>
        <v>0.91848676969577348</v>
      </c>
      <c r="P173" s="166">
        <f t="shared" si="27"/>
        <v>0.92563918961924885</v>
      </c>
      <c r="Q173" s="166">
        <f t="shared" si="27"/>
        <v>0.92563918961924885</v>
      </c>
      <c r="R173" s="166">
        <f t="shared" si="27"/>
        <v>0.94635457981344295</v>
      </c>
      <c r="S173" s="166">
        <f t="shared" si="27"/>
        <v>0.94635457981344295</v>
      </c>
      <c r="T173" s="166">
        <f t="shared" si="27"/>
        <v>0.94635457981344295</v>
      </c>
      <c r="U173" s="166">
        <f t="shared" si="27"/>
        <v>0.94635457981344295</v>
      </c>
      <c r="V173" s="166">
        <f t="shared" si="27"/>
        <v>0.94635457981344295</v>
      </c>
      <c r="W173" s="166">
        <f t="shared" si="27"/>
        <v>0.94635457981344295</v>
      </c>
      <c r="X173" s="166">
        <f t="shared" si="27"/>
        <v>0.94635457981344295</v>
      </c>
      <c r="Y173" s="166">
        <f t="shared" si="27"/>
        <v>0.94635457981344295</v>
      </c>
      <c r="Z173" s="166">
        <f t="shared" si="27"/>
        <v>0.95111013046577186</v>
      </c>
      <c r="AA173" s="166">
        <f t="shared" si="27"/>
        <v>0.95111013046577186</v>
      </c>
    </row>
    <row r="174" spans="1:27" hidden="1" outlineLevel="1" x14ac:dyDescent="0.25">
      <c r="A174" s="164">
        <f t="shared" si="21"/>
        <v>2028</v>
      </c>
      <c r="B174" s="138">
        <f t="shared" si="22"/>
        <v>7</v>
      </c>
      <c r="F174" s="165">
        <f t="shared" si="25"/>
        <v>46935</v>
      </c>
      <c r="H174" s="166">
        <f t="shared" si="23"/>
        <v>0.93787006963169417</v>
      </c>
      <c r="I174" s="166"/>
      <c r="J174" s="166"/>
      <c r="K174" s="166"/>
      <c r="L174" s="163"/>
      <c r="M174" s="166">
        <f t="shared" si="27"/>
        <v>0.91848676969577348</v>
      </c>
      <c r="N174" s="166">
        <f t="shared" si="27"/>
        <v>0.91848676969577348</v>
      </c>
      <c r="O174" s="166">
        <f t="shared" si="27"/>
        <v>0.91848676969577348</v>
      </c>
      <c r="P174" s="166">
        <f t="shared" si="27"/>
        <v>0.92563918961924885</v>
      </c>
      <c r="Q174" s="166">
        <f t="shared" si="27"/>
        <v>0.92563918961924885</v>
      </c>
      <c r="R174" s="166">
        <f t="shared" si="27"/>
        <v>0.94635457981344295</v>
      </c>
      <c r="S174" s="166">
        <f t="shared" si="27"/>
        <v>0.94635457981344295</v>
      </c>
      <c r="T174" s="166">
        <f t="shared" si="27"/>
        <v>0.94635457981344295</v>
      </c>
      <c r="U174" s="166">
        <f t="shared" si="27"/>
        <v>0.94635457981344295</v>
      </c>
      <c r="V174" s="166">
        <f t="shared" si="27"/>
        <v>0.94635457981344295</v>
      </c>
      <c r="W174" s="166">
        <f t="shared" si="27"/>
        <v>0.94635457981344295</v>
      </c>
      <c r="X174" s="166">
        <f t="shared" si="27"/>
        <v>0.94635457981344295</v>
      </c>
      <c r="Y174" s="166">
        <f t="shared" si="27"/>
        <v>0.94635457981344295</v>
      </c>
      <c r="Z174" s="166">
        <f t="shared" si="27"/>
        <v>0.95111013046577186</v>
      </c>
      <c r="AA174" s="166">
        <f t="shared" si="27"/>
        <v>0.95111013046577186</v>
      </c>
    </row>
    <row r="175" spans="1:27" hidden="1" outlineLevel="1" x14ac:dyDescent="0.25">
      <c r="A175" s="164">
        <f t="shared" si="21"/>
        <v>2028</v>
      </c>
      <c r="B175" s="138">
        <f t="shared" si="22"/>
        <v>8</v>
      </c>
      <c r="F175" s="165">
        <f t="shared" si="25"/>
        <v>46966</v>
      </c>
      <c r="H175" s="166">
        <f t="shared" si="23"/>
        <v>0.93787006963169417</v>
      </c>
      <c r="I175" s="166"/>
      <c r="J175" s="166"/>
      <c r="K175" s="166"/>
      <c r="L175" s="163"/>
      <c r="M175" s="166">
        <f t="shared" si="27"/>
        <v>0.91848676969577348</v>
      </c>
      <c r="N175" s="166">
        <f t="shared" si="27"/>
        <v>0.91848676969577348</v>
      </c>
      <c r="O175" s="166">
        <f t="shared" si="27"/>
        <v>0.91848676969577348</v>
      </c>
      <c r="P175" s="166">
        <f t="shared" si="27"/>
        <v>0.92563918961924885</v>
      </c>
      <c r="Q175" s="166">
        <f t="shared" si="27"/>
        <v>0.92563918961924885</v>
      </c>
      <c r="R175" s="166">
        <f t="shared" si="27"/>
        <v>0.94635457981344295</v>
      </c>
      <c r="S175" s="166">
        <f t="shared" si="27"/>
        <v>0.94635457981344295</v>
      </c>
      <c r="T175" s="166">
        <f t="shared" si="27"/>
        <v>0.94635457981344295</v>
      </c>
      <c r="U175" s="166">
        <f t="shared" si="27"/>
        <v>0.94635457981344295</v>
      </c>
      <c r="V175" s="166">
        <f t="shared" si="27"/>
        <v>0.94635457981344295</v>
      </c>
      <c r="W175" s="166">
        <f t="shared" si="27"/>
        <v>0.94635457981344295</v>
      </c>
      <c r="X175" s="166">
        <f t="shared" si="27"/>
        <v>0.94635457981344295</v>
      </c>
      <c r="Y175" s="166">
        <f t="shared" si="27"/>
        <v>0.94635457981344295</v>
      </c>
      <c r="Z175" s="166">
        <f t="shared" si="27"/>
        <v>0.95111013046577186</v>
      </c>
      <c r="AA175" s="166">
        <f t="shared" si="27"/>
        <v>0.95111013046577186</v>
      </c>
    </row>
    <row r="176" spans="1:27" hidden="1" outlineLevel="1" x14ac:dyDescent="0.25">
      <c r="A176" s="164">
        <f t="shared" si="21"/>
        <v>2028</v>
      </c>
      <c r="B176" s="138">
        <f t="shared" si="22"/>
        <v>9</v>
      </c>
      <c r="F176" s="165">
        <f t="shared" si="25"/>
        <v>46997</v>
      </c>
      <c r="H176" s="166">
        <f t="shared" si="23"/>
        <v>0.93787006963169417</v>
      </c>
      <c r="I176" s="166"/>
      <c r="J176" s="166"/>
      <c r="K176" s="166"/>
      <c r="L176" s="163"/>
      <c r="M176" s="166">
        <f t="shared" si="27"/>
        <v>0.91848676969577348</v>
      </c>
      <c r="N176" s="166">
        <f t="shared" si="27"/>
        <v>0.91848676969577348</v>
      </c>
      <c r="O176" s="166">
        <f t="shared" si="27"/>
        <v>0.91848676969577348</v>
      </c>
      <c r="P176" s="166">
        <f t="shared" si="27"/>
        <v>0.92563918961924885</v>
      </c>
      <c r="Q176" s="166">
        <f t="shared" si="27"/>
        <v>0.92563918961924885</v>
      </c>
      <c r="R176" s="166">
        <f t="shared" si="27"/>
        <v>0.94635457981344295</v>
      </c>
      <c r="S176" s="166">
        <f t="shared" si="27"/>
        <v>0.94635457981344295</v>
      </c>
      <c r="T176" s="166">
        <f t="shared" si="27"/>
        <v>0.94635457981344295</v>
      </c>
      <c r="U176" s="166">
        <f t="shared" si="27"/>
        <v>0.94635457981344295</v>
      </c>
      <c r="V176" s="166">
        <f t="shared" si="27"/>
        <v>0.94635457981344295</v>
      </c>
      <c r="W176" s="166">
        <f t="shared" si="27"/>
        <v>0.94635457981344295</v>
      </c>
      <c r="X176" s="166">
        <f t="shared" si="27"/>
        <v>0.94635457981344295</v>
      </c>
      <c r="Y176" s="166">
        <f t="shared" si="27"/>
        <v>0.94635457981344295</v>
      </c>
      <c r="Z176" s="166">
        <f t="shared" si="27"/>
        <v>0.95111013046577186</v>
      </c>
      <c r="AA176" s="166">
        <f t="shared" si="27"/>
        <v>0.95111013046577186</v>
      </c>
    </row>
    <row r="177" spans="1:27" hidden="1" outlineLevel="1" x14ac:dyDescent="0.25">
      <c r="A177" s="164">
        <f t="shared" si="21"/>
        <v>2028</v>
      </c>
      <c r="B177" s="138">
        <f t="shared" si="22"/>
        <v>10</v>
      </c>
      <c r="F177" s="165">
        <f t="shared" si="25"/>
        <v>47027</v>
      </c>
      <c r="H177" s="166">
        <f t="shared" si="23"/>
        <v>0.93787006963169417</v>
      </c>
      <c r="I177" s="166"/>
      <c r="J177" s="166"/>
      <c r="K177" s="166"/>
      <c r="L177" s="163"/>
      <c r="M177" s="166">
        <f t="shared" si="27"/>
        <v>0.91848676969577348</v>
      </c>
      <c r="N177" s="166">
        <f t="shared" si="27"/>
        <v>0.91848676969577348</v>
      </c>
      <c r="O177" s="166">
        <f t="shared" si="27"/>
        <v>0.91848676969577348</v>
      </c>
      <c r="P177" s="166">
        <f t="shared" si="27"/>
        <v>0.92563918961924885</v>
      </c>
      <c r="Q177" s="166">
        <f t="shared" si="27"/>
        <v>0.92563918961924885</v>
      </c>
      <c r="R177" s="166">
        <f t="shared" si="27"/>
        <v>0.94635457981344295</v>
      </c>
      <c r="S177" s="166">
        <f t="shared" si="27"/>
        <v>0.94635457981344295</v>
      </c>
      <c r="T177" s="166">
        <f t="shared" si="27"/>
        <v>0.94635457981344295</v>
      </c>
      <c r="U177" s="166">
        <f t="shared" si="27"/>
        <v>0.94635457981344295</v>
      </c>
      <c r="V177" s="166">
        <f t="shared" si="27"/>
        <v>0.94635457981344295</v>
      </c>
      <c r="W177" s="166">
        <f t="shared" si="27"/>
        <v>0.94635457981344295</v>
      </c>
      <c r="X177" s="166">
        <f t="shared" si="27"/>
        <v>0.94635457981344295</v>
      </c>
      <c r="Y177" s="166">
        <f t="shared" si="27"/>
        <v>0.94635457981344295</v>
      </c>
      <c r="Z177" s="166">
        <f t="shared" si="27"/>
        <v>0.95111013046577186</v>
      </c>
      <c r="AA177" s="166">
        <f t="shared" si="27"/>
        <v>0.95111013046577186</v>
      </c>
    </row>
    <row r="178" spans="1:27" hidden="1" outlineLevel="1" x14ac:dyDescent="0.25">
      <c r="A178" s="164">
        <f t="shared" si="21"/>
        <v>2028</v>
      </c>
      <c r="B178" s="138">
        <f t="shared" si="22"/>
        <v>11</v>
      </c>
      <c r="F178" s="165">
        <f t="shared" si="25"/>
        <v>47058</v>
      </c>
      <c r="H178" s="166">
        <f t="shared" si="23"/>
        <v>0.93787006963169417</v>
      </c>
      <c r="I178" s="166"/>
      <c r="J178" s="166"/>
      <c r="K178" s="166"/>
      <c r="L178" s="163"/>
      <c r="M178" s="166">
        <f t="shared" si="27"/>
        <v>0.91848676969577348</v>
      </c>
      <c r="N178" s="166">
        <f t="shared" si="27"/>
        <v>0.91848676969577348</v>
      </c>
      <c r="O178" s="166">
        <f t="shared" si="27"/>
        <v>0.91848676969577348</v>
      </c>
      <c r="P178" s="166">
        <f t="shared" si="27"/>
        <v>0.92563918961924885</v>
      </c>
      <c r="Q178" s="166">
        <f t="shared" si="27"/>
        <v>0.92563918961924885</v>
      </c>
      <c r="R178" s="166">
        <f t="shared" si="27"/>
        <v>0.94635457981344295</v>
      </c>
      <c r="S178" s="166">
        <f t="shared" si="27"/>
        <v>0.94635457981344295</v>
      </c>
      <c r="T178" s="166">
        <f t="shared" si="27"/>
        <v>0.94635457981344295</v>
      </c>
      <c r="U178" s="166">
        <f t="shared" si="27"/>
        <v>0.94635457981344295</v>
      </c>
      <c r="V178" s="166">
        <f t="shared" si="27"/>
        <v>0.94635457981344295</v>
      </c>
      <c r="W178" s="166">
        <f t="shared" si="27"/>
        <v>0.94635457981344295</v>
      </c>
      <c r="X178" s="166">
        <f t="shared" si="27"/>
        <v>0.94635457981344295</v>
      </c>
      <c r="Y178" s="166">
        <f t="shared" si="27"/>
        <v>0.94635457981344295</v>
      </c>
      <c r="Z178" s="166">
        <f t="shared" si="27"/>
        <v>0.95111013046577186</v>
      </c>
      <c r="AA178" s="166">
        <f t="shared" si="27"/>
        <v>0.95111013046577186</v>
      </c>
    </row>
    <row r="179" spans="1:27" hidden="1" outlineLevel="1" x14ac:dyDescent="0.25">
      <c r="A179" s="164">
        <f t="shared" si="21"/>
        <v>2028</v>
      </c>
      <c r="B179" s="138">
        <f t="shared" si="22"/>
        <v>12</v>
      </c>
      <c r="F179" s="167">
        <f t="shared" si="25"/>
        <v>47088</v>
      </c>
      <c r="H179" s="168">
        <f t="shared" si="23"/>
        <v>0.93787006963169417</v>
      </c>
      <c r="I179" s="168"/>
      <c r="J179" s="168"/>
      <c r="K179" s="168"/>
      <c r="L179" s="169"/>
      <c r="M179" s="168">
        <f t="shared" si="27"/>
        <v>0.91848676969577348</v>
      </c>
      <c r="N179" s="168">
        <f t="shared" si="27"/>
        <v>0.91848676969577348</v>
      </c>
      <c r="O179" s="168">
        <f t="shared" si="27"/>
        <v>0.91848676969577348</v>
      </c>
      <c r="P179" s="168">
        <f t="shared" si="27"/>
        <v>0.92563918961924885</v>
      </c>
      <c r="Q179" s="168">
        <f t="shared" si="27"/>
        <v>0.92563918961924885</v>
      </c>
      <c r="R179" s="168">
        <f t="shared" si="27"/>
        <v>0.94635457981344295</v>
      </c>
      <c r="S179" s="168">
        <f t="shared" si="27"/>
        <v>0.94635457981344295</v>
      </c>
      <c r="T179" s="168">
        <f t="shared" si="27"/>
        <v>0.94635457981344295</v>
      </c>
      <c r="U179" s="168">
        <f t="shared" si="27"/>
        <v>0.94635457981344295</v>
      </c>
      <c r="V179" s="168">
        <f t="shared" si="27"/>
        <v>0.94635457981344295</v>
      </c>
      <c r="W179" s="168">
        <f t="shared" si="27"/>
        <v>0.94635457981344295</v>
      </c>
      <c r="X179" s="168">
        <f t="shared" si="27"/>
        <v>0.94635457981344295</v>
      </c>
      <c r="Y179" s="168">
        <f t="shared" si="27"/>
        <v>0.94635457981344295</v>
      </c>
      <c r="Z179" s="168">
        <f t="shared" si="27"/>
        <v>0.95111013046577186</v>
      </c>
      <c r="AA179" s="168">
        <f t="shared" si="27"/>
        <v>0.95111013046577186</v>
      </c>
    </row>
    <row r="180" spans="1:27" hidden="1" outlineLevel="1" x14ac:dyDescent="0.25">
      <c r="A180" s="164">
        <f t="shared" si="21"/>
        <v>2029</v>
      </c>
      <c r="B180" s="138">
        <f t="shared" si="22"/>
        <v>1</v>
      </c>
      <c r="F180" s="165">
        <f t="shared" si="25"/>
        <v>47119</v>
      </c>
      <c r="H180" s="166">
        <f t="shared" si="23"/>
        <v>0.9344817449357351</v>
      </c>
      <c r="I180" s="166"/>
      <c r="J180" s="166"/>
      <c r="K180" s="166"/>
      <c r="L180" s="163"/>
      <c r="M180" s="166">
        <f t="shared" si="27"/>
        <v>0.91848676969577348</v>
      </c>
      <c r="N180" s="166">
        <f t="shared" si="27"/>
        <v>0.91848676969577348</v>
      </c>
      <c r="O180" s="166">
        <f t="shared" si="27"/>
        <v>0.91141442156911601</v>
      </c>
      <c r="P180" s="166">
        <f t="shared" si="27"/>
        <v>0.91915971529191409</v>
      </c>
      <c r="Q180" s="166">
        <f t="shared" si="27"/>
        <v>0.92563918961924885</v>
      </c>
      <c r="R180" s="166">
        <f t="shared" si="27"/>
        <v>0.94635457981344295</v>
      </c>
      <c r="S180" s="166">
        <f t="shared" si="27"/>
        <v>0.94162280691437572</v>
      </c>
      <c r="T180" s="166">
        <f t="shared" si="27"/>
        <v>0.94162280691437572</v>
      </c>
      <c r="U180" s="166">
        <f t="shared" si="27"/>
        <v>0.94162280691437572</v>
      </c>
      <c r="V180" s="166">
        <f t="shared" si="27"/>
        <v>0.94162280691437572</v>
      </c>
      <c r="W180" s="166">
        <f t="shared" si="27"/>
        <v>0.94162280691437572</v>
      </c>
      <c r="X180" s="166">
        <f t="shared" si="27"/>
        <v>0.94162280691437572</v>
      </c>
      <c r="Y180" s="166">
        <f t="shared" si="27"/>
        <v>0.94162280691437572</v>
      </c>
      <c r="Z180" s="166">
        <f t="shared" si="27"/>
        <v>0.94635457981344295</v>
      </c>
      <c r="AA180" s="166">
        <f t="shared" si="27"/>
        <v>0.94635457981344295</v>
      </c>
    </row>
    <row r="181" spans="1:27" hidden="1" outlineLevel="1" x14ac:dyDescent="0.25">
      <c r="A181" s="164">
        <f t="shared" si="21"/>
        <v>2029</v>
      </c>
      <c r="B181" s="138">
        <f t="shared" si="22"/>
        <v>2</v>
      </c>
      <c r="F181" s="165">
        <f t="shared" si="25"/>
        <v>47150</v>
      </c>
      <c r="H181" s="166">
        <f t="shared" si="23"/>
        <v>0.9344817449357351</v>
      </c>
      <c r="I181" s="166"/>
      <c r="J181" s="166"/>
      <c r="K181" s="166"/>
      <c r="L181" s="163"/>
      <c r="M181" s="166">
        <f t="shared" si="27"/>
        <v>0.91848676969577348</v>
      </c>
      <c r="N181" s="166">
        <f t="shared" si="27"/>
        <v>0.91848676969577348</v>
      </c>
      <c r="O181" s="166">
        <f t="shared" si="27"/>
        <v>0.91141442156911601</v>
      </c>
      <c r="P181" s="166">
        <f t="shared" si="27"/>
        <v>0.91915971529191409</v>
      </c>
      <c r="Q181" s="166">
        <f t="shared" si="27"/>
        <v>0.92563918961924885</v>
      </c>
      <c r="R181" s="166">
        <f t="shared" si="27"/>
        <v>0.94635457981344295</v>
      </c>
      <c r="S181" s="166">
        <f t="shared" si="27"/>
        <v>0.94162280691437572</v>
      </c>
      <c r="T181" s="166">
        <f t="shared" si="27"/>
        <v>0.94162280691437572</v>
      </c>
      <c r="U181" s="166">
        <f t="shared" si="27"/>
        <v>0.94162280691437572</v>
      </c>
      <c r="V181" s="166">
        <f t="shared" si="27"/>
        <v>0.94162280691437572</v>
      </c>
      <c r="W181" s="166">
        <f t="shared" si="27"/>
        <v>0.94162280691437572</v>
      </c>
      <c r="X181" s="166">
        <f t="shared" si="27"/>
        <v>0.94162280691437572</v>
      </c>
      <c r="Y181" s="166">
        <f t="shared" si="27"/>
        <v>0.94162280691437572</v>
      </c>
      <c r="Z181" s="166">
        <f t="shared" si="27"/>
        <v>0.94635457981344295</v>
      </c>
      <c r="AA181" s="166">
        <f t="shared" si="27"/>
        <v>0.94635457981344295</v>
      </c>
    </row>
    <row r="182" spans="1:27" hidden="1" outlineLevel="1" x14ac:dyDescent="0.25">
      <c r="A182" s="164">
        <f t="shared" si="21"/>
        <v>2029</v>
      </c>
      <c r="B182" s="138">
        <f t="shared" si="22"/>
        <v>3</v>
      </c>
      <c r="F182" s="165">
        <f t="shared" si="25"/>
        <v>47178</v>
      </c>
      <c r="H182" s="166">
        <f t="shared" si="23"/>
        <v>0.9344817449357351</v>
      </c>
      <c r="I182" s="166"/>
      <c r="J182" s="166"/>
      <c r="K182" s="166"/>
      <c r="L182" s="163"/>
      <c r="M182" s="166">
        <f t="shared" si="27"/>
        <v>0.91848676969577348</v>
      </c>
      <c r="N182" s="166">
        <f t="shared" si="27"/>
        <v>0.91848676969577348</v>
      </c>
      <c r="O182" s="166">
        <f t="shared" si="27"/>
        <v>0.91141442156911601</v>
      </c>
      <c r="P182" s="166">
        <f t="shared" si="27"/>
        <v>0.91915971529191409</v>
      </c>
      <c r="Q182" s="166">
        <f t="shared" si="27"/>
        <v>0.92563918961924885</v>
      </c>
      <c r="R182" s="166">
        <f t="shared" si="27"/>
        <v>0.94635457981344295</v>
      </c>
      <c r="S182" s="166">
        <f t="shared" si="27"/>
        <v>0.94162280691437572</v>
      </c>
      <c r="T182" s="166">
        <f t="shared" si="27"/>
        <v>0.94162280691437572</v>
      </c>
      <c r="U182" s="166">
        <f t="shared" si="27"/>
        <v>0.94162280691437572</v>
      </c>
      <c r="V182" s="166">
        <f t="shared" si="27"/>
        <v>0.94162280691437572</v>
      </c>
      <c r="W182" s="166">
        <f t="shared" si="27"/>
        <v>0.94162280691437572</v>
      </c>
      <c r="X182" s="166">
        <f t="shared" si="27"/>
        <v>0.94162280691437572</v>
      </c>
      <c r="Y182" s="166">
        <f t="shared" si="27"/>
        <v>0.94162280691437572</v>
      </c>
      <c r="Z182" s="166">
        <f t="shared" si="27"/>
        <v>0.94635457981344295</v>
      </c>
      <c r="AA182" s="166">
        <f t="shared" si="27"/>
        <v>0.94635457981344295</v>
      </c>
    </row>
    <row r="183" spans="1:27" hidden="1" outlineLevel="1" x14ac:dyDescent="0.25">
      <c r="A183" s="164">
        <f t="shared" si="21"/>
        <v>2029</v>
      </c>
      <c r="B183" s="138">
        <f t="shared" si="22"/>
        <v>4</v>
      </c>
      <c r="F183" s="165">
        <f t="shared" si="25"/>
        <v>47209</v>
      </c>
      <c r="H183" s="166">
        <f t="shared" si="23"/>
        <v>0.9344817449357351</v>
      </c>
      <c r="I183" s="166"/>
      <c r="J183" s="166"/>
      <c r="K183" s="166"/>
      <c r="L183" s="163"/>
      <c r="M183" s="166">
        <f t="shared" si="27"/>
        <v>0.91848676969577348</v>
      </c>
      <c r="N183" s="166">
        <f t="shared" si="27"/>
        <v>0.91848676969577348</v>
      </c>
      <c r="O183" s="166">
        <f t="shared" si="27"/>
        <v>0.91141442156911601</v>
      </c>
      <c r="P183" s="166">
        <f t="shared" si="27"/>
        <v>0.91915971529191409</v>
      </c>
      <c r="Q183" s="166">
        <f t="shared" si="27"/>
        <v>0.92563918961924885</v>
      </c>
      <c r="R183" s="166">
        <f t="shared" si="27"/>
        <v>0.94635457981344295</v>
      </c>
      <c r="S183" s="166">
        <f t="shared" si="27"/>
        <v>0.94162280691437572</v>
      </c>
      <c r="T183" s="166">
        <f t="shared" si="27"/>
        <v>0.94162280691437572</v>
      </c>
      <c r="U183" s="166">
        <f t="shared" si="27"/>
        <v>0.94162280691437572</v>
      </c>
      <c r="V183" s="166">
        <f t="shared" si="27"/>
        <v>0.94162280691437572</v>
      </c>
      <c r="W183" s="166">
        <f t="shared" si="27"/>
        <v>0.94162280691437572</v>
      </c>
      <c r="X183" s="166">
        <f t="shared" si="27"/>
        <v>0.94162280691437572</v>
      </c>
      <c r="Y183" s="166">
        <f t="shared" si="27"/>
        <v>0.94162280691437572</v>
      </c>
      <c r="Z183" s="166">
        <f t="shared" si="27"/>
        <v>0.94635457981344295</v>
      </c>
      <c r="AA183" s="166">
        <f t="shared" si="27"/>
        <v>0.94635457981344295</v>
      </c>
    </row>
    <row r="184" spans="1:27" hidden="1" outlineLevel="1" x14ac:dyDescent="0.25">
      <c r="A184" s="164">
        <f t="shared" si="21"/>
        <v>2029</v>
      </c>
      <c r="B184" s="138">
        <f t="shared" si="22"/>
        <v>5</v>
      </c>
      <c r="F184" s="165">
        <f t="shared" si="25"/>
        <v>47239</v>
      </c>
      <c r="H184" s="166">
        <f t="shared" si="23"/>
        <v>0.93238491611721108</v>
      </c>
      <c r="I184" s="166"/>
      <c r="J184" s="166"/>
      <c r="K184" s="166"/>
      <c r="L184" s="163"/>
      <c r="M184" s="166">
        <f t="shared" si="27"/>
        <v>0.91141442156911601</v>
      </c>
      <c r="N184" s="166">
        <f t="shared" si="27"/>
        <v>0.91141442156911601</v>
      </c>
      <c r="O184" s="166">
        <f t="shared" si="27"/>
        <v>0.91141442156911601</v>
      </c>
      <c r="P184" s="166">
        <f t="shared" si="27"/>
        <v>0.91915971529191409</v>
      </c>
      <c r="Q184" s="166">
        <f t="shared" si="27"/>
        <v>0.91915971529191409</v>
      </c>
      <c r="R184" s="166">
        <f t="shared" si="27"/>
        <v>0.94162280691437572</v>
      </c>
      <c r="S184" s="166">
        <f t="shared" si="27"/>
        <v>0.94162280691437572</v>
      </c>
      <c r="T184" s="166">
        <f t="shared" si="27"/>
        <v>0.94162280691437572</v>
      </c>
      <c r="U184" s="166">
        <f t="shared" si="27"/>
        <v>0.94162280691437572</v>
      </c>
      <c r="V184" s="166">
        <f t="shared" si="27"/>
        <v>0.94162280691437572</v>
      </c>
      <c r="W184" s="166">
        <f t="shared" si="27"/>
        <v>0.94162280691437572</v>
      </c>
      <c r="X184" s="166">
        <f t="shared" si="27"/>
        <v>0.94162280691437572</v>
      </c>
      <c r="Y184" s="166">
        <f t="shared" si="27"/>
        <v>0.94162280691437572</v>
      </c>
      <c r="Z184" s="166">
        <f t="shared" si="27"/>
        <v>0.94635457981344295</v>
      </c>
      <c r="AA184" s="166">
        <f t="shared" si="27"/>
        <v>0.94635457981344295</v>
      </c>
    </row>
    <row r="185" spans="1:27" hidden="1" outlineLevel="1" x14ac:dyDescent="0.25">
      <c r="A185" s="164">
        <f t="shared" si="21"/>
        <v>2029</v>
      </c>
      <c r="B185" s="138">
        <f t="shared" si="22"/>
        <v>6</v>
      </c>
      <c r="F185" s="165">
        <f t="shared" si="25"/>
        <v>47270</v>
      </c>
      <c r="H185" s="166">
        <f t="shared" si="23"/>
        <v>0.93238491611721108</v>
      </c>
      <c r="I185" s="166"/>
      <c r="J185" s="166"/>
      <c r="K185" s="166"/>
      <c r="L185" s="163"/>
      <c r="M185" s="166">
        <f t="shared" si="27"/>
        <v>0.91141442156911601</v>
      </c>
      <c r="N185" s="166">
        <f t="shared" si="27"/>
        <v>0.91141442156911601</v>
      </c>
      <c r="O185" s="166">
        <f t="shared" si="27"/>
        <v>0.91141442156911601</v>
      </c>
      <c r="P185" s="166">
        <f t="shared" si="27"/>
        <v>0.91915971529191409</v>
      </c>
      <c r="Q185" s="166">
        <f t="shared" si="27"/>
        <v>0.91915971529191409</v>
      </c>
      <c r="R185" s="166">
        <f t="shared" si="27"/>
        <v>0.94162280691437572</v>
      </c>
      <c r="S185" s="166">
        <f t="shared" si="27"/>
        <v>0.94162280691437572</v>
      </c>
      <c r="T185" s="166">
        <f t="shared" si="27"/>
        <v>0.94162280691437572</v>
      </c>
      <c r="U185" s="166">
        <f t="shared" si="27"/>
        <v>0.94162280691437572</v>
      </c>
      <c r="V185" s="166">
        <f t="shared" si="27"/>
        <v>0.94162280691437572</v>
      </c>
      <c r="W185" s="166">
        <f t="shared" si="27"/>
        <v>0.94162280691437572</v>
      </c>
      <c r="X185" s="166">
        <f t="shared" si="27"/>
        <v>0.94162280691437572</v>
      </c>
      <c r="Y185" s="166">
        <f t="shared" si="27"/>
        <v>0.94162280691437572</v>
      </c>
      <c r="Z185" s="166">
        <f t="shared" si="27"/>
        <v>0.94635457981344295</v>
      </c>
      <c r="AA185" s="166">
        <f t="shared" si="27"/>
        <v>0.94635457981344295</v>
      </c>
    </row>
    <row r="186" spans="1:27" hidden="1" outlineLevel="1" x14ac:dyDescent="0.25">
      <c r="A186" s="164">
        <f t="shared" si="21"/>
        <v>2029</v>
      </c>
      <c r="B186" s="138">
        <f t="shared" si="22"/>
        <v>7</v>
      </c>
      <c r="F186" s="165">
        <f t="shared" si="25"/>
        <v>47300</v>
      </c>
      <c r="H186" s="166">
        <f t="shared" si="23"/>
        <v>0.93238491611721108</v>
      </c>
      <c r="I186" s="166"/>
      <c r="J186" s="166"/>
      <c r="K186" s="166"/>
      <c r="L186" s="163"/>
      <c r="M186" s="166">
        <f t="shared" si="27"/>
        <v>0.91141442156911601</v>
      </c>
      <c r="N186" s="166">
        <f t="shared" si="27"/>
        <v>0.91141442156911601</v>
      </c>
      <c r="O186" s="166">
        <f t="shared" si="27"/>
        <v>0.91141442156911601</v>
      </c>
      <c r="P186" s="166">
        <f t="shared" si="27"/>
        <v>0.91915971529191409</v>
      </c>
      <c r="Q186" s="166">
        <f t="shared" si="27"/>
        <v>0.91915971529191409</v>
      </c>
      <c r="R186" s="166">
        <f t="shared" si="27"/>
        <v>0.94162280691437572</v>
      </c>
      <c r="S186" s="166">
        <f t="shared" si="27"/>
        <v>0.94162280691437572</v>
      </c>
      <c r="T186" s="166">
        <f t="shared" si="27"/>
        <v>0.94162280691437572</v>
      </c>
      <c r="U186" s="166">
        <f t="shared" si="27"/>
        <v>0.94162280691437572</v>
      </c>
      <c r="V186" s="166">
        <f t="shared" si="27"/>
        <v>0.94162280691437572</v>
      </c>
      <c r="W186" s="166">
        <f t="shared" si="27"/>
        <v>0.94162280691437572</v>
      </c>
      <c r="X186" s="166">
        <f t="shared" si="27"/>
        <v>0.94162280691437572</v>
      </c>
      <c r="Y186" s="166">
        <f t="shared" si="27"/>
        <v>0.94162280691437572</v>
      </c>
      <c r="Z186" s="166">
        <f t="shared" si="27"/>
        <v>0.94635457981344295</v>
      </c>
      <c r="AA186" s="166">
        <f t="shared" si="27"/>
        <v>0.94635457981344295</v>
      </c>
    </row>
    <row r="187" spans="1:27" hidden="1" outlineLevel="1" x14ac:dyDescent="0.25">
      <c r="A187" s="164">
        <f t="shared" si="21"/>
        <v>2029</v>
      </c>
      <c r="B187" s="138">
        <f t="shared" si="22"/>
        <v>8</v>
      </c>
      <c r="F187" s="165">
        <f t="shared" si="25"/>
        <v>47331</v>
      </c>
      <c r="H187" s="166">
        <f t="shared" si="23"/>
        <v>0.93238491611721108</v>
      </c>
      <c r="I187" s="166"/>
      <c r="J187" s="166"/>
      <c r="K187" s="166"/>
      <c r="L187" s="163"/>
      <c r="M187" s="166">
        <f t="shared" si="27"/>
        <v>0.91141442156911601</v>
      </c>
      <c r="N187" s="166">
        <f t="shared" si="27"/>
        <v>0.91141442156911601</v>
      </c>
      <c r="O187" s="166">
        <f t="shared" si="27"/>
        <v>0.91141442156911601</v>
      </c>
      <c r="P187" s="166">
        <f t="shared" si="27"/>
        <v>0.91915971529191409</v>
      </c>
      <c r="Q187" s="166">
        <f t="shared" si="27"/>
        <v>0.91915971529191409</v>
      </c>
      <c r="R187" s="166">
        <f t="shared" si="27"/>
        <v>0.94162280691437572</v>
      </c>
      <c r="S187" s="166">
        <f t="shared" si="27"/>
        <v>0.94162280691437572</v>
      </c>
      <c r="T187" s="166">
        <f t="shared" si="27"/>
        <v>0.94162280691437572</v>
      </c>
      <c r="U187" s="166">
        <f t="shared" si="27"/>
        <v>0.94162280691437572</v>
      </c>
      <c r="V187" s="166">
        <f t="shared" si="27"/>
        <v>0.94162280691437572</v>
      </c>
      <c r="W187" s="166">
        <f t="shared" si="27"/>
        <v>0.94162280691437572</v>
      </c>
      <c r="X187" s="166">
        <f t="shared" si="27"/>
        <v>0.94162280691437572</v>
      </c>
      <c r="Y187" s="166">
        <f t="shared" si="27"/>
        <v>0.94162280691437572</v>
      </c>
      <c r="Z187" s="166">
        <f t="shared" si="27"/>
        <v>0.94635457981344295</v>
      </c>
      <c r="AA187" s="166">
        <f t="shared" si="27"/>
        <v>0.94635457981344295</v>
      </c>
    </row>
    <row r="188" spans="1:27" hidden="1" outlineLevel="1" x14ac:dyDescent="0.25">
      <c r="A188" s="164">
        <f t="shared" si="21"/>
        <v>2029</v>
      </c>
      <c r="B188" s="138">
        <f t="shared" si="22"/>
        <v>9</v>
      </c>
      <c r="F188" s="165">
        <f t="shared" si="25"/>
        <v>47362</v>
      </c>
      <c r="H188" s="166">
        <f t="shared" si="23"/>
        <v>0.93238491611721108</v>
      </c>
      <c r="I188" s="166"/>
      <c r="J188" s="166"/>
      <c r="K188" s="166"/>
      <c r="L188" s="163"/>
      <c r="M188" s="166">
        <f t="shared" si="27"/>
        <v>0.91141442156911601</v>
      </c>
      <c r="N188" s="166">
        <f t="shared" si="27"/>
        <v>0.91141442156911601</v>
      </c>
      <c r="O188" s="166">
        <f t="shared" si="27"/>
        <v>0.91141442156911601</v>
      </c>
      <c r="P188" s="166">
        <f t="shared" si="27"/>
        <v>0.91915971529191409</v>
      </c>
      <c r="Q188" s="166">
        <f t="shared" si="27"/>
        <v>0.91915971529191409</v>
      </c>
      <c r="R188" s="166">
        <f t="shared" si="27"/>
        <v>0.94162280691437572</v>
      </c>
      <c r="S188" s="166">
        <f t="shared" si="27"/>
        <v>0.94162280691437572</v>
      </c>
      <c r="T188" s="166">
        <f t="shared" si="27"/>
        <v>0.94162280691437572</v>
      </c>
      <c r="U188" s="166">
        <f t="shared" si="27"/>
        <v>0.94162280691437572</v>
      </c>
      <c r="V188" s="166">
        <f t="shared" si="27"/>
        <v>0.94162280691437572</v>
      </c>
      <c r="W188" s="166">
        <f t="shared" si="27"/>
        <v>0.94162280691437572</v>
      </c>
      <c r="X188" s="166">
        <f t="shared" si="27"/>
        <v>0.94162280691437572</v>
      </c>
      <c r="Y188" s="166">
        <f t="shared" si="27"/>
        <v>0.94162280691437572</v>
      </c>
      <c r="Z188" s="166">
        <f t="shared" si="27"/>
        <v>0.94635457981344295</v>
      </c>
      <c r="AA188" s="166">
        <f t="shared" si="27"/>
        <v>0.94635457981344295</v>
      </c>
    </row>
    <row r="189" spans="1:27" hidden="1" outlineLevel="1" x14ac:dyDescent="0.25">
      <c r="A189" s="164">
        <f t="shared" si="21"/>
        <v>2029</v>
      </c>
      <c r="B189" s="138">
        <f t="shared" si="22"/>
        <v>10</v>
      </c>
      <c r="F189" s="165">
        <f t="shared" si="25"/>
        <v>47392</v>
      </c>
      <c r="H189" s="166">
        <f t="shared" si="23"/>
        <v>0.93238491611721108</v>
      </c>
      <c r="I189" s="166"/>
      <c r="J189" s="166"/>
      <c r="K189" s="166"/>
      <c r="L189" s="163"/>
      <c r="M189" s="166">
        <f t="shared" ref="M189:AA204" si="28">IF($F189=M$9,1,IF($F189&gt;=EDATE(M$9,12),IF(M$8="Prior Year",M177*(1-M$7),M177-M$7),IF(M188&gt;0,M188,0)))</f>
        <v>0.91141442156911601</v>
      </c>
      <c r="N189" s="166">
        <f t="shared" si="28"/>
        <v>0.91141442156911601</v>
      </c>
      <c r="O189" s="166">
        <f t="shared" si="28"/>
        <v>0.91141442156911601</v>
      </c>
      <c r="P189" s="166">
        <f t="shared" si="28"/>
        <v>0.91915971529191409</v>
      </c>
      <c r="Q189" s="166">
        <f t="shared" si="28"/>
        <v>0.91915971529191409</v>
      </c>
      <c r="R189" s="166">
        <f t="shared" si="28"/>
        <v>0.94162280691437572</v>
      </c>
      <c r="S189" s="166">
        <f t="shared" si="28"/>
        <v>0.94162280691437572</v>
      </c>
      <c r="T189" s="166">
        <f t="shared" si="28"/>
        <v>0.94162280691437572</v>
      </c>
      <c r="U189" s="166">
        <f t="shared" si="28"/>
        <v>0.94162280691437572</v>
      </c>
      <c r="V189" s="166">
        <f t="shared" si="28"/>
        <v>0.94162280691437572</v>
      </c>
      <c r="W189" s="166">
        <f t="shared" si="28"/>
        <v>0.94162280691437572</v>
      </c>
      <c r="X189" s="166">
        <f t="shared" si="28"/>
        <v>0.94162280691437572</v>
      </c>
      <c r="Y189" s="166">
        <f t="shared" si="28"/>
        <v>0.94162280691437572</v>
      </c>
      <c r="Z189" s="166">
        <f t="shared" si="28"/>
        <v>0.94635457981344295</v>
      </c>
      <c r="AA189" s="166">
        <f t="shared" si="28"/>
        <v>0.94635457981344295</v>
      </c>
    </row>
    <row r="190" spans="1:27" hidden="1" outlineLevel="1" x14ac:dyDescent="0.25">
      <c r="A190" s="164">
        <f t="shared" si="21"/>
        <v>2029</v>
      </c>
      <c r="B190" s="138">
        <f t="shared" si="22"/>
        <v>11</v>
      </c>
      <c r="F190" s="165">
        <f t="shared" si="25"/>
        <v>47423</v>
      </c>
      <c r="H190" s="166">
        <f t="shared" si="23"/>
        <v>0.93238491611721108</v>
      </c>
      <c r="I190" s="166"/>
      <c r="J190" s="166"/>
      <c r="K190" s="166"/>
      <c r="L190" s="163"/>
      <c r="M190" s="166">
        <f t="shared" si="28"/>
        <v>0.91141442156911601</v>
      </c>
      <c r="N190" s="166">
        <f t="shared" si="28"/>
        <v>0.91141442156911601</v>
      </c>
      <c r="O190" s="166">
        <f t="shared" si="28"/>
        <v>0.91141442156911601</v>
      </c>
      <c r="P190" s="166">
        <f t="shared" si="28"/>
        <v>0.91915971529191409</v>
      </c>
      <c r="Q190" s="166">
        <f t="shared" si="28"/>
        <v>0.91915971529191409</v>
      </c>
      <c r="R190" s="166">
        <f t="shared" si="28"/>
        <v>0.94162280691437572</v>
      </c>
      <c r="S190" s="166">
        <f t="shared" si="28"/>
        <v>0.94162280691437572</v>
      </c>
      <c r="T190" s="166">
        <f t="shared" si="28"/>
        <v>0.94162280691437572</v>
      </c>
      <c r="U190" s="166">
        <f t="shared" si="28"/>
        <v>0.94162280691437572</v>
      </c>
      <c r="V190" s="166">
        <f t="shared" si="28"/>
        <v>0.94162280691437572</v>
      </c>
      <c r="W190" s="166">
        <f t="shared" si="28"/>
        <v>0.94162280691437572</v>
      </c>
      <c r="X190" s="166">
        <f t="shared" si="28"/>
        <v>0.94162280691437572</v>
      </c>
      <c r="Y190" s="166">
        <f t="shared" si="28"/>
        <v>0.94162280691437572</v>
      </c>
      <c r="Z190" s="166">
        <f t="shared" si="28"/>
        <v>0.94635457981344295</v>
      </c>
      <c r="AA190" s="166">
        <f t="shared" si="28"/>
        <v>0.94635457981344295</v>
      </c>
    </row>
    <row r="191" spans="1:27" hidden="1" outlineLevel="1" x14ac:dyDescent="0.25">
      <c r="A191" s="164">
        <f t="shared" si="21"/>
        <v>2029</v>
      </c>
      <c r="B191" s="138">
        <f t="shared" si="22"/>
        <v>12</v>
      </c>
      <c r="F191" s="167">
        <f t="shared" si="25"/>
        <v>47453</v>
      </c>
      <c r="H191" s="168">
        <f t="shared" si="23"/>
        <v>0.93238491611721108</v>
      </c>
      <c r="I191" s="168"/>
      <c r="J191" s="168"/>
      <c r="K191" s="168"/>
      <c r="L191" s="169"/>
      <c r="M191" s="168">
        <f t="shared" si="28"/>
        <v>0.91141442156911601</v>
      </c>
      <c r="N191" s="168">
        <f t="shared" si="28"/>
        <v>0.91141442156911601</v>
      </c>
      <c r="O191" s="168">
        <f t="shared" si="28"/>
        <v>0.91141442156911601</v>
      </c>
      <c r="P191" s="168">
        <f t="shared" si="28"/>
        <v>0.91915971529191409</v>
      </c>
      <c r="Q191" s="168">
        <f t="shared" si="28"/>
        <v>0.91915971529191409</v>
      </c>
      <c r="R191" s="168">
        <f t="shared" si="28"/>
        <v>0.94162280691437572</v>
      </c>
      <c r="S191" s="168">
        <f t="shared" si="28"/>
        <v>0.94162280691437572</v>
      </c>
      <c r="T191" s="168">
        <f t="shared" si="28"/>
        <v>0.94162280691437572</v>
      </c>
      <c r="U191" s="168">
        <f t="shared" si="28"/>
        <v>0.94162280691437572</v>
      </c>
      <c r="V191" s="168">
        <f t="shared" si="28"/>
        <v>0.94162280691437572</v>
      </c>
      <c r="W191" s="168">
        <f t="shared" si="28"/>
        <v>0.94162280691437572</v>
      </c>
      <c r="X191" s="168">
        <f t="shared" si="28"/>
        <v>0.94162280691437572</v>
      </c>
      <c r="Y191" s="168">
        <f t="shared" si="28"/>
        <v>0.94162280691437572</v>
      </c>
      <c r="Z191" s="168">
        <f t="shared" si="28"/>
        <v>0.94635457981344295</v>
      </c>
      <c r="AA191" s="168">
        <f t="shared" si="28"/>
        <v>0.94635457981344295</v>
      </c>
    </row>
    <row r="192" spans="1:27" hidden="1" outlineLevel="1" x14ac:dyDescent="0.25">
      <c r="A192" s="164">
        <f t="shared" si="21"/>
        <v>2030</v>
      </c>
      <c r="B192" s="138">
        <f t="shared" si="22"/>
        <v>1</v>
      </c>
      <c r="F192" s="165">
        <f t="shared" si="25"/>
        <v>47484</v>
      </c>
      <c r="H192" s="166">
        <f t="shared" si="23"/>
        <v>0.92901524555904036</v>
      </c>
      <c r="I192" s="166"/>
      <c r="J192" s="166"/>
      <c r="K192" s="166"/>
      <c r="L192" s="163"/>
      <c r="M192" s="166">
        <f t="shared" si="28"/>
        <v>0.91141442156911601</v>
      </c>
      <c r="N192" s="166">
        <f t="shared" si="28"/>
        <v>0.91141442156911601</v>
      </c>
      <c r="O192" s="166">
        <f t="shared" si="28"/>
        <v>0.90439653052303381</v>
      </c>
      <c r="P192" s="166">
        <f t="shared" si="28"/>
        <v>0.91272559728487068</v>
      </c>
      <c r="Q192" s="166">
        <f t="shared" si="28"/>
        <v>0.91915971529191409</v>
      </c>
      <c r="R192" s="166">
        <f t="shared" si="28"/>
        <v>0.94162280691437572</v>
      </c>
      <c r="S192" s="166">
        <f t="shared" si="28"/>
        <v>0.93691469287980389</v>
      </c>
      <c r="T192" s="166">
        <f t="shared" si="28"/>
        <v>0.93691469287980389</v>
      </c>
      <c r="U192" s="166">
        <f t="shared" si="28"/>
        <v>0.93691469287980389</v>
      </c>
      <c r="V192" s="166">
        <f t="shared" si="28"/>
        <v>0.93691469287980389</v>
      </c>
      <c r="W192" s="166">
        <f t="shared" si="28"/>
        <v>0.93691469287980389</v>
      </c>
      <c r="X192" s="166">
        <f t="shared" si="28"/>
        <v>0.93691469287980389</v>
      </c>
      <c r="Y192" s="166">
        <f t="shared" si="28"/>
        <v>0.93691469287980389</v>
      </c>
      <c r="Z192" s="166">
        <f t="shared" si="28"/>
        <v>0.94162280691437572</v>
      </c>
      <c r="AA192" s="166">
        <f t="shared" si="28"/>
        <v>0.94162280691437572</v>
      </c>
    </row>
    <row r="193" spans="1:27" hidden="1" outlineLevel="1" x14ac:dyDescent="0.25">
      <c r="A193" s="164">
        <f t="shared" si="21"/>
        <v>2030</v>
      </c>
      <c r="B193" s="138">
        <f t="shared" si="22"/>
        <v>2</v>
      </c>
      <c r="F193" s="165">
        <f t="shared" si="25"/>
        <v>47515</v>
      </c>
      <c r="H193" s="166">
        <f t="shared" si="23"/>
        <v>0.92901524555904036</v>
      </c>
      <c r="I193" s="166"/>
      <c r="J193" s="166"/>
      <c r="K193" s="166"/>
      <c r="L193" s="163"/>
      <c r="M193" s="166">
        <f t="shared" si="28"/>
        <v>0.91141442156911601</v>
      </c>
      <c r="N193" s="166">
        <f t="shared" si="28"/>
        <v>0.91141442156911601</v>
      </c>
      <c r="O193" s="166">
        <f t="shared" si="28"/>
        <v>0.90439653052303381</v>
      </c>
      <c r="P193" s="166">
        <f t="shared" si="28"/>
        <v>0.91272559728487068</v>
      </c>
      <c r="Q193" s="166">
        <f t="shared" si="28"/>
        <v>0.91915971529191409</v>
      </c>
      <c r="R193" s="166">
        <f t="shared" si="28"/>
        <v>0.94162280691437572</v>
      </c>
      <c r="S193" s="166">
        <f t="shared" si="28"/>
        <v>0.93691469287980389</v>
      </c>
      <c r="T193" s="166">
        <f t="shared" si="28"/>
        <v>0.93691469287980389</v>
      </c>
      <c r="U193" s="166">
        <f t="shared" si="28"/>
        <v>0.93691469287980389</v>
      </c>
      <c r="V193" s="166">
        <f t="shared" si="28"/>
        <v>0.93691469287980389</v>
      </c>
      <c r="W193" s="166">
        <f t="shared" si="28"/>
        <v>0.93691469287980389</v>
      </c>
      <c r="X193" s="166">
        <f t="shared" si="28"/>
        <v>0.93691469287980389</v>
      </c>
      <c r="Y193" s="166">
        <f t="shared" si="28"/>
        <v>0.93691469287980389</v>
      </c>
      <c r="Z193" s="166">
        <f t="shared" si="28"/>
        <v>0.94162280691437572</v>
      </c>
      <c r="AA193" s="166">
        <f t="shared" si="28"/>
        <v>0.94162280691437572</v>
      </c>
    </row>
    <row r="194" spans="1:27" hidden="1" outlineLevel="1" x14ac:dyDescent="0.25">
      <c r="A194" s="164">
        <f t="shared" si="21"/>
        <v>2030</v>
      </c>
      <c r="B194" s="138">
        <f t="shared" si="22"/>
        <v>3</v>
      </c>
      <c r="F194" s="165">
        <f t="shared" si="25"/>
        <v>47543</v>
      </c>
      <c r="H194" s="166">
        <f t="shared" si="23"/>
        <v>0.92901524555904036</v>
      </c>
      <c r="I194" s="166"/>
      <c r="J194" s="166"/>
      <c r="K194" s="166"/>
      <c r="L194" s="163"/>
      <c r="M194" s="166">
        <f t="shared" si="28"/>
        <v>0.91141442156911601</v>
      </c>
      <c r="N194" s="166">
        <f t="shared" si="28"/>
        <v>0.91141442156911601</v>
      </c>
      <c r="O194" s="166">
        <f t="shared" si="28"/>
        <v>0.90439653052303381</v>
      </c>
      <c r="P194" s="166">
        <f t="shared" si="28"/>
        <v>0.91272559728487068</v>
      </c>
      <c r="Q194" s="166">
        <f t="shared" si="28"/>
        <v>0.91915971529191409</v>
      </c>
      <c r="R194" s="166">
        <f t="shared" si="28"/>
        <v>0.94162280691437572</v>
      </c>
      <c r="S194" s="166">
        <f t="shared" si="28"/>
        <v>0.93691469287980389</v>
      </c>
      <c r="T194" s="166">
        <f t="shared" si="28"/>
        <v>0.93691469287980389</v>
      </c>
      <c r="U194" s="166">
        <f t="shared" si="28"/>
        <v>0.93691469287980389</v>
      </c>
      <c r="V194" s="166">
        <f t="shared" si="28"/>
        <v>0.93691469287980389</v>
      </c>
      <c r="W194" s="166">
        <f t="shared" si="28"/>
        <v>0.93691469287980389</v>
      </c>
      <c r="X194" s="166">
        <f t="shared" si="28"/>
        <v>0.93691469287980389</v>
      </c>
      <c r="Y194" s="166">
        <f t="shared" si="28"/>
        <v>0.93691469287980389</v>
      </c>
      <c r="Z194" s="166">
        <f t="shared" si="28"/>
        <v>0.94162280691437572</v>
      </c>
      <c r="AA194" s="166">
        <f t="shared" si="28"/>
        <v>0.94162280691437572</v>
      </c>
    </row>
    <row r="195" spans="1:27" hidden="1" outlineLevel="1" x14ac:dyDescent="0.25">
      <c r="A195" s="164">
        <f t="shared" si="21"/>
        <v>2030</v>
      </c>
      <c r="B195" s="138">
        <f t="shared" si="22"/>
        <v>4</v>
      </c>
      <c r="F195" s="165">
        <f t="shared" si="25"/>
        <v>47574</v>
      </c>
      <c r="H195" s="166">
        <f t="shared" si="23"/>
        <v>0.92901524555904036</v>
      </c>
      <c r="I195" s="166"/>
      <c r="J195" s="166"/>
      <c r="K195" s="166"/>
      <c r="L195" s="163"/>
      <c r="M195" s="166">
        <f t="shared" si="28"/>
        <v>0.91141442156911601</v>
      </c>
      <c r="N195" s="166">
        <f t="shared" si="28"/>
        <v>0.91141442156911601</v>
      </c>
      <c r="O195" s="166">
        <f t="shared" si="28"/>
        <v>0.90439653052303381</v>
      </c>
      <c r="P195" s="166">
        <f t="shared" si="28"/>
        <v>0.91272559728487068</v>
      </c>
      <c r="Q195" s="166">
        <f t="shared" si="28"/>
        <v>0.91915971529191409</v>
      </c>
      <c r="R195" s="166">
        <f t="shared" si="28"/>
        <v>0.94162280691437572</v>
      </c>
      <c r="S195" s="166">
        <f t="shared" si="28"/>
        <v>0.93691469287980389</v>
      </c>
      <c r="T195" s="166">
        <f t="shared" si="28"/>
        <v>0.93691469287980389</v>
      </c>
      <c r="U195" s="166">
        <f t="shared" si="28"/>
        <v>0.93691469287980389</v>
      </c>
      <c r="V195" s="166">
        <f t="shared" si="28"/>
        <v>0.93691469287980389</v>
      </c>
      <c r="W195" s="166">
        <f t="shared" si="28"/>
        <v>0.93691469287980389</v>
      </c>
      <c r="X195" s="166">
        <f t="shared" si="28"/>
        <v>0.93691469287980389</v>
      </c>
      <c r="Y195" s="166">
        <f t="shared" si="28"/>
        <v>0.93691469287980389</v>
      </c>
      <c r="Z195" s="166">
        <f t="shared" si="28"/>
        <v>0.94162280691437572</v>
      </c>
      <c r="AA195" s="166">
        <f t="shared" si="28"/>
        <v>0.94162280691437572</v>
      </c>
    </row>
    <row r="196" spans="1:27" hidden="1" outlineLevel="1" x14ac:dyDescent="0.25">
      <c r="A196" s="164">
        <f t="shared" si="21"/>
        <v>2030</v>
      </c>
      <c r="B196" s="138">
        <f t="shared" si="22"/>
        <v>5</v>
      </c>
      <c r="F196" s="165">
        <f t="shared" si="25"/>
        <v>47604</v>
      </c>
      <c r="H196" s="166">
        <f t="shared" si="23"/>
        <v>0.92693313218448337</v>
      </c>
      <c r="I196" s="166"/>
      <c r="J196" s="166"/>
      <c r="K196" s="166"/>
      <c r="L196" s="163"/>
      <c r="M196" s="166">
        <f t="shared" si="28"/>
        <v>0.90439653052303381</v>
      </c>
      <c r="N196" s="166">
        <f t="shared" si="28"/>
        <v>0.90439653052303381</v>
      </c>
      <c r="O196" s="166">
        <f t="shared" si="28"/>
        <v>0.90439653052303381</v>
      </c>
      <c r="P196" s="166">
        <f t="shared" si="28"/>
        <v>0.91272559728487068</v>
      </c>
      <c r="Q196" s="166">
        <f t="shared" si="28"/>
        <v>0.91272559728487068</v>
      </c>
      <c r="R196" s="166">
        <f t="shared" si="28"/>
        <v>0.93691469287980389</v>
      </c>
      <c r="S196" s="166">
        <f t="shared" si="28"/>
        <v>0.93691469287980389</v>
      </c>
      <c r="T196" s="166">
        <f t="shared" si="28"/>
        <v>0.93691469287980389</v>
      </c>
      <c r="U196" s="166">
        <f t="shared" si="28"/>
        <v>0.93691469287980389</v>
      </c>
      <c r="V196" s="166">
        <f t="shared" si="28"/>
        <v>0.93691469287980389</v>
      </c>
      <c r="W196" s="166">
        <f t="shared" si="28"/>
        <v>0.93691469287980389</v>
      </c>
      <c r="X196" s="166">
        <f t="shared" si="28"/>
        <v>0.93691469287980389</v>
      </c>
      <c r="Y196" s="166">
        <f t="shared" si="28"/>
        <v>0.93691469287980389</v>
      </c>
      <c r="Z196" s="166">
        <f t="shared" si="28"/>
        <v>0.94162280691437572</v>
      </c>
      <c r="AA196" s="166">
        <f t="shared" si="28"/>
        <v>0.94162280691437572</v>
      </c>
    </row>
    <row r="197" spans="1:27" hidden="1" outlineLevel="1" x14ac:dyDescent="0.25">
      <c r="A197" s="164">
        <f t="shared" si="21"/>
        <v>2030</v>
      </c>
      <c r="B197" s="138">
        <f t="shared" si="22"/>
        <v>6</v>
      </c>
      <c r="F197" s="165">
        <f t="shared" si="25"/>
        <v>47635</v>
      </c>
      <c r="H197" s="166">
        <f t="shared" si="23"/>
        <v>0.92693313218448337</v>
      </c>
      <c r="I197" s="166"/>
      <c r="J197" s="166"/>
      <c r="K197" s="166"/>
      <c r="L197" s="163"/>
      <c r="M197" s="166">
        <f t="shared" si="28"/>
        <v>0.90439653052303381</v>
      </c>
      <c r="N197" s="166">
        <f t="shared" si="28"/>
        <v>0.90439653052303381</v>
      </c>
      <c r="O197" s="166">
        <f t="shared" si="28"/>
        <v>0.90439653052303381</v>
      </c>
      <c r="P197" s="166">
        <f t="shared" si="28"/>
        <v>0.91272559728487068</v>
      </c>
      <c r="Q197" s="166">
        <f t="shared" si="28"/>
        <v>0.91272559728487068</v>
      </c>
      <c r="R197" s="166">
        <f t="shared" si="28"/>
        <v>0.93691469287980389</v>
      </c>
      <c r="S197" s="166">
        <f t="shared" si="28"/>
        <v>0.93691469287980389</v>
      </c>
      <c r="T197" s="166">
        <f t="shared" si="28"/>
        <v>0.93691469287980389</v>
      </c>
      <c r="U197" s="166">
        <f t="shared" si="28"/>
        <v>0.93691469287980389</v>
      </c>
      <c r="V197" s="166">
        <f t="shared" si="28"/>
        <v>0.93691469287980389</v>
      </c>
      <c r="W197" s="166">
        <f t="shared" si="28"/>
        <v>0.93691469287980389</v>
      </c>
      <c r="X197" s="166">
        <f t="shared" si="28"/>
        <v>0.93691469287980389</v>
      </c>
      <c r="Y197" s="166">
        <f t="shared" si="28"/>
        <v>0.93691469287980389</v>
      </c>
      <c r="Z197" s="166">
        <f t="shared" si="28"/>
        <v>0.94162280691437572</v>
      </c>
      <c r="AA197" s="166">
        <f t="shared" si="28"/>
        <v>0.94162280691437572</v>
      </c>
    </row>
    <row r="198" spans="1:27" hidden="1" outlineLevel="1" x14ac:dyDescent="0.25">
      <c r="A198" s="164">
        <f t="shared" si="21"/>
        <v>2030</v>
      </c>
      <c r="B198" s="138">
        <f t="shared" si="22"/>
        <v>7</v>
      </c>
      <c r="F198" s="165">
        <f t="shared" si="25"/>
        <v>47665</v>
      </c>
      <c r="H198" s="166">
        <f t="shared" si="23"/>
        <v>0.92693313218448337</v>
      </c>
      <c r="I198" s="166"/>
      <c r="J198" s="166"/>
      <c r="K198" s="166"/>
      <c r="L198" s="163"/>
      <c r="M198" s="166">
        <f t="shared" si="28"/>
        <v>0.90439653052303381</v>
      </c>
      <c r="N198" s="166">
        <f t="shared" si="28"/>
        <v>0.90439653052303381</v>
      </c>
      <c r="O198" s="166">
        <f t="shared" si="28"/>
        <v>0.90439653052303381</v>
      </c>
      <c r="P198" s="166">
        <f t="shared" si="28"/>
        <v>0.91272559728487068</v>
      </c>
      <c r="Q198" s="166">
        <f t="shared" si="28"/>
        <v>0.91272559728487068</v>
      </c>
      <c r="R198" s="166">
        <f t="shared" si="28"/>
        <v>0.93691469287980389</v>
      </c>
      <c r="S198" s="166">
        <f t="shared" si="28"/>
        <v>0.93691469287980389</v>
      </c>
      <c r="T198" s="166">
        <f t="shared" si="28"/>
        <v>0.93691469287980389</v>
      </c>
      <c r="U198" s="166">
        <f t="shared" si="28"/>
        <v>0.93691469287980389</v>
      </c>
      <c r="V198" s="166">
        <f t="shared" si="28"/>
        <v>0.93691469287980389</v>
      </c>
      <c r="W198" s="166">
        <f t="shared" si="28"/>
        <v>0.93691469287980389</v>
      </c>
      <c r="X198" s="166">
        <f t="shared" si="28"/>
        <v>0.93691469287980389</v>
      </c>
      <c r="Y198" s="166">
        <f t="shared" si="28"/>
        <v>0.93691469287980389</v>
      </c>
      <c r="Z198" s="166">
        <f t="shared" si="28"/>
        <v>0.94162280691437572</v>
      </c>
      <c r="AA198" s="166">
        <f t="shared" si="28"/>
        <v>0.94162280691437572</v>
      </c>
    </row>
    <row r="199" spans="1:27" hidden="1" outlineLevel="1" x14ac:dyDescent="0.25">
      <c r="A199" s="164">
        <f t="shared" si="21"/>
        <v>2030</v>
      </c>
      <c r="B199" s="138">
        <f t="shared" si="22"/>
        <v>8</v>
      </c>
      <c r="F199" s="165">
        <f t="shared" si="25"/>
        <v>47696</v>
      </c>
      <c r="H199" s="166">
        <f t="shared" si="23"/>
        <v>0.92693313218448337</v>
      </c>
      <c r="I199" s="166"/>
      <c r="J199" s="166"/>
      <c r="K199" s="166"/>
      <c r="L199" s="163"/>
      <c r="M199" s="166">
        <f t="shared" si="28"/>
        <v>0.90439653052303381</v>
      </c>
      <c r="N199" s="166">
        <f t="shared" si="28"/>
        <v>0.90439653052303381</v>
      </c>
      <c r="O199" s="166">
        <f t="shared" si="28"/>
        <v>0.90439653052303381</v>
      </c>
      <c r="P199" s="166">
        <f t="shared" si="28"/>
        <v>0.91272559728487068</v>
      </c>
      <c r="Q199" s="166">
        <f t="shared" si="28"/>
        <v>0.91272559728487068</v>
      </c>
      <c r="R199" s="166">
        <f t="shared" si="28"/>
        <v>0.93691469287980389</v>
      </c>
      <c r="S199" s="166">
        <f t="shared" si="28"/>
        <v>0.93691469287980389</v>
      </c>
      <c r="T199" s="166">
        <f t="shared" si="28"/>
        <v>0.93691469287980389</v>
      </c>
      <c r="U199" s="166">
        <f t="shared" si="28"/>
        <v>0.93691469287980389</v>
      </c>
      <c r="V199" s="166">
        <f t="shared" si="28"/>
        <v>0.93691469287980389</v>
      </c>
      <c r="W199" s="166">
        <f t="shared" si="28"/>
        <v>0.93691469287980389</v>
      </c>
      <c r="X199" s="166">
        <f t="shared" si="28"/>
        <v>0.93691469287980389</v>
      </c>
      <c r="Y199" s="166">
        <f t="shared" si="28"/>
        <v>0.93691469287980389</v>
      </c>
      <c r="Z199" s="166">
        <f t="shared" si="28"/>
        <v>0.94162280691437572</v>
      </c>
      <c r="AA199" s="166">
        <f t="shared" si="28"/>
        <v>0.94162280691437572</v>
      </c>
    </row>
    <row r="200" spans="1:27" hidden="1" outlineLevel="1" x14ac:dyDescent="0.25">
      <c r="A200" s="164">
        <f t="shared" si="21"/>
        <v>2030</v>
      </c>
      <c r="B200" s="138">
        <f t="shared" si="22"/>
        <v>9</v>
      </c>
      <c r="F200" s="165">
        <f t="shared" si="25"/>
        <v>47727</v>
      </c>
      <c r="H200" s="166">
        <f t="shared" si="23"/>
        <v>0.92693313218448337</v>
      </c>
      <c r="I200" s="166"/>
      <c r="J200" s="166"/>
      <c r="K200" s="166"/>
      <c r="L200" s="163"/>
      <c r="M200" s="166">
        <f t="shared" si="28"/>
        <v>0.90439653052303381</v>
      </c>
      <c r="N200" s="166">
        <f t="shared" si="28"/>
        <v>0.90439653052303381</v>
      </c>
      <c r="O200" s="166">
        <f t="shared" si="28"/>
        <v>0.90439653052303381</v>
      </c>
      <c r="P200" s="166">
        <f t="shared" si="28"/>
        <v>0.91272559728487068</v>
      </c>
      <c r="Q200" s="166">
        <f t="shared" si="28"/>
        <v>0.91272559728487068</v>
      </c>
      <c r="R200" s="166">
        <f t="shared" si="28"/>
        <v>0.93691469287980389</v>
      </c>
      <c r="S200" s="166">
        <f t="shared" si="28"/>
        <v>0.93691469287980389</v>
      </c>
      <c r="T200" s="166">
        <f t="shared" si="28"/>
        <v>0.93691469287980389</v>
      </c>
      <c r="U200" s="166">
        <f t="shared" si="28"/>
        <v>0.93691469287980389</v>
      </c>
      <c r="V200" s="166">
        <f t="shared" si="28"/>
        <v>0.93691469287980389</v>
      </c>
      <c r="W200" s="166">
        <f t="shared" si="28"/>
        <v>0.93691469287980389</v>
      </c>
      <c r="X200" s="166">
        <f t="shared" si="28"/>
        <v>0.93691469287980389</v>
      </c>
      <c r="Y200" s="166">
        <f t="shared" si="28"/>
        <v>0.93691469287980389</v>
      </c>
      <c r="Z200" s="166">
        <f t="shared" si="28"/>
        <v>0.94162280691437572</v>
      </c>
      <c r="AA200" s="166">
        <f t="shared" si="28"/>
        <v>0.94162280691437572</v>
      </c>
    </row>
    <row r="201" spans="1:27" hidden="1" outlineLevel="1" x14ac:dyDescent="0.25">
      <c r="A201" s="164">
        <f t="shared" si="21"/>
        <v>2030</v>
      </c>
      <c r="B201" s="138">
        <f t="shared" si="22"/>
        <v>10</v>
      </c>
      <c r="F201" s="165">
        <f t="shared" si="25"/>
        <v>47757</v>
      </c>
      <c r="H201" s="166">
        <f t="shared" si="23"/>
        <v>0.92693313218448337</v>
      </c>
      <c r="I201" s="166"/>
      <c r="J201" s="166"/>
      <c r="K201" s="166"/>
      <c r="L201" s="163"/>
      <c r="M201" s="166">
        <f t="shared" si="28"/>
        <v>0.90439653052303381</v>
      </c>
      <c r="N201" s="166">
        <f t="shared" si="28"/>
        <v>0.90439653052303381</v>
      </c>
      <c r="O201" s="166">
        <f t="shared" si="28"/>
        <v>0.90439653052303381</v>
      </c>
      <c r="P201" s="166">
        <f t="shared" si="28"/>
        <v>0.91272559728487068</v>
      </c>
      <c r="Q201" s="166">
        <f t="shared" si="28"/>
        <v>0.91272559728487068</v>
      </c>
      <c r="R201" s="166">
        <f t="shared" si="28"/>
        <v>0.93691469287980389</v>
      </c>
      <c r="S201" s="166">
        <f t="shared" si="28"/>
        <v>0.93691469287980389</v>
      </c>
      <c r="T201" s="166">
        <f t="shared" si="28"/>
        <v>0.93691469287980389</v>
      </c>
      <c r="U201" s="166">
        <f t="shared" si="28"/>
        <v>0.93691469287980389</v>
      </c>
      <c r="V201" s="166">
        <f t="shared" si="28"/>
        <v>0.93691469287980389</v>
      </c>
      <c r="W201" s="166">
        <f t="shared" si="28"/>
        <v>0.93691469287980389</v>
      </c>
      <c r="X201" s="166">
        <f t="shared" si="28"/>
        <v>0.93691469287980389</v>
      </c>
      <c r="Y201" s="166">
        <f t="shared" si="28"/>
        <v>0.93691469287980389</v>
      </c>
      <c r="Z201" s="166">
        <f t="shared" si="28"/>
        <v>0.94162280691437572</v>
      </c>
      <c r="AA201" s="166">
        <f t="shared" si="28"/>
        <v>0.94162280691437572</v>
      </c>
    </row>
    <row r="202" spans="1:27" hidden="1" outlineLevel="1" x14ac:dyDescent="0.25">
      <c r="A202" s="164">
        <f t="shared" si="21"/>
        <v>2030</v>
      </c>
      <c r="B202" s="138">
        <f t="shared" si="22"/>
        <v>11</v>
      </c>
      <c r="F202" s="165">
        <f t="shared" si="25"/>
        <v>47788</v>
      </c>
      <c r="H202" s="166">
        <f t="shared" si="23"/>
        <v>0.92693313218448337</v>
      </c>
      <c r="I202" s="166"/>
      <c r="J202" s="166"/>
      <c r="K202" s="166"/>
      <c r="L202" s="163"/>
      <c r="M202" s="166">
        <f t="shared" si="28"/>
        <v>0.90439653052303381</v>
      </c>
      <c r="N202" s="166">
        <f t="shared" si="28"/>
        <v>0.90439653052303381</v>
      </c>
      <c r="O202" s="166">
        <f t="shared" si="28"/>
        <v>0.90439653052303381</v>
      </c>
      <c r="P202" s="166">
        <f t="shared" si="28"/>
        <v>0.91272559728487068</v>
      </c>
      <c r="Q202" s="166">
        <f t="shared" si="28"/>
        <v>0.91272559728487068</v>
      </c>
      <c r="R202" s="166">
        <f t="shared" si="28"/>
        <v>0.93691469287980389</v>
      </c>
      <c r="S202" s="166">
        <f t="shared" si="28"/>
        <v>0.93691469287980389</v>
      </c>
      <c r="T202" s="166">
        <f t="shared" si="28"/>
        <v>0.93691469287980389</v>
      </c>
      <c r="U202" s="166">
        <f t="shared" si="28"/>
        <v>0.93691469287980389</v>
      </c>
      <c r="V202" s="166">
        <f t="shared" si="28"/>
        <v>0.93691469287980389</v>
      </c>
      <c r="W202" s="166">
        <f t="shared" si="28"/>
        <v>0.93691469287980389</v>
      </c>
      <c r="X202" s="166">
        <f t="shared" si="28"/>
        <v>0.93691469287980389</v>
      </c>
      <c r="Y202" s="166">
        <f t="shared" si="28"/>
        <v>0.93691469287980389</v>
      </c>
      <c r="Z202" s="166">
        <f t="shared" si="28"/>
        <v>0.94162280691437572</v>
      </c>
      <c r="AA202" s="166">
        <f t="shared" si="28"/>
        <v>0.94162280691437572</v>
      </c>
    </row>
    <row r="203" spans="1:27" hidden="1" outlineLevel="1" x14ac:dyDescent="0.25">
      <c r="A203" s="164">
        <f t="shared" si="21"/>
        <v>2030</v>
      </c>
      <c r="B203" s="138">
        <f t="shared" si="22"/>
        <v>12</v>
      </c>
      <c r="F203" s="167">
        <f t="shared" si="25"/>
        <v>47818</v>
      </c>
      <c r="H203" s="168">
        <f t="shared" si="23"/>
        <v>0.92693313218448337</v>
      </c>
      <c r="I203" s="168"/>
      <c r="J203" s="168"/>
      <c r="K203" s="168"/>
      <c r="L203" s="169"/>
      <c r="M203" s="168">
        <f t="shared" si="28"/>
        <v>0.90439653052303381</v>
      </c>
      <c r="N203" s="168">
        <f t="shared" si="28"/>
        <v>0.90439653052303381</v>
      </c>
      <c r="O203" s="168">
        <f t="shared" si="28"/>
        <v>0.90439653052303381</v>
      </c>
      <c r="P203" s="168">
        <f t="shared" si="28"/>
        <v>0.91272559728487068</v>
      </c>
      <c r="Q203" s="168">
        <f t="shared" si="28"/>
        <v>0.91272559728487068</v>
      </c>
      <c r="R203" s="168">
        <f t="shared" si="28"/>
        <v>0.93691469287980389</v>
      </c>
      <c r="S203" s="168">
        <f t="shared" si="28"/>
        <v>0.93691469287980389</v>
      </c>
      <c r="T203" s="168">
        <f t="shared" si="28"/>
        <v>0.93691469287980389</v>
      </c>
      <c r="U203" s="168">
        <f t="shared" si="28"/>
        <v>0.93691469287980389</v>
      </c>
      <c r="V203" s="168">
        <f t="shared" si="28"/>
        <v>0.93691469287980389</v>
      </c>
      <c r="W203" s="168">
        <f t="shared" si="28"/>
        <v>0.93691469287980389</v>
      </c>
      <c r="X203" s="168">
        <f t="shared" si="28"/>
        <v>0.93691469287980389</v>
      </c>
      <c r="Y203" s="168">
        <f t="shared" si="28"/>
        <v>0.93691469287980389</v>
      </c>
      <c r="Z203" s="168">
        <f t="shared" si="28"/>
        <v>0.94162280691437572</v>
      </c>
      <c r="AA203" s="168">
        <f t="shared" si="28"/>
        <v>0.94162280691437572</v>
      </c>
    </row>
    <row r="204" spans="1:27" hidden="1" outlineLevel="1" x14ac:dyDescent="0.25">
      <c r="A204" s="164">
        <f t="shared" si="21"/>
        <v>2031</v>
      </c>
      <c r="B204" s="138">
        <f t="shared" si="22"/>
        <v>1</v>
      </c>
      <c r="F204" s="165">
        <f t="shared" si="25"/>
        <v>47849</v>
      </c>
      <c r="H204" s="166">
        <f t="shared" si="23"/>
        <v>0.92358200993109618</v>
      </c>
      <c r="I204" s="166"/>
      <c r="J204" s="166"/>
      <c r="K204" s="166"/>
      <c r="L204" s="163"/>
      <c r="M204" s="166">
        <f t="shared" si="28"/>
        <v>0.90439653052303381</v>
      </c>
      <c r="N204" s="166">
        <f t="shared" si="28"/>
        <v>0.90439653052303381</v>
      </c>
      <c r="O204" s="166">
        <f t="shared" si="28"/>
        <v>0.89743267723800646</v>
      </c>
      <c r="P204" s="166">
        <f t="shared" si="28"/>
        <v>0.90633651810387661</v>
      </c>
      <c r="Q204" s="166">
        <f t="shared" si="28"/>
        <v>0.91272559728487068</v>
      </c>
      <c r="R204" s="166">
        <f t="shared" si="28"/>
        <v>0.93691469287980389</v>
      </c>
      <c r="S204" s="166">
        <f t="shared" si="28"/>
        <v>0.9322301194154049</v>
      </c>
      <c r="T204" s="166">
        <f t="shared" si="28"/>
        <v>0.9322301194154049</v>
      </c>
      <c r="U204" s="166">
        <f t="shared" si="28"/>
        <v>0.9322301194154049</v>
      </c>
      <c r="V204" s="166">
        <f t="shared" si="28"/>
        <v>0.9322301194154049</v>
      </c>
      <c r="W204" s="166">
        <f t="shared" si="28"/>
        <v>0.9322301194154049</v>
      </c>
      <c r="X204" s="166">
        <f t="shared" si="28"/>
        <v>0.9322301194154049</v>
      </c>
      <c r="Y204" s="166">
        <f t="shared" si="28"/>
        <v>0.9322301194154049</v>
      </c>
      <c r="Z204" s="166">
        <f t="shared" si="28"/>
        <v>0.93691469287980389</v>
      </c>
      <c r="AA204" s="166">
        <f t="shared" si="28"/>
        <v>0.93691469287980389</v>
      </c>
    </row>
    <row r="205" spans="1:27" hidden="1" outlineLevel="1" x14ac:dyDescent="0.25">
      <c r="A205" s="164">
        <f t="shared" ref="A205:A268" si="29">YEAR(F205)</f>
        <v>2031</v>
      </c>
      <c r="B205" s="138">
        <f t="shared" ref="B205:B268" si="30">MONTH(F205)</f>
        <v>2</v>
      </c>
      <c r="F205" s="165">
        <f t="shared" si="25"/>
        <v>47880</v>
      </c>
      <c r="H205" s="166">
        <f t="shared" ref="H205:H268" si="31">SUMPRODUCT($M$4:$AB$4,M205:AB205)/SUM($M$4:$AB$4)</f>
        <v>0.92358200993109618</v>
      </c>
      <c r="I205" s="166"/>
      <c r="J205" s="166"/>
      <c r="K205" s="166"/>
      <c r="L205" s="163"/>
      <c r="M205" s="166">
        <f t="shared" ref="M205:AA220" si="32">IF($F205=M$9,1,IF($F205&gt;=EDATE(M$9,12),IF(M$8="Prior Year",M193*(1-M$7),M193-M$7),IF(M204&gt;0,M204,0)))</f>
        <v>0.90439653052303381</v>
      </c>
      <c r="N205" s="166">
        <f t="shared" si="32"/>
        <v>0.90439653052303381</v>
      </c>
      <c r="O205" s="166">
        <f t="shared" si="32"/>
        <v>0.89743267723800646</v>
      </c>
      <c r="P205" s="166">
        <f t="shared" si="32"/>
        <v>0.90633651810387661</v>
      </c>
      <c r="Q205" s="166">
        <f t="shared" si="32"/>
        <v>0.91272559728487068</v>
      </c>
      <c r="R205" s="166">
        <f t="shared" si="32"/>
        <v>0.93691469287980389</v>
      </c>
      <c r="S205" s="166">
        <f t="shared" si="32"/>
        <v>0.9322301194154049</v>
      </c>
      <c r="T205" s="166">
        <f t="shared" si="32"/>
        <v>0.9322301194154049</v>
      </c>
      <c r="U205" s="166">
        <f t="shared" si="32"/>
        <v>0.9322301194154049</v>
      </c>
      <c r="V205" s="166">
        <f t="shared" si="32"/>
        <v>0.9322301194154049</v>
      </c>
      <c r="W205" s="166">
        <f t="shared" si="32"/>
        <v>0.9322301194154049</v>
      </c>
      <c r="X205" s="166">
        <f t="shared" si="32"/>
        <v>0.9322301194154049</v>
      </c>
      <c r="Y205" s="166">
        <f t="shared" si="32"/>
        <v>0.9322301194154049</v>
      </c>
      <c r="Z205" s="166">
        <f t="shared" si="32"/>
        <v>0.93691469287980389</v>
      </c>
      <c r="AA205" s="166">
        <f t="shared" si="32"/>
        <v>0.93691469287980389</v>
      </c>
    </row>
    <row r="206" spans="1:27" hidden="1" outlineLevel="1" x14ac:dyDescent="0.25">
      <c r="A206" s="164">
        <f t="shared" si="29"/>
        <v>2031</v>
      </c>
      <c r="B206" s="138">
        <f t="shared" si="30"/>
        <v>3</v>
      </c>
      <c r="F206" s="165">
        <f t="shared" ref="F206:F269" si="33">EDATE(F205,1)</f>
        <v>47908</v>
      </c>
      <c r="H206" s="166">
        <f t="shared" si="31"/>
        <v>0.92358200993109618</v>
      </c>
      <c r="I206" s="166"/>
      <c r="J206" s="166"/>
      <c r="K206" s="166"/>
      <c r="L206" s="163"/>
      <c r="M206" s="166">
        <f t="shared" si="32"/>
        <v>0.90439653052303381</v>
      </c>
      <c r="N206" s="166">
        <f t="shared" si="32"/>
        <v>0.90439653052303381</v>
      </c>
      <c r="O206" s="166">
        <f t="shared" si="32"/>
        <v>0.89743267723800646</v>
      </c>
      <c r="P206" s="166">
        <f t="shared" si="32"/>
        <v>0.90633651810387661</v>
      </c>
      <c r="Q206" s="166">
        <f t="shared" si="32"/>
        <v>0.91272559728487068</v>
      </c>
      <c r="R206" s="166">
        <f t="shared" si="32"/>
        <v>0.93691469287980389</v>
      </c>
      <c r="S206" s="166">
        <f t="shared" si="32"/>
        <v>0.9322301194154049</v>
      </c>
      <c r="T206" s="166">
        <f t="shared" si="32"/>
        <v>0.9322301194154049</v>
      </c>
      <c r="U206" s="166">
        <f t="shared" si="32"/>
        <v>0.9322301194154049</v>
      </c>
      <c r="V206" s="166">
        <f t="shared" si="32"/>
        <v>0.9322301194154049</v>
      </c>
      <c r="W206" s="166">
        <f t="shared" si="32"/>
        <v>0.9322301194154049</v>
      </c>
      <c r="X206" s="166">
        <f t="shared" si="32"/>
        <v>0.9322301194154049</v>
      </c>
      <c r="Y206" s="166">
        <f t="shared" si="32"/>
        <v>0.9322301194154049</v>
      </c>
      <c r="Z206" s="166">
        <f t="shared" si="32"/>
        <v>0.93691469287980389</v>
      </c>
      <c r="AA206" s="166">
        <f t="shared" si="32"/>
        <v>0.93691469287980389</v>
      </c>
    </row>
    <row r="207" spans="1:27" hidden="1" outlineLevel="1" x14ac:dyDescent="0.25">
      <c r="A207" s="164">
        <f t="shared" si="29"/>
        <v>2031</v>
      </c>
      <c r="B207" s="138">
        <f t="shared" si="30"/>
        <v>4</v>
      </c>
      <c r="F207" s="165">
        <f t="shared" si="33"/>
        <v>47939</v>
      </c>
      <c r="H207" s="166">
        <f t="shared" si="31"/>
        <v>0.92358200993109618</v>
      </c>
      <c r="I207" s="166"/>
      <c r="J207" s="166"/>
      <c r="K207" s="166"/>
      <c r="L207" s="163"/>
      <c r="M207" s="166">
        <f t="shared" si="32"/>
        <v>0.90439653052303381</v>
      </c>
      <c r="N207" s="166">
        <f t="shared" si="32"/>
        <v>0.90439653052303381</v>
      </c>
      <c r="O207" s="166">
        <f t="shared" si="32"/>
        <v>0.89743267723800646</v>
      </c>
      <c r="P207" s="166">
        <f t="shared" si="32"/>
        <v>0.90633651810387661</v>
      </c>
      <c r="Q207" s="166">
        <f t="shared" si="32"/>
        <v>0.91272559728487068</v>
      </c>
      <c r="R207" s="166">
        <f t="shared" si="32"/>
        <v>0.93691469287980389</v>
      </c>
      <c r="S207" s="166">
        <f t="shared" si="32"/>
        <v>0.9322301194154049</v>
      </c>
      <c r="T207" s="166">
        <f t="shared" si="32"/>
        <v>0.9322301194154049</v>
      </c>
      <c r="U207" s="166">
        <f t="shared" si="32"/>
        <v>0.9322301194154049</v>
      </c>
      <c r="V207" s="166">
        <f t="shared" si="32"/>
        <v>0.9322301194154049</v>
      </c>
      <c r="W207" s="166">
        <f t="shared" si="32"/>
        <v>0.9322301194154049</v>
      </c>
      <c r="X207" s="166">
        <f t="shared" si="32"/>
        <v>0.9322301194154049</v>
      </c>
      <c r="Y207" s="166">
        <f t="shared" si="32"/>
        <v>0.9322301194154049</v>
      </c>
      <c r="Z207" s="166">
        <f t="shared" si="32"/>
        <v>0.93691469287980389</v>
      </c>
      <c r="AA207" s="166">
        <f t="shared" si="32"/>
        <v>0.93691469287980389</v>
      </c>
    </row>
    <row r="208" spans="1:27" hidden="1" outlineLevel="1" x14ac:dyDescent="0.25">
      <c r="A208" s="164">
        <f t="shared" si="29"/>
        <v>2031</v>
      </c>
      <c r="B208" s="138">
        <f t="shared" si="30"/>
        <v>5</v>
      </c>
      <c r="F208" s="165">
        <f t="shared" si="33"/>
        <v>47969</v>
      </c>
      <c r="H208" s="166">
        <f t="shared" si="31"/>
        <v>0.92151450650532452</v>
      </c>
      <c r="I208" s="166"/>
      <c r="J208" s="166"/>
      <c r="K208" s="166"/>
      <c r="L208" s="163"/>
      <c r="M208" s="166">
        <f t="shared" si="32"/>
        <v>0.89743267723800646</v>
      </c>
      <c r="N208" s="166">
        <f t="shared" si="32"/>
        <v>0.89743267723800646</v>
      </c>
      <c r="O208" s="166">
        <f t="shared" si="32"/>
        <v>0.89743267723800646</v>
      </c>
      <c r="P208" s="166">
        <f t="shared" si="32"/>
        <v>0.90633651810387661</v>
      </c>
      <c r="Q208" s="166">
        <f t="shared" si="32"/>
        <v>0.90633651810387661</v>
      </c>
      <c r="R208" s="166">
        <f t="shared" si="32"/>
        <v>0.9322301194154049</v>
      </c>
      <c r="S208" s="166">
        <f t="shared" si="32"/>
        <v>0.9322301194154049</v>
      </c>
      <c r="T208" s="166">
        <f t="shared" si="32"/>
        <v>0.9322301194154049</v>
      </c>
      <c r="U208" s="166">
        <f t="shared" si="32"/>
        <v>0.9322301194154049</v>
      </c>
      <c r="V208" s="166">
        <f t="shared" si="32"/>
        <v>0.9322301194154049</v>
      </c>
      <c r="W208" s="166">
        <f t="shared" si="32"/>
        <v>0.9322301194154049</v>
      </c>
      <c r="X208" s="166">
        <f t="shared" si="32"/>
        <v>0.9322301194154049</v>
      </c>
      <c r="Y208" s="166">
        <f t="shared" si="32"/>
        <v>0.9322301194154049</v>
      </c>
      <c r="Z208" s="166">
        <f t="shared" si="32"/>
        <v>0.93691469287980389</v>
      </c>
      <c r="AA208" s="166">
        <f t="shared" si="32"/>
        <v>0.93691469287980389</v>
      </c>
    </row>
    <row r="209" spans="1:27" hidden="1" outlineLevel="1" x14ac:dyDescent="0.25">
      <c r="A209" s="164">
        <f t="shared" si="29"/>
        <v>2031</v>
      </c>
      <c r="B209" s="138">
        <f t="shared" si="30"/>
        <v>6</v>
      </c>
      <c r="F209" s="165">
        <f t="shared" si="33"/>
        <v>48000</v>
      </c>
      <c r="H209" s="166">
        <f t="shared" si="31"/>
        <v>0.92151450650532452</v>
      </c>
      <c r="I209" s="166"/>
      <c r="J209" s="166"/>
      <c r="K209" s="166"/>
      <c r="L209" s="163"/>
      <c r="M209" s="166">
        <f t="shared" si="32"/>
        <v>0.89743267723800646</v>
      </c>
      <c r="N209" s="166">
        <f t="shared" si="32"/>
        <v>0.89743267723800646</v>
      </c>
      <c r="O209" s="166">
        <f t="shared" si="32"/>
        <v>0.89743267723800646</v>
      </c>
      <c r="P209" s="166">
        <f t="shared" si="32"/>
        <v>0.90633651810387661</v>
      </c>
      <c r="Q209" s="166">
        <f t="shared" si="32"/>
        <v>0.90633651810387661</v>
      </c>
      <c r="R209" s="166">
        <f t="shared" si="32"/>
        <v>0.9322301194154049</v>
      </c>
      <c r="S209" s="166">
        <f t="shared" si="32"/>
        <v>0.9322301194154049</v>
      </c>
      <c r="T209" s="166">
        <f t="shared" si="32"/>
        <v>0.9322301194154049</v>
      </c>
      <c r="U209" s="166">
        <f t="shared" si="32"/>
        <v>0.9322301194154049</v>
      </c>
      <c r="V209" s="166">
        <f t="shared" si="32"/>
        <v>0.9322301194154049</v>
      </c>
      <c r="W209" s="166">
        <f t="shared" si="32"/>
        <v>0.9322301194154049</v>
      </c>
      <c r="X209" s="166">
        <f t="shared" si="32"/>
        <v>0.9322301194154049</v>
      </c>
      <c r="Y209" s="166">
        <f t="shared" si="32"/>
        <v>0.9322301194154049</v>
      </c>
      <c r="Z209" s="166">
        <f t="shared" si="32"/>
        <v>0.93691469287980389</v>
      </c>
      <c r="AA209" s="166">
        <f t="shared" si="32"/>
        <v>0.93691469287980389</v>
      </c>
    </row>
    <row r="210" spans="1:27" hidden="1" outlineLevel="1" x14ac:dyDescent="0.25">
      <c r="A210" s="164">
        <f t="shared" si="29"/>
        <v>2031</v>
      </c>
      <c r="B210" s="138">
        <f t="shared" si="30"/>
        <v>7</v>
      </c>
      <c r="F210" s="165">
        <f t="shared" si="33"/>
        <v>48030</v>
      </c>
      <c r="H210" s="166">
        <f t="shared" si="31"/>
        <v>0.92151450650532452</v>
      </c>
      <c r="I210" s="166"/>
      <c r="J210" s="166"/>
      <c r="K210" s="166"/>
      <c r="L210" s="163"/>
      <c r="M210" s="166">
        <f t="shared" si="32"/>
        <v>0.89743267723800646</v>
      </c>
      <c r="N210" s="166">
        <f t="shared" si="32"/>
        <v>0.89743267723800646</v>
      </c>
      <c r="O210" s="166">
        <f t="shared" si="32"/>
        <v>0.89743267723800646</v>
      </c>
      <c r="P210" s="166">
        <f t="shared" si="32"/>
        <v>0.90633651810387661</v>
      </c>
      <c r="Q210" s="166">
        <f t="shared" si="32"/>
        <v>0.90633651810387661</v>
      </c>
      <c r="R210" s="166">
        <f t="shared" si="32"/>
        <v>0.9322301194154049</v>
      </c>
      <c r="S210" s="166">
        <f t="shared" si="32"/>
        <v>0.9322301194154049</v>
      </c>
      <c r="T210" s="166">
        <f t="shared" si="32"/>
        <v>0.9322301194154049</v>
      </c>
      <c r="U210" s="166">
        <f t="shared" si="32"/>
        <v>0.9322301194154049</v>
      </c>
      <c r="V210" s="166">
        <f t="shared" si="32"/>
        <v>0.9322301194154049</v>
      </c>
      <c r="W210" s="166">
        <f t="shared" si="32"/>
        <v>0.9322301194154049</v>
      </c>
      <c r="X210" s="166">
        <f t="shared" si="32"/>
        <v>0.9322301194154049</v>
      </c>
      <c r="Y210" s="166">
        <f t="shared" si="32"/>
        <v>0.9322301194154049</v>
      </c>
      <c r="Z210" s="166">
        <f t="shared" si="32"/>
        <v>0.93691469287980389</v>
      </c>
      <c r="AA210" s="166">
        <f t="shared" si="32"/>
        <v>0.93691469287980389</v>
      </c>
    </row>
    <row r="211" spans="1:27" hidden="1" outlineLevel="1" x14ac:dyDescent="0.25">
      <c r="A211" s="164">
        <f t="shared" si="29"/>
        <v>2031</v>
      </c>
      <c r="B211" s="138">
        <f t="shared" si="30"/>
        <v>8</v>
      </c>
      <c r="F211" s="165">
        <f t="shared" si="33"/>
        <v>48061</v>
      </c>
      <c r="H211" s="166">
        <f t="shared" si="31"/>
        <v>0.92151450650532452</v>
      </c>
      <c r="I211" s="166"/>
      <c r="J211" s="166"/>
      <c r="K211" s="166"/>
      <c r="L211" s="163"/>
      <c r="M211" s="166">
        <f t="shared" si="32"/>
        <v>0.89743267723800646</v>
      </c>
      <c r="N211" s="166">
        <f t="shared" si="32"/>
        <v>0.89743267723800646</v>
      </c>
      <c r="O211" s="166">
        <f t="shared" si="32"/>
        <v>0.89743267723800646</v>
      </c>
      <c r="P211" s="166">
        <f t="shared" si="32"/>
        <v>0.90633651810387661</v>
      </c>
      <c r="Q211" s="166">
        <f t="shared" si="32"/>
        <v>0.90633651810387661</v>
      </c>
      <c r="R211" s="166">
        <f t="shared" si="32"/>
        <v>0.9322301194154049</v>
      </c>
      <c r="S211" s="166">
        <f t="shared" si="32"/>
        <v>0.9322301194154049</v>
      </c>
      <c r="T211" s="166">
        <f t="shared" si="32"/>
        <v>0.9322301194154049</v>
      </c>
      <c r="U211" s="166">
        <f t="shared" si="32"/>
        <v>0.9322301194154049</v>
      </c>
      <c r="V211" s="166">
        <f t="shared" si="32"/>
        <v>0.9322301194154049</v>
      </c>
      <c r="W211" s="166">
        <f t="shared" si="32"/>
        <v>0.9322301194154049</v>
      </c>
      <c r="X211" s="166">
        <f t="shared" si="32"/>
        <v>0.9322301194154049</v>
      </c>
      <c r="Y211" s="166">
        <f t="shared" si="32"/>
        <v>0.9322301194154049</v>
      </c>
      <c r="Z211" s="166">
        <f t="shared" si="32"/>
        <v>0.93691469287980389</v>
      </c>
      <c r="AA211" s="166">
        <f t="shared" si="32"/>
        <v>0.93691469287980389</v>
      </c>
    </row>
    <row r="212" spans="1:27" hidden="1" outlineLevel="1" x14ac:dyDescent="0.25">
      <c r="A212" s="164">
        <f t="shared" si="29"/>
        <v>2031</v>
      </c>
      <c r="B212" s="138">
        <f t="shared" si="30"/>
        <v>9</v>
      </c>
      <c r="F212" s="165">
        <f t="shared" si="33"/>
        <v>48092</v>
      </c>
      <c r="H212" s="166">
        <f t="shared" si="31"/>
        <v>0.92151450650532452</v>
      </c>
      <c r="I212" s="166"/>
      <c r="J212" s="166"/>
      <c r="K212" s="166"/>
      <c r="L212" s="163"/>
      <c r="M212" s="166">
        <f t="shared" si="32"/>
        <v>0.89743267723800646</v>
      </c>
      <c r="N212" s="166">
        <f t="shared" si="32"/>
        <v>0.89743267723800646</v>
      </c>
      <c r="O212" s="166">
        <f t="shared" si="32"/>
        <v>0.89743267723800646</v>
      </c>
      <c r="P212" s="166">
        <f t="shared" si="32"/>
        <v>0.90633651810387661</v>
      </c>
      <c r="Q212" s="166">
        <f t="shared" si="32"/>
        <v>0.90633651810387661</v>
      </c>
      <c r="R212" s="166">
        <f t="shared" si="32"/>
        <v>0.9322301194154049</v>
      </c>
      <c r="S212" s="166">
        <f t="shared" si="32"/>
        <v>0.9322301194154049</v>
      </c>
      <c r="T212" s="166">
        <f t="shared" si="32"/>
        <v>0.9322301194154049</v>
      </c>
      <c r="U212" s="166">
        <f t="shared" si="32"/>
        <v>0.9322301194154049</v>
      </c>
      <c r="V212" s="166">
        <f t="shared" si="32"/>
        <v>0.9322301194154049</v>
      </c>
      <c r="W212" s="166">
        <f t="shared" si="32"/>
        <v>0.9322301194154049</v>
      </c>
      <c r="X212" s="166">
        <f t="shared" si="32"/>
        <v>0.9322301194154049</v>
      </c>
      <c r="Y212" s="166">
        <f t="shared" si="32"/>
        <v>0.9322301194154049</v>
      </c>
      <c r="Z212" s="166">
        <f t="shared" si="32"/>
        <v>0.93691469287980389</v>
      </c>
      <c r="AA212" s="166">
        <f t="shared" si="32"/>
        <v>0.93691469287980389</v>
      </c>
    </row>
    <row r="213" spans="1:27" hidden="1" outlineLevel="1" x14ac:dyDescent="0.25">
      <c r="A213" s="164">
        <f t="shared" si="29"/>
        <v>2031</v>
      </c>
      <c r="B213" s="138">
        <f t="shared" si="30"/>
        <v>10</v>
      </c>
      <c r="F213" s="165">
        <f t="shared" si="33"/>
        <v>48122</v>
      </c>
      <c r="H213" s="166">
        <f t="shared" si="31"/>
        <v>0.92151450650532452</v>
      </c>
      <c r="I213" s="166"/>
      <c r="J213" s="166"/>
      <c r="K213" s="166"/>
      <c r="L213" s="163"/>
      <c r="M213" s="166">
        <f t="shared" si="32"/>
        <v>0.89743267723800646</v>
      </c>
      <c r="N213" s="166">
        <f t="shared" si="32"/>
        <v>0.89743267723800646</v>
      </c>
      <c r="O213" s="166">
        <f t="shared" si="32"/>
        <v>0.89743267723800646</v>
      </c>
      <c r="P213" s="166">
        <f t="shared" si="32"/>
        <v>0.90633651810387661</v>
      </c>
      <c r="Q213" s="166">
        <f t="shared" si="32"/>
        <v>0.90633651810387661</v>
      </c>
      <c r="R213" s="166">
        <f t="shared" si="32"/>
        <v>0.9322301194154049</v>
      </c>
      <c r="S213" s="166">
        <f t="shared" si="32"/>
        <v>0.9322301194154049</v>
      </c>
      <c r="T213" s="166">
        <f t="shared" si="32"/>
        <v>0.9322301194154049</v>
      </c>
      <c r="U213" s="166">
        <f t="shared" si="32"/>
        <v>0.9322301194154049</v>
      </c>
      <c r="V213" s="166">
        <f t="shared" si="32"/>
        <v>0.9322301194154049</v>
      </c>
      <c r="W213" s="166">
        <f t="shared" si="32"/>
        <v>0.9322301194154049</v>
      </c>
      <c r="X213" s="166">
        <f t="shared" si="32"/>
        <v>0.9322301194154049</v>
      </c>
      <c r="Y213" s="166">
        <f t="shared" si="32"/>
        <v>0.9322301194154049</v>
      </c>
      <c r="Z213" s="166">
        <f t="shared" si="32"/>
        <v>0.93691469287980389</v>
      </c>
      <c r="AA213" s="166">
        <f t="shared" si="32"/>
        <v>0.93691469287980389</v>
      </c>
    </row>
    <row r="214" spans="1:27" hidden="1" outlineLevel="1" x14ac:dyDescent="0.25">
      <c r="A214" s="164">
        <f t="shared" si="29"/>
        <v>2031</v>
      </c>
      <c r="B214" s="138">
        <f t="shared" si="30"/>
        <v>11</v>
      </c>
      <c r="F214" s="165">
        <f t="shared" si="33"/>
        <v>48153</v>
      </c>
      <c r="H214" s="166">
        <f t="shared" si="31"/>
        <v>0.92151450650532452</v>
      </c>
      <c r="I214" s="166"/>
      <c r="J214" s="166"/>
      <c r="K214" s="166"/>
      <c r="L214" s="163"/>
      <c r="M214" s="166">
        <f t="shared" si="32"/>
        <v>0.89743267723800646</v>
      </c>
      <c r="N214" s="166">
        <f t="shared" si="32"/>
        <v>0.89743267723800646</v>
      </c>
      <c r="O214" s="166">
        <f t="shared" si="32"/>
        <v>0.89743267723800646</v>
      </c>
      <c r="P214" s="166">
        <f t="shared" si="32"/>
        <v>0.90633651810387661</v>
      </c>
      <c r="Q214" s="166">
        <f t="shared" si="32"/>
        <v>0.90633651810387661</v>
      </c>
      <c r="R214" s="166">
        <f t="shared" si="32"/>
        <v>0.9322301194154049</v>
      </c>
      <c r="S214" s="166">
        <f t="shared" si="32"/>
        <v>0.9322301194154049</v>
      </c>
      <c r="T214" s="166">
        <f t="shared" si="32"/>
        <v>0.9322301194154049</v>
      </c>
      <c r="U214" s="166">
        <f t="shared" si="32"/>
        <v>0.9322301194154049</v>
      </c>
      <c r="V214" s="166">
        <f t="shared" si="32"/>
        <v>0.9322301194154049</v>
      </c>
      <c r="W214" s="166">
        <f t="shared" si="32"/>
        <v>0.9322301194154049</v>
      </c>
      <c r="X214" s="166">
        <f t="shared" si="32"/>
        <v>0.9322301194154049</v>
      </c>
      <c r="Y214" s="166">
        <f t="shared" si="32"/>
        <v>0.9322301194154049</v>
      </c>
      <c r="Z214" s="166">
        <f t="shared" si="32"/>
        <v>0.93691469287980389</v>
      </c>
      <c r="AA214" s="166">
        <f t="shared" si="32"/>
        <v>0.93691469287980389</v>
      </c>
    </row>
    <row r="215" spans="1:27" hidden="1" outlineLevel="1" x14ac:dyDescent="0.25">
      <c r="A215" s="164">
        <f t="shared" si="29"/>
        <v>2031</v>
      </c>
      <c r="B215" s="138">
        <f t="shared" si="30"/>
        <v>12</v>
      </c>
      <c r="F215" s="167">
        <f t="shared" si="33"/>
        <v>48183</v>
      </c>
      <c r="H215" s="168">
        <f t="shared" si="31"/>
        <v>0.92151450650532452</v>
      </c>
      <c r="I215" s="168"/>
      <c r="J215" s="168"/>
      <c r="K215" s="168"/>
      <c r="L215" s="169"/>
      <c r="M215" s="168">
        <f t="shared" si="32"/>
        <v>0.89743267723800646</v>
      </c>
      <c r="N215" s="168">
        <f t="shared" si="32"/>
        <v>0.89743267723800646</v>
      </c>
      <c r="O215" s="168">
        <f t="shared" si="32"/>
        <v>0.89743267723800646</v>
      </c>
      <c r="P215" s="168">
        <f t="shared" si="32"/>
        <v>0.90633651810387661</v>
      </c>
      <c r="Q215" s="168">
        <f t="shared" si="32"/>
        <v>0.90633651810387661</v>
      </c>
      <c r="R215" s="168">
        <f t="shared" si="32"/>
        <v>0.9322301194154049</v>
      </c>
      <c r="S215" s="168">
        <f t="shared" si="32"/>
        <v>0.9322301194154049</v>
      </c>
      <c r="T215" s="168">
        <f t="shared" si="32"/>
        <v>0.9322301194154049</v>
      </c>
      <c r="U215" s="168">
        <f t="shared" si="32"/>
        <v>0.9322301194154049</v>
      </c>
      <c r="V215" s="168">
        <f t="shared" si="32"/>
        <v>0.9322301194154049</v>
      </c>
      <c r="W215" s="168">
        <f t="shared" si="32"/>
        <v>0.9322301194154049</v>
      </c>
      <c r="X215" s="168">
        <f t="shared" si="32"/>
        <v>0.9322301194154049</v>
      </c>
      <c r="Y215" s="168">
        <f t="shared" si="32"/>
        <v>0.9322301194154049</v>
      </c>
      <c r="Z215" s="168">
        <f t="shared" si="32"/>
        <v>0.93691469287980389</v>
      </c>
      <c r="AA215" s="168">
        <f t="shared" si="32"/>
        <v>0.93691469287980389</v>
      </c>
    </row>
    <row r="216" spans="1:27" hidden="1" outlineLevel="1" x14ac:dyDescent="0.25">
      <c r="A216" s="164">
        <f t="shared" si="29"/>
        <v>2032</v>
      </c>
      <c r="B216" s="138">
        <f t="shared" si="30"/>
        <v>1</v>
      </c>
      <c r="F216" s="165">
        <f t="shared" si="33"/>
        <v>48214</v>
      </c>
      <c r="H216" s="166">
        <f t="shared" si="31"/>
        <v>0.91818182734524278</v>
      </c>
      <c r="I216" s="166"/>
      <c r="J216" s="166"/>
      <c r="K216" s="166"/>
      <c r="L216" s="163"/>
      <c r="M216" s="166">
        <f t="shared" si="32"/>
        <v>0.89743267723800646</v>
      </c>
      <c r="N216" s="166">
        <f t="shared" si="32"/>
        <v>0.89743267723800646</v>
      </c>
      <c r="O216" s="166">
        <f t="shared" si="32"/>
        <v>0.89052244562327376</v>
      </c>
      <c r="P216" s="166">
        <f t="shared" si="32"/>
        <v>0.89999216247714942</v>
      </c>
      <c r="Q216" s="166">
        <f t="shared" si="32"/>
        <v>0.90633651810387661</v>
      </c>
      <c r="R216" s="166">
        <f t="shared" si="32"/>
        <v>0.9322301194154049</v>
      </c>
      <c r="S216" s="166">
        <f t="shared" si="32"/>
        <v>0.92756896881832784</v>
      </c>
      <c r="T216" s="166">
        <f t="shared" si="32"/>
        <v>0.92756896881832784</v>
      </c>
      <c r="U216" s="166">
        <f t="shared" si="32"/>
        <v>0.92756896881832784</v>
      </c>
      <c r="V216" s="166">
        <f t="shared" si="32"/>
        <v>0.92756896881832784</v>
      </c>
      <c r="W216" s="166">
        <f t="shared" si="32"/>
        <v>0.92756896881832784</v>
      </c>
      <c r="X216" s="166">
        <f t="shared" si="32"/>
        <v>0.92756896881832784</v>
      </c>
      <c r="Y216" s="166">
        <f t="shared" si="32"/>
        <v>0.92756896881832784</v>
      </c>
      <c r="Z216" s="166">
        <f t="shared" si="32"/>
        <v>0.9322301194154049</v>
      </c>
      <c r="AA216" s="166">
        <f t="shared" si="32"/>
        <v>0.9322301194154049</v>
      </c>
    </row>
    <row r="217" spans="1:27" hidden="1" outlineLevel="1" x14ac:dyDescent="0.25">
      <c r="A217" s="164">
        <f t="shared" si="29"/>
        <v>2032</v>
      </c>
      <c r="B217" s="138">
        <f t="shared" si="30"/>
        <v>2</v>
      </c>
      <c r="F217" s="165">
        <f t="shared" si="33"/>
        <v>48245</v>
      </c>
      <c r="H217" s="166">
        <f t="shared" si="31"/>
        <v>0.91818182734524278</v>
      </c>
      <c r="I217" s="166"/>
      <c r="J217" s="166"/>
      <c r="K217" s="166"/>
      <c r="L217" s="163"/>
      <c r="M217" s="166">
        <f t="shared" si="32"/>
        <v>0.89743267723800646</v>
      </c>
      <c r="N217" s="166">
        <f t="shared" si="32"/>
        <v>0.89743267723800646</v>
      </c>
      <c r="O217" s="166">
        <f t="shared" si="32"/>
        <v>0.89052244562327376</v>
      </c>
      <c r="P217" s="166">
        <f t="shared" si="32"/>
        <v>0.89999216247714942</v>
      </c>
      <c r="Q217" s="166">
        <f t="shared" si="32"/>
        <v>0.90633651810387661</v>
      </c>
      <c r="R217" s="166">
        <f t="shared" si="32"/>
        <v>0.9322301194154049</v>
      </c>
      <c r="S217" s="166">
        <f t="shared" si="32"/>
        <v>0.92756896881832784</v>
      </c>
      <c r="T217" s="166">
        <f t="shared" si="32"/>
        <v>0.92756896881832784</v>
      </c>
      <c r="U217" s="166">
        <f t="shared" si="32"/>
        <v>0.92756896881832784</v>
      </c>
      <c r="V217" s="166">
        <f t="shared" si="32"/>
        <v>0.92756896881832784</v>
      </c>
      <c r="W217" s="166">
        <f t="shared" si="32"/>
        <v>0.92756896881832784</v>
      </c>
      <c r="X217" s="166">
        <f t="shared" si="32"/>
        <v>0.92756896881832784</v>
      </c>
      <c r="Y217" s="166">
        <f t="shared" si="32"/>
        <v>0.92756896881832784</v>
      </c>
      <c r="Z217" s="166">
        <f t="shared" si="32"/>
        <v>0.9322301194154049</v>
      </c>
      <c r="AA217" s="166">
        <f t="shared" si="32"/>
        <v>0.9322301194154049</v>
      </c>
    </row>
    <row r="218" spans="1:27" hidden="1" outlineLevel="1" x14ac:dyDescent="0.25">
      <c r="A218" s="164">
        <f t="shared" si="29"/>
        <v>2032</v>
      </c>
      <c r="B218" s="138">
        <f t="shared" si="30"/>
        <v>3</v>
      </c>
      <c r="F218" s="165">
        <f t="shared" si="33"/>
        <v>48274</v>
      </c>
      <c r="H218" s="166">
        <f t="shared" si="31"/>
        <v>0.91818182734524278</v>
      </c>
      <c r="I218" s="166"/>
      <c r="J218" s="166"/>
      <c r="K218" s="166"/>
      <c r="L218" s="163"/>
      <c r="M218" s="166">
        <f t="shared" si="32"/>
        <v>0.89743267723800646</v>
      </c>
      <c r="N218" s="166">
        <f t="shared" si="32"/>
        <v>0.89743267723800646</v>
      </c>
      <c r="O218" s="166">
        <f t="shared" si="32"/>
        <v>0.89052244562327376</v>
      </c>
      <c r="P218" s="166">
        <f t="shared" si="32"/>
        <v>0.89999216247714942</v>
      </c>
      <c r="Q218" s="166">
        <f t="shared" si="32"/>
        <v>0.90633651810387661</v>
      </c>
      <c r="R218" s="166">
        <f t="shared" si="32"/>
        <v>0.9322301194154049</v>
      </c>
      <c r="S218" s="166">
        <f t="shared" si="32"/>
        <v>0.92756896881832784</v>
      </c>
      <c r="T218" s="166">
        <f t="shared" si="32"/>
        <v>0.92756896881832784</v>
      </c>
      <c r="U218" s="166">
        <f t="shared" si="32"/>
        <v>0.92756896881832784</v>
      </c>
      <c r="V218" s="166">
        <f t="shared" si="32"/>
        <v>0.92756896881832784</v>
      </c>
      <c r="W218" s="166">
        <f t="shared" si="32"/>
        <v>0.92756896881832784</v>
      </c>
      <c r="X218" s="166">
        <f t="shared" si="32"/>
        <v>0.92756896881832784</v>
      </c>
      <c r="Y218" s="166">
        <f t="shared" si="32"/>
        <v>0.92756896881832784</v>
      </c>
      <c r="Z218" s="166">
        <f t="shared" si="32"/>
        <v>0.9322301194154049</v>
      </c>
      <c r="AA218" s="166">
        <f t="shared" si="32"/>
        <v>0.9322301194154049</v>
      </c>
    </row>
    <row r="219" spans="1:27" hidden="1" outlineLevel="1" x14ac:dyDescent="0.25">
      <c r="A219" s="164">
        <f t="shared" si="29"/>
        <v>2032</v>
      </c>
      <c r="B219" s="138">
        <f t="shared" si="30"/>
        <v>4</v>
      </c>
      <c r="F219" s="165">
        <f t="shared" si="33"/>
        <v>48305</v>
      </c>
      <c r="H219" s="166">
        <f t="shared" si="31"/>
        <v>0.91818182734524278</v>
      </c>
      <c r="I219" s="166"/>
      <c r="J219" s="166"/>
      <c r="K219" s="166"/>
      <c r="L219" s="163"/>
      <c r="M219" s="166">
        <f t="shared" si="32"/>
        <v>0.89743267723800646</v>
      </c>
      <c r="N219" s="166">
        <f t="shared" si="32"/>
        <v>0.89743267723800646</v>
      </c>
      <c r="O219" s="166">
        <f t="shared" si="32"/>
        <v>0.89052244562327376</v>
      </c>
      <c r="P219" s="166">
        <f t="shared" si="32"/>
        <v>0.89999216247714942</v>
      </c>
      <c r="Q219" s="166">
        <f t="shared" si="32"/>
        <v>0.90633651810387661</v>
      </c>
      <c r="R219" s="166">
        <f t="shared" si="32"/>
        <v>0.9322301194154049</v>
      </c>
      <c r="S219" s="166">
        <f t="shared" si="32"/>
        <v>0.92756896881832784</v>
      </c>
      <c r="T219" s="166">
        <f t="shared" si="32"/>
        <v>0.92756896881832784</v>
      </c>
      <c r="U219" s="166">
        <f t="shared" si="32"/>
        <v>0.92756896881832784</v>
      </c>
      <c r="V219" s="166">
        <f t="shared" si="32"/>
        <v>0.92756896881832784</v>
      </c>
      <c r="W219" s="166">
        <f t="shared" si="32"/>
        <v>0.92756896881832784</v>
      </c>
      <c r="X219" s="166">
        <f t="shared" si="32"/>
        <v>0.92756896881832784</v>
      </c>
      <c r="Y219" s="166">
        <f t="shared" si="32"/>
        <v>0.92756896881832784</v>
      </c>
      <c r="Z219" s="166">
        <f t="shared" si="32"/>
        <v>0.9322301194154049</v>
      </c>
      <c r="AA219" s="166">
        <f t="shared" si="32"/>
        <v>0.9322301194154049</v>
      </c>
    </row>
    <row r="220" spans="1:27" hidden="1" outlineLevel="1" x14ac:dyDescent="0.25">
      <c r="A220" s="164">
        <f t="shared" si="29"/>
        <v>2032</v>
      </c>
      <c r="B220" s="138">
        <f t="shared" si="30"/>
        <v>5</v>
      </c>
      <c r="F220" s="165">
        <f t="shared" si="33"/>
        <v>48335</v>
      </c>
      <c r="H220" s="166">
        <f t="shared" si="31"/>
        <v>0.91612882914167759</v>
      </c>
      <c r="I220" s="166"/>
      <c r="J220" s="166"/>
      <c r="K220" s="166"/>
      <c r="L220" s="163"/>
      <c r="M220" s="166">
        <f t="shared" si="32"/>
        <v>0.89052244562327376</v>
      </c>
      <c r="N220" s="166">
        <f t="shared" si="32"/>
        <v>0.89052244562327376</v>
      </c>
      <c r="O220" s="166">
        <f t="shared" si="32"/>
        <v>0.89052244562327376</v>
      </c>
      <c r="P220" s="166">
        <f t="shared" si="32"/>
        <v>0.89999216247714942</v>
      </c>
      <c r="Q220" s="166">
        <f t="shared" si="32"/>
        <v>0.89999216247714942</v>
      </c>
      <c r="R220" s="166">
        <f t="shared" si="32"/>
        <v>0.92756896881832784</v>
      </c>
      <c r="S220" s="166">
        <f t="shared" si="32"/>
        <v>0.92756896881832784</v>
      </c>
      <c r="T220" s="166">
        <f t="shared" si="32"/>
        <v>0.92756896881832784</v>
      </c>
      <c r="U220" s="166">
        <f t="shared" si="32"/>
        <v>0.92756896881832784</v>
      </c>
      <c r="V220" s="166">
        <f t="shared" si="32"/>
        <v>0.92756896881832784</v>
      </c>
      <c r="W220" s="166">
        <f t="shared" si="32"/>
        <v>0.92756896881832784</v>
      </c>
      <c r="X220" s="166">
        <f t="shared" si="32"/>
        <v>0.92756896881832784</v>
      </c>
      <c r="Y220" s="166">
        <f t="shared" si="32"/>
        <v>0.92756896881832784</v>
      </c>
      <c r="Z220" s="166">
        <f t="shared" si="32"/>
        <v>0.9322301194154049</v>
      </c>
      <c r="AA220" s="166">
        <f t="shared" si="32"/>
        <v>0.9322301194154049</v>
      </c>
    </row>
    <row r="221" spans="1:27" hidden="1" outlineLevel="1" x14ac:dyDescent="0.25">
      <c r="A221" s="164">
        <f t="shared" si="29"/>
        <v>2032</v>
      </c>
      <c r="B221" s="138">
        <f t="shared" si="30"/>
        <v>6</v>
      </c>
      <c r="F221" s="165">
        <f t="shared" si="33"/>
        <v>48366</v>
      </c>
      <c r="H221" s="166">
        <f t="shared" si="31"/>
        <v>0.91612882914167759</v>
      </c>
      <c r="I221" s="166"/>
      <c r="J221" s="166"/>
      <c r="K221" s="166"/>
      <c r="L221" s="163"/>
      <c r="M221" s="166">
        <f t="shared" ref="M221:AA236" si="34">IF($F221=M$9,1,IF($F221&gt;=EDATE(M$9,12),IF(M$8="Prior Year",M209*(1-M$7),M209-M$7),IF(M220&gt;0,M220,0)))</f>
        <v>0.89052244562327376</v>
      </c>
      <c r="N221" s="166">
        <f t="shared" si="34"/>
        <v>0.89052244562327376</v>
      </c>
      <c r="O221" s="166">
        <f t="shared" si="34"/>
        <v>0.89052244562327376</v>
      </c>
      <c r="P221" s="166">
        <f t="shared" si="34"/>
        <v>0.89999216247714942</v>
      </c>
      <c r="Q221" s="166">
        <f t="shared" si="34"/>
        <v>0.89999216247714942</v>
      </c>
      <c r="R221" s="166">
        <f t="shared" si="34"/>
        <v>0.92756896881832784</v>
      </c>
      <c r="S221" s="166">
        <f t="shared" si="34"/>
        <v>0.92756896881832784</v>
      </c>
      <c r="T221" s="166">
        <f t="shared" si="34"/>
        <v>0.92756896881832784</v>
      </c>
      <c r="U221" s="166">
        <f t="shared" si="34"/>
        <v>0.92756896881832784</v>
      </c>
      <c r="V221" s="166">
        <f t="shared" si="34"/>
        <v>0.92756896881832784</v>
      </c>
      <c r="W221" s="166">
        <f t="shared" si="34"/>
        <v>0.92756896881832784</v>
      </c>
      <c r="X221" s="166">
        <f t="shared" si="34"/>
        <v>0.92756896881832784</v>
      </c>
      <c r="Y221" s="166">
        <f t="shared" si="34"/>
        <v>0.92756896881832784</v>
      </c>
      <c r="Z221" s="166">
        <f t="shared" si="34"/>
        <v>0.9322301194154049</v>
      </c>
      <c r="AA221" s="166">
        <f t="shared" si="34"/>
        <v>0.9322301194154049</v>
      </c>
    </row>
    <row r="222" spans="1:27" hidden="1" outlineLevel="1" x14ac:dyDescent="0.25">
      <c r="A222" s="164">
        <f t="shared" si="29"/>
        <v>2032</v>
      </c>
      <c r="B222" s="138">
        <f t="shared" si="30"/>
        <v>7</v>
      </c>
      <c r="F222" s="165">
        <f t="shared" si="33"/>
        <v>48396</v>
      </c>
      <c r="H222" s="166">
        <f t="shared" si="31"/>
        <v>0.91612882914167759</v>
      </c>
      <c r="I222" s="166"/>
      <c r="J222" s="166"/>
      <c r="K222" s="166"/>
      <c r="L222" s="163"/>
      <c r="M222" s="166">
        <f t="shared" si="34"/>
        <v>0.89052244562327376</v>
      </c>
      <c r="N222" s="166">
        <f t="shared" si="34"/>
        <v>0.89052244562327376</v>
      </c>
      <c r="O222" s="166">
        <f t="shared" si="34"/>
        <v>0.89052244562327376</v>
      </c>
      <c r="P222" s="166">
        <f t="shared" si="34"/>
        <v>0.89999216247714942</v>
      </c>
      <c r="Q222" s="166">
        <f t="shared" si="34"/>
        <v>0.89999216247714942</v>
      </c>
      <c r="R222" s="166">
        <f t="shared" si="34"/>
        <v>0.92756896881832784</v>
      </c>
      <c r="S222" s="166">
        <f t="shared" si="34"/>
        <v>0.92756896881832784</v>
      </c>
      <c r="T222" s="166">
        <f t="shared" si="34"/>
        <v>0.92756896881832784</v>
      </c>
      <c r="U222" s="166">
        <f t="shared" si="34"/>
        <v>0.92756896881832784</v>
      </c>
      <c r="V222" s="166">
        <f t="shared" si="34"/>
        <v>0.92756896881832784</v>
      </c>
      <c r="W222" s="166">
        <f t="shared" si="34"/>
        <v>0.92756896881832784</v>
      </c>
      <c r="X222" s="166">
        <f t="shared" si="34"/>
        <v>0.92756896881832784</v>
      </c>
      <c r="Y222" s="166">
        <f t="shared" si="34"/>
        <v>0.92756896881832784</v>
      </c>
      <c r="Z222" s="166">
        <f t="shared" si="34"/>
        <v>0.9322301194154049</v>
      </c>
      <c r="AA222" s="166">
        <f t="shared" si="34"/>
        <v>0.9322301194154049</v>
      </c>
    </row>
    <row r="223" spans="1:27" hidden="1" outlineLevel="1" x14ac:dyDescent="0.25">
      <c r="A223" s="164">
        <f t="shared" si="29"/>
        <v>2032</v>
      </c>
      <c r="B223" s="138">
        <f t="shared" si="30"/>
        <v>8</v>
      </c>
      <c r="F223" s="165">
        <f t="shared" si="33"/>
        <v>48427</v>
      </c>
      <c r="H223" s="166">
        <f t="shared" si="31"/>
        <v>0.91612882914167759</v>
      </c>
      <c r="I223" s="166"/>
      <c r="J223" s="166"/>
      <c r="K223" s="166"/>
      <c r="L223" s="163"/>
      <c r="M223" s="166">
        <f t="shared" si="34"/>
        <v>0.89052244562327376</v>
      </c>
      <c r="N223" s="166">
        <f t="shared" si="34"/>
        <v>0.89052244562327376</v>
      </c>
      <c r="O223" s="166">
        <f t="shared" si="34"/>
        <v>0.89052244562327376</v>
      </c>
      <c r="P223" s="166">
        <f t="shared" si="34"/>
        <v>0.89999216247714942</v>
      </c>
      <c r="Q223" s="166">
        <f t="shared" si="34"/>
        <v>0.89999216247714942</v>
      </c>
      <c r="R223" s="166">
        <f t="shared" si="34"/>
        <v>0.92756896881832784</v>
      </c>
      <c r="S223" s="166">
        <f t="shared" si="34"/>
        <v>0.92756896881832784</v>
      </c>
      <c r="T223" s="166">
        <f t="shared" si="34"/>
        <v>0.92756896881832784</v>
      </c>
      <c r="U223" s="166">
        <f t="shared" si="34"/>
        <v>0.92756896881832784</v>
      </c>
      <c r="V223" s="166">
        <f t="shared" si="34"/>
        <v>0.92756896881832784</v>
      </c>
      <c r="W223" s="166">
        <f t="shared" si="34"/>
        <v>0.92756896881832784</v>
      </c>
      <c r="X223" s="166">
        <f t="shared" si="34"/>
        <v>0.92756896881832784</v>
      </c>
      <c r="Y223" s="166">
        <f t="shared" si="34"/>
        <v>0.92756896881832784</v>
      </c>
      <c r="Z223" s="166">
        <f t="shared" si="34"/>
        <v>0.9322301194154049</v>
      </c>
      <c r="AA223" s="166">
        <f t="shared" si="34"/>
        <v>0.9322301194154049</v>
      </c>
    </row>
    <row r="224" spans="1:27" hidden="1" outlineLevel="1" x14ac:dyDescent="0.25">
      <c r="A224" s="164">
        <f t="shared" si="29"/>
        <v>2032</v>
      </c>
      <c r="B224" s="138">
        <f t="shared" si="30"/>
        <v>9</v>
      </c>
      <c r="F224" s="165">
        <f t="shared" si="33"/>
        <v>48458</v>
      </c>
      <c r="H224" s="166">
        <f t="shared" si="31"/>
        <v>0.91612882914167759</v>
      </c>
      <c r="I224" s="166"/>
      <c r="J224" s="166"/>
      <c r="K224" s="166"/>
      <c r="L224" s="163"/>
      <c r="M224" s="166">
        <f t="shared" si="34"/>
        <v>0.89052244562327376</v>
      </c>
      <c r="N224" s="166">
        <f t="shared" si="34"/>
        <v>0.89052244562327376</v>
      </c>
      <c r="O224" s="166">
        <f t="shared" si="34"/>
        <v>0.89052244562327376</v>
      </c>
      <c r="P224" s="166">
        <f t="shared" si="34"/>
        <v>0.89999216247714942</v>
      </c>
      <c r="Q224" s="166">
        <f t="shared" si="34"/>
        <v>0.89999216247714942</v>
      </c>
      <c r="R224" s="166">
        <f t="shared" si="34"/>
        <v>0.92756896881832784</v>
      </c>
      <c r="S224" s="166">
        <f t="shared" si="34"/>
        <v>0.92756896881832784</v>
      </c>
      <c r="T224" s="166">
        <f t="shared" si="34"/>
        <v>0.92756896881832784</v>
      </c>
      <c r="U224" s="166">
        <f t="shared" si="34"/>
        <v>0.92756896881832784</v>
      </c>
      <c r="V224" s="166">
        <f t="shared" si="34"/>
        <v>0.92756896881832784</v>
      </c>
      <c r="W224" s="166">
        <f t="shared" si="34"/>
        <v>0.92756896881832784</v>
      </c>
      <c r="X224" s="166">
        <f t="shared" si="34"/>
        <v>0.92756896881832784</v>
      </c>
      <c r="Y224" s="166">
        <f t="shared" si="34"/>
        <v>0.92756896881832784</v>
      </c>
      <c r="Z224" s="166">
        <f t="shared" si="34"/>
        <v>0.9322301194154049</v>
      </c>
      <c r="AA224" s="166">
        <f t="shared" si="34"/>
        <v>0.9322301194154049</v>
      </c>
    </row>
    <row r="225" spans="1:27" hidden="1" outlineLevel="1" x14ac:dyDescent="0.25">
      <c r="A225" s="164">
        <f t="shared" si="29"/>
        <v>2032</v>
      </c>
      <c r="B225" s="138">
        <f t="shared" si="30"/>
        <v>10</v>
      </c>
      <c r="F225" s="165">
        <f t="shared" si="33"/>
        <v>48488</v>
      </c>
      <c r="H225" s="166">
        <f t="shared" si="31"/>
        <v>0.91612882914167759</v>
      </c>
      <c r="I225" s="166"/>
      <c r="J225" s="166"/>
      <c r="K225" s="166"/>
      <c r="L225" s="163"/>
      <c r="M225" s="166">
        <f t="shared" si="34"/>
        <v>0.89052244562327376</v>
      </c>
      <c r="N225" s="166">
        <f t="shared" si="34"/>
        <v>0.89052244562327376</v>
      </c>
      <c r="O225" s="166">
        <f t="shared" si="34"/>
        <v>0.89052244562327376</v>
      </c>
      <c r="P225" s="166">
        <f t="shared" si="34"/>
        <v>0.89999216247714942</v>
      </c>
      <c r="Q225" s="166">
        <f t="shared" si="34"/>
        <v>0.89999216247714942</v>
      </c>
      <c r="R225" s="166">
        <f t="shared" si="34"/>
        <v>0.92756896881832784</v>
      </c>
      <c r="S225" s="166">
        <f t="shared" si="34"/>
        <v>0.92756896881832784</v>
      </c>
      <c r="T225" s="166">
        <f t="shared" si="34"/>
        <v>0.92756896881832784</v>
      </c>
      <c r="U225" s="166">
        <f t="shared" si="34"/>
        <v>0.92756896881832784</v>
      </c>
      <c r="V225" s="166">
        <f t="shared" si="34"/>
        <v>0.92756896881832784</v>
      </c>
      <c r="W225" s="166">
        <f t="shared" si="34"/>
        <v>0.92756896881832784</v>
      </c>
      <c r="X225" s="166">
        <f t="shared" si="34"/>
        <v>0.92756896881832784</v>
      </c>
      <c r="Y225" s="166">
        <f t="shared" si="34"/>
        <v>0.92756896881832784</v>
      </c>
      <c r="Z225" s="166">
        <f t="shared" si="34"/>
        <v>0.9322301194154049</v>
      </c>
      <c r="AA225" s="166">
        <f t="shared" si="34"/>
        <v>0.9322301194154049</v>
      </c>
    </row>
    <row r="226" spans="1:27" hidden="1" outlineLevel="1" x14ac:dyDescent="0.25">
      <c r="A226" s="164">
        <f t="shared" si="29"/>
        <v>2032</v>
      </c>
      <c r="B226" s="138">
        <f t="shared" si="30"/>
        <v>11</v>
      </c>
      <c r="F226" s="165">
        <f t="shared" si="33"/>
        <v>48519</v>
      </c>
      <c r="H226" s="166">
        <f t="shared" si="31"/>
        <v>0.91612882914167759</v>
      </c>
      <c r="I226" s="166"/>
      <c r="J226" s="166"/>
      <c r="K226" s="166"/>
      <c r="L226" s="163"/>
      <c r="M226" s="166">
        <f t="shared" si="34"/>
        <v>0.89052244562327376</v>
      </c>
      <c r="N226" s="166">
        <f t="shared" si="34"/>
        <v>0.89052244562327376</v>
      </c>
      <c r="O226" s="166">
        <f t="shared" si="34"/>
        <v>0.89052244562327376</v>
      </c>
      <c r="P226" s="166">
        <f t="shared" si="34"/>
        <v>0.89999216247714942</v>
      </c>
      <c r="Q226" s="166">
        <f t="shared" si="34"/>
        <v>0.89999216247714942</v>
      </c>
      <c r="R226" s="166">
        <f t="shared" si="34"/>
        <v>0.92756896881832784</v>
      </c>
      <c r="S226" s="166">
        <f t="shared" si="34"/>
        <v>0.92756896881832784</v>
      </c>
      <c r="T226" s="166">
        <f t="shared" si="34"/>
        <v>0.92756896881832784</v>
      </c>
      <c r="U226" s="166">
        <f t="shared" si="34"/>
        <v>0.92756896881832784</v>
      </c>
      <c r="V226" s="166">
        <f t="shared" si="34"/>
        <v>0.92756896881832784</v>
      </c>
      <c r="W226" s="166">
        <f t="shared" si="34"/>
        <v>0.92756896881832784</v>
      </c>
      <c r="X226" s="166">
        <f t="shared" si="34"/>
        <v>0.92756896881832784</v>
      </c>
      <c r="Y226" s="166">
        <f t="shared" si="34"/>
        <v>0.92756896881832784</v>
      </c>
      <c r="Z226" s="166">
        <f t="shared" si="34"/>
        <v>0.9322301194154049</v>
      </c>
      <c r="AA226" s="166">
        <f t="shared" si="34"/>
        <v>0.9322301194154049</v>
      </c>
    </row>
    <row r="227" spans="1:27" hidden="1" outlineLevel="1" x14ac:dyDescent="0.25">
      <c r="A227" s="164">
        <f t="shared" si="29"/>
        <v>2032</v>
      </c>
      <c r="B227" s="138">
        <f t="shared" si="30"/>
        <v>12</v>
      </c>
      <c r="F227" s="167">
        <f t="shared" si="33"/>
        <v>48549</v>
      </c>
      <c r="H227" s="168">
        <f t="shared" si="31"/>
        <v>0.91612882914167759</v>
      </c>
      <c r="I227" s="168"/>
      <c r="J227" s="168"/>
      <c r="K227" s="168"/>
      <c r="L227" s="169"/>
      <c r="M227" s="168">
        <f t="shared" si="34"/>
        <v>0.89052244562327376</v>
      </c>
      <c r="N227" s="168">
        <f t="shared" si="34"/>
        <v>0.89052244562327376</v>
      </c>
      <c r="O227" s="168">
        <f t="shared" si="34"/>
        <v>0.89052244562327376</v>
      </c>
      <c r="P227" s="168">
        <f t="shared" si="34"/>
        <v>0.89999216247714942</v>
      </c>
      <c r="Q227" s="168">
        <f t="shared" si="34"/>
        <v>0.89999216247714942</v>
      </c>
      <c r="R227" s="168">
        <f t="shared" si="34"/>
        <v>0.92756896881832784</v>
      </c>
      <c r="S227" s="168">
        <f t="shared" si="34"/>
        <v>0.92756896881832784</v>
      </c>
      <c r="T227" s="168">
        <f t="shared" si="34"/>
        <v>0.92756896881832784</v>
      </c>
      <c r="U227" s="168">
        <f t="shared" si="34"/>
        <v>0.92756896881832784</v>
      </c>
      <c r="V227" s="168">
        <f t="shared" si="34"/>
        <v>0.92756896881832784</v>
      </c>
      <c r="W227" s="168">
        <f t="shared" si="34"/>
        <v>0.92756896881832784</v>
      </c>
      <c r="X227" s="168">
        <f t="shared" si="34"/>
        <v>0.92756896881832784</v>
      </c>
      <c r="Y227" s="168">
        <f t="shared" si="34"/>
        <v>0.92756896881832784</v>
      </c>
      <c r="Z227" s="168">
        <f t="shared" si="34"/>
        <v>0.9322301194154049</v>
      </c>
      <c r="AA227" s="168">
        <f t="shared" si="34"/>
        <v>0.9322301194154049</v>
      </c>
    </row>
    <row r="228" spans="1:27" hidden="1" outlineLevel="1" x14ac:dyDescent="0.25">
      <c r="A228" s="164">
        <f t="shared" si="29"/>
        <v>2033</v>
      </c>
      <c r="B228" s="138">
        <f t="shared" si="30"/>
        <v>1</v>
      </c>
      <c r="F228" s="165">
        <f t="shared" si="33"/>
        <v>48580</v>
      </c>
      <c r="H228" s="166">
        <f t="shared" si="31"/>
        <v>0.91281448848116109</v>
      </c>
      <c r="I228" s="166"/>
      <c r="J228" s="166"/>
      <c r="K228" s="166"/>
      <c r="L228" s="163"/>
      <c r="M228" s="166">
        <f t="shared" si="34"/>
        <v>0.89052244562327376</v>
      </c>
      <c r="N228" s="166">
        <f t="shared" si="34"/>
        <v>0.89052244562327376</v>
      </c>
      <c r="O228" s="166">
        <f t="shared" si="34"/>
        <v>0.88366542279197446</v>
      </c>
      <c r="P228" s="166">
        <f t="shared" si="34"/>
        <v>0.89369221733980941</v>
      </c>
      <c r="Q228" s="166">
        <f t="shared" si="34"/>
        <v>0.89999216247714942</v>
      </c>
      <c r="R228" s="166">
        <f t="shared" si="34"/>
        <v>0.92756896881832784</v>
      </c>
      <c r="S228" s="166">
        <f t="shared" si="34"/>
        <v>0.92293112397423616</v>
      </c>
      <c r="T228" s="166">
        <f t="shared" si="34"/>
        <v>0.92293112397423616</v>
      </c>
      <c r="U228" s="166">
        <f t="shared" si="34"/>
        <v>0.92293112397423616</v>
      </c>
      <c r="V228" s="166">
        <f t="shared" si="34"/>
        <v>0.92293112397423616</v>
      </c>
      <c r="W228" s="166">
        <f t="shared" si="34"/>
        <v>0.92293112397423616</v>
      </c>
      <c r="X228" s="166">
        <f t="shared" si="34"/>
        <v>0.92293112397423616</v>
      </c>
      <c r="Y228" s="166">
        <f t="shared" si="34"/>
        <v>0.92293112397423616</v>
      </c>
      <c r="Z228" s="166">
        <f t="shared" si="34"/>
        <v>0.92756896881832784</v>
      </c>
      <c r="AA228" s="166">
        <f t="shared" si="34"/>
        <v>0.92756896881832784</v>
      </c>
    </row>
    <row r="229" spans="1:27" hidden="1" outlineLevel="1" x14ac:dyDescent="0.25">
      <c r="A229" s="164">
        <f t="shared" si="29"/>
        <v>2033</v>
      </c>
      <c r="B229" s="138">
        <f t="shared" si="30"/>
        <v>2</v>
      </c>
      <c r="F229" s="165">
        <f t="shared" si="33"/>
        <v>48611</v>
      </c>
      <c r="H229" s="166">
        <f t="shared" si="31"/>
        <v>0.91281448848116109</v>
      </c>
      <c r="I229" s="166"/>
      <c r="J229" s="166"/>
      <c r="K229" s="166"/>
      <c r="L229" s="163"/>
      <c r="M229" s="166">
        <f t="shared" si="34"/>
        <v>0.89052244562327376</v>
      </c>
      <c r="N229" s="166">
        <f t="shared" si="34"/>
        <v>0.89052244562327376</v>
      </c>
      <c r="O229" s="166">
        <f t="shared" si="34"/>
        <v>0.88366542279197446</v>
      </c>
      <c r="P229" s="166">
        <f t="shared" si="34"/>
        <v>0.89369221733980941</v>
      </c>
      <c r="Q229" s="166">
        <f t="shared" si="34"/>
        <v>0.89999216247714942</v>
      </c>
      <c r="R229" s="166">
        <f t="shared" si="34"/>
        <v>0.92756896881832784</v>
      </c>
      <c r="S229" s="166">
        <f t="shared" si="34"/>
        <v>0.92293112397423616</v>
      </c>
      <c r="T229" s="166">
        <f t="shared" si="34"/>
        <v>0.92293112397423616</v>
      </c>
      <c r="U229" s="166">
        <f t="shared" si="34"/>
        <v>0.92293112397423616</v>
      </c>
      <c r="V229" s="166">
        <f t="shared" si="34"/>
        <v>0.92293112397423616</v>
      </c>
      <c r="W229" s="166">
        <f t="shared" si="34"/>
        <v>0.92293112397423616</v>
      </c>
      <c r="X229" s="166">
        <f t="shared" si="34"/>
        <v>0.92293112397423616</v>
      </c>
      <c r="Y229" s="166">
        <f t="shared" si="34"/>
        <v>0.92293112397423616</v>
      </c>
      <c r="Z229" s="166">
        <f t="shared" si="34"/>
        <v>0.92756896881832784</v>
      </c>
      <c r="AA229" s="166">
        <f t="shared" si="34"/>
        <v>0.92756896881832784</v>
      </c>
    </row>
    <row r="230" spans="1:27" hidden="1" outlineLevel="1" x14ac:dyDescent="0.25">
      <c r="A230" s="164">
        <f t="shared" si="29"/>
        <v>2033</v>
      </c>
      <c r="B230" s="138">
        <f t="shared" si="30"/>
        <v>3</v>
      </c>
      <c r="F230" s="165">
        <f t="shared" si="33"/>
        <v>48639</v>
      </c>
      <c r="H230" s="166">
        <f t="shared" si="31"/>
        <v>0.91281448848116109</v>
      </c>
      <c r="I230" s="166"/>
      <c r="J230" s="166"/>
      <c r="K230" s="166"/>
      <c r="L230" s="163"/>
      <c r="M230" s="166">
        <f t="shared" si="34"/>
        <v>0.89052244562327376</v>
      </c>
      <c r="N230" s="166">
        <f t="shared" si="34"/>
        <v>0.89052244562327376</v>
      </c>
      <c r="O230" s="166">
        <f t="shared" si="34"/>
        <v>0.88366542279197446</v>
      </c>
      <c r="P230" s="166">
        <f t="shared" si="34"/>
        <v>0.89369221733980941</v>
      </c>
      <c r="Q230" s="166">
        <f t="shared" si="34"/>
        <v>0.89999216247714942</v>
      </c>
      <c r="R230" s="166">
        <f t="shared" si="34"/>
        <v>0.92756896881832784</v>
      </c>
      <c r="S230" s="166">
        <f t="shared" si="34"/>
        <v>0.92293112397423616</v>
      </c>
      <c r="T230" s="166">
        <f t="shared" si="34"/>
        <v>0.92293112397423616</v>
      </c>
      <c r="U230" s="166">
        <f t="shared" si="34"/>
        <v>0.92293112397423616</v>
      </c>
      <c r="V230" s="166">
        <f t="shared" si="34"/>
        <v>0.92293112397423616</v>
      </c>
      <c r="W230" s="166">
        <f t="shared" si="34"/>
        <v>0.92293112397423616</v>
      </c>
      <c r="X230" s="166">
        <f t="shared" si="34"/>
        <v>0.92293112397423616</v>
      </c>
      <c r="Y230" s="166">
        <f t="shared" si="34"/>
        <v>0.92293112397423616</v>
      </c>
      <c r="Z230" s="166">
        <f t="shared" si="34"/>
        <v>0.92756896881832784</v>
      </c>
      <c r="AA230" s="166">
        <f t="shared" si="34"/>
        <v>0.92756896881832784</v>
      </c>
    </row>
    <row r="231" spans="1:27" hidden="1" outlineLevel="1" x14ac:dyDescent="0.25">
      <c r="A231" s="164">
        <f t="shared" si="29"/>
        <v>2033</v>
      </c>
      <c r="B231" s="138">
        <f t="shared" si="30"/>
        <v>4</v>
      </c>
      <c r="F231" s="165">
        <f t="shared" si="33"/>
        <v>48670</v>
      </c>
      <c r="H231" s="166">
        <f t="shared" si="31"/>
        <v>0.91281448848116109</v>
      </c>
      <c r="I231" s="166"/>
      <c r="J231" s="166"/>
      <c r="K231" s="166"/>
      <c r="L231" s="163"/>
      <c r="M231" s="166">
        <f t="shared" si="34"/>
        <v>0.89052244562327376</v>
      </c>
      <c r="N231" s="166">
        <f t="shared" si="34"/>
        <v>0.89052244562327376</v>
      </c>
      <c r="O231" s="166">
        <f t="shared" si="34"/>
        <v>0.88366542279197446</v>
      </c>
      <c r="P231" s="166">
        <f t="shared" si="34"/>
        <v>0.89369221733980941</v>
      </c>
      <c r="Q231" s="166">
        <f t="shared" si="34"/>
        <v>0.89999216247714942</v>
      </c>
      <c r="R231" s="166">
        <f t="shared" si="34"/>
        <v>0.92756896881832784</v>
      </c>
      <c r="S231" s="166">
        <f t="shared" si="34"/>
        <v>0.92293112397423616</v>
      </c>
      <c r="T231" s="166">
        <f t="shared" si="34"/>
        <v>0.92293112397423616</v>
      </c>
      <c r="U231" s="166">
        <f t="shared" si="34"/>
        <v>0.92293112397423616</v>
      </c>
      <c r="V231" s="166">
        <f t="shared" si="34"/>
        <v>0.92293112397423616</v>
      </c>
      <c r="W231" s="166">
        <f t="shared" si="34"/>
        <v>0.92293112397423616</v>
      </c>
      <c r="X231" s="166">
        <f t="shared" si="34"/>
        <v>0.92293112397423616</v>
      </c>
      <c r="Y231" s="166">
        <f t="shared" si="34"/>
        <v>0.92293112397423616</v>
      </c>
      <c r="Z231" s="166">
        <f t="shared" si="34"/>
        <v>0.92756896881832784</v>
      </c>
      <c r="AA231" s="166">
        <f t="shared" si="34"/>
        <v>0.92756896881832784</v>
      </c>
    </row>
    <row r="232" spans="1:27" hidden="1" outlineLevel="1" x14ac:dyDescent="0.25">
      <c r="A232" s="164">
        <f t="shared" si="29"/>
        <v>2033</v>
      </c>
      <c r="B232" s="138">
        <f t="shared" si="30"/>
        <v>5</v>
      </c>
      <c r="F232" s="165">
        <f t="shared" si="33"/>
        <v>48700</v>
      </c>
      <c r="H232" s="166">
        <f t="shared" si="31"/>
        <v>0.91077589153615901</v>
      </c>
      <c r="I232" s="166"/>
      <c r="J232" s="166"/>
      <c r="K232" s="166"/>
      <c r="L232" s="163"/>
      <c r="M232" s="166">
        <f t="shared" si="34"/>
        <v>0.88366542279197446</v>
      </c>
      <c r="N232" s="166">
        <f t="shared" si="34"/>
        <v>0.88366542279197446</v>
      </c>
      <c r="O232" s="166">
        <f t="shared" si="34"/>
        <v>0.88366542279197446</v>
      </c>
      <c r="P232" s="166">
        <f t="shared" si="34"/>
        <v>0.89369221733980941</v>
      </c>
      <c r="Q232" s="166">
        <f t="shared" si="34"/>
        <v>0.89369221733980941</v>
      </c>
      <c r="R232" s="166">
        <f t="shared" si="34"/>
        <v>0.92293112397423616</v>
      </c>
      <c r="S232" s="166">
        <f t="shared" si="34"/>
        <v>0.92293112397423616</v>
      </c>
      <c r="T232" s="166">
        <f t="shared" si="34"/>
        <v>0.92293112397423616</v>
      </c>
      <c r="U232" s="166">
        <f t="shared" si="34"/>
        <v>0.92293112397423616</v>
      </c>
      <c r="V232" s="166">
        <f t="shared" si="34"/>
        <v>0.92293112397423616</v>
      </c>
      <c r="W232" s="166">
        <f t="shared" si="34"/>
        <v>0.92293112397423616</v>
      </c>
      <c r="X232" s="166">
        <f t="shared" si="34"/>
        <v>0.92293112397423616</v>
      </c>
      <c r="Y232" s="166">
        <f t="shared" si="34"/>
        <v>0.92293112397423616</v>
      </c>
      <c r="Z232" s="166">
        <f t="shared" si="34"/>
        <v>0.92756896881832784</v>
      </c>
      <c r="AA232" s="166">
        <f t="shared" si="34"/>
        <v>0.92756896881832784</v>
      </c>
    </row>
    <row r="233" spans="1:27" hidden="1" outlineLevel="1" x14ac:dyDescent="0.25">
      <c r="A233" s="164">
        <f t="shared" si="29"/>
        <v>2033</v>
      </c>
      <c r="B233" s="138">
        <f t="shared" si="30"/>
        <v>6</v>
      </c>
      <c r="F233" s="165">
        <f t="shared" si="33"/>
        <v>48731</v>
      </c>
      <c r="H233" s="166">
        <f t="shared" si="31"/>
        <v>0.91077589153615901</v>
      </c>
      <c r="I233" s="166"/>
      <c r="J233" s="166"/>
      <c r="K233" s="166"/>
      <c r="L233" s="163"/>
      <c r="M233" s="166">
        <f t="shared" si="34"/>
        <v>0.88366542279197446</v>
      </c>
      <c r="N233" s="166">
        <f t="shared" si="34"/>
        <v>0.88366542279197446</v>
      </c>
      <c r="O233" s="166">
        <f t="shared" si="34"/>
        <v>0.88366542279197446</v>
      </c>
      <c r="P233" s="166">
        <f t="shared" si="34"/>
        <v>0.89369221733980941</v>
      </c>
      <c r="Q233" s="166">
        <f t="shared" si="34"/>
        <v>0.89369221733980941</v>
      </c>
      <c r="R233" s="166">
        <f t="shared" si="34"/>
        <v>0.92293112397423616</v>
      </c>
      <c r="S233" s="166">
        <f t="shared" si="34"/>
        <v>0.92293112397423616</v>
      </c>
      <c r="T233" s="166">
        <f t="shared" si="34"/>
        <v>0.92293112397423616</v>
      </c>
      <c r="U233" s="166">
        <f t="shared" si="34"/>
        <v>0.92293112397423616</v>
      </c>
      <c r="V233" s="166">
        <f t="shared" si="34"/>
        <v>0.92293112397423616</v>
      </c>
      <c r="W233" s="166">
        <f t="shared" si="34"/>
        <v>0.92293112397423616</v>
      </c>
      <c r="X233" s="166">
        <f t="shared" si="34"/>
        <v>0.92293112397423616</v>
      </c>
      <c r="Y233" s="166">
        <f t="shared" si="34"/>
        <v>0.92293112397423616</v>
      </c>
      <c r="Z233" s="166">
        <f t="shared" si="34"/>
        <v>0.92756896881832784</v>
      </c>
      <c r="AA233" s="166">
        <f t="shared" si="34"/>
        <v>0.92756896881832784</v>
      </c>
    </row>
    <row r="234" spans="1:27" hidden="1" outlineLevel="1" x14ac:dyDescent="0.25">
      <c r="A234" s="164">
        <f t="shared" si="29"/>
        <v>2033</v>
      </c>
      <c r="B234" s="138">
        <f t="shared" si="30"/>
        <v>7</v>
      </c>
      <c r="F234" s="165">
        <f t="shared" si="33"/>
        <v>48761</v>
      </c>
      <c r="H234" s="166">
        <f t="shared" si="31"/>
        <v>0.91077589153615901</v>
      </c>
      <c r="I234" s="166"/>
      <c r="J234" s="166"/>
      <c r="K234" s="166"/>
      <c r="L234" s="163"/>
      <c r="M234" s="166">
        <f t="shared" si="34"/>
        <v>0.88366542279197446</v>
      </c>
      <c r="N234" s="166">
        <f t="shared" si="34"/>
        <v>0.88366542279197446</v>
      </c>
      <c r="O234" s="166">
        <f t="shared" si="34"/>
        <v>0.88366542279197446</v>
      </c>
      <c r="P234" s="166">
        <f t="shared" si="34"/>
        <v>0.89369221733980941</v>
      </c>
      <c r="Q234" s="166">
        <f t="shared" si="34"/>
        <v>0.89369221733980941</v>
      </c>
      <c r="R234" s="166">
        <f t="shared" si="34"/>
        <v>0.92293112397423616</v>
      </c>
      <c r="S234" s="166">
        <f t="shared" si="34"/>
        <v>0.92293112397423616</v>
      </c>
      <c r="T234" s="166">
        <f t="shared" si="34"/>
        <v>0.92293112397423616</v>
      </c>
      <c r="U234" s="166">
        <f t="shared" si="34"/>
        <v>0.92293112397423616</v>
      </c>
      <c r="V234" s="166">
        <f t="shared" si="34"/>
        <v>0.92293112397423616</v>
      </c>
      <c r="W234" s="166">
        <f t="shared" si="34"/>
        <v>0.92293112397423616</v>
      </c>
      <c r="X234" s="166">
        <f t="shared" si="34"/>
        <v>0.92293112397423616</v>
      </c>
      <c r="Y234" s="166">
        <f t="shared" si="34"/>
        <v>0.92293112397423616</v>
      </c>
      <c r="Z234" s="166">
        <f t="shared" si="34"/>
        <v>0.92756896881832784</v>
      </c>
      <c r="AA234" s="166">
        <f t="shared" si="34"/>
        <v>0.92756896881832784</v>
      </c>
    </row>
    <row r="235" spans="1:27" hidden="1" outlineLevel="1" x14ac:dyDescent="0.25">
      <c r="A235" s="164">
        <f t="shared" si="29"/>
        <v>2033</v>
      </c>
      <c r="B235" s="138">
        <f t="shared" si="30"/>
        <v>8</v>
      </c>
      <c r="F235" s="165">
        <f t="shared" si="33"/>
        <v>48792</v>
      </c>
      <c r="H235" s="166">
        <f t="shared" si="31"/>
        <v>0.91077589153615901</v>
      </c>
      <c r="I235" s="166"/>
      <c r="J235" s="166"/>
      <c r="K235" s="166"/>
      <c r="L235" s="163"/>
      <c r="M235" s="166">
        <f t="shared" si="34"/>
        <v>0.88366542279197446</v>
      </c>
      <c r="N235" s="166">
        <f t="shared" si="34"/>
        <v>0.88366542279197446</v>
      </c>
      <c r="O235" s="166">
        <f t="shared" si="34"/>
        <v>0.88366542279197446</v>
      </c>
      <c r="P235" s="166">
        <f t="shared" si="34"/>
        <v>0.89369221733980941</v>
      </c>
      <c r="Q235" s="166">
        <f t="shared" si="34"/>
        <v>0.89369221733980941</v>
      </c>
      <c r="R235" s="166">
        <f t="shared" si="34"/>
        <v>0.92293112397423616</v>
      </c>
      <c r="S235" s="166">
        <f t="shared" si="34"/>
        <v>0.92293112397423616</v>
      </c>
      <c r="T235" s="166">
        <f t="shared" si="34"/>
        <v>0.92293112397423616</v>
      </c>
      <c r="U235" s="166">
        <f t="shared" si="34"/>
        <v>0.92293112397423616</v>
      </c>
      <c r="V235" s="166">
        <f t="shared" si="34"/>
        <v>0.92293112397423616</v>
      </c>
      <c r="W235" s="166">
        <f t="shared" si="34"/>
        <v>0.92293112397423616</v>
      </c>
      <c r="X235" s="166">
        <f t="shared" si="34"/>
        <v>0.92293112397423616</v>
      </c>
      <c r="Y235" s="166">
        <f t="shared" si="34"/>
        <v>0.92293112397423616</v>
      </c>
      <c r="Z235" s="166">
        <f t="shared" si="34"/>
        <v>0.92756896881832784</v>
      </c>
      <c r="AA235" s="166">
        <f t="shared" si="34"/>
        <v>0.92756896881832784</v>
      </c>
    </row>
    <row r="236" spans="1:27" hidden="1" outlineLevel="1" x14ac:dyDescent="0.25">
      <c r="A236" s="164">
        <f t="shared" si="29"/>
        <v>2033</v>
      </c>
      <c r="B236" s="138">
        <f t="shared" si="30"/>
        <v>9</v>
      </c>
      <c r="F236" s="165">
        <f t="shared" si="33"/>
        <v>48823</v>
      </c>
      <c r="H236" s="166">
        <f t="shared" si="31"/>
        <v>0.91077589153615901</v>
      </c>
      <c r="I236" s="166"/>
      <c r="J236" s="166"/>
      <c r="K236" s="166"/>
      <c r="L236" s="163"/>
      <c r="M236" s="166">
        <f t="shared" si="34"/>
        <v>0.88366542279197446</v>
      </c>
      <c r="N236" s="166">
        <f t="shared" si="34"/>
        <v>0.88366542279197446</v>
      </c>
      <c r="O236" s="166">
        <f t="shared" si="34"/>
        <v>0.88366542279197446</v>
      </c>
      <c r="P236" s="166">
        <f t="shared" si="34"/>
        <v>0.89369221733980941</v>
      </c>
      <c r="Q236" s="166">
        <f t="shared" si="34"/>
        <v>0.89369221733980941</v>
      </c>
      <c r="R236" s="166">
        <f t="shared" si="34"/>
        <v>0.92293112397423616</v>
      </c>
      <c r="S236" s="166">
        <f t="shared" si="34"/>
        <v>0.92293112397423616</v>
      </c>
      <c r="T236" s="166">
        <f t="shared" si="34"/>
        <v>0.92293112397423616</v>
      </c>
      <c r="U236" s="166">
        <f t="shared" si="34"/>
        <v>0.92293112397423616</v>
      </c>
      <c r="V236" s="166">
        <f t="shared" si="34"/>
        <v>0.92293112397423616</v>
      </c>
      <c r="W236" s="166">
        <f t="shared" si="34"/>
        <v>0.92293112397423616</v>
      </c>
      <c r="X236" s="166">
        <f t="shared" si="34"/>
        <v>0.92293112397423616</v>
      </c>
      <c r="Y236" s="166">
        <f t="shared" si="34"/>
        <v>0.92293112397423616</v>
      </c>
      <c r="Z236" s="166">
        <f t="shared" si="34"/>
        <v>0.92756896881832784</v>
      </c>
      <c r="AA236" s="166">
        <f t="shared" si="34"/>
        <v>0.92756896881832784</v>
      </c>
    </row>
    <row r="237" spans="1:27" hidden="1" outlineLevel="1" x14ac:dyDescent="0.25">
      <c r="A237" s="164">
        <f t="shared" si="29"/>
        <v>2033</v>
      </c>
      <c r="B237" s="138">
        <f t="shared" si="30"/>
        <v>10</v>
      </c>
      <c r="F237" s="165">
        <f t="shared" si="33"/>
        <v>48853</v>
      </c>
      <c r="H237" s="166">
        <f t="shared" si="31"/>
        <v>0.91077589153615901</v>
      </c>
      <c r="I237" s="166"/>
      <c r="J237" s="166"/>
      <c r="K237" s="166"/>
      <c r="L237" s="163"/>
      <c r="M237" s="166">
        <f t="shared" ref="M237:AA252" si="35">IF($F237=M$9,1,IF($F237&gt;=EDATE(M$9,12),IF(M$8="Prior Year",M225*(1-M$7),M225-M$7),IF(M236&gt;0,M236,0)))</f>
        <v>0.88366542279197446</v>
      </c>
      <c r="N237" s="166">
        <f t="shared" si="35"/>
        <v>0.88366542279197446</v>
      </c>
      <c r="O237" s="166">
        <f t="shared" si="35"/>
        <v>0.88366542279197446</v>
      </c>
      <c r="P237" s="166">
        <f t="shared" si="35"/>
        <v>0.89369221733980941</v>
      </c>
      <c r="Q237" s="166">
        <f t="shared" si="35"/>
        <v>0.89369221733980941</v>
      </c>
      <c r="R237" s="166">
        <f t="shared" si="35"/>
        <v>0.92293112397423616</v>
      </c>
      <c r="S237" s="166">
        <f t="shared" si="35"/>
        <v>0.92293112397423616</v>
      </c>
      <c r="T237" s="166">
        <f t="shared" si="35"/>
        <v>0.92293112397423616</v>
      </c>
      <c r="U237" s="166">
        <f t="shared" si="35"/>
        <v>0.92293112397423616</v>
      </c>
      <c r="V237" s="166">
        <f t="shared" si="35"/>
        <v>0.92293112397423616</v>
      </c>
      <c r="W237" s="166">
        <f t="shared" si="35"/>
        <v>0.92293112397423616</v>
      </c>
      <c r="X237" s="166">
        <f t="shared" si="35"/>
        <v>0.92293112397423616</v>
      </c>
      <c r="Y237" s="166">
        <f t="shared" si="35"/>
        <v>0.92293112397423616</v>
      </c>
      <c r="Z237" s="166">
        <f t="shared" si="35"/>
        <v>0.92756896881832784</v>
      </c>
      <c r="AA237" s="166">
        <f t="shared" si="35"/>
        <v>0.92756896881832784</v>
      </c>
    </row>
    <row r="238" spans="1:27" hidden="1" outlineLevel="1" x14ac:dyDescent="0.25">
      <c r="A238" s="164">
        <f t="shared" si="29"/>
        <v>2033</v>
      </c>
      <c r="B238" s="138">
        <f t="shared" si="30"/>
        <v>11</v>
      </c>
      <c r="F238" s="165">
        <f t="shared" si="33"/>
        <v>48884</v>
      </c>
      <c r="H238" s="166">
        <f t="shared" si="31"/>
        <v>0.91077589153615901</v>
      </c>
      <c r="I238" s="166"/>
      <c r="J238" s="166"/>
      <c r="K238" s="166"/>
      <c r="L238" s="163"/>
      <c r="M238" s="166">
        <f t="shared" si="35"/>
        <v>0.88366542279197446</v>
      </c>
      <c r="N238" s="166">
        <f t="shared" si="35"/>
        <v>0.88366542279197446</v>
      </c>
      <c r="O238" s="166">
        <f t="shared" si="35"/>
        <v>0.88366542279197446</v>
      </c>
      <c r="P238" s="166">
        <f t="shared" si="35"/>
        <v>0.89369221733980941</v>
      </c>
      <c r="Q238" s="166">
        <f t="shared" si="35"/>
        <v>0.89369221733980941</v>
      </c>
      <c r="R238" s="166">
        <f t="shared" si="35"/>
        <v>0.92293112397423616</v>
      </c>
      <c r="S238" s="166">
        <f t="shared" si="35"/>
        <v>0.92293112397423616</v>
      </c>
      <c r="T238" s="166">
        <f t="shared" si="35"/>
        <v>0.92293112397423616</v>
      </c>
      <c r="U238" s="166">
        <f t="shared" si="35"/>
        <v>0.92293112397423616</v>
      </c>
      <c r="V238" s="166">
        <f t="shared" si="35"/>
        <v>0.92293112397423616</v>
      </c>
      <c r="W238" s="166">
        <f t="shared" si="35"/>
        <v>0.92293112397423616</v>
      </c>
      <c r="X238" s="166">
        <f t="shared" si="35"/>
        <v>0.92293112397423616</v>
      </c>
      <c r="Y238" s="166">
        <f t="shared" si="35"/>
        <v>0.92293112397423616</v>
      </c>
      <c r="Z238" s="166">
        <f t="shared" si="35"/>
        <v>0.92756896881832784</v>
      </c>
      <c r="AA238" s="166">
        <f t="shared" si="35"/>
        <v>0.92756896881832784</v>
      </c>
    </row>
    <row r="239" spans="1:27" hidden="1" outlineLevel="1" x14ac:dyDescent="0.25">
      <c r="A239" s="164">
        <f t="shared" si="29"/>
        <v>2033</v>
      </c>
      <c r="B239" s="138">
        <f t="shared" si="30"/>
        <v>12</v>
      </c>
      <c r="F239" s="167">
        <f t="shared" si="33"/>
        <v>48914</v>
      </c>
      <c r="H239" s="168">
        <f t="shared" si="31"/>
        <v>0.91077589153615901</v>
      </c>
      <c r="I239" s="168"/>
      <c r="J239" s="168"/>
      <c r="K239" s="168"/>
      <c r="L239" s="169"/>
      <c r="M239" s="168">
        <f t="shared" si="35"/>
        <v>0.88366542279197446</v>
      </c>
      <c r="N239" s="168">
        <f t="shared" si="35"/>
        <v>0.88366542279197446</v>
      </c>
      <c r="O239" s="168">
        <f t="shared" si="35"/>
        <v>0.88366542279197446</v>
      </c>
      <c r="P239" s="168">
        <f t="shared" si="35"/>
        <v>0.89369221733980941</v>
      </c>
      <c r="Q239" s="168">
        <f t="shared" si="35"/>
        <v>0.89369221733980941</v>
      </c>
      <c r="R239" s="168">
        <f t="shared" si="35"/>
        <v>0.92293112397423616</v>
      </c>
      <c r="S239" s="168">
        <f t="shared" si="35"/>
        <v>0.92293112397423616</v>
      </c>
      <c r="T239" s="168">
        <f t="shared" si="35"/>
        <v>0.92293112397423616</v>
      </c>
      <c r="U239" s="168">
        <f t="shared" si="35"/>
        <v>0.92293112397423616</v>
      </c>
      <c r="V239" s="168">
        <f t="shared" si="35"/>
        <v>0.92293112397423616</v>
      </c>
      <c r="W239" s="168">
        <f t="shared" si="35"/>
        <v>0.92293112397423616</v>
      </c>
      <c r="X239" s="168">
        <f t="shared" si="35"/>
        <v>0.92293112397423616</v>
      </c>
      <c r="Y239" s="168">
        <f t="shared" si="35"/>
        <v>0.92293112397423616</v>
      </c>
      <c r="Z239" s="168">
        <f t="shared" si="35"/>
        <v>0.92756896881832784</v>
      </c>
      <c r="AA239" s="168">
        <f t="shared" si="35"/>
        <v>0.92756896881832784</v>
      </c>
    </row>
    <row r="240" spans="1:27" hidden="1" outlineLevel="1" x14ac:dyDescent="0.25">
      <c r="A240" s="164">
        <f t="shared" si="29"/>
        <v>2034</v>
      </c>
      <c r="B240" s="138">
        <f t="shared" si="30"/>
        <v>1</v>
      </c>
      <c r="F240" s="165">
        <f t="shared" si="33"/>
        <v>48945</v>
      </c>
      <c r="H240" s="166">
        <f t="shared" si="31"/>
        <v>0.90747978539544183</v>
      </c>
      <c r="I240" s="166"/>
      <c r="J240" s="166"/>
      <c r="K240" s="166"/>
      <c r="L240" s="163"/>
      <c r="M240" s="166">
        <f t="shared" si="35"/>
        <v>0.88366542279197446</v>
      </c>
      <c r="N240" s="166">
        <f t="shared" si="35"/>
        <v>0.88366542279197446</v>
      </c>
      <c r="O240" s="166">
        <f t="shared" si="35"/>
        <v>0.87686119903647619</v>
      </c>
      <c r="P240" s="166">
        <f t="shared" si="35"/>
        <v>0.88743637181843071</v>
      </c>
      <c r="Q240" s="166">
        <f t="shared" si="35"/>
        <v>0.89369221733980941</v>
      </c>
      <c r="R240" s="166">
        <f t="shared" si="35"/>
        <v>0.92293112397423616</v>
      </c>
      <c r="S240" s="166">
        <f t="shared" si="35"/>
        <v>0.91831646835436498</v>
      </c>
      <c r="T240" s="166">
        <f t="shared" si="35"/>
        <v>0.91831646835436498</v>
      </c>
      <c r="U240" s="166">
        <f t="shared" si="35"/>
        <v>0.91831646835436498</v>
      </c>
      <c r="V240" s="166">
        <f t="shared" si="35"/>
        <v>0.91831646835436498</v>
      </c>
      <c r="W240" s="166">
        <f t="shared" si="35"/>
        <v>0.91831646835436498</v>
      </c>
      <c r="X240" s="166">
        <f t="shared" si="35"/>
        <v>0.91831646835436498</v>
      </c>
      <c r="Y240" s="166">
        <f t="shared" si="35"/>
        <v>0.91831646835436498</v>
      </c>
      <c r="Z240" s="166">
        <f t="shared" si="35"/>
        <v>0.92293112397423616</v>
      </c>
      <c r="AA240" s="166">
        <f t="shared" si="35"/>
        <v>0.92293112397423616</v>
      </c>
    </row>
    <row r="241" spans="1:27" hidden="1" outlineLevel="1" x14ac:dyDescent="0.25">
      <c r="A241" s="164">
        <f t="shared" si="29"/>
        <v>2034</v>
      </c>
      <c r="B241" s="138">
        <f t="shared" si="30"/>
        <v>2</v>
      </c>
      <c r="F241" s="165">
        <f t="shared" si="33"/>
        <v>48976</v>
      </c>
      <c r="H241" s="166">
        <f t="shared" si="31"/>
        <v>0.90747978539544183</v>
      </c>
      <c r="I241" s="166"/>
      <c r="J241" s="166"/>
      <c r="K241" s="166"/>
      <c r="L241" s="163"/>
      <c r="M241" s="166">
        <f t="shared" si="35"/>
        <v>0.88366542279197446</v>
      </c>
      <c r="N241" s="166">
        <f t="shared" si="35"/>
        <v>0.88366542279197446</v>
      </c>
      <c r="O241" s="166">
        <f t="shared" si="35"/>
        <v>0.87686119903647619</v>
      </c>
      <c r="P241" s="166">
        <f t="shared" si="35"/>
        <v>0.88743637181843071</v>
      </c>
      <c r="Q241" s="166">
        <f t="shared" si="35"/>
        <v>0.89369221733980941</v>
      </c>
      <c r="R241" s="166">
        <f t="shared" si="35"/>
        <v>0.92293112397423616</v>
      </c>
      <c r="S241" s="166">
        <f t="shared" si="35"/>
        <v>0.91831646835436498</v>
      </c>
      <c r="T241" s="166">
        <f t="shared" si="35"/>
        <v>0.91831646835436498</v>
      </c>
      <c r="U241" s="166">
        <f t="shared" si="35"/>
        <v>0.91831646835436498</v>
      </c>
      <c r="V241" s="166">
        <f t="shared" si="35"/>
        <v>0.91831646835436498</v>
      </c>
      <c r="W241" s="166">
        <f t="shared" si="35"/>
        <v>0.91831646835436498</v>
      </c>
      <c r="X241" s="166">
        <f t="shared" si="35"/>
        <v>0.91831646835436498</v>
      </c>
      <c r="Y241" s="166">
        <f t="shared" si="35"/>
        <v>0.91831646835436498</v>
      </c>
      <c r="Z241" s="166">
        <f t="shared" si="35"/>
        <v>0.92293112397423616</v>
      </c>
      <c r="AA241" s="166">
        <f t="shared" si="35"/>
        <v>0.92293112397423616</v>
      </c>
    </row>
    <row r="242" spans="1:27" hidden="1" outlineLevel="1" x14ac:dyDescent="0.25">
      <c r="A242" s="164">
        <f t="shared" si="29"/>
        <v>2034</v>
      </c>
      <c r="B242" s="138">
        <f t="shared" si="30"/>
        <v>3</v>
      </c>
      <c r="F242" s="165">
        <f t="shared" si="33"/>
        <v>49004</v>
      </c>
      <c r="H242" s="166">
        <f t="shared" si="31"/>
        <v>0.90747978539544183</v>
      </c>
      <c r="I242" s="166"/>
      <c r="J242" s="166"/>
      <c r="K242" s="166"/>
      <c r="L242" s="163"/>
      <c r="M242" s="166">
        <f t="shared" si="35"/>
        <v>0.88366542279197446</v>
      </c>
      <c r="N242" s="166">
        <f t="shared" si="35"/>
        <v>0.88366542279197446</v>
      </c>
      <c r="O242" s="166">
        <f t="shared" si="35"/>
        <v>0.87686119903647619</v>
      </c>
      <c r="P242" s="166">
        <f t="shared" si="35"/>
        <v>0.88743637181843071</v>
      </c>
      <c r="Q242" s="166">
        <f t="shared" si="35"/>
        <v>0.89369221733980941</v>
      </c>
      <c r="R242" s="166">
        <f t="shared" si="35"/>
        <v>0.92293112397423616</v>
      </c>
      <c r="S242" s="166">
        <f t="shared" si="35"/>
        <v>0.91831646835436498</v>
      </c>
      <c r="T242" s="166">
        <f t="shared" si="35"/>
        <v>0.91831646835436498</v>
      </c>
      <c r="U242" s="166">
        <f t="shared" si="35"/>
        <v>0.91831646835436498</v>
      </c>
      <c r="V242" s="166">
        <f t="shared" si="35"/>
        <v>0.91831646835436498</v>
      </c>
      <c r="W242" s="166">
        <f t="shared" si="35"/>
        <v>0.91831646835436498</v>
      </c>
      <c r="X242" s="166">
        <f t="shared" si="35"/>
        <v>0.91831646835436498</v>
      </c>
      <c r="Y242" s="166">
        <f t="shared" si="35"/>
        <v>0.91831646835436498</v>
      </c>
      <c r="Z242" s="166">
        <f t="shared" si="35"/>
        <v>0.92293112397423616</v>
      </c>
      <c r="AA242" s="166">
        <f t="shared" si="35"/>
        <v>0.92293112397423616</v>
      </c>
    </row>
    <row r="243" spans="1:27" hidden="1" outlineLevel="1" x14ac:dyDescent="0.25">
      <c r="A243" s="164">
        <f t="shared" si="29"/>
        <v>2034</v>
      </c>
      <c r="B243" s="138">
        <f t="shared" si="30"/>
        <v>4</v>
      </c>
      <c r="F243" s="165">
        <f t="shared" si="33"/>
        <v>49035</v>
      </c>
      <c r="H243" s="166">
        <f t="shared" si="31"/>
        <v>0.90747978539544183</v>
      </c>
      <c r="I243" s="166"/>
      <c r="J243" s="166"/>
      <c r="K243" s="166"/>
      <c r="L243" s="163"/>
      <c r="M243" s="166">
        <f t="shared" si="35"/>
        <v>0.88366542279197446</v>
      </c>
      <c r="N243" s="166">
        <f t="shared" si="35"/>
        <v>0.88366542279197446</v>
      </c>
      <c r="O243" s="166">
        <f t="shared" si="35"/>
        <v>0.87686119903647619</v>
      </c>
      <c r="P243" s="166">
        <f t="shared" si="35"/>
        <v>0.88743637181843071</v>
      </c>
      <c r="Q243" s="166">
        <f t="shared" si="35"/>
        <v>0.89369221733980941</v>
      </c>
      <c r="R243" s="166">
        <f t="shared" si="35"/>
        <v>0.92293112397423616</v>
      </c>
      <c r="S243" s="166">
        <f t="shared" si="35"/>
        <v>0.91831646835436498</v>
      </c>
      <c r="T243" s="166">
        <f t="shared" si="35"/>
        <v>0.91831646835436498</v>
      </c>
      <c r="U243" s="166">
        <f t="shared" si="35"/>
        <v>0.91831646835436498</v>
      </c>
      <c r="V243" s="166">
        <f t="shared" si="35"/>
        <v>0.91831646835436498</v>
      </c>
      <c r="W243" s="166">
        <f t="shared" si="35"/>
        <v>0.91831646835436498</v>
      </c>
      <c r="X243" s="166">
        <f t="shared" si="35"/>
        <v>0.91831646835436498</v>
      </c>
      <c r="Y243" s="166">
        <f t="shared" si="35"/>
        <v>0.91831646835436498</v>
      </c>
      <c r="Z243" s="166">
        <f t="shared" si="35"/>
        <v>0.92293112397423616</v>
      </c>
      <c r="AA243" s="166">
        <f t="shared" si="35"/>
        <v>0.92293112397423616</v>
      </c>
    </row>
    <row r="244" spans="1:27" hidden="1" outlineLevel="1" x14ac:dyDescent="0.25">
      <c r="A244" s="164">
        <f t="shared" si="29"/>
        <v>2034</v>
      </c>
      <c r="B244" s="138">
        <f t="shared" si="30"/>
        <v>5</v>
      </c>
      <c r="F244" s="165">
        <f t="shared" si="33"/>
        <v>49065</v>
      </c>
      <c r="H244" s="166">
        <f t="shared" si="31"/>
        <v>0.90545548650267049</v>
      </c>
      <c r="I244" s="166"/>
      <c r="J244" s="166"/>
      <c r="K244" s="166"/>
      <c r="L244" s="163"/>
      <c r="M244" s="166">
        <f t="shared" si="35"/>
        <v>0.87686119903647619</v>
      </c>
      <c r="N244" s="166">
        <f t="shared" si="35"/>
        <v>0.87686119903647619</v>
      </c>
      <c r="O244" s="166">
        <f t="shared" si="35"/>
        <v>0.87686119903647619</v>
      </c>
      <c r="P244" s="166">
        <f t="shared" si="35"/>
        <v>0.88743637181843071</v>
      </c>
      <c r="Q244" s="166">
        <f t="shared" si="35"/>
        <v>0.88743637181843071</v>
      </c>
      <c r="R244" s="166">
        <f t="shared" si="35"/>
        <v>0.91831646835436498</v>
      </c>
      <c r="S244" s="166">
        <f t="shared" si="35"/>
        <v>0.91831646835436498</v>
      </c>
      <c r="T244" s="166">
        <f t="shared" si="35"/>
        <v>0.91831646835436498</v>
      </c>
      <c r="U244" s="166">
        <f t="shared" si="35"/>
        <v>0.91831646835436498</v>
      </c>
      <c r="V244" s="166">
        <f t="shared" si="35"/>
        <v>0.91831646835436498</v>
      </c>
      <c r="W244" s="166">
        <f t="shared" si="35"/>
        <v>0.91831646835436498</v>
      </c>
      <c r="X244" s="166">
        <f t="shared" si="35"/>
        <v>0.91831646835436498</v>
      </c>
      <c r="Y244" s="166">
        <f t="shared" si="35"/>
        <v>0.91831646835436498</v>
      </c>
      <c r="Z244" s="166">
        <f t="shared" si="35"/>
        <v>0.92293112397423616</v>
      </c>
      <c r="AA244" s="166">
        <f t="shared" si="35"/>
        <v>0.92293112397423616</v>
      </c>
    </row>
    <row r="245" spans="1:27" hidden="1" outlineLevel="1" x14ac:dyDescent="0.25">
      <c r="A245" s="164">
        <f t="shared" si="29"/>
        <v>2034</v>
      </c>
      <c r="B245" s="138">
        <f t="shared" si="30"/>
        <v>6</v>
      </c>
      <c r="F245" s="165">
        <f t="shared" si="33"/>
        <v>49096</v>
      </c>
      <c r="H245" s="166">
        <f t="shared" si="31"/>
        <v>0.90545548650267049</v>
      </c>
      <c r="I245" s="166"/>
      <c r="J245" s="166"/>
      <c r="K245" s="166"/>
      <c r="L245" s="163"/>
      <c r="M245" s="166">
        <f t="shared" si="35"/>
        <v>0.87686119903647619</v>
      </c>
      <c r="N245" s="166">
        <f t="shared" si="35"/>
        <v>0.87686119903647619</v>
      </c>
      <c r="O245" s="166">
        <f t="shared" si="35"/>
        <v>0.87686119903647619</v>
      </c>
      <c r="P245" s="166">
        <f t="shared" si="35"/>
        <v>0.88743637181843071</v>
      </c>
      <c r="Q245" s="166">
        <f t="shared" si="35"/>
        <v>0.88743637181843071</v>
      </c>
      <c r="R245" s="166">
        <f t="shared" si="35"/>
        <v>0.91831646835436498</v>
      </c>
      <c r="S245" s="166">
        <f t="shared" si="35"/>
        <v>0.91831646835436498</v>
      </c>
      <c r="T245" s="166">
        <f t="shared" si="35"/>
        <v>0.91831646835436498</v>
      </c>
      <c r="U245" s="166">
        <f t="shared" si="35"/>
        <v>0.91831646835436498</v>
      </c>
      <c r="V245" s="166">
        <f t="shared" si="35"/>
        <v>0.91831646835436498</v>
      </c>
      <c r="W245" s="166">
        <f t="shared" si="35"/>
        <v>0.91831646835436498</v>
      </c>
      <c r="X245" s="166">
        <f t="shared" si="35"/>
        <v>0.91831646835436498</v>
      </c>
      <c r="Y245" s="166">
        <f t="shared" si="35"/>
        <v>0.91831646835436498</v>
      </c>
      <c r="Z245" s="166">
        <f t="shared" si="35"/>
        <v>0.92293112397423616</v>
      </c>
      <c r="AA245" s="166">
        <f t="shared" si="35"/>
        <v>0.92293112397423616</v>
      </c>
    </row>
    <row r="246" spans="1:27" hidden="1" outlineLevel="1" x14ac:dyDescent="0.25">
      <c r="A246" s="164">
        <f t="shared" si="29"/>
        <v>2034</v>
      </c>
      <c r="B246" s="138">
        <f t="shared" si="30"/>
        <v>7</v>
      </c>
      <c r="F246" s="165">
        <f t="shared" si="33"/>
        <v>49126</v>
      </c>
      <c r="H246" s="166">
        <f t="shared" si="31"/>
        <v>0.90545548650267049</v>
      </c>
      <c r="I246" s="166"/>
      <c r="J246" s="166"/>
      <c r="K246" s="166"/>
      <c r="L246" s="163"/>
      <c r="M246" s="166">
        <f t="shared" si="35"/>
        <v>0.87686119903647619</v>
      </c>
      <c r="N246" s="166">
        <f t="shared" si="35"/>
        <v>0.87686119903647619</v>
      </c>
      <c r="O246" s="166">
        <f t="shared" si="35"/>
        <v>0.87686119903647619</v>
      </c>
      <c r="P246" s="166">
        <f t="shared" si="35"/>
        <v>0.88743637181843071</v>
      </c>
      <c r="Q246" s="166">
        <f t="shared" si="35"/>
        <v>0.88743637181843071</v>
      </c>
      <c r="R246" s="166">
        <f t="shared" si="35"/>
        <v>0.91831646835436498</v>
      </c>
      <c r="S246" s="166">
        <f t="shared" si="35"/>
        <v>0.91831646835436498</v>
      </c>
      <c r="T246" s="166">
        <f t="shared" si="35"/>
        <v>0.91831646835436498</v>
      </c>
      <c r="U246" s="166">
        <f t="shared" si="35"/>
        <v>0.91831646835436498</v>
      </c>
      <c r="V246" s="166">
        <f t="shared" si="35"/>
        <v>0.91831646835436498</v>
      </c>
      <c r="W246" s="166">
        <f t="shared" si="35"/>
        <v>0.91831646835436498</v>
      </c>
      <c r="X246" s="166">
        <f t="shared" si="35"/>
        <v>0.91831646835436498</v>
      </c>
      <c r="Y246" s="166">
        <f t="shared" si="35"/>
        <v>0.91831646835436498</v>
      </c>
      <c r="Z246" s="166">
        <f t="shared" si="35"/>
        <v>0.92293112397423616</v>
      </c>
      <c r="AA246" s="166">
        <f t="shared" si="35"/>
        <v>0.92293112397423616</v>
      </c>
    </row>
    <row r="247" spans="1:27" hidden="1" outlineLevel="1" x14ac:dyDescent="0.25">
      <c r="A247" s="164">
        <f t="shared" si="29"/>
        <v>2034</v>
      </c>
      <c r="B247" s="138">
        <f t="shared" si="30"/>
        <v>8</v>
      </c>
      <c r="F247" s="165">
        <f t="shared" si="33"/>
        <v>49157</v>
      </c>
      <c r="H247" s="166">
        <f t="shared" si="31"/>
        <v>0.90545548650267049</v>
      </c>
      <c r="I247" s="166"/>
      <c r="J247" s="166"/>
      <c r="K247" s="166"/>
      <c r="L247" s="163"/>
      <c r="M247" s="166">
        <f t="shared" si="35"/>
        <v>0.87686119903647619</v>
      </c>
      <c r="N247" s="166">
        <f t="shared" si="35"/>
        <v>0.87686119903647619</v>
      </c>
      <c r="O247" s="166">
        <f t="shared" si="35"/>
        <v>0.87686119903647619</v>
      </c>
      <c r="P247" s="166">
        <f t="shared" si="35"/>
        <v>0.88743637181843071</v>
      </c>
      <c r="Q247" s="166">
        <f t="shared" si="35"/>
        <v>0.88743637181843071</v>
      </c>
      <c r="R247" s="166">
        <f t="shared" si="35"/>
        <v>0.91831646835436498</v>
      </c>
      <c r="S247" s="166">
        <f t="shared" si="35"/>
        <v>0.91831646835436498</v>
      </c>
      <c r="T247" s="166">
        <f t="shared" si="35"/>
        <v>0.91831646835436498</v>
      </c>
      <c r="U247" s="166">
        <f t="shared" si="35"/>
        <v>0.91831646835436498</v>
      </c>
      <c r="V247" s="166">
        <f t="shared" si="35"/>
        <v>0.91831646835436498</v>
      </c>
      <c r="W247" s="166">
        <f t="shared" si="35"/>
        <v>0.91831646835436498</v>
      </c>
      <c r="X247" s="166">
        <f t="shared" si="35"/>
        <v>0.91831646835436498</v>
      </c>
      <c r="Y247" s="166">
        <f t="shared" si="35"/>
        <v>0.91831646835436498</v>
      </c>
      <c r="Z247" s="166">
        <f t="shared" si="35"/>
        <v>0.92293112397423616</v>
      </c>
      <c r="AA247" s="166">
        <f t="shared" si="35"/>
        <v>0.92293112397423616</v>
      </c>
    </row>
    <row r="248" spans="1:27" hidden="1" outlineLevel="1" x14ac:dyDescent="0.25">
      <c r="A248" s="164">
        <f t="shared" si="29"/>
        <v>2034</v>
      </c>
      <c r="B248" s="138">
        <f t="shared" si="30"/>
        <v>9</v>
      </c>
      <c r="F248" s="165">
        <f t="shared" si="33"/>
        <v>49188</v>
      </c>
      <c r="H248" s="166">
        <f t="shared" si="31"/>
        <v>0.90545548650267049</v>
      </c>
      <c r="I248" s="166"/>
      <c r="J248" s="166"/>
      <c r="K248" s="166"/>
      <c r="L248" s="163"/>
      <c r="M248" s="166">
        <f t="shared" si="35"/>
        <v>0.87686119903647619</v>
      </c>
      <c r="N248" s="166">
        <f t="shared" si="35"/>
        <v>0.87686119903647619</v>
      </c>
      <c r="O248" s="166">
        <f t="shared" si="35"/>
        <v>0.87686119903647619</v>
      </c>
      <c r="P248" s="166">
        <f t="shared" si="35"/>
        <v>0.88743637181843071</v>
      </c>
      <c r="Q248" s="166">
        <f t="shared" si="35"/>
        <v>0.88743637181843071</v>
      </c>
      <c r="R248" s="166">
        <f t="shared" si="35"/>
        <v>0.91831646835436498</v>
      </c>
      <c r="S248" s="166">
        <f t="shared" si="35"/>
        <v>0.91831646835436498</v>
      </c>
      <c r="T248" s="166">
        <f t="shared" si="35"/>
        <v>0.91831646835436498</v>
      </c>
      <c r="U248" s="166">
        <f t="shared" si="35"/>
        <v>0.91831646835436498</v>
      </c>
      <c r="V248" s="166">
        <f t="shared" si="35"/>
        <v>0.91831646835436498</v>
      </c>
      <c r="W248" s="166">
        <f t="shared" si="35"/>
        <v>0.91831646835436498</v>
      </c>
      <c r="X248" s="166">
        <f t="shared" si="35"/>
        <v>0.91831646835436498</v>
      </c>
      <c r="Y248" s="166">
        <f t="shared" si="35"/>
        <v>0.91831646835436498</v>
      </c>
      <c r="Z248" s="166">
        <f t="shared" si="35"/>
        <v>0.92293112397423616</v>
      </c>
      <c r="AA248" s="166">
        <f t="shared" si="35"/>
        <v>0.92293112397423616</v>
      </c>
    </row>
    <row r="249" spans="1:27" hidden="1" outlineLevel="1" x14ac:dyDescent="0.25">
      <c r="A249" s="164">
        <f t="shared" si="29"/>
        <v>2034</v>
      </c>
      <c r="B249" s="138">
        <f t="shared" si="30"/>
        <v>10</v>
      </c>
      <c r="F249" s="165">
        <f t="shared" si="33"/>
        <v>49218</v>
      </c>
      <c r="H249" s="166">
        <f t="shared" si="31"/>
        <v>0.90545548650267049</v>
      </c>
      <c r="I249" s="166"/>
      <c r="J249" s="166"/>
      <c r="K249" s="166"/>
      <c r="L249" s="163"/>
      <c r="M249" s="166">
        <f t="shared" si="35"/>
        <v>0.87686119903647619</v>
      </c>
      <c r="N249" s="166">
        <f t="shared" si="35"/>
        <v>0.87686119903647619</v>
      </c>
      <c r="O249" s="166">
        <f t="shared" si="35"/>
        <v>0.87686119903647619</v>
      </c>
      <c r="P249" s="166">
        <f t="shared" si="35"/>
        <v>0.88743637181843071</v>
      </c>
      <c r="Q249" s="166">
        <f t="shared" si="35"/>
        <v>0.88743637181843071</v>
      </c>
      <c r="R249" s="166">
        <f t="shared" si="35"/>
        <v>0.91831646835436498</v>
      </c>
      <c r="S249" s="166">
        <f t="shared" si="35"/>
        <v>0.91831646835436498</v>
      </c>
      <c r="T249" s="166">
        <f t="shared" si="35"/>
        <v>0.91831646835436498</v>
      </c>
      <c r="U249" s="166">
        <f t="shared" si="35"/>
        <v>0.91831646835436498</v>
      </c>
      <c r="V249" s="166">
        <f t="shared" si="35"/>
        <v>0.91831646835436498</v>
      </c>
      <c r="W249" s="166">
        <f t="shared" si="35"/>
        <v>0.91831646835436498</v>
      </c>
      <c r="X249" s="166">
        <f t="shared" si="35"/>
        <v>0.91831646835436498</v>
      </c>
      <c r="Y249" s="166">
        <f t="shared" si="35"/>
        <v>0.91831646835436498</v>
      </c>
      <c r="Z249" s="166">
        <f t="shared" si="35"/>
        <v>0.92293112397423616</v>
      </c>
      <c r="AA249" s="166">
        <f t="shared" si="35"/>
        <v>0.92293112397423616</v>
      </c>
    </row>
    <row r="250" spans="1:27" hidden="1" outlineLevel="1" x14ac:dyDescent="0.25">
      <c r="A250" s="164">
        <f t="shared" si="29"/>
        <v>2034</v>
      </c>
      <c r="B250" s="138">
        <f t="shared" si="30"/>
        <v>11</v>
      </c>
      <c r="F250" s="165">
        <f t="shared" si="33"/>
        <v>49249</v>
      </c>
      <c r="H250" s="166">
        <f t="shared" si="31"/>
        <v>0.90545548650267049</v>
      </c>
      <c r="I250" s="166"/>
      <c r="J250" s="166"/>
      <c r="K250" s="166"/>
      <c r="L250" s="163"/>
      <c r="M250" s="166">
        <f t="shared" si="35"/>
        <v>0.87686119903647619</v>
      </c>
      <c r="N250" s="166">
        <f t="shared" si="35"/>
        <v>0.87686119903647619</v>
      </c>
      <c r="O250" s="166">
        <f t="shared" si="35"/>
        <v>0.87686119903647619</v>
      </c>
      <c r="P250" s="166">
        <f t="shared" si="35"/>
        <v>0.88743637181843071</v>
      </c>
      <c r="Q250" s="166">
        <f t="shared" si="35"/>
        <v>0.88743637181843071</v>
      </c>
      <c r="R250" s="166">
        <f t="shared" si="35"/>
        <v>0.91831646835436498</v>
      </c>
      <c r="S250" s="166">
        <f t="shared" si="35"/>
        <v>0.91831646835436498</v>
      </c>
      <c r="T250" s="166">
        <f t="shared" si="35"/>
        <v>0.91831646835436498</v>
      </c>
      <c r="U250" s="166">
        <f t="shared" si="35"/>
        <v>0.91831646835436498</v>
      </c>
      <c r="V250" s="166">
        <f t="shared" si="35"/>
        <v>0.91831646835436498</v>
      </c>
      <c r="W250" s="166">
        <f t="shared" si="35"/>
        <v>0.91831646835436498</v>
      </c>
      <c r="X250" s="166">
        <f t="shared" si="35"/>
        <v>0.91831646835436498</v>
      </c>
      <c r="Y250" s="166">
        <f t="shared" si="35"/>
        <v>0.91831646835436498</v>
      </c>
      <c r="Z250" s="166">
        <f t="shared" si="35"/>
        <v>0.92293112397423616</v>
      </c>
      <c r="AA250" s="166">
        <f t="shared" si="35"/>
        <v>0.92293112397423616</v>
      </c>
    </row>
    <row r="251" spans="1:27" hidden="1" outlineLevel="1" x14ac:dyDescent="0.25">
      <c r="A251" s="164">
        <f t="shared" si="29"/>
        <v>2034</v>
      </c>
      <c r="B251" s="138">
        <f t="shared" si="30"/>
        <v>12</v>
      </c>
      <c r="F251" s="167">
        <f t="shared" si="33"/>
        <v>49279</v>
      </c>
      <c r="H251" s="168">
        <f t="shared" si="31"/>
        <v>0.90545548650267049</v>
      </c>
      <c r="I251" s="168"/>
      <c r="J251" s="168"/>
      <c r="K251" s="168"/>
      <c r="L251" s="169"/>
      <c r="M251" s="168">
        <f t="shared" si="35"/>
        <v>0.87686119903647619</v>
      </c>
      <c r="N251" s="168">
        <f t="shared" si="35"/>
        <v>0.87686119903647619</v>
      </c>
      <c r="O251" s="168">
        <f t="shared" si="35"/>
        <v>0.87686119903647619</v>
      </c>
      <c r="P251" s="168">
        <f t="shared" si="35"/>
        <v>0.88743637181843071</v>
      </c>
      <c r="Q251" s="168">
        <f t="shared" si="35"/>
        <v>0.88743637181843071</v>
      </c>
      <c r="R251" s="168">
        <f t="shared" si="35"/>
        <v>0.91831646835436498</v>
      </c>
      <c r="S251" s="168">
        <f t="shared" si="35"/>
        <v>0.91831646835436498</v>
      </c>
      <c r="T251" s="168">
        <f t="shared" si="35"/>
        <v>0.91831646835436498</v>
      </c>
      <c r="U251" s="168">
        <f t="shared" si="35"/>
        <v>0.91831646835436498</v>
      </c>
      <c r="V251" s="168">
        <f t="shared" si="35"/>
        <v>0.91831646835436498</v>
      </c>
      <c r="W251" s="168">
        <f t="shared" si="35"/>
        <v>0.91831646835436498</v>
      </c>
      <c r="X251" s="168">
        <f t="shared" si="35"/>
        <v>0.91831646835436498</v>
      </c>
      <c r="Y251" s="168">
        <f t="shared" si="35"/>
        <v>0.91831646835436498</v>
      </c>
      <c r="Z251" s="168">
        <f t="shared" si="35"/>
        <v>0.92293112397423616</v>
      </c>
      <c r="AA251" s="168">
        <f t="shared" si="35"/>
        <v>0.92293112397423616</v>
      </c>
    </row>
    <row r="252" spans="1:27" hidden="1" outlineLevel="1" x14ac:dyDescent="0.25">
      <c r="A252" s="164">
        <f t="shared" si="29"/>
        <v>2035</v>
      </c>
      <c r="B252" s="138">
        <f t="shared" si="30"/>
        <v>1</v>
      </c>
      <c r="F252" s="165">
        <f t="shared" si="33"/>
        <v>49310</v>
      </c>
      <c r="H252" s="166">
        <f t="shared" si="31"/>
        <v>0.90217751151222059</v>
      </c>
      <c r="I252" s="166"/>
      <c r="J252" s="166"/>
      <c r="K252" s="166"/>
      <c r="L252" s="163"/>
      <c r="M252" s="166">
        <f t="shared" si="35"/>
        <v>0.87686119903647619</v>
      </c>
      <c r="N252" s="166">
        <f t="shared" si="35"/>
        <v>0.87686119903647619</v>
      </c>
      <c r="O252" s="166">
        <f t="shared" si="35"/>
        <v>0.87010936780389525</v>
      </c>
      <c r="P252" s="166">
        <f t="shared" si="35"/>
        <v>0.88122431721570171</v>
      </c>
      <c r="Q252" s="166">
        <f t="shared" si="35"/>
        <v>0.88743637181843071</v>
      </c>
      <c r="R252" s="166">
        <f t="shared" si="35"/>
        <v>0.91831646835436498</v>
      </c>
      <c r="S252" s="166">
        <f t="shared" si="35"/>
        <v>0.91372488601259316</v>
      </c>
      <c r="T252" s="166">
        <f t="shared" si="35"/>
        <v>0.91372488601259316</v>
      </c>
      <c r="U252" s="166">
        <f t="shared" si="35"/>
        <v>0.91372488601259316</v>
      </c>
      <c r="V252" s="166">
        <f t="shared" si="35"/>
        <v>0.91372488601259316</v>
      </c>
      <c r="W252" s="166">
        <f t="shared" si="35"/>
        <v>0.91372488601259316</v>
      </c>
      <c r="X252" s="166">
        <f t="shared" si="35"/>
        <v>0.91372488601259316</v>
      </c>
      <c r="Y252" s="166">
        <f t="shared" si="35"/>
        <v>0.91372488601259316</v>
      </c>
      <c r="Z252" s="166">
        <f t="shared" si="35"/>
        <v>0.91831646835436498</v>
      </c>
      <c r="AA252" s="166">
        <f t="shared" si="35"/>
        <v>0.91831646835436498</v>
      </c>
    </row>
    <row r="253" spans="1:27" hidden="1" outlineLevel="1" x14ac:dyDescent="0.25">
      <c r="A253" s="164">
        <f t="shared" si="29"/>
        <v>2035</v>
      </c>
      <c r="B253" s="138">
        <f t="shared" si="30"/>
        <v>2</v>
      </c>
      <c r="F253" s="165">
        <f t="shared" si="33"/>
        <v>49341</v>
      </c>
      <c r="H253" s="166">
        <f t="shared" si="31"/>
        <v>0.90217751151222059</v>
      </c>
      <c r="I253" s="166"/>
      <c r="J253" s="166"/>
      <c r="K253" s="166"/>
      <c r="L253" s="163"/>
      <c r="M253" s="166">
        <f t="shared" ref="M253:AA268" si="36">IF($F253=M$9,1,IF($F253&gt;=EDATE(M$9,12),IF(M$8="Prior Year",M241*(1-M$7),M241-M$7),IF(M252&gt;0,M252,0)))</f>
        <v>0.87686119903647619</v>
      </c>
      <c r="N253" s="166">
        <f t="shared" si="36"/>
        <v>0.87686119903647619</v>
      </c>
      <c r="O253" s="166">
        <f t="shared" si="36"/>
        <v>0.87010936780389525</v>
      </c>
      <c r="P253" s="166">
        <f t="shared" si="36"/>
        <v>0.88122431721570171</v>
      </c>
      <c r="Q253" s="166">
        <f t="shared" si="36"/>
        <v>0.88743637181843071</v>
      </c>
      <c r="R253" s="166">
        <f t="shared" si="36"/>
        <v>0.91831646835436498</v>
      </c>
      <c r="S253" s="166">
        <f t="shared" si="36"/>
        <v>0.91372488601259316</v>
      </c>
      <c r="T253" s="166">
        <f t="shared" si="36"/>
        <v>0.91372488601259316</v>
      </c>
      <c r="U253" s="166">
        <f t="shared" si="36"/>
        <v>0.91372488601259316</v>
      </c>
      <c r="V253" s="166">
        <f t="shared" si="36"/>
        <v>0.91372488601259316</v>
      </c>
      <c r="W253" s="166">
        <f t="shared" si="36"/>
        <v>0.91372488601259316</v>
      </c>
      <c r="X253" s="166">
        <f t="shared" si="36"/>
        <v>0.91372488601259316</v>
      </c>
      <c r="Y253" s="166">
        <f t="shared" si="36"/>
        <v>0.91372488601259316</v>
      </c>
      <c r="Z253" s="166">
        <f t="shared" si="36"/>
        <v>0.91831646835436498</v>
      </c>
      <c r="AA253" s="166">
        <f t="shared" si="36"/>
        <v>0.91831646835436498</v>
      </c>
    </row>
    <row r="254" spans="1:27" hidden="1" outlineLevel="1" x14ac:dyDescent="0.25">
      <c r="A254" s="164">
        <f t="shared" si="29"/>
        <v>2035</v>
      </c>
      <c r="B254" s="138">
        <f t="shared" si="30"/>
        <v>3</v>
      </c>
      <c r="F254" s="165">
        <f t="shared" si="33"/>
        <v>49369</v>
      </c>
      <c r="H254" s="166">
        <f t="shared" si="31"/>
        <v>0.90217751151222059</v>
      </c>
      <c r="I254" s="166"/>
      <c r="J254" s="166"/>
      <c r="K254" s="166"/>
      <c r="L254" s="163"/>
      <c r="M254" s="166">
        <f t="shared" si="36"/>
        <v>0.87686119903647619</v>
      </c>
      <c r="N254" s="166">
        <f t="shared" si="36"/>
        <v>0.87686119903647619</v>
      </c>
      <c r="O254" s="166">
        <f t="shared" si="36"/>
        <v>0.87010936780389525</v>
      </c>
      <c r="P254" s="166">
        <f t="shared" si="36"/>
        <v>0.88122431721570171</v>
      </c>
      <c r="Q254" s="166">
        <f t="shared" si="36"/>
        <v>0.88743637181843071</v>
      </c>
      <c r="R254" s="166">
        <f t="shared" si="36"/>
        <v>0.91831646835436498</v>
      </c>
      <c r="S254" s="166">
        <f t="shared" si="36"/>
        <v>0.91372488601259316</v>
      </c>
      <c r="T254" s="166">
        <f t="shared" si="36"/>
        <v>0.91372488601259316</v>
      </c>
      <c r="U254" s="166">
        <f t="shared" si="36"/>
        <v>0.91372488601259316</v>
      </c>
      <c r="V254" s="166">
        <f t="shared" si="36"/>
        <v>0.91372488601259316</v>
      </c>
      <c r="W254" s="166">
        <f t="shared" si="36"/>
        <v>0.91372488601259316</v>
      </c>
      <c r="X254" s="166">
        <f t="shared" si="36"/>
        <v>0.91372488601259316</v>
      </c>
      <c r="Y254" s="166">
        <f t="shared" si="36"/>
        <v>0.91372488601259316</v>
      </c>
      <c r="Z254" s="166">
        <f t="shared" si="36"/>
        <v>0.91831646835436498</v>
      </c>
      <c r="AA254" s="166">
        <f t="shared" si="36"/>
        <v>0.91831646835436498</v>
      </c>
    </row>
    <row r="255" spans="1:27" hidden="1" outlineLevel="1" x14ac:dyDescent="0.25">
      <c r="A255" s="164">
        <f t="shared" si="29"/>
        <v>2035</v>
      </c>
      <c r="B255" s="138">
        <f t="shared" si="30"/>
        <v>4</v>
      </c>
      <c r="F255" s="165">
        <f t="shared" si="33"/>
        <v>49400</v>
      </c>
      <c r="H255" s="166">
        <f t="shared" si="31"/>
        <v>0.90217751151222059</v>
      </c>
      <c r="I255" s="166"/>
      <c r="J255" s="166"/>
      <c r="K255" s="166"/>
      <c r="L255" s="163"/>
      <c r="M255" s="166">
        <f t="shared" si="36"/>
        <v>0.87686119903647619</v>
      </c>
      <c r="N255" s="166">
        <f t="shared" si="36"/>
        <v>0.87686119903647619</v>
      </c>
      <c r="O255" s="166">
        <f t="shared" si="36"/>
        <v>0.87010936780389525</v>
      </c>
      <c r="P255" s="166">
        <f t="shared" si="36"/>
        <v>0.88122431721570171</v>
      </c>
      <c r="Q255" s="166">
        <f t="shared" si="36"/>
        <v>0.88743637181843071</v>
      </c>
      <c r="R255" s="166">
        <f t="shared" si="36"/>
        <v>0.91831646835436498</v>
      </c>
      <c r="S255" s="166">
        <f t="shared" si="36"/>
        <v>0.91372488601259316</v>
      </c>
      <c r="T255" s="166">
        <f t="shared" si="36"/>
        <v>0.91372488601259316</v>
      </c>
      <c r="U255" s="166">
        <f t="shared" si="36"/>
        <v>0.91372488601259316</v>
      </c>
      <c r="V255" s="166">
        <f t="shared" si="36"/>
        <v>0.91372488601259316</v>
      </c>
      <c r="W255" s="166">
        <f t="shared" si="36"/>
        <v>0.91372488601259316</v>
      </c>
      <c r="X255" s="166">
        <f t="shared" si="36"/>
        <v>0.91372488601259316</v>
      </c>
      <c r="Y255" s="166">
        <f t="shared" si="36"/>
        <v>0.91372488601259316</v>
      </c>
      <c r="Z255" s="166">
        <f t="shared" si="36"/>
        <v>0.91831646835436498</v>
      </c>
      <c r="AA255" s="166">
        <f t="shared" si="36"/>
        <v>0.91831646835436498</v>
      </c>
    </row>
    <row r="256" spans="1:27" hidden="1" outlineLevel="1" x14ac:dyDescent="0.25">
      <c r="A256" s="164">
        <f t="shared" si="29"/>
        <v>2035</v>
      </c>
      <c r="B256" s="138">
        <f t="shared" si="30"/>
        <v>5</v>
      </c>
      <c r="F256" s="165">
        <f t="shared" si="33"/>
        <v>49430</v>
      </c>
      <c r="H256" s="166">
        <f t="shared" si="31"/>
        <v>0.90016740821707464</v>
      </c>
      <c r="I256" s="166"/>
      <c r="J256" s="166"/>
      <c r="K256" s="166"/>
      <c r="L256" s="163"/>
      <c r="M256" s="166">
        <f t="shared" si="36"/>
        <v>0.87010936780389525</v>
      </c>
      <c r="N256" s="166">
        <f t="shared" si="36"/>
        <v>0.87010936780389525</v>
      </c>
      <c r="O256" s="166">
        <f t="shared" si="36"/>
        <v>0.87010936780389525</v>
      </c>
      <c r="P256" s="166">
        <f t="shared" si="36"/>
        <v>0.88122431721570171</v>
      </c>
      <c r="Q256" s="166">
        <f t="shared" si="36"/>
        <v>0.88122431721570171</v>
      </c>
      <c r="R256" s="166">
        <f t="shared" si="36"/>
        <v>0.91372488601259316</v>
      </c>
      <c r="S256" s="166">
        <f t="shared" si="36"/>
        <v>0.91372488601259316</v>
      </c>
      <c r="T256" s="166">
        <f t="shared" si="36"/>
        <v>0.91372488601259316</v>
      </c>
      <c r="U256" s="166">
        <f t="shared" si="36"/>
        <v>0.91372488601259316</v>
      </c>
      <c r="V256" s="166">
        <f t="shared" si="36"/>
        <v>0.91372488601259316</v>
      </c>
      <c r="W256" s="166">
        <f t="shared" si="36"/>
        <v>0.91372488601259316</v>
      </c>
      <c r="X256" s="166">
        <f t="shared" si="36"/>
        <v>0.91372488601259316</v>
      </c>
      <c r="Y256" s="166">
        <f t="shared" si="36"/>
        <v>0.91372488601259316</v>
      </c>
      <c r="Z256" s="166">
        <f t="shared" si="36"/>
        <v>0.91831646835436498</v>
      </c>
      <c r="AA256" s="166">
        <f t="shared" si="36"/>
        <v>0.91831646835436498</v>
      </c>
    </row>
    <row r="257" spans="1:27" hidden="1" outlineLevel="1" x14ac:dyDescent="0.25">
      <c r="A257" s="164">
        <f t="shared" si="29"/>
        <v>2035</v>
      </c>
      <c r="B257" s="138">
        <f t="shared" si="30"/>
        <v>6</v>
      </c>
      <c r="F257" s="165">
        <f t="shared" si="33"/>
        <v>49461</v>
      </c>
      <c r="H257" s="166">
        <f t="shared" si="31"/>
        <v>0.90016740821707464</v>
      </c>
      <c r="I257" s="166"/>
      <c r="J257" s="166"/>
      <c r="K257" s="166"/>
      <c r="L257" s="163"/>
      <c r="M257" s="166">
        <f t="shared" si="36"/>
        <v>0.87010936780389525</v>
      </c>
      <c r="N257" s="166">
        <f t="shared" si="36"/>
        <v>0.87010936780389525</v>
      </c>
      <c r="O257" s="166">
        <f t="shared" si="36"/>
        <v>0.87010936780389525</v>
      </c>
      <c r="P257" s="166">
        <f t="shared" si="36"/>
        <v>0.88122431721570171</v>
      </c>
      <c r="Q257" s="166">
        <f t="shared" si="36"/>
        <v>0.88122431721570171</v>
      </c>
      <c r="R257" s="166">
        <f t="shared" si="36"/>
        <v>0.91372488601259316</v>
      </c>
      <c r="S257" s="166">
        <f t="shared" si="36"/>
        <v>0.91372488601259316</v>
      </c>
      <c r="T257" s="166">
        <f t="shared" si="36"/>
        <v>0.91372488601259316</v>
      </c>
      <c r="U257" s="166">
        <f t="shared" si="36"/>
        <v>0.91372488601259316</v>
      </c>
      <c r="V257" s="166">
        <f t="shared" si="36"/>
        <v>0.91372488601259316</v>
      </c>
      <c r="W257" s="166">
        <f t="shared" si="36"/>
        <v>0.91372488601259316</v>
      </c>
      <c r="X257" s="166">
        <f t="shared" si="36"/>
        <v>0.91372488601259316</v>
      </c>
      <c r="Y257" s="166">
        <f t="shared" si="36"/>
        <v>0.91372488601259316</v>
      </c>
      <c r="Z257" s="166">
        <f t="shared" si="36"/>
        <v>0.91831646835436498</v>
      </c>
      <c r="AA257" s="166">
        <f t="shared" si="36"/>
        <v>0.91831646835436498</v>
      </c>
    </row>
    <row r="258" spans="1:27" hidden="1" outlineLevel="1" x14ac:dyDescent="0.25">
      <c r="A258" s="164">
        <f t="shared" si="29"/>
        <v>2035</v>
      </c>
      <c r="B258" s="138">
        <f t="shared" si="30"/>
        <v>7</v>
      </c>
      <c r="F258" s="165">
        <f t="shared" si="33"/>
        <v>49491</v>
      </c>
      <c r="H258" s="166">
        <f t="shared" si="31"/>
        <v>0.90016740821707464</v>
      </c>
      <c r="I258" s="166"/>
      <c r="J258" s="166"/>
      <c r="K258" s="166"/>
      <c r="L258" s="163"/>
      <c r="M258" s="166">
        <f t="shared" si="36"/>
        <v>0.87010936780389525</v>
      </c>
      <c r="N258" s="166">
        <f t="shared" si="36"/>
        <v>0.87010936780389525</v>
      </c>
      <c r="O258" s="166">
        <f t="shared" si="36"/>
        <v>0.87010936780389525</v>
      </c>
      <c r="P258" s="166">
        <f t="shared" si="36"/>
        <v>0.88122431721570171</v>
      </c>
      <c r="Q258" s="166">
        <f t="shared" si="36"/>
        <v>0.88122431721570171</v>
      </c>
      <c r="R258" s="166">
        <f t="shared" si="36"/>
        <v>0.91372488601259316</v>
      </c>
      <c r="S258" s="166">
        <f t="shared" si="36"/>
        <v>0.91372488601259316</v>
      </c>
      <c r="T258" s="166">
        <f t="shared" si="36"/>
        <v>0.91372488601259316</v>
      </c>
      <c r="U258" s="166">
        <f t="shared" si="36"/>
        <v>0.91372488601259316</v>
      </c>
      <c r="V258" s="166">
        <f t="shared" si="36"/>
        <v>0.91372488601259316</v>
      </c>
      <c r="W258" s="166">
        <f t="shared" si="36"/>
        <v>0.91372488601259316</v>
      </c>
      <c r="X258" s="166">
        <f t="shared" si="36"/>
        <v>0.91372488601259316</v>
      </c>
      <c r="Y258" s="166">
        <f t="shared" si="36"/>
        <v>0.91372488601259316</v>
      </c>
      <c r="Z258" s="166">
        <f t="shared" si="36"/>
        <v>0.91831646835436498</v>
      </c>
      <c r="AA258" s="166">
        <f t="shared" si="36"/>
        <v>0.91831646835436498</v>
      </c>
    </row>
    <row r="259" spans="1:27" hidden="1" outlineLevel="1" x14ac:dyDescent="0.25">
      <c r="A259" s="164">
        <f t="shared" si="29"/>
        <v>2035</v>
      </c>
      <c r="B259" s="138">
        <f t="shared" si="30"/>
        <v>8</v>
      </c>
      <c r="F259" s="165">
        <f t="shared" si="33"/>
        <v>49522</v>
      </c>
      <c r="H259" s="166">
        <f t="shared" si="31"/>
        <v>0.90016740821707464</v>
      </c>
      <c r="I259" s="166"/>
      <c r="J259" s="166"/>
      <c r="K259" s="166"/>
      <c r="L259" s="163"/>
      <c r="M259" s="166">
        <f t="shared" si="36"/>
        <v>0.87010936780389525</v>
      </c>
      <c r="N259" s="166">
        <f t="shared" si="36"/>
        <v>0.87010936780389525</v>
      </c>
      <c r="O259" s="166">
        <f t="shared" si="36"/>
        <v>0.87010936780389525</v>
      </c>
      <c r="P259" s="166">
        <f t="shared" si="36"/>
        <v>0.88122431721570171</v>
      </c>
      <c r="Q259" s="166">
        <f t="shared" si="36"/>
        <v>0.88122431721570171</v>
      </c>
      <c r="R259" s="166">
        <f t="shared" si="36"/>
        <v>0.91372488601259316</v>
      </c>
      <c r="S259" s="166">
        <f t="shared" si="36"/>
        <v>0.91372488601259316</v>
      </c>
      <c r="T259" s="166">
        <f t="shared" si="36"/>
        <v>0.91372488601259316</v>
      </c>
      <c r="U259" s="166">
        <f t="shared" si="36"/>
        <v>0.91372488601259316</v>
      </c>
      <c r="V259" s="166">
        <f t="shared" si="36"/>
        <v>0.91372488601259316</v>
      </c>
      <c r="W259" s="166">
        <f t="shared" si="36"/>
        <v>0.91372488601259316</v>
      </c>
      <c r="X259" s="166">
        <f t="shared" si="36"/>
        <v>0.91372488601259316</v>
      </c>
      <c r="Y259" s="166">
        <f t="shared" si="36"/>
        <v>0.91372488601259316</v>
      </c>
      <c r="Z259" s="166">
        <f t="shared" si="36"/>
        <v>0.91831646835436498</v>
      </c>
      <c r="AA259" s="166">
        <f t="shared" si="36"/>
        <v>0.91831646835436498</v>
      </c>
    </row>
    <row r="260" spans="1:27" hidden="1" outlineLevel="1" x14ac:dyDescent="0.25">
      <c r="A260" s="164">
        <f t="shared" si="29"/>
        <v>2035</v>
      </c>
      <c r="B260" s="138">
        <f t="shared" si="30"/>
        <v>9</v>
      </c>
      <c r="F260" s="165">
        <f t="shared" si="33"/>
        <v>49553</v>
      </c>
      <c r="H260" s="166">
        <f t="shared" si="31"/>
        <v>0.90016740821707464</v>
      </c>
      <c r="I260" s="166"/>
      <c r="J260" s="166"/>
      <c r="K260" s="166"/>
      <c r="L260" s="163"/>
      <c r="M260" s="166">
        <f t="shared" si="36"/>
        <v>0.87010936780389525</v>
      </c>
      <c r="N260" s="166">
        <f t="shared" si="36"/>
        <v>0.87010936780389525</v>
      </c>
      <c r="O260" s="166">
        <f t="shared" si="36"/>
        <v>0.87010936780389525</v>
      </c>
      <c r="P260" s="166">
        <f t="shared" si="36"/>
        <v>0.88122431721570171</v>
      </c>
      <c r="Q260" s="166">
        <f t="shared" si="36"/>
        <v>0.88122431721570171</v>
      </c>
      <c r="R260" s="166">
        <f t="shared" si="36"/>
        <v>0.91372488601259316</v>
      </c>
      <c r="S260" s="166">
        <f t="shared" si="36"/>
        <v>0.91372488601259316</v>
      </c>
      <c r="T260" s="166">
        <f t="shared" si="36"/>
        <v>0.91372488601259316</v>
      </c>
      <c r="U260" s="166">
        <f t="shared" si="36"/>
        <v>0.91372488601259316</v>
      </c>
      <c r="V260" s="166">
        <f t="shared" si="36"/>
        <v>0.91372488601259316</v>
      </c>
      <c r="W260" s="166">
        <f t="shared" si="36"/>
        <v>0.91372488601259316</v>
      </c>
      <c r="X260" s="166">
        <f t="shared" si="36"/>
        <v>0.91372488601259316</v>
      </c>
      <c r="Y260" s="166">
        <f t="shared" si="36"/>
        <v>0.91372488601259316</v>
      </c>
      <c r="Z260" s="166">
        <f t="shared" si="36"/>
        <v>0.91831646835436498</v>
      </c>
      <c r="AA260" s="166">
        <f t="shared" si="36"/>
        <v>0.91831646835436498</v>
      </c>
    </row>
    <row r="261" spans="1:27" hidden="1" outlineLevel="1" x14ac:dyDescent="0.25">
      <c r="A261" s="164">
        <f t="shared" si="29"/>
        <v>2035</v>
      </c>
      <c r="B261" s="138">
        <f t="shared" si="30"/>
        <v>10</v>
      </c>
      <c r="F261" s="165">
        <f t="shared" si="33"/>
        <v>49583</v>
      </c>
      <c r="H261" s="166">
        <f t="shared" si="31"/>
        <v>0.90016740821707464</v>
      </c>
      <c r="I261" s="166"/>
      <c r="J261" s="166"/>
      <c r="K261" s="166"/>
      <c r="L261" s="163"/>
      <c r="M261" s="166">
        <f t="shared" si="36"/>
        <v>0.87010936780389525</v>
      </c>
      <c r="N261" s="166">
        <f t="shared" si="36"/>
        <v>0.87010936780389525</v>
      </c>
      <c r="O261" s="166">
        <f t="shared" si="36"/>
        <v>0.87010936780389525</v>
      </c>
      <c r="P261" s="166">
        <f t="shared" si="36"/>
        <v>0.88122431721570171</v>
      </c>
      <c r="Q261" s="166">
        <f t="shared" si="36"/>
        <v>0.88122431721570171</v>
      </c>
      <c r="R261" s="166">
        <f t="shared" si="36"/>
        <v>0.91372488601259316</v>
      </c>
      <c r="S261" s="166">
        <f t="shared" si="36"/>
        <v>0.91372488601259316</v>
      </c>
      <c r="T261" s="166">
        <f t="shared" si="36"/>
        <v>0.91372488601259316</v>
      </c>
      <c r="U261" s="166">
        <f t="shared" si="36"/>
        <v>0.91372488601259316</v>
      </c>
      <c r="V261" s="166">
        <f t="shared" si="36"/>
        <v>0.91372488601259316</v>
      </c>
      <c r="W261" s="166">
        <f t="shared" si="36"/>
        <v>0.91372488601259316</v>
      </c>
      <c r="X261" s="166">
        <f t="shared" si="36"/>
        <v>0.91372488601259316</v>
      </c>
      <c r="Y261" s="166">
        <f t="shared" si="36"/>
        <v>0.91372488601259316</v>
      </c>
      <c r="Z261" s="166">
        <f t="shared" si="36"/>
        <v>0.91831646835436498</v>
      </c>
      <c r="AA261" s="166">
        <f t="shared" si="36"/>
        <v>0.91831646835436498</v>
      </c>
    </row>
    <row r="262" spans="1:27" hidden="1" outlineLevel="1" x14ac:dyDescent="0.25">
      <c r="A262" s="164">
        <f t="shared" si="29"/>
        <v>2035</v>
      </c>
      <c r="B262" s="138">
        <f t="shared" si="30"/>
        <v>11</v>
      </c>
      <c r="F262" s="165">
        <f t="shared" si="33"/>
        <v>49614</v>
      </c>
      <c r="H262" s="166">
        <f t="shared" si="31"/>
        <v>0.90016740821707464</v>
      </c>
      <c r="I262" s="166"/>
      <c r="J262" s="166"/>
      <c r="K262" s="166"/>
      <c r="L262" s="163"/>
      <c r="M262" s="166">
        <f t="shared" si="36"/>
        <v>0.87010936780389525</v>
      </c>
      <c r="N262" s="166">
        <f t="shared" si="36"/>
        <v>0.87010936780389525</v>
      </c>
      <c r="O262" s="166">
        <f t="shared" si="36"/>
        <v>0.87010936780389525</v>
      </c>
      <c r="P262" s="166">
        <f t="shared" si="36"/>
        <v>0.88122431721570171</v>
      </c>
      <c r="Q262" s="166">
        <f t="shared" si="36"/>
        <v>0.88122431721570171</v>
      </c>
      <c r="R262" s="166">
        <f t="shared" si="36"/>
        <v>0.91372488601259316</v>
      </c>
      <c r="S262" s="166">
        <f t="shared" si="36"/>
        <v>0.91372488601259316</v>
      </c>
      <c r="T262" s="166">
        <f t="shared" si="36"/>
        <v>0.91372488601259316</v>
      </c>
      <c r="U262" s="166">
        <f t="shared" si="36"/>
        <v>0.91372488601259316</v>
      </c>
      <c r="V262" s="166">
        <f t="shared" si="36"/>
        <v>0.91372488601259316</v>
      </c>
      <c r="W262" s="166">
        <f t="shared" si="36"/>
        <v>0.91372488601259316</v>
      </c>
      <c r="X262" s="166">
        <f t="shared" si="36"/>
        <v>0.91372488601259316</v>
      </c>
      <c r="Y262" s="166">
        <f t="shared" si="36"/>
        <v>0.91372488601259316</v>
      </c>
      <c r="Z262" s="166">
        <f t="shared" si="36"/>
        <v>0.91831646835436498</v>
      </c>
      <c r="AA262" s="166">
        <f t="shared" si="36"/>
        <v>0.91831646835436498</v>
      </c>
    </row>
    <row r="263" spans="1:27" hidden="1" outlineLevel="1" x14ac:dyDescent="0.25">
      <c r="A263" s="164">
        <f t="shared" si="29"/>
        <v>2035</v>
      </c>
      <c r="B263" s="138">
        <f t="shared" si="30"/>
        <v>12</v>
      </c>
      <c r="F263" s="167">
        <f t="shared" si="33"/>
        <v>49644</v>
      </c>
      <c r="H263" s="168">
        <f t="shared" si="31"/>
        <v>0.90016740821707464</v>
      </c>
      <c r="I263" s="168"/>
      <c r="J263" s="168"/>
      <c r="K263" s="168"/>
      <c r="L263" s="169"/>
      <c r="M263" s="168">
        <f t="shared" si="36"/>
        <v>0.87010936780389525</v>
      </c>
      <c r="N263" s="168">
        <f t="shared" si="36"/>
        <v>0.87010936780389525</v>
      </c>
      <c r="O263" s="168">
        <f t="shared" si="36"/>
        <v>0.87010936780389525</v>
      </c>
      <c r="P263" s="168">
        <f t="shared" si="36"/>
        <v>0.88122431721570171</v>
      </c>
      <c r="Q263" s="168">
        <f t="shared" si="36"/>
        <v>0.88122431721570171</v>
      </c>
      <c r="R263" s="168">
        <f t="shared" si="36"/>
        <v>0.91372488601259316</v>
      </c>
      <c r="S263" s="168">
        <f t="shared" si="36"/>
        <v>0.91372488601259316</v>
      </c>
      <c r="T263" s="168">
        <f t="shared" si="36"/>
        <v>0.91372488601259316</v>
      </c>
      <c r="U263" s="168">
        <f t="shared" si="36"/>
        <v>0.91372488601259316</v>
      </c>
      <c r="V263" s="168">
        <f t="shared" si="36"/>
        <v>0.91372488601259316</v>
      </c>
      <c r="W263" s="168">
        <f t="shared" si="36"/>
        <v>0.91372488601259316</v>
      </c>
      <c r="X263" s="168">
        <f t="shared" si="36"/>
        <v>0.91372488601259316</v>
      </c>
      <c r="Y263" s="168">
        <f t="shared" si="36"/>
        <v>0.91372488601259316</v>
      </c>
      <c r="Z263" s="168">
        <f t="shared" si="36"/>
        <v>0.91831646835436498</v>
      </c>
      <c r="AA263" s="168">
        <f t="shared" si="36"/>
        <v>0.91831646835436498</v>
      </c>
    </row>
    <row r="264" spans="1:27" hidden="1" outlineLevel="1" x14ac:dyDescent="0.25">
      <c r="A264" s="164">
        <f t="shared" si="29"/>
        <v>2036</v>
      </c>
      <c r="B264" s="138">
        <f t="shared" si="30"/>
        <v>1</v>
      </c>
      <c r="F264" s="165">
        <f t="shared" si="33"/>
        <v>49675</v>
      </c>
      <c r="H264" s="166">
        <f t="shared" si="31"/>
        <v>0.89690746161387624</v>
      </c>
      <c r="I264" s="166"/>
      <c r="J264" s="166"/>
      <c r="K264" s="166"/>
      <c r="L264" s="163"/>
      <c r="M264" s="166">
        <f t="shared" si="36"/>
        <v>0.87010936780389525</v>
      </c>
      <c r="N264" s="166">
        <f t="shared" si="36"/>
        <v>0.87010936780389525</v>
      </c>
      <c r="O264" s="166">
        <f t="shared" si="36"/>
        <v>0.86340952567180518</v>
      </c>
      <c r="P264" s="166">
        <f t="shared" si="36"/>
        <v>0.87505574699519184</v>
      </c>
      <c r="Q264" s="166">
        <f t="shared" si="36"/>
        <v>0.88122431721570171</v>
      </c>
      <c r="R264" s="166">
        <f t="shared" si="36"/>
        <v>0.91372488601259316</v>
      </c>
      <c r="S264" s="166">
        <f t="shared" si="36"/>
        <v>0.90915626158253016</v>
      </c>
      <c r="T264" s="166">
        <f t="shared" si="36"/>
        <v>0.90915626158253016</v>
      </c>
      <c r="U264" s="166">
        <f t="shared" si="36"/>
        <v>0.90915626158253016</v>
      </c>
      <c r="V264" s="166">
        <f t="shared" si="36"/>
        <v>0.90915626158253016</v>
      </c>
      <c r="W264" s="166">
        <f t="shared" si="36"/>
        <v>0.90915626158253016</v>
      </c>
      <c r="X264" s="166">
        <f t="shared" si="36"/>
        <v>0.90915626158253016</v>
      </c>
      <c r="Y264" s="166">
        <f t="shared" si="36"/>
        <v>0.90915626158253016</v>
      </c>
      <c r="Z264" s="166">
        <f t="shared" si="36"/>
        <v>0.91372488601259316</v>
      </c>
      <c r="AA264" s="166">
        <f t="shared" si="36"/>
        <v>0.91372488601259316</v>
      </c>
    </row>
    <row r="265" spans="1:27" hidden="1" outlineLevel="1" x14ac:dyDescent="0.25">
      <c r="A265" s="164">
        <f t="shared" si="29"/>
        <v>2036</v>
      </c>
      <c r="B265" s="138">
        <f t="shared" si="30"/>
        <v>2</v>
      </c>
      <c r="F265" s="165">
        <f t="shared" si="33"/>
        <v>49706</v>
      </c>
      <c r="H265" s="166">
        <f t="shared" si="31"/>
        <v>0.89690746161387624</v>
      </c>
      <c r="I265" s="166"/>
      <c r="J265" s="166"/>
      <c r="K265" s="166"/>
      <c r="L265" s="163"/>
      <c r="M265" s="166">
        <f t="shared" si="36"/>
        <v>0.87010936780389525</v>
      </c>
      <c r="N265" s="166">
        <f t="shared" si="36"/>
        <v>0.87010936780389525</v>
      </c>
      <c r="O265" s="166">
        <f t="shared" si="36"/>
        <v>0.86340952567180518</v>
      </c>
      <c r="P265" s="166">
        <f t="shared" si="36"/>
        <v>0.87505574699519184</v>
      </c>
      <c r="Q265" s="166">
        <f t="shared" si="36"/>
        <v>0.88122431721570171</v>
      </c>
      <c r="R265" s="166">
        <f t="shared" si="36"/>
        <v>0.91372488601259316</v>
      </c>
      <c r="S265" s="166">
        <f t="shared" si="36"/>
        <v>0.90915626158253016</v>
      </c>
      <c r="T265" s="166">
        <f t="shared" si="36"/>
        <v>0.90915626158253016</v>
      </c>
      <c r="U265" s="166">
        <f t="shared" si="36"/>
        <v>0.90915626158253016</v>
      </c>
      <c r="V265" s="166">
        <f t="shared" si="36"/>
        <v>0.90915626158253016</v>
      </c>
      <c r="W265" s="166">
        <f t="shared" si="36"/>
        <v>0.90915626158253016</v>
      </c>
      <c r="X265" s="166">
        <f t="shared" si="36"/>
        <v>0.90915626158253016</v>
      </c>
      <c r="Y265" s="166">
        <f t="shared" si="36"/>
        <v>0.90915626158253016</v>
      </c>
      <c r="Z265" s="166">
        <f t="shared" si="36"/>
        <v>0.91372488601259316</v>
      </c>
      <c r="AA265" s="166">
        <f t="shared" si="36"/>
        <v>0.91372488601259316</v>
      </c>
    </row>
    <row r="266" spans="1:27" hidden="1" outlineLevel="1" x14ac:dyDescent="0.25">
      <c r="A266" s="164">
        <f t="shared" si="29"/>
        <v>2036</v>
      </c>
      <c r="B266" s="138">
        <f t="shared" si="30"/>
        <v>3</v>
      </c>
      <c r="F266" s="165">
        <f t="shared" si="33"/>
        <v>49735</v>
      </c>
      <c r="H266" s="166">
        <f t="shared" si="31"/>
        <v>0.89690746161387624</v>
      </c>
      <c r="I266" s="166"/>
      <c r="J266" s="166"/>
      <c r="K266" s="166"/>
      <c r="L266" s="163"/>
      <c r="M266" s="166">
        <f t="shared" si="36"/>
        <v>0.87010936780389525</v>
      </c>
      <c r="N266" s="166">
        <f t="shared" si="36"/>
        <v>0.87010936780389525</v>
      </c>
      <c r="O266" s="166">
        <f t="shared" si="36"/>
        <v>0.86340952567180518</v>
      </c>
      <c r="P266" s="166">
        <f t="shared" si="36"/>
        <v>0.87505574699519184</v>
      </c>
      <c r="Q266" s="166">
        <f t="shared" si="36"/>
        <v>0.88122431721570171</v>
      </c>
      <c r="R266" s="166">
        <f t="shared" si="36"/>
        <v>0.91372488601259316</v>
      </c>
      <c r="S266" s="166">
        <f t="shared" si="36"/>
        <v>0.90915626158253016</v>
      </c>
      <c r="T266" s="166">
        <f t="shared" si="36"/>
        <v>0.90915626158253016</v>
      </c>
      <c r="U266" s="166">
        <f t="shared" si="36"/>
        <v>0.90915626158253016</v>
      </c>
      <c r="V266" s="166">
        <f t="shared" si="36"/>
        <v>0.90915626158253016</v>
      </c>
      <c r="W266" s="166">
        <f t="shared" si="36"/>
        <v>0.90915626158253016</v>
      </c>
      <c r="X266" s="166">
        <f t="shared" si="36"/>
        <v>0.90915626158253016</v>
      </c>
      <c r="Y266" s="166">
        <f t="shared" si="36"/>
        <v>0.90915626158253016</v>
      </c>
      <c r="Z266" s="166">
        <f t="shared" si="36"/>
        <v>0.91372488601259316</v>
      </c>
      <c r="AA266" s="166">
        <f t="shared" si="36"/>
        <v>0.91372488601259316</v>
      </c>
    </row>
    <row r="267" spans="1:27" hidden="1" outlineLevel="1" x14ac:dyDescent="0.25">
      <c r="A267" s="164">
        <f t="shared" si="29"/>
        <v>2036</v>
      </c>
      <c r="B267" s="138">
        <f t="shared" si="30"/>
        <v>4</v>
      </c>
      <c r="F267" s="165">
        <f t="shared" si="33"/>
        <v>49766</v>
      </c>
      <c r="H267" s="166">
        <f t="shared" si="31"/>
        <v>0.89690746161387624</v>
      </c>
      <c r="I267" s="166"/>
      <c r="J267" s="166"/>
      <c r="K267" s="166"/>
      <c r="L267" s="163"/>
      <c r="M267" s="166">
        <f t="shared" si="36"/>
        <v>0.87010936780389525</v>
      </c>
      <c r="N267" s="166">
        <f t="shared" si="36"/>
        <v>0.87010936780389525</v>
      </c>
      <c r="O267" s="166">
        <f t="shared" si="36"/>
        <v>0.86340952567180518</v>
      </c>
      <c r="P267" s="166">
        <f t="shared" si="36"/>
        <v>0.87505574699519184</v>
      </c>
      <c r="Q267" s="166">
        <f t="shared" si="36"/>
        <v>0.88122431721570171</v>
      </c>
      <c r="R267" s="166">
        <f t="shared" si="36"/>
        <v>0.91372488601259316</v>
      </c>
      <c r="S267" s="166">
        <f t="shared" si="36"/>
        <v>0.90915626158253016</v>
      </c>
      <c r="T267" s="166">
        <f t="shared" si="36"/>
        <v>0.90915626158253016</v>
      </c>
      <c r="U267" s="166">
        <f t="shared" si="36"/>
        <v>0.90915626158253016</v>
      </c>
      <c r="V267" s="166">
        <f t="shared" si="36"/>
        <v>0.90915626158253016</v>
      </c>
      <c r="W267" s="166">
        <f t="shared" si="36"/>
        <v>0.90915626158253016</v>
      </c>
      <c r="X267" s="166">
        <f t="shared" si="36"/>
        <v>0.90915626158253016</v>
      </c>
      <c r="Y267" s="166">
        <f t="shared" si="36"/>
        <v>0.90915626158253016</v>
      </c>
      <c r="Z267" s="166">
        <f t="shared" si="36"/>
        <v>0.91372488601259316</v>
      </c>
      <c r="AA267" s="166">
        <f t="shared" si="36"/>
        <v>0.91372488601259316</v>
      </c>
    </row>
    <row r="268" spans="1:27" hidden="1" outlineLevel="1" x14ac:dyDescent="0.25">
      <c r="A268" s="164">
        <f t="shared" si="29"/>
        <v>2036</v>
      </c>
      <c r="B268" s="138">
        <f t="shared" si="30"/>
        <v>5</v>
      </c>
      <c r="F268" s="165">
        <f t="shared" si="33"/>
        <v>49796</v>
      </c>
      <c r="H268" s="166">
        <f t="shared" si="31"/>
        <v>0.89491145220793644</v>
      </c>
      <c r="I268" s="166"/>
      <c r="J268" s="166"/>
      <c r="K268" s="166"/>
      <c r="L268" s="163"/>
      <c r="M268" s="166">
        <f t="shared" si="36"/>
        <v>0.86340952567180518</v>
      </c>
      <c r="N268" s="166">
        <f t="shared" si="36"/>
        <v>0.86340952567180518</v>
      </c>
      <c r="O268" s="166">
        <f t="shared" si="36"/>
        <v>0.86340952567180518</v>
      </c>
      <c r="P268" s="166">
        <f t="shared" si="36"/>
        <v>0.87505574699519184</v>
      </c>
      <c r="Q268" s="166">
        <f t="shared" si="36"/>
        <v>0.87505574699519184</v>
      </c>
      <c r="R268" s="166">
        <f t="shared" si="36"/>
        <v>0.90915626158253016</v>
      </c>
      <c r="S268" s="166">
        <f t="shared" si="36"/>
        <v>0.90915626158253016</v>
      </c>
      <c r="T268" s="166">
        <f t="shared" si="36"/>
        <v>0.90915626158253016</v>
      </c>
      <c r="U268" s="166">
        <f t="shared" si="36"/>
        <v>0.90915626158253016</v>
      </c>
      <c r="V268" s="166">
        <f t="shared" si="36"/>
        <v>0.90915626158253016</v>
      </c>
      <c r="W268" s="166">
        <f t="shared" si="36"/>
        <v>0.90915626158253016</v>
      </c>
      <c r="X268" s="166">
        <f t="shared" si="36"/>
        <v>0.90915626158253016</v>
      </c>
      <c r="Y268" s="166">
        <f t="shared" si="36"/>
        <v>0.90915626158253016</v>
      </c>
      <c r="Z268" s="166">
        <f t="shared" si="36"/>
        <v>0.91372488601259316</v>
      </c>
      <c r="AA268" s="166">
        <f t="shared" si="36"/>
        <v>0.91372488601259316</v>
      </c>
    </row>
    <row r="269" spans="1:27" hidden="1" outlineLevel="1" x14ac:dyDescent="0.25">
      <c r="A269" s="164">
        <f t="shared" ref="A269:A323" si="37">YEAR(F269)</f>
        <v>2036</v>
      </c>
      <c r="B269" s="138">
        <f t="shared" ref="B269:B323" si="38">MONTH(F269)</f>
        <v>6</v>
      </c>
      <c r="F269" s="165">
        <f t="shared" si="33"/>
        <v>49827</v>
      </c>
      <c r="H269" s="166">
        <f t="shared" ref="H269:H323" si="39">SUMPRODUCT($M$4:$AB$4,M269:AB269)/SUM($M$4:$AB$4)</f>
        <v>0.89491145220793644</v>
      </c>
      <c r="I269" s="166"/>
      <c r="J269" s="166"/>
      <c r="K269" s="166"/>
      <c r="L269" s="163"/>
      <c r="M269" s="166">
        <f t="shared" ref="M269:AA284" si="40">IF($F269=M$9,1,IF($F269&gt;=EDATE(M$9,12),IF(M$8="Prior Year",M257*(1-M$7),M257-M$7),IF(M268&gt;0,M268,0)))</f>
        <v>0.86340952567180518</v>
      </c>
      <c r="N269" s="166">
        <f t="shared" si="40"/>
        <v>0.86340952567180518</v>
      </c>
      <c r="O269" s="166">
        <f t="shared" si="40"/>
        <v>0.86340952567180518</v>
      </c>
      <c r="P269" s="166">
        <f t="shared" si="40"/>
        <v>0.87505574699519184</v>
      </c>
      <c r="Q269" s="166">
        <f t="shared" si="40"/>
        <v>0.87505574699519184</v>
      </c>
      <c r="R269" s="166">
        <f t="shared" si="40"/>
        <v>0.90915626158253016</v>
      </c>
      <c r="S269" s="166">
        <f t="shared" si="40"/>
        <v>0.90915626158253016</v>
      </c>
      <c r="T269" s="166">
        <f t="shared" si="40"/>
        <v>0.90915626158253016</v>
      </c>
      <c r="U269" s="166">
        <f t="shared" si="40"/>
        <v>0.90915626158253016</v>
      </c>
      <c r="V269" s="166">
        <f t="shared" si="40"/>
        <v>0.90915626158253016</v>
      </c>
      <c r="W269" s="166">
        <f t="shared" si="40"/>
        <v>0.90915626158253016</v>
      </c>
      <c r="X269" s="166">
        <f t="shared" si="40"/>
        <v>0.90915626158253016</v>
      </c>
      <c r="Y269" s="166">
        <f t="shared" si="40"/>
        <v>0.90915626158253016</v>
      </c>
      <c r="Z269" s="166">
        <f t="shared" si="40"/>
        <v>0.91372488601259316</v>
      </c>
      <c r="AA269" s="166">
        <f t="shared" si="40"/>
        <v>0.91372488601259316</v>
      </c>
    </row>
    <row r="270" spans="1:27" hidden="1" outlineLevel="1" x14ac:dyDescent="0.25">
      <c r="A270" s="164">
        <f t="shared" si="37"/>
        <v>2036</v>
      </c>
      <c r="B270" s="138">
        <f t="shared" si="38"/>
        <v>7</v>
      </c>
      <c r="F270" s="165">
        <f t="shared" ref="F270:F323" si="41">EDATE(F269,1)</f>
        <v>49857</v>
      </c>
      <c r="H270" s="166">
        <f t="shared" si="39"/>
        <v>0.89491145220793644</v>
      </c>
      <c r="I270" s="166"/>
      <c r="J270" s="166"/>
      <c r="K270" s="166"/>
      <c r="L270" s="163"/>
      <c r="M270" s="166">
        <f t="shared" si="40"/>
        <v>0.86340952567180518</v>
      </c>
      <c r="N270" s="166">
        <f t="shared" si="40"/>
        <v>0.86340952567180518</v>
      </c>
      <c r="O270" s="166">
        <f t="shared" si="40"/>
        <v>0.86340952567180518</v>
      </c>
      <c r="P270" s="166">
        <f t="shared" si="40"/>
        <v>0.87505574699519184</v>
      </c>
      <c r="Q270" s="166">
        <f t="shared" si="40"/>
        <v>0.87505574699519184</v>
      </c>
      <c r="R270" s="166">
        <f t="shared" si="40"/>
        <v>0.90915626158253016</v>
      </c>
      <c r="S270" s="166">
        <f t="shared" si="40"/>
        <v>0.90915626158253016</v>
      </c>
      <c r="T270" s="166">
        <f t="shared" si="40"/>
        <v>0.90915626158253016</v>
      </c>
      <c r="U270" s="166">
        <f t="shared" si="40"/>
        <v>0.90915626158253016</v>
      </c>
      <c r="V270" s="166">
        <f t="shared" si="40"/>
        <v>0.90915626158253016</v>
      </c>
      <c r="W270" s="166">
        <f t="shared" si="40"/>
        <v>0.90915626158253016</v>
      </c>
      <c r="X270" s="166">
        <f t="shared" si="40"/>
        <v>0.90915626158253016</v>
      </c>
      <c r="Y270" s="166">
        <f t="shared" si="40"/>
        <v>0.90915626158253016</v>
      </c>
      <c r="Z270" s="166">
        <f t="shared" si="40"/>
        <v>0.91372488601259316</v>
      </c>
      <c r="AA270" s="166">
        <f t="shared" si="40"/>
        <v>0.91372488601259316</v>
      </c>
    </row>
    <row r="271" spans="1:27" hidden="1" outlineLevel="1" x14ac:dyDescent="0.25">
      <c r="A271" s="164">
        <f t="shared" si="37"/>
        <v>2036</v>
      </c>
      <c r="B271" s="138">
        <f t="shared" si="38"/>
        <v>8</v>
      </c>
      <c r="F271" s="165">
        <f t="shared" si="41"/>
        <v>49888</v>
      </c>
      <c r="H271" s="166">
        <f t="shared" si="39"/>
        <v>0.89491145220793644</v>
      </c>
      <c r="I271" s="166"/>
      <c r="J271" s="166"/>
      <c r="K271" s="166"/>
      <c r="L271" s="163"/>
      <c r="M271" s="166">
        <f t="shared" si="40"/>
        <v>0.86340952567180518</v>
      </c>
      <c r="N271" s="166">
        <f t="shared" si="40"/>
        <v>0.86340952567180518</v>
      </c>
      <c r="O271" s="166">
        <f t="shared" si="40"/>
        <v>0.86340952567180518</v>
      </c>
      <c r="P271" s="166">
        <f t="shared" si="40"/>
        <v>0.87505574699519184</v>
      </c>
      <c r="Q271" s="166">
        <f t="shared" si="40"/>
        <v>0.87505574699519184</v>
      </c>
      <c r="R271" s="166">
        <f t="shared" si="40"/>
        <v>0.90915626158253016</v>
      </c>
      <c r="S271" s="166">
        <f t="shared" si="40"/>
        <v>0.90915626158253016</v>
      </c>
      <c r="T271" s="166">
        <f t="shared" si="40"/>
        <v>0.90915626158253016</v>
      </c>
      <c r="U271" s="166">
        <f t="shared" si="40"/>
        <v>0.90915626158253016</v>
      </c>
      <c r="V271" s="166">
        <f t="shared" si="40"/>
        <v>0.90915626158253016</v>
      </c>
      <c r="W271" s="166">
        <f t="shared" si="40"/>
        <v>0.90915626158253016</v>
      </c>
      <c r="X271" s="166">
        <f t="shared" si="40"/>
        <v>0.90915626158253016</v>
      </c>
      <c r="Y271" s="166">
        <f t="shared" si="40"/>
        <v>0.90915626158253016</v>
      </c>
      <c r="Z271" s="166">
        <f t="shared" si="40"/>
        <v>0.91372488601259316</v>
      </c>
      <c r="AA271" s="166">
        <f t="shared" si="40"/>
        <v>0.91372488601259316</v>
      </c>
    </row>
    <row r="272" spans="1:27" hidden="1" outlineLevel="1" x14ac:dyDescent="0.25">
      <c r="A272" s="164">
        <f t="shared" si="37"/>
        <v>2036</v>
      </c>
      <c r="B272" s="138">
        <f t="shared" si="38"/>
        <v>9</v>
      </c>
      <c r="F272" s="165">
        <f t="shared" si="41"/>
        <v>49919</v>
      </c>
      <c r="H272" s="166">
        <f t="shared" si="39"/>
        <v>0.89491145220793644</v>
      </c>
      <c r="I272" s="166"/>
      <c r="J272" s="166"/>
      <c r="K272" s="166"/>
      <c r="L272" s="163"/>
      <c r="M272" s="166">
        <f t="shared" si="40"/>
        <v>0.86340952567180518</v>
      </c>
      <c r="N272" s="166">
        <f t="shared" si="40"/>
        <v>0.86340952567180518</v>
      </c>
      <c r="O272" s="166">
        <f t="shared" si="40"/>
        <v>0.86340952567180518</v>
      </c>
      <c r="P272" s="166">
        <f t="shared" si="40"/>
        <v>0.87505574699519184</v>
      </c>
      <c r="Q272" s="166">
        <f t="shared" si="40"/>
        <v>0.87505574699519184</v>
      </c>
      <c r="R272" s="166">
        <f t="shared" si="40"/>
        <v>0.90915626158253016</v>
      </c>
      <c r="S272" s="166">
        <f t="shared" si="40"/>
        <v>0.90915626158253016</v>
      </c>
      <c r="T272" s="166">
        <f t="shared" si="40"/>
        <v>0.90915626158253016</v>
      </c>
      <c r="U272" s="166">
        <f t="shared" si="40"/>
        <v>0.90915626158253016</v>
      </c>
      <c r="V272" s="166">
        <f t="shared" si="40"/>
        <v>0.90915626158253016</v>
      </c>
      <c r="W272" s="166">
        <f t="shared" si="40"/>
        <v>0.90915626158253016</v>
      </c>
      <c r="X272" s="166">
        <f t="shared" si="40"/>
        <v>0.90915626158253016</v>
      </c>
      <c r="Y272" s="166">
        <f t="shared" si="40"/>
        <v>0.90915626158253016</v>
      </c>
      <c r="Z272" s="166">
        <f t="shared" si="40"/>
        <v>0.91372488601259316</v>
      </c>
      <c r="AA272" s="166">
        <f t="shared" si="40"/>
        <v>0.91372488601259316</v>
      </c>
    </row>
    <row r="273" spans="1:27" hidden="1" outlineLevel="1" x14ac:dyDescent="0.25">
      <c r="A273" s="164">
        <f t="shared" si="37"/>
        <v>2036</v>
      </c>
      <c r="B273" s="138">
        <f t="shared" si="38"/>
        <v>10</v>
      </c>
      <c r="F273" s="165">
        <f t="shared" si="41"/>
        <v>49949</v>
      </c>
      <c r="H273" s="166">
        <f t="shared" si="39"/>
        <v>0.89491145220793644</v>
      </c>
      <c r="I273" s="166"/>
      <c r="J273" s="166"/>
      <c r="K273" s="166"/>
      <c r="L273" s="163"/>
      <c r="M273" s="166">
        <f t="shared" si="40"/>
        <v>0.86340952567180518</v>
      </c>
      <c r="N273" s="166">
        <f t="shared" si="40"/>
        <v>0.86340952567180518</v>
      </c>
      <c r="O273" s="166">
        <f t="shared" si="40"/>
        <v>0.86340952567180518</v>
      </c>
      <c r="P273" s="166">
        <f t="shared" si="40"/>
        <v>0.87505574699519184</v>
      </c>
      <c r="Q273" s="166">
        <f t="shared" si="40"/>
        <v>0.87505574699519184</v>
      </c>
      <c r="R273" s="166">
        <f t="shared" si="40"/>
        <v>0.90915626158253016</v>
      </c>
      <c r="S273" s="166">
        <f t="shared" si="40"/>
        <v>0.90915626158253016</v>
      </c>
      <c r="T273" s="166">
        <f t="shared" si="40"/>
        <v>0.90915626158253016</v>
      </c>
      <c r="U273" s="166">
        <f t="shared" si="40"/>
        <v>0.90915626158253016</v>
      </c>
      <c r="V273" s="166">
        <f t="shared" si="40"/>
        <v>0.90915626158253016</v>
      </c>
      <c r="W273" s="166">
        <f t="shared" si="40"/>
        <v>0.90915626158253016</v>
      </c>
      <c r="X273" s="166">
        <f t="shared" si="40"/>
        <v>0.90915626158253016</v>
      </c>
      <c r="Y273" s="166">
        <f t="shared" si="40"/>
        <v>0.90915626158253016</v>
      </c>
      <c r="Z273" s="166">
        <f t="shared" si="40"/>
        <v>0.91372488601259316</v>
      </c>
      <c r="AA273" s="166">
        <f t="shared" si="40"/>
        <v>0.91372488601259316</v>
      </c>
    </row>
    <row r="274" spans="1:27" hidden="1" outlineLevel="1" x14ac:dyDescent="0.25">
      <c r="A274" s="164">
        <f t="shared" si="37"/>
        <v>2036</v>
      </c>
      <c r="B274" s="138">
        <f t="shared" si="38"/>
        <v>11</v>
      </c>
      <c r="F274" s="165">
        <f t="shared" si="41"/>
        <v>49980</v>
      </c>
      <c r="H274" s="166">
        <f t="shared" si="39"/>
        <v>0.89491145220793644</v>
      </c>
      <c r="I274" s="166"/>
      <c r="J274" s="166"/>
      <c r="K274" s="166"/>
      <c r="L274" s="163"/>
      <c r="M274" s="166">
        <f t="shared" si="40"/>
        <v>0.86340952567180518</v>
      </c>
      <c r="N274" s="166">
        <f t="shared" si="40"/>
        <v>0.86340952567180518</v>
      </c>
      <c r="O274" s="166">
        <f t="shared" si="40"/>
        <v>0.86340952567180518</v>
      </c>
      <c r="P274" s="166">
        <f t="shared" si="40"/>
        <v>0.87505574699519184</v>
      </c>
      <c r="Q274" s="166">
        <f t="shared" si="40"/>
        <v>0.87505574699519184</v>
      </c>
      <c r="R274" s="166">
        <f t="shared" si="40"/>
        <v>0.90915626158253016</v>
      </c>
      <c r="S274" s="166">
        <f t="shared" si="40"/>
        <v>0.90915626158253016</v>
      </c>
      <c r="T274" s="166">
        <f t="shared" si="40"/>
        <v>0.90915626158253016</v>
      </c>
      <c r="U274" s="166">
        <f t="shared" si="40"/>
        <v>0.90915626158253016</v>
      </c>
      <c r="V274" s="166">
        <f t="shared" si="40"/>
        <v>0.90915626158253016</v>
      </c>
      <c r="W274" s="166">
        <f t="shared" si="40"/>
        <v>0.90915626158253016</v>
      </c>
      <c r="X274" s="166">
        <f t="shared" si="40"/>
        <v>0.90915626158253016</v>
      </c>
      <c r="Y274" s="166">
        <f t="shared" si="40"/>
        <v>0.90915626158253016</v>
      </c>
      <c r="Z274" s="166">
        <f t="shared" si="40"/>
        <v>0.91372488601259316</v>
      </c>
      <c r="AA274" s="166">
        <f t="shared" si="40"/>
        <v>0.91372488601259316</v>
      </c>
    </row>
    <row r="275" spans="1:27" hidden="1" outlineLevel="1" x14ac:dyDescent="0.25">
      <c r="A275" s="164">
        <f t="shared" si="37"/>
        <v>2036</v>
      </c>
      <c r="B275" s="138">
        <f t="shared" si="38"/>
        <v>12</v>
      </c>
      <c r="F275" s="167">
        <f t="shared" si="41"/>
        <v>50010</v>
      </c>
      <c r="H275" s="168">
        <f t="shared" si="39"/>
        <v>0.89491145220793644</v>
      </c>
      <c r="I275" s="168"/>
      <c r="J275" s="168"/>
      <c r="K275" s="168"/>
      <c r="L275" s="169"/>
      <c r="M275" s="168">
        <f t="shared" si="40"/>
        <v>0.86340952567180518</v>
      </c>
      <c r="N275" s="168">
        <f t="shared" si="40"/>
        <v>0.86340952567180518</v>
      </c>
      <c r="O275" s="168">
        <f t="shared" si="40"/>
        <v>0.86340952567180518</v>
      </c>
      <c r="P275" s="168">
        <f t="shared" si="40"/>
        <v>0.87505574699519184</v>
      </c>
      <c r="Q275" s="168">
        <f t="shared" si="40"/>
        <v>0.87505574699519184</v>
      </c>
      <c r="R275" s="168">
        <f t="shared" si="40"/>
        <v>0.90915626158253016</v>
      </c>
      <c r="S275" s="168">
        <f t="shared" si="40"/>
        <v>0.90915626158253016</v>
      </c>
      <c r="T275" s="168">
        <f t="shared" si="40"/>
        <v>0.90915626158253016</v>
      </c>
      <c r="U275" s="168">
        <f t="shared" si="40"/>
        <v>0.90915626158253016</v>
      </c>
      <c r="V275" s="168">
        <f t="shared" si="40"/>
        <v>0.90915626158253016</v>
      </c>
      <c r="W275" s="168">
        <f t="shared" si="40"/>
        <v>0.90915626158253016</v>
      </c>
      <c r="X275" s="168">
        <f t="shared" si="40"/>
        <v>0.90915626158253016</v>
      </c>
      <c r="Y275" s="168">
        <f t="shared" si="40"/>
        <v>0.90915626158253016</v>
      </c>
      <c r="Z275" s="168">
        <f t="shared" si="40"/>
        <v>0.91372488601259316</v>
      </c>
      <c r="AA275" s="168">
        <f t="shared" si="40"/>
        <v>0.91372488601259316</v>
      </c>
    </row>
    <row r="276" spans="1:27" hidden="1" outlineLevel="1" x14ac:dyDescent="0.25">
      <c r="A276" s="164">
        <f t="shared" si="37"/>
        <v>2037</v>
      </c>
      <c r="B276" s="138">
        <f t="shared" si="38"/>
        <v>1</v>
      </c>
      <c r="F276" s="165">
        <f t="shared" si="41"/>
        <v>50041</v>
      </c>
      <c r="H276" s="166">
        <f t="shared" si="39"/>
        <v>0.89166943183179737</v>
      </c>
      <c r="I276" s="166"/>
      <c r="J276" s="166"/>
      <c r="K276" s="166"/>
      <c r="L276" s="163"/>
      <c r="M276" s="166">
        <f t="shared" si="40"/>
        <v>0.86340952567180518</v>
      </c>
      <c r="N276" s="166">
        <f t="shared" si="40"/>
        <v>0.86340952567180518</v>
      </c>
      <c r="O276" s="166">
        <f t="shared" si="40"/>
        <v>0.85676127232413224</v>
      </c>
      <c r="P276" s="166">
        <f t="shared" si="40"/>
        <v>0.86893035676622554</v>
      </c>
      <c r="Q276" s="166">
        <f t="shared" si="40"/>
        <v>0.87505574699519184</v>
      </c>
      <c r="R276" s="166">
        <f t="shared" si="40"/>
        <v>0.90915626158253016</v>
      </c>
      <c r="S276" s="166">
        <f t="shared" si="40"/>
        <v>0.90461048027461755</v>
      </c>
      <c r="T276" s="166">
        <f t="shared" si="40"/>
        <v>0.90461048027461755</v>
      </c>
      <c r="U276" s="166">
        <f t="shared" si="40"/>
        <v>0.90461048027461755</v>
      </c>
      <c r="V276" s="166">
        <f t="shared" si="40"/>
        <v>0.90461048027461755</v>
      </c>
      <c r="W276" s="166">
        <f t="shared" si="40"/>
        <v>0.90461048027461755</v>
      </c>
      <c r="X276" s="166">
        <f t="shared" si="40"/>
        <v>0.90461048027461755</v>
      </c>
      <c r="Y276" s="166">
        <f t="shared" si="40"/>
        <v>0.90461048027461755</v>
      </c>
      <c r="Z276" s="166">
        <f t="shared" si="40"/>
        <v>0.90915626158253016</v>
      </c>
      <c r="AA276" s="166">
        <f t="shared" si="40"/>
        <v>0.90915626158253016</v>
      </c>
    </row>
    <row r="277" spans="1:27" hidden="1" outlineLevel="1" x14ac:dyDescent="0.25">
      <c r="A277" s="164">
        <f t="shared" si="37"/>
        <v>2037</v>
      </c>
      <c r="B277" s="138">
        <f t="shared" si="38"/>
        <v>2</v>
      </c>
      <c r="F277" s="165">
        <f t="shared" si="41"/>
        <v>50072</v>
      </c>
      <c r="H277" s="166">
        <f t="shared" si="39"/>
        <v>0.89166943183179737</v>
      </c>
      <c r="I277" s="166"/>
      <c r="J277" s="166"/>
      <c r="K277" s="166"/>
      <c r="L277" s="163"/>
      <c r="M277" s="166">
        <f t="shared" si="40"/>
        <v>0.86340952567180518</v>
      </c>
      <c r="N277" s="166">
        <f t="shared" si="40"/>
        <v>0.86340952567180518</v>
      </c>
      <c r="O277" s="166">
        <f t="shared" si="40"/>
        <v>0.85676127232413224</v>
      </c>
      <c r="P277" s="166">
        <f t="shared" si="40"/>
        <v>0.86893035676622554</v>
      </c>
      <c r="Q277" s="166">
        <f t="shared" si="40"/>
        <v>0.87505574699519184</v>
      </c>
      <c r="R277" s="166">
        <f t="shared" si="40"/>
        <v>0.90915626158253016</v>
      </c>
      <c r="S277" s="166">
        <f t="shared" si="40"/>
        <v>0.90461048027461755</v>
      </c>
      <c r="T277" s="166">
        <f t="shared" si="40"/>
        <v>0.90461048027461755</v>
      </c>
      <c r="U277" s="166">
        <f t="shared" si="40"/>
        <v>0.90461048027461755</v>
      </c>
      <c r="V277" s="166">
        <f t="shared" si="40"/>
        <v>0.90461048027461755</v>
      </c>
      <c r="W277" s="166">
        <f t="shared" si="40"/>
        <v>0.90461048027461755</v>
      </c>
      <c r="X277" s="166">
        <f t="shared" si="40"/>
        <v>0.90461048027461755</v>
      </c>
      <c r="Y277" s="166">
        <f t="shared" si="40"/>
        <v>0.90461048027461755</v>
      </c>
      <c r="Z277" s="166">
        <f t="shared" si="40"/>
        <v>0.90915626158253016</v>
      </c>
      <c r="AA277" s="166">
        <f t="shared" si="40"/>
        <v>0.90915626158253016</v>
      </c>
    </row>
    <row r="278" spans="1:27" hidden="1" outlineLevel="1" x14ac:dyDescent="0.25">
      <c r="A278" s="164">
        <f t="shared" si="37"/>
        <v>2037</v>
      </c>
      <c r="B278" s="138">
        <f t="shared" si="38"/>
        <v>3</v>
      </c>
      <c r="F278" s="165">
        <f t="shared" si="41"/>
        <v>50100</v>
      </c>
      <c r="H278" s="166">
        <f t="shared" si="39"/>
        <v>0.89166943183179737</v>
      </c>
      <c r="I278" s="166"/>
      <c r="J278" s="166"/>
      <c r="K278" s="166"/>
      <c r="L278" s="163"/>
      <c r="M278" s="166">
        <f t="shared" si="40"/>
        <v>0.86340952567180518</v>
      </c>
      <c r="N278" s="166">
        <f t="shared" si="40"/>
        <v>0.86340952567180518</v>
      </c>
      <c r="O278" s="166">
        <f t="shared" si="40"/>
        <v>0.85676127232413224</v>
      </c>
      <c r="P278" s="166">
        <f t="shared" si="40"/>
        <v>0.86893035676622554</v>
      </c>
      <c r="Q278" s="166">
        <f t="shared" si="40"/>
        <v>0.87505574699519184</v>
      </c>
      <c r="R278" s="166">
        <f t="shared" si="40"/>
        <v>0.90915626158253016</v>
      </c>
      <c r="S278" s="166">
        <f t="shared" si="40"/>
        <v>0.90461048027461755</v>
      </c>
      <c r="T278" s="166">
        <f t="shared" si="40"/>
        <v>0.90461048027461755</v>
      </c>
      <c r="U278" s="166">
        <f t="shared" si="40"/>
        <v>0.90461048027461755</v>
      </c>
      <c r="V278" s="166">
        <f t="shared" si="40"/>
        <v>0.90461048027461755</v>
      </c>
      <c r="W278" s="166">
        <f t="shared" si="40"/>
        <v>0.90461048027461755</v>
      </c>
      <c r="X278" s="166">
        <f t="shared" si="40"/>
        <v>0.90461048027461755</v>
      </c>
      <c r="Y278" s="166">
        <f t="shared" si="40"/>
        <v>0.90461048027461755</v>
      </c>
      <c r="Z278" s="166">
        <f t="shared" si="40"/>
        <v>0.90915626158253016</v>
      </c>
      <c r="AA278" s="166">
        <f t="shared" si="40"/>
        <v>0.90915626158253016</v>
      </c>
    </row>
    <row r="279" spans="1:27" hidden="1" outlineLevel="1" x14ac:dyDescent="0.25">
      <c r="A279" s="164">
        <f t="shared" si="37"/>
        <v>2037</v>
      </c>
      <c r="B279" s="138">
        <f t="shared" si="38"/>
        <v>4</v>
      </c>
      <c r="F279" s="165">
        <f t="shared" si="41"/>
        <v>50131</v>
      </c>
      <c r="H279" s="166">
        <f t="shared" si="39"/>
        <v>0.89166943183179737</v>
      </c>
      <c r="I279" s="166"/>
      <c r="J279" s="166"/>
      <c r="K279" s="166"/>
      <c r="L279" s="163"/>
      <c r="M279" s="166">
        <f t="shared" si="40"/>
        <v>0.86340952567180518</v>
      </c>
      <c r="N279" s="166">
        <f t="shared" si="40"/>
        <v>0.86340952567180518</v>
      </c>
      <c r="O279" s="166">
        <f t="shared" si="40"/>
        <v>0.85676127232413224</v>
      </c>
      <c r="P279" s="166">
        <f t="shared" si="40"/>
        <v>0.86893035676622554</v>
      </c>
      <c r="Q279" s="166">
        <f t="shared" si="40"/>
        <v>0.87505574699519184</v>
      </c>
      <c r="R279" s="166">
        <f t="shared" si="40"/>
        <v>0.90915626158253016</v>
      </c>
      <c r="S279" s="166">
        <f t="shared" si="40"/>
        <v>0.90461048027461755</v>
      </c>
      <c r="T279" s="166">
        <f t="shared" si="40"/>
        <v>0.90461048027461755</v>
      </c>
      <c r="U279" s="166">
        <f t="shared" si="40"/>
        <v>0.90461048027461755</v>
      </c>
      <c r="V279" s="166">
        <f t="shared" si="40"/>
        <v>0.90461048027461755</v>
      </c>
      <c r="W279" s="166">
        <f t="shared" si="40"/>
        <v>0.90461048027461755</v>
      </c>
      <c r="X279" s="166">
        <f t="shared" si="40"/>
        <v>0.90461048027461755</v>
      </c>
      <c r="Y279" s="166">
        <f t="shared" si="40"/>
        <v>0.90461048027461755</v>
      </c>
      <c r="Z279" s="166">
        <f t="shared" si="40"/>
        <v>0.90915626158253016</v>
      </c>
      <c r="AA279" s="166">
        <f t="shared" si="40"/>
        <v>0.90915626158253016</v>
      </c>
    </row>
    <row r="280" spans="1:27" hidden="1" outlineLevel="1" x14ac:dyDescent="0.25">
      <c r="A280" s="164">
        <f t="shared" si="37"/>
        <v>2037</v>
      </c>
      <c r="B280" s="138">
        <f t="shared" si="38"/>
        <v>5</v>
      </c>
      <c r="F280" s="165">
        <f t="shared" si="41"/>
        <v>50161</v>
      </c>
      <c r="H280" s="166">
        <f t="shared" si="39"/>
        <v>0.88968741534732931</v>
      </c>
      <c r="I280" s="166"/>
      <c r="J280" s="166"/>
      <c r="K280" s="166"/>
      <c r="L280" s="163"/>
      <c r="M280" s="166">
        <f t="shared" si="40"/>
        <v>0.85676127232413224</v>
      </c>
      <c r="N280" s="166">
        <f t="shared" si="40"/>
        <v>0.85676127232413224</v>
      </c>
      <c r="O280" s="166">
        <f t="shared" si="40"/>
        <v>0.85676127232413224</v>
      </c>
      <c r="P280" s="166">
        <f t="shared" si="40"/>
        <v>0.86893035676622554</v>
      </c>
      <c r="Q280" s="166">
        <f t="shared" si="40"/>
        <v>0.86893035676622554</v>
      </c>
      <c r="R280" s="166">
        <f t="shared" si="40"/>
        <v>0.90461048027461755</v>
      </c>
      <c r="S280" s="166">
        <f t="shared" si="40"/>
        <v>0.90461048027461755</v>
      </c>
      <c r="T280" s="166">
        <f t="shared" si="40"/>
        <v>0.90461048027461755</v>
      </c>
      <c r="U280" s="166">
        <f t="shared" si="40"/>
        <v>0.90461048027461755</v>
      </c>
      <c r="V280" s="166">
        <f t="shared" si="40"/>
        <v>0.90461048027461755</v>
      </c>
      <c r="W280" s="166">
        <f t="shared" si="40"/>
        <v>0.90461048027461755</v>
      </c>
      <c r="X280" s="166">
        <f t="shared" si="40"/>
        <v>0.90461048027461755</v>
      </c>
      <c r="Y280" s="166">
        <f t="shared" si="40"/>
        <v>0.90461048027461755</v>
      </c>
      <c r="Z280" s="166">
        <f t="shared" si="40"/>
        <v>0.90915626158253016</v>
      </c>
      <c r="AA280" s="166">
        <f t="shared" si="40"/>
        <v>0.90915626158253016</v>
      </c>
    </row>
    <row r="281" spans="1:27" hidden="1" outlineLevel="1" x14ac:dyDescent="0.25">
      <c r="A281" s="164">
        <f t="shared" si="37"/>
        <v>2037</v>
      </c>
      <c r="B281" s="138">
        <f t="shared" si="38"/>
        <v>6</v>
      </c>
      <c r="F281" s="165">
        <f t="shared" si="41"/>
        <v>50192</v>
      </c>
      <c r="H281" s="166">
        <f t="shared" si="39"/>
        <v>0.88968741534732931</v>
      </c>
      <c r="I281" s="166"/>
      <c r="J281" s="166"/>
      <c r="K281" s="166"/>
      <c r="L281" s="163"/>
      <c r="M281" s="166">
        <f t="shared" si="40"/>
        <v>0.85676127232413224</v>
      </c>
      <c r="N281" s="166">
        <f t="shared" si="40"/>
        <v>0.85676127232413224</v>
      </c>
      <c r="O281" s="166">
        <f t="shared" si="40"/>
        <v>0.85676127232413224</v>
      </c>
      <c r="P281" s="166">
        <f t="shared" si="40"/>
        <v>0.86893035676622554</v>
      </c>
      <c r="Q281" s="166">
        <f t="shared" si="40"/>
        <v>0.86893035676622554</v>
      </c>
      <c r="R281" s="166">
        <f t="shared" si="40"/>
        <v>0.90461048027461755</v>
      </c>
      <c r="S281" s="166">
        <f t="shared" si="40"/>
        <v>0.90461048027461755</v>
      </c>
      <c r="T281" s="166">
        <f t="shared" si="40"/>
        <v>0.90461048027461755</v>
      </c>
      <c r="U281" s="166">
        <f t="shared" si="40"/>
        <v>0.90461048027461755</v>
      </c>
      <c r="V281" s="166">
        <f t="shared" si="40"/>
        <v>0.90461048027461755</v>
      </c>
      <c r="W281" s="166">
        <f t="shared" si="40"/>
        <v>0.90461048027461755</v>
      </c>
      <c r="X281" s="166">
        <f t="shared" si="40"/>
        <v>0.90461048027461755</v>
      </c>
      <c r="Y281" s="166">
        <f t="shared" si="40"/>
        <v>0.90461048027461755</v>
      </c>
      <c r="Z281" s="166">
        <f t="shared" si="40"/>
        <v>0.90915626158253016</v>
      </c>
      <c r="AA281" s="166">
        <f t="shared" si="40"/>
        <v>0.90915626158253016</v>
      </c>
    </row>
    <row r="282" spans="1:27" hidden="1" outlineLevel="1" x14ac:dyDescent="0.25">
      <c r="A282" s="164">
        <f t="shared" si="37"/>
        <v>2037</v>
      </c>
      <c r="B282" s="138">
        <f t="shared" si="38"/>
        <v>7</v>
      </c>
      <c r="F282" s="165">
        <f t="shared" si="41"/>
        <v>50222</v>
      </c>
      <c r="H282" s="166">
        <f t="shared" si="39"/>
        <v>0.88968741534732931</v>
      </c>
      <c r="I282" s="166"/>
      <c r="J282" s="166"/>
      <c r="K282" s="166"/>
      <c r="L282" s="163"/>
      <c r="M282" s="166">
        <f t="shared" si="40"/>
        <v>0.85676127232413224</v>
      </c>
      <c r="N282" s="166">
        <f t="shared" si="40"/>
        <v>0.85676127232413224</v>
      </c>
      <c r="O282" s="166">
        <f t="shared" si="40"/>
        <v>0.85676127232413224</v>
      </c>
      <c r="P282" s="166">
        <f t="shared" si="40"/>
        <v>0.86893035676622554</v>
      </c>
      <c r="Q282" s="166">
        <f t="shared" si="40"/>
        <v>0.86893035676622554</v>
      </c>
      <c r="R282" s="166">
        <f t="shared" si="40"/>
        <v>0.90461048027461755</v>
      </c>
      <c r="S282" s="166">
        <f t="shared" si="40"/>
        <v>0.90461048027461755</v>
      </c>
      <c r="T282" s="166">
        <f t="shared" si="40"/>
        <v>0.90461048027461755</v>
      </c>
      <c r="U282" s="166">
        <f t="shared" si="40"/>
        <v>0.90461048027461755</v>
      </c>
      <c r="V282" s="166">
        <f t="shared" si="40"/>
        <v>0.90461048027461755</v>
      </c>
      <c r="W282" s="166">
        <f t="shared" si="40"/>
        <v>0.90461048027461755</v>
      </c>
      <c r="X282" s="166">
        <f t="shared" si="40"/>
        <v>0.90461048027461755</v>
      </c>
      <c r="Y282" s="166">
        <f t="shared" si="40"/>
        <v>0.90461048027461755</v>
      </c>
      <c r="Z282" s="166">
        <f t="shared" si="40"/>
        <v>0.90915626158253016</v>
      </c>
      <c r="AA282" s="166">
        <f t="shared" si="40"/>
        <v>0.90915626158253016</v>
      </c>
    </row>
    <row r="283" spans="1:27" hidden="1" outlineLevel="1" x14ac:dyDescent="0.25">
      <c r="A283" s="164">
        <f t="shared" si="37"/>
        <v>2037</v>
      </c>
      <c r="B283" s="138">
        <f t="shared" si="38"/>
        <v>8</v>
      </c>
      <c r="F283" s="165">
        <f t="shared" si="41"/>
        <v>50253</v>
      </c>
      <c r="H283" s="166">
        <f t="shared" si="39"/>
        <v>0.88968741534732931</v>
      </c>
      <c r="I283" s="166"/>
      <c r="J283" s="166"/>
      <c r="K283" s="166"/>
      <c r="L283" s="163"/>
      <c r="M283" s="166">
        <f t="shared" si="40"/>
        <v>0.85676127232413224</v>
      </c>
      <c r="N283" s="166">
        <f t="shared" si="40"/>
        <v>0.85676127232413224</v>
      </c>
      <c r="O283" s="166">
        <f t="shared" si="40"/>
        <v>0.85676127232413224</v>
      </c>
      <c r="P283" s="166">
        <f t="shared" si="40"/>
        <v>0.86893035676622554</v>
      </c>
      <c r="Q283" s="166">
        <f t="shared" si="40"/>
        <v>0.86893035676622554</v>
      </c>
      <c r="R283" s="166">
        <f t="shared" si="40"/>
        <v>0.90461048027461755</v>
      </c>
      <c r="S283" s="166">
        <f t="shared" si="40"/>
        <v>0.90461048027461755</v>
      </c>
      <c r="T283" s="166">
        <f t="shared" si="40"/>
        <v>0.90461048027461755</v>
      </c>
      <c r="U283" s="166">
        <f t="shared" si="40"/>
        <v>0.90461048027461755</v>
      </c>
      <c r="V283" s="166">
        <f t="shared" si="40"/>
        <v>0.90461048027461755</v>
      </c>
      <c r="W283" s="166">
        <f t="shared" si="40"/>
        <v>0.90461048027461755</v>
      </c>
      <c r="X283" s="166">
        <f t="shared" si="40"/>
        <v>0.90461048027461755</v>
      </c>
      <c r="Y283" s="166">
        <f t="shared" si="40"/>
        <v>0.90461048027461755</v>
      </c>
      <c r="Z283" s="166">
        <f t="shared" si="40"/>
        <v>0.90915626158253016</v>
      </c>
      <c r="AA283" s="166">
        <f t="shared" si="40"/>
        <v>0.90915626158253016</v>
      </c>
    </row>
    <row r="284" spans="1:27" hidden="1" outlineLevel="1" x14ac:dyDescent="0.25">
      <c r="A284" s="164">
        <f t="shared" si="37"/>
        <v>2037</v>
      </c>
      <c r="B284" s="138">
        <f t="shared" si="38"/>
        <v>9</v>
      </c>
      <c r="F284" s="165">
        <f t="shared" si="41"/>
        <v>50284</v>
      </c>
      <c r="H284" s="166">
        <f t="shared" si="39"/>
        <v>0.88968741534732931</v>
      </c>
      <c r="I284" s="166"/>
      <c r="J284" s="166"/>
      <c r="K284" s="166"/>
      <c r="L284" s="163"/>
      <c r="M284" s="166">
        <f t="shared" si="40"/>
        <v>0.85676127232413224</v>
      </c>
      <c r="N284" s="166">
        <f t="shared" si="40"/>
        <v>0.85676127232413224</v>
      </c>
      <c r="O284" s="166">
        <f t="shared" si="40"/>
        <v>0.85676127232413224</v>
      </c>
      <c r="P284" s="166">
        <f t="shared" si="40"/>
        <v>0.86893035676622554</v>
      </c>
      <c r="Q284" s="166">
        <f t="shared" si="40"/>
        <v>0.86893035676622554</v>
      </c>
      <c r="R284" s="166">
        <f t="shared" si="40"/>
        <v>0.90461048027461755</v>
      </c>
      <c r="S284" s="166">
        <f t="shared" si="40"/>
        <v>0.90461048027461755</v>
      </c>
      <c r="T284" s="166">
        <f t="shared" si="40"/>
        <v>0.90461048027461755</v>
      </c>
      <c r="U284" s="166">
        <f t="shared" si="40"/>
        <v>0.90461048027461755</v>
      </c>
      <c r="V284" s="166">
        <f t="shared" si="40"/>
        <v>0.90461048027461755</v>
      </c>
      <c r="W284" s="166">
        <f t="shared" si="40"/>
        <v>0.90461048027461755</v>
      </c>
      <c r="X284" s="166">
        <f t="shared" si="40"/>
        <v>0.90461048027461755</v>
      </c>
      <c r="Y284" s="166">
        <f t="shared" si="40"/>
        <v>0.90461048027461755</v>
      </c>
      <c r="Z284" s="166">
        <f t="shared" si="40"/>
        <v>0.90915626158253016</v>
      </c>
      <c r="AA284" s="166">
        <f t="shared" si="40"/>
        <v>0.90915626158253016</v>
      </c>
    </row>
    <row r="285" spans="1:27" hidden="1" outlineLevel="1" x14ac:dyDescent="0.25">
      <c r="A285" s="164">
        <f t="shared" si="37"/>
        <v>2037</v>
      </c>
      <c r="B285" s="138">
        <f t="shared" si="38"/>
        <v>10</v>
      </c>
      <c r="F285" s="165">
        <f t="shared" si="41"/>
        <v>50314</v>
      </c>
      <c r="H285" s="166">
        <f t="shared" si="39"/>
        <v>0.88968741534732931</v>
      </c>
      <c r="I285" s="166"/>
      <c r="J285" s="166"/>
      <c r="K285" s="166"/>
      <c r="L285" s="163"/>
      <c r="M285" s="166">
        <f t="shared" ref="M285:AA300" si="42">IF($F285=M$9,1,IF($F285&gt;=EDATE(M$9,12),IF(M$8="Prior Year",M273*(1-M$7),M273-M$7),IF(M284&gt;0,M284,0)))</f>
        <v>0.85676127232413224</v>
      </c>
      <c r="N285" s="166">
        <f t="shared" si="42"/>
        <v>0.85676127232413224</v>
      </c>
      <c r="O285" s="166">
        <f t="shared" si="42"/>
        <v>0.85676127232413224</v>
      </c>
      <c r="P285" s="166">
        <f t="shared" si="42"/>
        <v>0.86893035676622554</v>
      </c>
      <c r="Q285" s="166">
        <f t="shared" si="42"/>
        <v>0.86893035676622554</v>
      </c>
      <c r="R285" s="166">
        <f t="shared" si="42"/>
        <v>0.90461048027461755</v>
      </c>
      <c r="S285" s="166">
        <f t="shared" si="42"/>
        <v>0.90461048027461755</v>
      </c>
      <c r="T285" s="166">
        <f t="shared" si="42"/>
        <v>0.90461048027461755</v>
      </c>
      <c r="U285" s="166">
        <f t="shared" si="42"/>
        <v>0.90461048027461755</v>
      </c>
      <c r="V285" s="166">
        <f t="shared" si="42"/>
        <v>0.90461048027461755</v>
      </c>
      <c r="W285" s="166">
        <f t="shared" si="42"/>
        <v>0.90461048027461755</v>
      </c>
      <c r="X285" s="166">
        <f t="shared" si="42"/>
        <v>0.90461048027461755</v>
      </c>
      <c r="Y285" s="166">
        <f t="shared" si="42"/>
        <v>0.90461048027461755</v>
      </c>
      <c r="Z285" s="166">
        <f t="shared" si="42"/>
        <v>0.90915626158253016</v>
      </c>
      <c r="AA285" s="166">
        <f t="shared" si="42"/>
        <v>0.90915626158253016</v>
      </c>
    </row>
    <row r="286" spans="1:27" hidden="1" outlineLevel="1" x14ac:dyDescent="0.25">
      <c r="A286" s="164">
        <f t="shared" si="37"/>
        <v>2037</v>
      </c>
      <c r="B286" s="138">
        <f t="shared" si="38"/>
        <v>11</v>
      </c>
      <c r="F286" s="165">
        <f t="shared" si="41"/>
        <v>50345</v>
      </c>
      <c r="H286" s="166">
        <f t="shared" si="39"/>
        <v>0.88968741534732931</v>
      </c>
      <c r="I286" s="166"/>
      <c r="J286" s="166"/>
      <c r="K286" s="166"/>
      <c r="L286" s="163"/>
      <c r="M286" s="166">
        <f t="shared" si="42"/>
        <v>0.85676127232413224</v>
      </c>
      <c r="N286" s="166">
        <f t="shared" si="42"/>
        <v>0.85676127232413224</v>
      </c>
      <c r="O286" s="166">
        <f t="shared" si="42"/>
        <v>0.85676127232413224</v>
      </c>
      <c r="P286" s="166">
        <f t="shared" si="42"/>
        <v>0.86893035676622554</v>
      </c>
      <c r="Q286" s="166">
        <f t="shared" si="42"/>
        <v>0.86893035676622554</v>
      </c>
      <c r="R286" s="166">
        <f t="shared" si="42"/>
        <v>0.90461048027461755</v>
      </c>
      <c r="S286" s="166">
        <f t="shared" si="42"/>
        <v>0.90461048027461755</v>
      </c>
      <c r="T286" s="166">
        <f t="shared" si="42"/>
        <v>0.90461048027461755</v>
      </c>
      <c r="U286" s="166">
        <f t="shared" si="42"/>
        <v>0.90461048027461755</v>
      </c>
      <c r="V286" s="166">
        <f t="shared" si="42"/>
        <v>0.90461048027461755</v>
      </c>
      <c r="W286" s="166">
        <f t="shared" si="42"/>
        <v>0.90461048027461755</v>
      </c>
      <c r="X286" s="166">
        <f t="shared" si="42"/>
        <v>0.90461048027461755</v>
      </c>
      <c r="Y286" s="166">
        <f t="shared" si="42"/>
        <v>0.90461048027461755</v>
      </c>
      <c r="Z286" s="166">
        <f t="shared" si="42"/>
        <v>0.90915626158253016</v>
      </c>
      <c r="AA286" s="166">
        <f t="shared" si="42"/>
        <v>0.90915626158253016</v>
      </c>
    </row>
    <row r="287" spans="1:27" hidden="1" outlineLevel="1" x14ac:dyDescent="0.25">
      <c r="A287" s="164">
        <f t="shared" si="37"/>
        <v>2037</v>
      </c>
      <c r="B287" s="138">
        <f t="shared" si="38"/>
        <v>12</v>
      </c>
      <c r="F287" s="167">
        <f t="shared" si="41"/>
        <v>50375</v>
      </c>
      <c r="H287" s="168">
        <f t="shared" si="39"/>
        <v>0.88968741534732931</v>
      </c>
      <c r="I287" s="168"/>
      <c r="J287" s="168"/>
      <c r="K287" s="168"/>
      <c r="L287" s="169"/>
      <c r="M287" s="168">
        <f t="shared" si="42"/>
        <v>0.85676127232413224</v>
      </c>
      <c r="N287" s="168">
        <f t="shared" si="42"/>
        <v>0.85676127232413224</v>
      </c>
      <c r="O287" s="168">
        <f t="shared" si="42"/>
        <v>0.85676127232413224</v>
      </c>
      <c r="P287" s="168">
        <f t="shared" si="42"/>
        <v>0.86893035676622554</v>
      </c>
      <c r="Q287" s="168">
        <f t="shared" si="42"/>
        <v>0.86893035676622554</v>
      </c>
      <c r="R287" s="168">
        <f t="shared" si="42"/>
        <v>0.90461048027461755</v>
      </c>
      <c r="S287" s="168">
        <f t="shared" si="42"/>
        <v>0.90461048027461755</v>
      </c>
      <c r="T287" s="168">
        <f t="shared" si="42"/>
        <v>0.90461048027461755</v>
      </c>
      <c r="U287" s="168">
        <f t="shared" si="42"/>
        <v>0.90461048027461755</v>
      </c>
      <c r="V287" s="168">
        <f t="shared" si="42"/>
        <v>0.90461048027461755</v>
      </c>
      <c r="W287" s="168">
        <f t="shared" si="42"/>
        <v>0.90461048027461755</v>
      </c>
      <c r="X287" s="168">
        <f t="shared" si="42"/>
        <v>0.90461048027461755</v>
      </c>
      <c r="Y287" s="168">
        <f t="shared" si="42"/>
        <v>0.90461048027461755</v>
      </c>
      <c r="Z287" s="168">
        <f t="shared" si="42"/>
        <v>0.90915626158253016</v>
      </c>
      <c r="AA287" s="168">
        <f t="shared" si="42"/>
        <v>0.90915626158253016</v>
      </c>
    </row>
    <row r="288" spans="1:27" hidden="1" outlineLevel="1" x14ac:dyDescent="0.25">
      <c r="A288" s="164">
        <f t="shared" si="37"/>
        <v>2038</v>
      </c>
      <c r="B288" s="138">
        <f t="shared" si="38"/>
        <v>1</v>
      </c>
      <c r="F288" s="165">
        <f t="shared" si="41"/>
        <v>50406</v>
      </c>
      <c r="H288" s="166">
        <f t="shared" si="39"/>
        <v>0.8864632196372112</v>
      </c>
      <c r="I288" s="166"/>
      <c r="J288" s="166"/>
      <c r="K288" s="166"/>
      <c r="L288" s="163"/>
      <c r="M288" s="166">
        <f t="shared" si="42"/>
        <v>0.85676127232413224</v>
      </c>
      <c r="N288" s="166">
        <f t="shared" si="42"/>
        <v>0.85676127232413224</v>
      </c>
      <c r="O288" s="166">
        <f t="shared" si="42"/>
        <v>0.85016421052723634</v>
      </c>
      <c r="P288" s="166">
        <f t="shared" si="42"/>
        <v>0.86284784426886196</v>
      </c>
      <c r="Q288" s="166">
        <f t="shared" si="42"/>
        <v>0.86893035676622554</v>
      </c>
      <c r="R288" s="166">
        <f t="shared" si="42"/>
        <v>0.90461048027461755</v>
      </c>
      <c r="S288" s="166">
        <f t="shared" si="42"/>
        <v>0.90008742787324447</v>
      </c>
      <c r="T288" s="166">
        <f t="shared" si="42"/>
        <v>0.90008742787324447</v>
      </c>
      <c r="U288" s="166">
        <f t="shared" si="42"/>
        <v>0.90008742787324447</v>
      </c>
      <c r="V288" s="166">
        <f t="shared" si="42"/>
        <v>0.90008742787324447</v>
      </c>
      <c r="W288" s="166">
        <f t="shared" si="42"/>
        <v>0.90008742787324447</v>
      </c>
      <c r="X288" s="166">
        <f t="shared" si="42"/>
        <v>0.90008742787324447</v>
      </c>
      <c r="Y288" s="166">
        <f t="shared" si="42"/>
        <v>0.90008742787324447</v>
      </c>
      <c r="Z288" s="166">
        <f t="shared" si="42"/>
        <v>0.90461048027461755</v>
      </c>
      <c r="AA288" s="166">
        <f t="shared" si="42"/>
        <v>0.90461048027461755</v>
      </c>
    </row>
    <row r="289" spans="1:27" hidden="1" outlineLevel="1" x14ac:dyDescent="0.25">
      <c r="A289" s="164">
        <f t="shared" si="37"/>
        <v>2038</v>
      </c>
      <c r="B289" s="138">
        <f t="shared" si="38"/>
        <v>2</v>
      </c>
      <c r="F289" s="165">
        <f t="shared" si="41"/>
        <v>50437</v>
      </c>
      <c r="H289" s="166">
        <f t="shared" si="39"/>
        <v>0.8864632196372112</v>
      </c>
      <c r="I289" s="166"/>
      <c r="J289" s="166"/>
      <c r="K289" s="166"/>
      <c r="L289" s="163"/>
      <c r="M289" s="166">
        <f t="shared" si="42"/>
        <v>0.85676127232413224</v>
      </c>
      <c r="N289" s="166">
        <f t="shared" si="42"/>
        <v>0.85676127232413224</v>
      </c>
      <c r="O289" s="166">
        <f t="shared" si="42"/>
        <v>0.85016421052723634</v>
      </c>
      <c r="P289" s="166">
        <f t="shared" si="42"/>
        <v>0.86284784426886196</v>
      </c>
      <c r="Q289" s="166">
        <f t="shared" si="42"/>
        <v>0.86893035676622554</v>
      </c>
      <c r="R289" s="166">
        <f t="shared" si="42"/>
        <v>0.90461048027461755</v>
      </c>
      <c r="S289" s="166">
        <f t="shared" si="42"/>
        <v>0.90008742787324447</v>
      </c>
      <c r="T289" s="166">
        <f t="shared" si="42"/>
        <v>0.90008742787324447</v>
      </c>
      <c r="U289" s="166">
        <f t="shared" si="42"/>
        <v>0.90008742787324447</v>
      </c>
      <c r="V289" s="166">
        <f t="shared" si="42"/>
        <v>0.90008742787324447</v>
      </c>
      <c r="W289" s="166">
        <f t="shared" si="42"/>
        <v>0.90008742787324447</v>
      </c>
      <c r="X289" s="166">
        <f t="shared" si="42"/>
        <v>0.90008742787324447</v>
      </c>
      <c r="Y289" s="166">
        <f t="shared" si="42"/>
        <v>0.90008742787324447</v>
      </c>
      <c r="Z289" s="166">
        <f t="shared" si="42"/>
        <v>0.90461048027461755</v>
      </c>
      <c r="AA289" s="166">
        <f t="shared" si="42"/>
        <v>0.90461048027461755</v>
      </c>
    </row>
    <row r="290" spans="1:27" hidden="1" outlineLevel="1" x14ac:dyDescent="0.25">
      <c r="A290" s="164">
        <f t="shared" si="37"/>
        <v>2038</v>
      </c>
      <c r="B290" s="138">
        <f t="shared" si="38"/>
        <v>3</v>
      </c>
      <c r="F290" s="165">
        <f t="shared" si="41"/>
        <v>50465</v>
      </c>
      <c r="H290" s="166">
        <f t="shared" si="39"/>
        <v>0.8864632196372112</v>
      </c>
      <c r="I290" s="166"/>
      <c r="J290" s="166"/>
      <c r="K290" s="166"/>
      <c r="L290" s="163"/>
      <c r="M290" s="166">
        <f t="shared" si="42"/>
        <v>0.85676127232413224</v>
      </c>
      <c r="N290" s="166">
        <f t="shared" si="42"/>
        <v>0.85676127232413224</v>
      </c>
      <c r="O290" s="166">
        <f t="shared" si="42"/>
        <v>0.85016421052723634</v>
      </c>
      <c r="P290" s="166">
        <f t="shared" si="42"/>
        <v>0.86284784426886196</v>
      </c>
      <c r="Q290" s="166">
        <f t="shared" si="42"/>
        <v>0.86893035676622554</v>
      </c>
      <c r="R290" s="166">
        <f t="shared" si="42"/>
        <v>0.90461048027461755</v>
      </c>
      <c r="S290" s="166">
        <f t="shared" si="42"/>
        <v>0.90008742787324447</v>
      </c>
      <c r="T290" s="166">
        <f t="shared" si="42"/>
        <v>0.90008742787324447</v>
      </c>
      <c r="U290" s="166">
        <f t="shared" si="42"/>
        <v>0.90008742787324447</v>
      </c>
      <c r="V290" s="166">
        <f t="shared" si="42"/>
        <v>0.90008742787324447</v>
      </c>
      <c r="W290" s="166">
        <f t="shared" si="42"/>
        <v>0.90008742787324447</v>
      </c>
      <c r="X290" s="166">
        <f t="shared" si="42"/>
        <v>0.90008742787324447</v>
      </c>
      <c r="Y290" s="166">
        <f t="shared" si="42"/>
        <v>0.90008742787324447</v>
      </c>
      <c r="Z290" s="166">
        <f t="shared" si="42"/>
        <v>0.90461048027461755</v>
      </c>
      <c r="AA290" s="166">
        <f t="shared" si="42"/>
        <v>0.90461048027461755</v>
      </c>
    </row>
    <row r="291" spans="1:27" hidden="1" outlineLevel="1" x14ac:dyDescent="0.25">
      <c r="A291" s="164">
        <f t="shared" si="37"/>
        <v>2038</v>
      </c>
      <c r="B291" s="138">
        <f t="shared" si="38"/>
        <v>4</v>
      </c>
      <c r="F291" s="165">
        <f t="shared" si="41"/>
        <v>50496</v>
      </c>
      <c r="H291" s="166">
        <f t="shared" si="39"/>
        <v>0.8864632196372112</v>
      </c>
      <c r="I291" s="166"/>
      <c r="J291" s="166"/>
      <c r="K291" s="166"/>
      <c r="L291" s="163"/>
      <c r="M291" s="166">
        <f t="shared" si="42"/>
        <v>0.85676127232413224</v>
      </c>
      <c r="N291" s="166">
        <f t="shared" si="42"/>
        <v>0.85676127232413224</v>
      </c>
      <c r="O291" s="166">
        <f t="shared" si="42"/>
        <v>0.85016421052723634</v>
      </c>
      <c r="P291" s="166">
        <f t="shared" si="42"/>
        <v>0.86284784426886196</v>
      </c>
      <c r="Q291" s="166">
        <f t="shared" si="42"/>
        <v>0.86893035676622554</v>
      </c>
      <c r="R291" s="166">
        <f t="shared" si="42"/>
        <v>0.90461048027461755</v>
      </c>
      <c r="S291" s="166">
        <f t="shared" si="42"/>
        <v>0.90008742787324447</v>
      </c>
      <c r="T291" s="166">
        <f t="shared" si="42"/>
        <v>0.90008742787324447</v>
      </c>
      <c r="U291" s="166">
        <f t="shared" si="42"/>
        <v>0.90008742787324447</v>
      </c>
      <c r="V291" s="166">
        <f t="shared" si="42"/>
        <v>0.90008742787324447</v>
      </c>
      <c r="W291" s="166">
        <f t="shared" si="42"/>
        <v>0.90008742787324447</v>
      </c>
      <c r="X291" s="166">
        <f t="shared" si="42"/>
        <v>0.90008742787324447</v>
      </c>
      <c r="Y291" s="166">
        <f t="shared" si="42"/>
        <v>0.90008742787324447</v>
      </c>
      <c r="Z291" s="166">
        <f t="shared" si="42"/>
        <v>0.90461048027461755</v>
      </c>
      <c r="AA291" s="166">
        <f t="shared" si="42"/>
        <v>0.90461048027461755</v>
      </c>
    </row>
    <row r="292" spans="1:27" hidden="1" outlineLevel="1" x14ac:dyDescent="0.25">
      <c r="A292" s="164">
        <f t="shared" si="37"/>
        <v>2038</v>
      </c>
      <c r="B292" s="138">
        <f t="shared" si="38"/>
        <v>5</v>
      </c>
      <c r="F292" s="165">
        <f t="shared" si="41"/>
        <v>50526</v>
      </c>
      <c r="H292" s="166">
        <f t="shared" si="39"/>
        <v>0.88449509584170649</v>
      </c>
      <c r="I292" s="166"/>
      <c r="J292" s="166"/>
      <c r="K292" s="166"/>
      <c r="L292" s="163"/>
      <c r="M292" s="166">
        <f t="shared" si="42"/>
        <v>0.85016421052723634</v>
      </c>
      <c r="N292" s="166">
        <f t="shared" si="42"/>
        <v>0.85016421052723634</v>
      </c>
      <c r="O292" s="166">
        <f t="shared" si="42"/>
        <v>0.85016421052723634</v>
      </c>
      <c r="P292" s="166">
        <f t="shared" si="42"/>
        <v>0.86284784426886196</v>
      </c>
      <c r="Q292" s="166">
        <f t="shared" si="42"/>
        <v>0.86284784426886196</v>
      </c>
      <c r="R292" s="166">
        <f t="shared" si="42"/>
        <v>0.90008742787324447</v>
      </c>
      <c r="S292" s="166">
        <f t="shared" si="42"/>
        <v>0.90008742787324447</v>
      </c>
      <c r="T292" s="166">
        <f t="shared" si="42"/>
        <v>0.90008742787324447</v>
      </c>
      <c r="U292" s="166">
        <f t="shared" si="42"/>
        <v>0.90008742787324447</v>
      </c>
      <c r="V292" s="166">
        <f t="shared" si="42"/>
        <v>0.90008742787324447</v>
      </c>
      <c r="W292" s="166">
        <f t="shared" si="42"/>
        <v>0.90008742787324447</v>
      </c>
      <c r="X292" s="166">
        <f t="shared" si="42"/>
        <v>0.90008742787324447</v>
      </c>
      <c r="Y292" s="166">
        <f t="shared" si="42"/>
        <v>0.90008742787324447</v>
      </c>
      <c r="Z292" s="166">
        <f t="shared" si="42"/>
        <v>0.90461048027461755</v>
      </c>
      <c r="AA292" s="166">
        <f t="shared" si="42"/>
        <v>0.90461048027461755</v>
      </c>
    </row>
    <row r="293" spans="1:27" hidden="1" outlineLevel="1" x14ac:dyDescent="0.25">
      <c r="A293" s="164">
        <f t="shared" si="37"/>
        <v>2038</v>
      </c>
      <c r="B293" s="138">
        <f t="shared" si="38"/>
        <v>6</v>
      </c>
      <c r="F293" s="165">
        <f t="shared" si="41"/>
        <v>50557</v>
      </c>
      <c r="H293" s="166">
        <f t="shared" si="39"/>
        <v>0.88449509584170649</v>
      </c>
      <c r="I293" s="166"/>
      <c r="J293" s="166"/>
      <c r="K293" s="166"/>
      <c r="L293" s="163"/>
      <c r="M293" s="166">
        <f t="shared" si="42"/>
        <v>0.85016421052723634</v>
      </c>
      <c r="N293" s="166">
        <f t="shared" si="42"/>
        <v>0.85016421052723634</v>
      </c>
      <c r="O293" s="166">
        <f t="shared" si="42"/>
        <v>0.85016421052723634</v>
      </c>
      <c r="P293" s="166">
        <f t="shared" si="42"/>
        <v>0.86284784426886196</v>
      </c>
      <c r="Q293" s="166">
        <f t="shared" si="42"/>
        <v>0.86284784426886196</v>
      </c>
      <c r="R293" s="166">
        <f t="shared" si="42"/>
        <v>0.90008742787324447</v>
      </c>
      <c r="S293" s="166">
        <f t="shared" si="42"/>
        <v>0.90008742787324447</v>
      </c>
      <c r="T293" s="166">
        <f t="shared" si="42"/>
        <v>0.90008742787324447</v>
      </c>
      <c r="U293" s="166">
        <f t="shared" si="42"/>
        <v>0.90008742787324447</v>
      </c>
      <c r="V293" s="166">
        <f t="shared" si="42"/>
        <v>0.90008742787324447</v>
      </c>
      <c r="W293" s="166">
        <f t="shared" si="42"/>
        <v>0.90008742787324447</v>
      </c>
      <c r="X293" s="166">
        <f t="shared" si="42"/>
        <v>0.90008742787324447</v>
      </c>
      <c r="Y293" s="166">
        <f t="shared" si="42"/>
        <v>0.90008742787324447</v>
      </c>
      <c r="Z293" s="166">
        <f t="shared" si="42"/>
        <v>0.90461048027461755</v>
      </c>
      <c r="AA293" s="166">
        <f t="shared" si="42"/>
        <v>0.90461048027461755</v>
      </c>
    </row>
    <row r="294" spans="1:27" hidden="1" outlineLevel="1" x14ac:dyDescent="0.25">
      <c r="A294" s="164">
        <f t="shared" si="37"/>
        <v>2038</v>
      </c>
      <c r="B294" s="138">
        <f t="shared" si="38"/>
        <v>7</v>
      </c>
      <c r="F294" s="165">
        <f t="shared" si="41"/>
        <v>50587</v>
      </c>
      <c r="H294" s="166">
        <f t="shared" si="39"/>
        <v>0.88449509584170649</v>
      </c>
      <c r="I294" s="166"/>
      <c r="J294" s="166"/>
      <c r="K294" s="166"/>
      <c r="L294" s="163"/>
      <c r="M294" s="166">
        <f t="shared" si="42"/>
        <v>0.85016421052723634</v>
      </c>
      <c r="N294" s="166">
        <f t="shared" si="42"/>
        <v>0.85016421052723634</v>
      </c>
      <c r="O294" s="166">
        <f t="shared" si="42"/>
        <v>0.85016421052723634</v>
      </c>
      <c r="P294" s="166">
        <f t="shared" si="42"/>
        <v>0.86284784426886196</v>
      </c>
      <c r="Q294" s="166">
        <f t="shared" si="42"/>
        <v>0.86284784426886196</v>
      </c>
      <c r="R294" s="166">
        <f t="shared" si="42"/>
        <v>0.90008742787324447</v>
      </c>
      <c r="S294" s="166">
        <f t="shared" si="42"/>
        <v>0.90008742787324447</v>
      </c>
      <c r="T294" s="166">
        <f t="shared" si="42"/>
        <v>0.90008742787324447</v>
      </c>
      <c r="U294" s="166">
        <f t="shared" si="42"/>
        <v>0.90008742787324447</v>
      </c>
      <c r="V294" s="166">
        <f t="shared" si="42"/>
        <v>0.90008742787324447</v>
      </c>
      <c r="W294" s="166">
        <f t="shared" si="42"/>
        <v>0.90008742787324447</v>
      </c>
      <c r="X294" s="166">
        <f t="shared" si="42"/>
        <v>0.90008742787324447</v>
      </c>
      <c r="Y294" s="166">
        <f t="shared" si="42"/>
        <v>0.90008742787324447</v>
      </c>
      <c r="Z294" s="166">
        <f t="shared" si="42"/>
        <v>0.90461048027461755</v>
      </c>
      <c r="AA294" s="166">
        <f t="shared" si="42"/>
        <v>0.90461048027461755</v>
      </c>
    </row>
    <row r="295" spans="1:27" hidden="1" outlineLevel="1" x14ac:dyDescent="0.25">
      <c r="A295" s="164">
        <f t="shared" si="37"/>
        <v>2038</v>
      </c>
      <c r="B295" s="138">
        <f t="shared" si="38"/>
        <v>8</v>
      </c>
      <c r="F295" s="165">
        <f t="shared" si="41"/>
        <v>50618</v>
      </c>
      <c r="H295" s="166">
        <f t="shared" si="39"/>
        <v>0.88449509584170649</v>
      </c>
      <c r="I295" s="166"/>
      <c r="J295" s="166"/>
      <c r="K295" s="166"/>
      <c r="L295" s="163"/>
      <c r="M295" s="166">
        <f t="shared" si="42"/>
        <v>0.85016421052723634</v>
      </c>
      <c r="N295" s="166">
        <f t="shared" si="42"/>
        <v>0.85016421052723634</v>
      </c>
      <c r="O295" s="166">
        <f t="shared" si="42"/>
        <v>0.85016421052723634</v>
      </c>
      <c r="P295" s="166">
        <f t="shared" si="42"/>
        <v>0.86284784426886196</v>
      </c>
      <c r="Q295" s="166">
        <f t="shared" si="42"/>
        <v>0.86284784426886196</v>
      </c>
      <c r="R295" s="166">
        <f t="shared" si="42"/>
        <v>0.90008742787324447</v>
      </c>
      <c r="S295" s="166">
        <f t="shared" si="42"/>
        <v>0.90008742787324447</v>
      </c>
      <c r="T295" s="166">
        <f t="shared" si="42"/>
        <v>0.90008742787324447</v>
      </c>
      <c r="U295" s="166">
        <f t="shared" si="42"/>
        <v>0.90008742787324447</v>
      </c>
      <c r="V295" s="166">
        <f t="shared" si="42"/>
        <v>0.90008742787324447</v>
      </c>
      <c r="W295" s="166">
        <f t="shared" si="42"/>
        <v>0.90008742787324447</v>
      </c>
      <c r="X295" s="166">
        <f t="shared" si="42"/>
        <v>0.90008742787324447</v>
      </c>
      <c r="Y295" s="166">
        <f t="shared" si="42"/>
        <v>0.90008742787324447</v>
      </c>
      <c r="Z295" s="166">
        <f t="shared" si="42"/>
        <v>0.90461048027461755</v>
      </c>
      <c r="AA295" s="166">
        <f t="shared" si="42"/>
        <v>0.90461048027461755</v>
      </c>
    </row>
    <row r="296" spans="1:27" hidden="1" outlineLevel="1" x14ac:dyDescent="0.25">
      <c r="A296" s="164">
        <f t="shared" si="37"/>
        <v>2038</v>
      </c>
      <c r="B296" s="138">
        <f t="shared" si="38"/>
        <v>9</v>
      </c>
      <c r="F296" s="165">
        <f t="shared" si="41"/>
        <v>50649</v>
      </c>
      <c r="H296" s="166">
        <f t="shared" si="39"/>
        <v>0.88449509584170649</v>
      </c>
      <c r="I296" s="166"/>
      <c r="J296" s="166"/>
      <c r="K296" s="166"/>
      <c r="L296" s="163"/>
      <c r="M296" s="166">
        <f t="shared" si="42"/>
        <v>0.85016421052723634</v>
      </c>
      <c r="N296" s="166">
        <f t="shared" si="42"/>
        <v>0.85016421052723634</v>
      </c>
      <c r="O296" s="166">
        <f t="shared" si="42"/>
        <v>0.85016421052723634</v>
      </c>
      <c r="P296" s="166">
        <f t="shared" si="42"/>
        <v>0.86284784426886196</v>
      </c>
      <c r="Q296" s="166">
        <f t="shared" si="42"/>
        <v>0.86284784426886196</v>
      </c>
      <c r="R296" s="166">
        <f t="shared" si="42"/>
        <v>0.90008742787324447</v>
      </c>
      <c r="S296" s="166">
        <f t="shared" si="42"/>
        <v>0.90008742787324447</v>
      </c>
      <c r="T296" s="166">
        <f t="shared" si="42"/>
        <v>0.90008742787324447</v>
      </c>
      <c r="U296" s="166">
        <f t="shared" si="42"/>
        <v>0.90008742787324447</v>
      </c>
      <c r="V296" s="166">
        <f t="shared" si="42"/>
        <v>0.90008742787324447</v>
      </c>
      <c r="W296" s="166">
        <f t="shared" si="42"/>
        <v>0.90008742787324447</v>
      </c>
      <c r="X296" s="166">
        <f t="shared" si="42"/>
        <v>0.90008742787324447</v>
      </c>
      <c r="Y296" s="166">
        <f t="shared" si="42"/>
        <v>0.90008742787324447</v>
      </c>
      <c r="Z296" s="166">
        <f t="shared" si="42"/>
        <v>0.90461048027461755</v>
      </c>
      <c r="AA296" s="166">
        <f t="shared" si="42"/>
        <v>0.90461048027461755</v>
      </c>
    </row>
    <row r="297" spans="1:27" hidden="1" outlineLevel="1" x14ac:dyDescent="0.25">
      <c r="A297" s="164">
        <f t="shared" si="37"/>
        <v>2038</v>
      </c>
      <c r="B297" s="138">
        <f t="shared" si="38"/>
        <v>10</v>
      </c>
      <c r="F297" s="165">
        <f t="shared" si="41"/>
        <v>50679</v>
      </c>
      <c r="H297" s="166">
        <f t="shared" si="39"/>
        <v>0.88449509584170649</v>
      </c>
      <c r="I297" s="166"/>
      <c r="J297" s="166"/>
      <c r="K297" s="166"/>
      <c r="L297" s="163"/>
      <c r="M297" s="166">
        <f t="shared" si="42"/>
        <v>0.85016421052723634</v>
      </c>
      <c r="N297" s="166">
        <f t="shared" si="42"/>
        <v>0.85016421052723634</v>
      </c>
      <c r="O297" s="166">
        <f t="shared" si="42"/>
        <v>0.85016421052723634</v>
      </c>
      <c r="P297" s="166">
        <f t="shared" si="42"/>
        <v>0.86284784426886196</v>
      </c>
      <c r="Q297" s="166">
        <f t="shared" si="42"/>
        <v>0.86284784426886196</v>
      </c>
      <c r="R297" s="166">
        <f t="shared" si="42"/>
        <v>0.90008742787324447</v>
      </c>
      <c r="S297" s="166">
        <f t="shared" si="42"/>
        <v>0.90008742787324447</v>
      </c>
      <c r="T297" s="166">
        <f t="shared" si="42"/>
        <v>0.90008742787324447</v>
      </c>
      <c r="U297" s="166">
        <f t="shared" si="42"/>
        <v>0.90008742787324447</v>
      </c>
      <c r="V297" s="166">
        <f t="shared" si="42"/>
        <v>0.90008742787324447</v>
      </c>
      <c r="W297" s="166">
        <f t="shared" si="42"/>
        <v>0.90008742787324447</v>
      </c>
      <c r="X297" s="166">
        <f t="shared" si="42"/>
        <v>0.90008742787324447</v>
      </c>
      <c r="Y297" s="166">
        <f t="shared" si="42"/>
        <v>0.90008742787324447</v>
      </c>
      <c r="Z297" s="166">
        <f t="shared" si="42"/>
        <v>0.90461048027461755</v>
      </c>
      <c r="AA297" s="166">
        <f t="shared" si="42"/>
        <v>0.90461048027461755</v>
      </c>
    </row>
    <row r="298" spans="1:27" hidden="1" outlineLevel="1" x14ac:dyDescent="0.25">
      <c r="A298" s="164">
        <f t="shared" si="37"/>
        <v>2038</v>
      </c>
      <c r="B298" s="138">
        <f t="shared" si="38"/>
        <v>11</v>
      </c>
      <c r="F298" s="165">
        <f t="shared" si="41"/>
        <v>50710</v>
      </c>
      <c r="H298" s="166">
        <f t="shared" si="39"/>
        <v>0.88449509584170649</v>
      </c>
      <c r="I298" s="166"/>
      <c r="J298" s="166"/>
      <c r="K298" s="166"/>
      <c r="L298" s="163"/>
      <c r="M298" s="166">
        <f t="shared" si="42"/>
        <v>0.85016421052723634</v>
      </c>
      <c r="N298" s="166">
        <f t="shared" si="42"/>
        <v>0.85016421052723634</v>
      </c>
      <c r="O298" s="166">
        <f t="shared" si="42"/>
        <v>0.85016421052723634</v>
      </c>
      <c r="P298" s="166">
        <f t="shared" si="42"/>
        <v>0.86284784426886196</v>
      </c>
      <c r="Q298" s="166">
        <f t="shared" si="42"/>
        <v>0.86284784426886196</v>
      </c>
      <c r="R298" s="166">
        <f t="shared" si="42"/>
        <v>0.90008742787324447</v>
      </c>
      <c r="S298" s="166">
        <f t="shared" si="42"/>
        <v>0.90008742787324447</v>
      </c>
      <c r="T298" s="166">
        <f t="shared" si="42"/>
        <v>0.90008742787324447</v>
      </c>
      <c r="U298" s="166">
        <f t="shared" si="42"/>
        <v>0.90008742787324447</v>
      </c>
      <c r="V298" s="166">
        <f t="shared" si="42"/>
        <v>0.90008742787324447</v>
      </c>
      <c r="W298" s="166">
        <f t="shared" si="42"/>
        <v>0.90008742787324447</v>
      </c>
      <c r="X298" s="166">
        <f t="shared" si="42"/>
        <v>0.90008742787324447</v>
      </c>
      <c r="Y298" s="166">
        <f t="shared" si="42"/>
        <v>0.90008742787324447</v>
      </c>
      <c r="Z298" s="166">
        <f t="shared" si="42"/>
        <v>0.90461048027461755</v>
      </c>
      <c r="AA298" s="166">
        <f t="shared" si="42"/>
        <v>0.90461048027461755</v>
      </c>
    </row>
    <row r="299" spans="1:27" hidden="1" outlineLevel="1" x14ac:dyDescent="0.25">
      <c r="A299" s="164">
        <f t="shared" si="37"/>
        <v>2038</v>
      </c>
      <c r="B299" s="138">
        <f t="shared" si="38"/>
        <v>12</v>
      </c>
      <c r="F299" s="167">
        <f t="shared" si="41"/>
        <v>50740</v>
      </c>
      <c r="H299" s="168">
        <f t="shared" si="39"/>
        <v>0.88449509584170649</v>
      </c>
      <c r="I299" s="168"/>
      <c r="J299" s="168"/>
      <c r="K299" s="168"/>
      <c r="L299" s="169"/>
      <c r="M299" s="168">
        <f t="shared" si="42"/>
        <v>0.85016421052723634</v>
      </c>
      <c r="N299" s="168">
        <f t="shared" si="42"/>
        <v>0.85016421052723634</v>
      </c>
      <c r="O299" s="168">
        <f t="shared" si="42"/>
        <v>0.85016421052723634</v>
      </c>
      <c r="P299" s="168">
        <f t="shared" si="42"/>
        <v>0.86284784426886196</v>
      </c>
      <c r="Q299" s="168">
        <f t="shared" si="42"/>
        <v>0.86284784426886196</v>
      </c>
      <c r="R299" s="168">
        <f t="shared" si="42"/>
        <v>0.90008742787324447</v>
      </c>
      <c r="S299" s="168">
        <f t="shared" si="42"/>
        <v>0.90008742787324447</v>
      </c>
      <c r="T299" s="168">
        <f t="shared" si="42"/>
        <v>0.90008742787324447</v>
      </c>
      <c r="U299" s="168">
        <f t="shared" si="42"/>
        <v>0.90008742787324447</v>
      </c>
      <c r="V299" s="168">
        <f t="shared" si="42"/>
        <v>0.90008742787324447</v>
      </c>
      <c r="W299" s="168">
        <f t="shared" si="42"/>
        <v>0.90008742787324447</v>
      </c>
      <c r="X299" s="168">
        <f t="shared" si="42"/>
        <v>0.90008742787324447</v>
      </c>
      <c r="Y299" s="168">
        <f t="shared" si="42"/>
        <v>0.90008742787324447</v>
      </c>
      <c r="Z299" s="168">
        <f t="shared" si="42"/>
        <v>0.90461048027461755</v>
      </c>
      <c r="AA299" s="168">
        <f t="shared" si="42"/>
        <v>0.90461048027461755</v>
      </c>
    </row>
    <row r="300" spans="1:27" collapsed="1" x14ac:dyDescent="0.25">
      <c r="A300" s="164">
        <f t="shared" si="37"/>
        <v>2039</v>
      </c>
      <c r="B300" s="138">
        <f t="shared" si="38"/>
        <v>1</v>
      </c>
      <c r="F300" s="165">
        <f t="shared" si="41"/>
        <v>50771</v>
      </c>
      <c r="H300" s="166">
        <f t="shared" si="39"/>
        <v>0.88128862383207751</v>
      </c>
      <c r="I300" s="166"/>
      <c r="J300" s="166"/>
      <c r="K300" s="166"/>
      <c r="L300" s="163"/>
      <c r="M300" s="166">
        <f t="shared" si="42"/>
        <v>0.85016421052723634</v>
      </c>
      <c r="N300" s="166">
        <f t="shared" si="42"/>
        <v>0.85016421052723634</v>
      </c>
      <c r="O300" s="166">
        <f t="shared" si="42"/>
        <v>0.84361794610617657</v>
      </c>
      <c r="P300" s="166">
        <f t="shared" si="42"/>
        <v>0.85680790935897988</v>
      </c>
      <c r="Q300" s="166">
        <f t="shared" si="42"/>
        <v>0.86284784426886196</v>
      </c>
      <c r="R300" s="166">
        <f t="shared" si="42"/>
        <v>0.90008742787324447</v>
      </c>
      <c r="S300" s="166">
        <f t="shared" si="42"/>
        <v>0.89558699073387826</v>
      </c>
      <c r="T300" s="166">
        <f t="shared" si="42"/>
        <v>0.89558699073387826</v>
      </c>
      <c r="U300" s="166">
        <f t="shared" si="42"/>
        <v>0.89558699073387826</v>
      </c>
      <c r="V300" s="166">
        <f t="shared" si="42"/>
        <v>0.89558699073387826</v>
      </c>
      <c r="W300" s="166">
        <f t="shared" si="42"/>
        <v>0.89558699073387826</v>
      </c>
      <c r="X300" s="166">
        <f t="shared" si="42"/>
        <v>0.89558699073387826</v>
      </c>
      <c r="Y300" s="166">
        <f t="shared" si="42"/>
        <v>0.89558699073387826</v>
      </c>
      <c r="Z300" s="166">
        <f t="shared" si="42"/>
        <v>0.90008742787324447</v>
      </c>
      <c r="AA300" s="166">
        <f t="shared" si="42"/>
        <v>0.90008742787324447</v>
      </c>
    </row>
    <row r="301" spans="1:27" hidden="1" outlineLevel="1" x14ac:dyDescent="0.25">
      <c r="A301" s="164">
        <f t="shared" si="37"/>
        <v>2039</v>
      </c>
      <c r="B301" s="138">
        <f t="shared" si="38"/>
        <v>2</v>
      </c>
      <c r="F301" s="165">
        <f t="shared" si="41"/>
        <v>50802</v>
      </c>
      <c r="H301" s="166">
        <f t="shared" si="39"/>
        <v>0.88128862383207751</v>
      </c>
      <c r="I301" s="166"/>
      <c r="J301" s="166"/>
      <c r="K301" s="166"/>
      <c r="L301" s="163"/>
      <c r="M301" s="166">
        <f t="shared" ref="M301:AA316" si="43">IF($F301=M$9,1,IF($F301&gt;=EDATE(M$9,12),IF(M$8="Prior Year",M289*(1-M$7),M289-M$7),IF(M300&gt;0,M300,0)))</f>
        <v>0.85016421052723634</v>
      </c>
      <c r="N301" s="166">
        <f t="shared" si="43"/>
        <v>0.85016421052723634</v>
      </c>
      <c r="O301" s="166">
        <f t="shared" si="43"/>
        <v>0.84361794610617657</v>
      </c>
      <c r="P301" s="166">
        <f t="shared" si="43"/>
        <v>0.85680790935897988</v>
      </c>
      <c r="Q301" s="166">
        <f t="shared" si="43"/>
        <v>0.86284784426886196</v>
      </c>
      <c r="R301" s="166">
        <f t="shared" si="43"/>
        <v>0.90008742787324447</v>
      </c>
      <c r="S301" s="166">
        <f t="shared" si="43"/>
        <v>0.89558699073387826</v>
      </c>
      <c r="T301" s="166">
        <f t="shared" si="43"/>
        <v>0.89558699073387826</v>
      </c>
      <c r="U301" s="166">
        <f t="shared" si="43"/>
        <v>0.89558699073387826</v>
      </c>
      <c r="V301" s="166">
        <f t="shared" si="43"/>
        <v>0.89558699073387826</v>
      </c>
      <c r="W301" s="166">
        <f t="shared" si="43"/>
        <v>0.89558699073387826</v>
      </c>
      <c r="X301" s="166">
        <f t="shared" si="43"/>
        <v>0.89558699073387826</v>
      </c>
      <c r="Y301" s="166">
        <f t="shared" si="43"/>
        <v>0.89558699073387826</v>
      </c>
      <c r="Z301" s="166">
        <f t="shared" si="43"/>
        <v>0.90008742787324447</v>
      </c>
      <c r="AA301" s="166">
        <f t="shared" si="43"/>
        <v>0.90008742787324447</v>
      </c>
    </row>
    <row r="302" spans="1:27" hidden="1" outlineLevel="1" x14ac:dyDescent="0.25">
      <c r="A302" s="164">
        <f t="shared" si="37"/>
        <v>2039</v>
      </c>
      <c r="B302" s="138">
        <f t="shared" si="38"/>
        <v>3</v>
      </c>
      <c r="F302" s="165">
        <f t="shared" si="41"/>
        <v>50830</v>
      </c>
      <c r="H302" s="166">
        <f t="shared" si="39"/>
        <v>0.88128862383207751</v>
      </c>
      <c r="I302" s="166"/>
      <c r="J302" s="166"/>
      <c r="K302" s="166"/>
      <c r="L302" s="163"/>
      <c r="M302" s="166">
        <f t="shared" si="43"/>
        <v>0.85016421052723634</v>
      </c>
      <c r="N302" s="166">
        <f t="shared" si="43"/>
        <v>0.85016421052723634</v>
      </c>
      <c r="O302" s="166">
        <f t="shared" si="43"/>
        <v>0.84361794610617657</v>
      </c>
      <c r="P302" s="166">
        <f t="shared" si="43"/>
        <v>0.85680790935897988</v>
      </c>
      <c r="Q302" s="166">
        <f t="shared" si="43"/>
        <v>0.86284784426886196</v>
      </c>
      <c r="R302" s="166">
        <f t="shared" si="43"/>
        <v>0.90008742787324447</v>
      </c>
      <c r="S302" s="166">
        <f t="shared" si="43"/>
        <v>0.89558699073387826</v>
      </c>
      <c r="T302" s="166">
        <f t="shared" si="43"/>
        <v>0.89558699073387826</v>
      </c>
      <c r="U302" s="166">
        <f t="shared" si="43"/>
        <v>0.89558699073387826</v>
      </c>
      <c r="V302" s="166">
        <f t="shared" si="43"/>
        <v>0.89558699073387826</v>
      </c>
      <c r="W302" s="166">
        <f t="shared" si="43"/>
        <v>0.89558699073387826</v>
      </c>
      <c r="X302" s="166">
        <f t="shared" si="43"/>
        <v>0.89558699073387826</v>
      </c>
      <c r="Y302" s="166">
        <f t="shared" si="43"/>
        <v>0.89558699073387826</v>
      </c>
      <c r="Z302" s="166">
        <f t="shared" si="43"/>
        <v>0.90008742787324447</v>
      </c>
      <c r="AA302" s="166">
        <f t="shared" si="43"/>
        <v>0.90008742787324447</v>
      </c>
    </row>
    <row r="303" spans="1:27" hidden="1" outlineLevel="1" x14ac:dyDescent="0.25">
      <c r="A303" s="164">
        <f t="shared" si="37"/>
        <v>2039</v>
      </c>
      <c r="B303" s="138">
        <f t="shared" si="38"/>
        <v>4</v>
      </c>
      <c r="F303" s="165">
        <f t="shared" si="41"/>
        <v>50861</v>
      </c>
      <c r="H303" s="166">
        <f t="shared" si="39"/>
        <v>0.88128862383207751</v>
      </c>
      <c r="I303" s="166"/>
      <c r="J303" s="166"/>
      <c r="K303" s="166"/>
      <c r="L303" s="163"/>
      <c r="M303" s="166">
        <f t="shared" si="43"/>
        <v>0.85016421052723634</v>
      </c>
      <c r="N303" s="166">
        <f t="shared" si="43"/>
        <v>0.85016421052723634</v>
      </c>
      <c r="O303" s="166">
        <f t="shared" si="43"/>
        <v>0.84361794610617657</v>
      </c>
      <c r="P303" s="166">
        <f t="shared" si="43"/>
        <v>0.85680790935897988</v>
      </c>
      <c r="Q303" s="166">
        <f t="shared" si="43"/>
        <v>0.86284784426886196</v>
      </c>
      <c r="R303" s="166">
        <f t="shared" si="43"/>
        <v>0.90008742787324447</v>
      </c>
      <c r="S303" s="166">
        <f t="shared" si="43"/>
        <v>0.89558699073387826</v>
      </c>
      <c r="T303" s="166">
        <f t="shared" si="43"/>
        <v>0.89558699073387826</v>
      </c>
      <c r="U303" s="166">
        <f t="shared" si="43"/>
        <v>0.89558699073387826</v>
      </c>
      <c r="V303" s="166">
        <f t="shared" si="43"/>
        <v>0.89558699073387826</v>
      </c>
      <c r="W303" s="166">
        <f t="shared" si="43"/>
        <v>0.89558699073387826</v>
      </c>
      <c r="X303" s="166">
        <f t="shared" si="43"/>
        <v>0.89558699073387826</v>
      </c>
      <c r="Y303" s="166">
        <f t="shared" si="43"/>
        <v>0.89558699073387826</v>
      </c>
      <c r="Z303" s="166">
        <f t="shared" si="43"/>
        <v>0.90008742787324447</v>
      </c>
      <c r="AA303" s="166">
        <f t="shared" si="43"/>
        <v>0.90008742787324447</v>
      </c>
    </row>
    <row r="304" spans="1:27" hidden="1" outlineLevel="1" x14ac:dyDescent="0.25">
      <c r="A304" s="164">
        <f t="shared" si="37"/>
        <v>2039</v>
      </c>
      <c r="B304" s="138">
        <f t="shared" si="38"/>
        <v>5</v>
      </c>
      <c r="F304" s="165">
        <f t="shared" si="41"/>
        <v>50891</v>
      </c>
      <c r="H304" s="166">
        <f t="shared" si="39"/>
        <v>0.87933429322283441</v>
      </c>
      <c r="I304" s="166"/>
      <c r="J304" s="166"/>
      <c r="K304" s="166"/>
      <c r="L304" s="163"/>
      <c r="M304" s="166">
        <f t="shared" si="43"/>
        <v>0.84361794610617657</v>
      </c>
      <c r="N304" s="166">
        <f t="shared" si="43"/>
        <v>0.84361794610617657</v>
      </c>
      <c r="O304" s="166">
        <f t="shared" si="43"/>
        <v>0.84361794610617657</v>
      </c>
      <c r="P304" s="166">
        <f t="shared" si="43"/>
        <v>0.85680790935897988</v>
      </c>
      <c r="Q304" s="166">
        <f t="shared" si="43"/>
        <v>0.85680790935897988</v>
      </c>
      <c r="R304" s="166">
        <f t="shared" si="43"/>
        <v>0.89558699073387826</v>
      </c>
      <c r="S304" s="166">
        <f t="shared" si="43"/>
        <v>0.89558699073387826</v>
      </c>
      <c r="T304" s="166">
        <f t="shared" si="43"/>
        <v>0.89558699073387826</v>
      </c>
      <c r="U304" s="166">
        <f t="shared" si="43"/>
        <v>0.89558699073387826</v>
      </c>
      <c r="V304" s="166">
        <f t="shared" si="43"/>
        <v>0.89558699073387826</v>
      </c>
      <c r="W304" s="166">
        <f t="shared" si="43"/>
        <v>0.89558699073387826</v>
      </c>
      <c r="X304" s="166">
        <f t="shared" si="43"/>
        <v>0.89558699073387826</v>
      </c>
      <c r="Y304" s="166">
        <f t="shared" si="43"/>
        <v>0.89558699073387826</v>
      </c>
      <c r="Z304" s="166">
        <f t="shared" si="43"/>
        <v>0.90008742787324447</v>
      </c>
      <c r="AA304" s="166">
        <f t="shared" si="43"/>
        <v>0.90008742787324447</v>
      </c>
    </row>
    <row r="305" spans="1:27" hidden="1" outlineLevel="1" x14ac:dyDescent="0.25">
      <c r="A305" s="164">
        <f t="shared" si="37"/>
        <v>2039</v>
      </c>
      <c r="B305" s="138">
        <f t="shared" si="38"/>
        <v>6</v>
      </c>
      <c r="F305" s="165">
        <f t="shared" si="41"/>
        <v>50922</v>
      </c>
      <c r="H305" s="166">
        <f t="shared" si="39"/>
        <v>0.87933429322283441</v>
      </c>
      <c r="I305" s="166"/>
      <c r="J305" s="166"/>
      <c r="K305" s="166"/>
      <c r="L305" s="163"/>
      <c r="M305" s="166">
        <f t="shared" si="43"/>
        <v>0.84361794610617657</v>
      </c>
      <c r="N305" s="166">
        <f t="shared" si="43"/>
        <v>0.84361794610617657</v>
      </c>
      <c r="O305" s="166">
        <f t="shared" si="43"/>
        <v>0.84361794610617657</v>
      </c>
      <c r="P305" s="166">
        <f t="shared" si="43"/>
        <v>0.85680790935897988</v>
      </c>
      <c r="Q305" s="166">
        <f t="shared" si="43"/>
        <v>0.85680790935897988</v>
      </c>
      <c r="R305" s="166">
        <f t="shared" si="43"/>
        <v>0.89558699073387826</v>
      </c>
      <c r="S305" s="166">
        <f t="shared" si="43"/>
        <v>0.89558699073387826</v>
      </c>
      <c r="T305" s="166">
        <f t="shared" si="43"/>
        <v>0.89558699073387826</v>
      </c>
      <c r="U305" s="166">
        <f t="shared" si="43"/>
        <v>0.89558699073387826</v>
      </c>
      <c r="V305" s="166">
        <f t="shared" si="43"/>
        <v>0.89558699073387826</v>
      </c>
      <c r="W305" s="166">
        <f t="shared" si="43"/>
        <v>0.89558699073387826</v>
      </c>
      <c r="X305" s="166">
        <f t="shared" si="43"/>
        <v>0.89558699073387826</v>
      </c>
      <c r="Y305" s="166">
        <f t="shared" si="43"/>
        <v>0.89558699073387826</v>
      </c>
      <c r="Z305" s="166">
        <f t="shared" si="43"/>
        <v>0.90008742787324447</v>
      </c>
      <c r="AA305" s="166">
        <f t="shared" si="43"/>
        <v>0.90008742787324447</v>
      </c>
    </row>
    <row r="306" spans="1:27" hidden="1" outlineLevel="1" x14ac:dyDescent="0.25">
      <c r="A306" s="164">
        <f t="shared" si="37"/>
        <v>2039</v>
      </c>
      <c r="B306" s="138">
        <f t="shared" si="38"/>
        <v>7</v>
      </c>
      <c r="F306" s="165">
        <f t="shared" si="41"/>
        <v>50952</v>
      </c>
      <c r="H306" s="166">
        <f t="shared" si="39"/>
        <v>0.87933429322283441</v>
      </c>
      <c r="I306" s="166"/>
      <c r="J306" s="166"/>
      <c r="K306" s="166"/>
      <c r="L306" s="163"/>
      <c r="M306" s="166">
        <f t="shared" si="43"/>
        <v>0.84361794610617657</v>
      </c>
      <c r="N306" s="166">
        <f t="shared" si="43"/>
        <v>0.84361794610617657</v>
      </c>
      <c r="O306" s="166">
        <f t="shared" si="43"/>
        <v>0.84361794610617657</v>
      </c>
      <c r="P306" s="166">
        <f t="shared" si="43"/>
        <v>0.85680790935897988</v>
      </c>
      <c r="Q306" s="166">
        <f t="shared" si="43"/>
        <v>0.85680790935897988</v>
      </c>
      <c r="R306" s="166">
        <f t="shared" si="43"/>
        <v>0.89558699073387826</v>
      </c>
      <c r="S306" s="166">
        <f t="shared" si="43"/>
        <v>0.89558699073387826</v>
      </c>
      <c r="T306" s="166">
        <f t="shared" si="43"/>
        <v>0.89558699073387826</v>
      </c>
      <c r="U306" s="166">
        <f t="shared" si="43"/>
        <v>0.89558699073387826</v>
      </c>
      <c r="V306" s="166">
        <f t="shared" si="43"/>
        <v>0.89558699073387826</v>
      </c>
      <c r="W306" s="166">
        <f t="shared" si="43"/>
        <v>0.89558699073387826</v>
      </c>
      <c r="X306" s="166">
        <f t="shared" si="43"/>
        <v>0.89558699073387826</v>
      </c>
      <c r="Y306" s="166">
        <f t="shared" si="43"/>
        <v>0.89558699073387826</v>
      </c>
      <c r="Z306" s="166">
        <f t="shared" si="43"/>
        <v>0.90008742787324447</v>
      </c>
      <c r="AA306" s="166">
        <f t="shared" si="43"/>
        <v>0.90008742787324447</v>
      </c>
    </row>
    <row r="307" spans="1:27" hidden="1" outlineLevel="1" x14ac:dyDescent="0.25">
      <c r="A307" s="164">
        <f t="shared" si="37"/>
        <v>2039</v>
      </c>
      <c r="B307" s="138">
        <f t="shared" si="38"/>
        <v>8</v>
      </c>
      <c r="F307" s="165">
        <f t="shared" si="41"/>
        <v>50983</v>
      </c>
      <c r="H307" s="166">
        <f t="shared" si="39"/>
        <v>0.87933429322283441</v>
      </c>
      <c r="I307" s="166"/>
      <c r="J307" s="166"/>
      <c r="K307" s="166"/>
      <c r="L307" s="163"/>
      <c r="M307" s="166">
        <f t="shared" si="43"/>
        <v>0.84361794610617657</v>
      </c>
      <c r="N307" s="166">
        <f t="shared" si="43"/>
        <v>0.84361794610617657</v>
      </c>
      <c r="O307" s="166">
        <f t="shared" si="43"/>
        <v>0.84361794610617657</v>
      </c>
      <c r="P307" s="166">
        <f t="shared" si="43"/>
        <v>0.85680790935897988</v>
      </c>
      <c r="Q307" s="166">
        <f t="shared" si="43"/>
        <v>0.85680790935897988</v>
      </c>
      <c r="R307" s="166">
        <f t="shared" si="43"/>
        <v>0.89558699073387826</v>
      </c>
      <c r="S307" s="166">
        <f t="shared" si="43"/>
        <v>0.89558699073387826</v>
      </c>
      <c r="T307" s="166">
        <f t="shared" si="43"/>
        <v>0.89558699073387826</v>
      </c>
      <c r="U307" s="166">
        <f t="shared" si="43"/>
        <v>0.89558699073387826</v>
      </c>
      <c r="V307" s="166">
        <f t="shared" si="43"/>
        <v>0.89558699073387826</v>
      </c>
      <c r="W307" s="166">
        <f t="shared" si="43"/>
        <v>0.89558699073387826</v>
      </c>
      <c r="X307" s="166">
        <f t="shared" si="43"/>
        <v>0.89558699073387826</v>
      </c>
      <c r="Y307" s="166">
        <f t="shared" si="43"/>
        <v>0.89558699073387826</v>
      </c>
      <c r="Z307" s="166">
        <f t="shared" si="43"/>
        <v>0.90008742787324447</v>
      </c>
      <c r="AA307" s="166">
        <f t="shared" si="43"/>
        <v>0.90008742787324447</v>
      </c>
    </row>
    <row r="308" spans="1:27" hidden="1" outlineLevel="1" x14ac:dyDescent="0.25">
      <c r="A308" s="164">
        <f t="shared" si="37"/>
        <v>2039</v>
      </c>
      <c r="B308" s="138">
        <f t="shared" si="38"/>
        <v>9</v>
      </c>
      <c r="F308" s="165">
        <f t="shared" si="41"/>
        <v>51014</v>
      </c>
      <c r="H308" s="166">
        <f t="shared" si="39"/>
        <v>0.87933429322283441</v>
      </c>
      <c r="I308" s="166"/>
      <c r="J308" s="166"/>
      <c r="K308" s="166"/>
      <c r="L308" s="163"/>
      <c r="M308" s="166">
        <f t="shared" si="43"/>
        <v>0.84361794610617657</v>
      </c>
      <c r="N308" s="166">
        <f t="shared" si="43"/>
        <v>0.84361794610617657</v>
      </c>
      <c r="O308" s="166">
        <f t="shared" si="43"/>
        <v>0.84361794610617657</v>
      </c>
      <c r="P308" s="166">
        <f t="shared" si="43"/>
        <v>0.85680790935897988</v>
      </c>
      <c r="Q308" s="166">
        <f t="shared" si="43"/>
        <v>0.85680790935897988</v>
      </c>
      <c r="R308" s="166">
        <f t="shared" si="43"/>
        <v>0.89558699073387826</v>
      </c>
      <c r="S308" s="166">
        <f t="shared" si="43"/>
        <v>0.89558699073387826</v>
      </c>
      <c r="T308" s="166">
        <f t="shared" si="43"/>
        <v>0.89558699073387826</v>
      </c>
      <c r="U308" s="166">
        <f t="shared" si="43"/>
        <v>0.89558699073387826</v>
      </c>
      <c r="V308" s="166">
        <f t="shared" si="43"/>
        <v>0.89558699073387826</v>
      </c>
      <c r="W308" s="166">
        <f t="shared" si="43"/>
        <v>0.89558699073387826</v>
      </c>
      <c r="X308" s="166">
        <f t="shared" si="43"/>
        <v>0.89558699073387826</v>
      </c>
      <c r="Y308" s="166">
        <f t="shared" si="43"/>
        <v>0.89558699073387826</v>
      </c>
      <c r="Z308" s="166">
        <f t="shared" si="43"/>
        <v>0.90008742787324447</v>
      </c>
      <c r="AA308" s="166">
        <f t="shared" si="43"/>
        <v>0.90008742787324447</v>
      </c>
    </row>
    <row r="309" spans="1:27" hidden="1" outlineLevel="1" x14ac:dyDescent="0.25">
      <c r="A309" s="164">
        <f t="shared" si="37"/>
        <v>2039</v>
      </c>
      <c r="B309" s="138">
        <f t="shared" si="38"/>
        <v>10</v>
      </c>
      <c r="F309" s="165">
        <f t="shared" si="41"/>
        <v>51044</v>
      </c>
      <c r="H309" s="166">
        <f t="shared" si="39"/>
        <v>0.87933429322283441</v>
      </c>
      <c r="I309" s="166"/>
      <c r="J309" s="166"/>
      <c r="K309" s="166"/>
      <c r="L309" s="163"/>
      <c r="M309" s="166">
        <f t="shared" si="43"/>
        <v>0.84361794610617657</v>
      </c>
      <c r="N309" s="166">
        <f t="shared" si="43"/>
        <v>0.84361794610617657</v>
      </c>
      <c r="O309" s="166">
        <f t="shared" si="43"/>
        <v>0.84361794610617657</v>
      </c>
      <c r="P309" s="166">
        <f t="shared" si="43"/>
        <v>0.85680790935897988</v>
      </c>
      <c r="Q309" s="166">
        <f t="shared" si="43"/>
        <v>0.85680790935897988</v>
      </c>
      <c r="R309" s="166">
        <f t="shared" si="43"/>
        <v>0.89558699073387826</v>
      </c>
      <c r="S309" s="166">
        <f t="shared" si="43"/>
        <v>0.89558699073387826</v>
      </c>
      <c r="T309" s="166">
        <f t="shared" si="43"/>
        <v>0.89558699073387826</v>
      </c>
      <c r="U309" s="166">
        <f t="shared" si="43"/>
        <v>0.89558699073387826</v>
      </c>
      <c r="V309" s="166">
        <f t="shared" si="43"/>
        <v>0.89558699073387826</v>
      </c>
      <c r="W309" s="166">
        <f t="shared" si="43"/>
        <v>0.89558699073387826</v>
      </c>
      <c r="X309" s="166">
        <f t="shared" si="43"/>
        <v>0.89558699073387826</v>
      </c>
      <c r="Y309" s="166">
        <f t="shared" si="43"/>
        <v>0.89558699073387826</v>
      </c>
      <c r="Z309" s="166">
        <f t="shared" si="43"/>
        <v>0.90008742787324447</v>
      </c>
      <c r="AA309" s="166">
        <f t="shared" si="43"/>
        <v>0.90008742787324447</v>
      </c>
    </row>
    <row r="310" spans="1:27" hidden="1" outlineLevel="1" x14ac:dyDescent="0.25">
      <c r="A310" s="164">
        <f t="shared" si="37"/>
        <v>2039</v>
      </c>
      <c r="B310" s="138">
        <f t="shared" si="38"/>
        <v>11</v>
      </c>
      <c r="F310" s="165">
        <f t="shared" si="41"/>
        <v>51075</v>
      </c>
      <c r="H310" s="166">
        <f t="shared" si="39"/>
        <v>0.87933429322283441</v>
      </c>
      <c r="I310" s="166"/>
      <c r="J310" s="166"/>
      <c r="K310" s="166"/>
      <c r="L310" s="163"/>
      <c r="M310" s="166">
        <f t="shared" si="43"/>
        <v>0.84361794610617657</v>
      </c>
      <c r="N310" s="166">
        <f t="shared" si="43"/>
        <v>0.84361794610617657</v>
      </c>
      <c r="O310" s="166">
        <f t="shared" si="43"/>
        <v>0.84361794610617657</v>
      </c>
      <c r="P310" s="166">
        <f t="shared" si="43"/>
        <v>0.85680790935897988</v>
      </c>
      <c r="Q310" s="166">
        <f t="shared" si="43"/>
        <v>0.85680790935897988</v>
      </c>
      <c r="R310" s="166">
        <f t="shared" si="43"/>
        <v>0.89558699073387826</v>
      </c>
      <c r="S310" s="166">
        <f t="shared" si="43"/>
        <v>0.89558699073387826</v>
      </c>
      <c r="T310" s="166">
        <f t="shared" si="43"/>
        <v>0.89558699073387826</v>
      </c>
      <c r="U310" s="166">
        <f t="shared" si="43"/>
        <v>0.89558699073387826</v>
      </c>
      <c r="V310" s="166">
        <f t="shared" si="43"/>
        <v>0.89558699073387826</v>
      </c>
      <c r="W310" s="166">
        <f t="shared" si="43"/>
        <v>0.89558699073387826</v>
      </c>
      <c r="X310" s="166">
        <f t="shared" si="43"/>
        <v>0.89558699073387826</v>
      </c>
      <c r="Y310" s="166">
        <f t="shared" si="43"/>
        <v>0.89558699073387826</v>
      </c>
      <c r="Z310" s="166">
        <f t="shared" si="43"/>
        <v>0.90008742787324447</v>
      </c>
      <c r="AA310" s="166">
        <f t="shared" si="43"/>
        <v>0.90008742787324447</v>
      </c>
    </row>
    <row r="311" spans="1:27" collapsed="1" x14ac:dyDescent="0.25">
      <c r="A311" s="164">
        <f t="shared" si="37"/>
        <v>2039</v>
      </c>
      <c r="B311" s="138">
        <f t="shared" si="38"/>
        <v>12</v>
      </c>
      <c r="F311" s="165">
        <f t="shared" si="41"/>
        <v>51105</v>
      </c>
      <c r="H311" s="166">
        <f t="shared" si="39"/>
        <v>0.87933429322283441</v>
      </c>
      <c r="I311" s="166"/>
      <c r="J311" s="166"/>
      <c r="K311" s="166"/>
      <c r="L311" s="163"/>
      <c r="M311" s="166">
        <f t="shared" si="43"/>
        <v>0.84361794610617657</v>
      </c>
      <c r="N311" s="166">
        <f t="shared" si="43"/>
        <v>0.84361794610617657</v>
      </c>
      <c r="O311" s="166">
        <f t="shared" si="43"/>
        <v>0.84361794610617657</v>
      </c>
      <c r="P311" s="166">
        <f t="shared" si="43"/>
        <v>0.85680790935897988</v>
      </c>
      <c r="Q311" s="166">
        <f t="shared" si="43"/>
        <v>0.85680790935897988</v>
      </c>
      <c r="R311" s="166">
        <f t="shared" si="43"/>
        <v>0.89558699073387826</v>
      </c>
      <c r="S311" s="166">
        <f t="shared" si="43"/>
        <v>0.89558699073387826</v>
      </c>
      <c r="T311" s="166">
        <f t="shared" si="43"/>
        <v>0.89558699073387826</v>
      </c>
      <c r="U311" s="166">
        <f t="shared" si="43"/>
        <v>0.89558699073387826</v>
      </c>
      <c r="V311" s="166">
        <f t="shared" si="43"/>
        <v>0.89558699073387826</v>
      </c>
      <c r="W311" s="166">
        <f t="shared" si="43"/>
        <v>0.89558699073387826</v>
      </c>
      <c r="X311" s="166">
        <f t="shared" si="43"/>
        <v>0.89558699073387826</v>
      </c>
      <c r="Y311" s="166">
        <f t="shared" si="43"/>
        <v>0.89558699073387826</v>
      </c>
      <c r="Z311" s="166">
        <f t="shared" si="43"/>
        <v>0.90008742787324447</v>
      </c>
      <c r="AA311" s="166">
        <f t="shared" si="43"/>
        <v>0.90008742787324447</v>
      </c>
    </row>
    <row r="312" spans="1:27" collapsed="1" x14ac:dyDescent="0.25">
      <c r="A312" s="164">
        <f t="shared" si="37"/>
        <v>2040</v>
      </c>
      <c r="B312" s="138">
        <f t="shared" si="38"/>
        <v>1</v>
      </c>
      <c r="F312" s="165">
        <f t="shared" si="41"/>
        <v>51136</v>
      </c>
      <c r="H312" s="166">
        <f t="shared" si="39"/>
        <v>0.87614544454004561</v>
      </c>
      <c r="I312" s="166"/>
      <c r="J312" s="166"/>
      <c r="K312" s="166"/>
      <c r="L312" s="163"/>
      <c r="M312" s="166">
        <f t="shared" si="43"/>
        <v>0.84361794610617657</v>
      </c>
      <c r="N312" s="166">
        <f t="shared" si="43"/>
        <v>0.84361794610617657</v>
      </c>
      <c r="O312" s="166">
        <f t="shared" si="43"/>
        <v>0.83712208792115894</v>
      </c>
      <c r="P312" s="166">
        <f t="shared" si="43"/>
        <v>0.85081025399346699</v>
      </c>
      <c r="Q312" s="166">
        <f t="shared" si="43"/>
        <v>0.85680790935897988</v>
      </c>
      <c r="R312" s="166">
        <f t="shared" si="43"/>
        <v>0.89558699073387826</v>
      </c>
      <c r="S312" s="166">
        <f t="shared" si="43"/>
        <v>0.89110905578020883</v>
      </c>
      <c r="T312" s="166">
        <f t="shared" si="43"/>
        <v>0.89110905578020883</v>
      </c>
      <c r="U312" s="166">
        <f t="shared" si="43"/>
        <v>0.89110905578020883</v>
      </c>
      <c r="V312" s="166">
        <f t="shared" si="43"/>
        <v>0.89110905578020883</v>
      </c>
      <c r="W312" s="166">
        <f t="shared" si="43"/>
        <v>0.89110905578020883</v>
      </c>
      <c r="X312" s="166">
        <f t="shared" si="43"/>
        <v>0.89110905578020883</v>
      </c>
      <c r="Y312" s="166">
        <f t="shared" si="43"/>
        <v>0.89110905578020883</v>
      </c>
      <c r="Z312" s="166">
        <f t="shared" si="43"/>
        <v>0.89558699073387826</v>
      </c>
      <c r="AA312" s="166">
        <f t="shared" si="43"/>
        <v>0.89558699073387826</v>
      </c>
    </row>
    <row r="313" spans="1:27" hidden="1" outlineLevel="1" x14ac:dyDescent="0.25">
      <c r="A313" s="164">
        <f t="shared" si="37"/>
        <v>2040</v>
      </c>
      <c r="B313" s="138">
        <f t="shared" si="38"/>
        <v>2</v>
      </c>
      <c r="F313" s="165">
        <f t="shared" si="41"/>
        <v>51167</v>
      </c>
      <c r="H313" s="166">
        <f t="shared" si="39"/>
        <v>0.87614544454004561</v>
      </c>
      <c r="I313" s="166"/>
      <c r="J313" s="166"/>
      <c r="K313" s="166"/>
      <c r="L313" s="163"/>
      <c r="M313" s="166">
        <f t="shared" si="43"/>
        <v>0.84361794610617657</v>
      </c>
      <c r="N313" s="166">
        <f t="shared" si="43"/>
        <v>0.84361794610617657</v>
      </c>
      <c r="O313" s="166">
        <f t="shared" si="43"/>
        <v>0.83712208792115894</v>
      </c>
      <c r="P313" s="166">
        <f t="shared" si="43"/>
        <v>0.85081025399346699</v>
      </c>
      <c r="Q313" s="166">
        <f t="shared" si="43"/>
        <v>0.85680790935897988</v>
      </c>
      <c r="R313" s="166">
        <f t="shared" si="43"/>
        <v>0.89558699073387826</v>
      </c>
      <c r="S313" s="166">
        <f t="shared" si="43"/>
        <v>0.89110905578020883</v>
      </c>
      <c r="T313" s="166">
        <f t="shared" si="43"/>
        <v>0.89110905578020883</v>
      </c>
      <c r="U313" s="166">
        <f t="shared" si="43"/>
        <v>0.89110905578020883</v>
      </c>
      <c r="V313" s="166">
        <f t="shared" si="43"/>
        <v>0.89110905578020883</v>
      </c>
      <c r="W313" s="166">
        <f t="shared" si="43"/>
        <v>0.89110905578020883</v>
      </c>
      <c r="X313" s="166">
        <f t="shared" si="43"/>
        <v>0.89110905578020883</v>
      </c>
      <c r="Y313" s="166">
        <f t="shared" si="43"/>
        <v>0.89110905578020883</v>
      </c>
      <c r="Z313" s="166">
        <f t="shared" si="43"/>
        <v>0.89558699073387826</v>
      </c>
      <c r="AA313" s="166">
        <f t="shared" si="43"/>
        <v>0.89558699073387826</v>
      </c>
    </row>
    <row r="314" spans="1:27" hidden="1" outlineLevel="1" x14ac:dyDescent="0.25">
      <c r="A314" s="164">
        <f t="shared" si="37"/>
        <v>2040</v>
      </c>
      <c r="B314" s="138">
        <f t="shared" si="38"/>
        <v>3</v>
      </c>
      <c r="F314" s="165">
        <f t="shared" si="41"/>
        <v>51196</v>
      </c>
      <c r="H314" s="166">
        <f t="shared" si="39"/>
        <v>0.87614544454004561</v>
      </c>
      <c r="I314" s="166"/>
      <c r="J314" s="166"/>
      <c r="K314" s="166"/>
      <c r="L314" s="163"/>
      <c r="M314" s="166">
        <f t="shared" si="43"/>
        <v>0.84361794610617657</v>
      </c>
      <c r="N314" s="166">
        <f t="shared" si="43"/>
        <v>0.84361794610617657</v>
      </c>
      <c r="O314" s="166">
        <f t="shared" si="43"/>
        <v>0.83712208792115894</v>
      </c>
      <c r="P314" s="166">
        <f t="shared" si="43"/>
        <v>0.85081025399346699</v>
      </c>
      <c r="Q314" s="166">
        <f t="shared" si="43"/>
        <v>0.85680790935897988</v>
      </c>
      <c r="R314" s="166">
        <f t="shared" si="43"/>
        <v>0.89558699073387826</v>
      </c>
      <c r="S314" s="166">
        <f t="shared" si="43"/>
        <v>0.89110905578020883</v>
      </c>
      <c r="T314" s="166">
        <f t="shared" si="43"/>
        <v>0.89110905578020883</v>
      </c>
      <c r="U314" s="166">
        <f t="shared" si="43"/>
        <v>0.89110905578020883</v>
      </c>
      <c r="V314" s="166">
        <f t="shared" si="43"/>
        <v>0.89110905578020883</v>
      </c>
      <c r="W314" s="166">
        <f t="shared" si="43"/>
        <v>0.89110905578020883</v>
      </c>
      <c r="X314" s="166">
        <f t="shared" si="43"/>
        <v>0.89110905578020883</v>
      </c>
      <c r="Y314" s="166">
        <f t="shared" si="43"/>
        <v>0.89110905578020883</v>
      </c>
      <c r="Z314" s="166">
        <f t="shared" si="43"/>
        <v>0.89558699073387826</v>
      </c>
      <c r="AA314" s="166">
        <f t="shared" si="43"/>
        <v>0.89558699073387826</v>
      </c>
    </row>
    <row r="315" spans="1:27" hidden="1" outlineLevel="1" x14ac:dyDescent="0.25">
      <c r="A315" s="164">
        <f t="shared" si="37"/>
        <v>2040</v>
      </c>
      <c r="B315" s="138">
        <f t="shared" si="38"/>
        <v>4</v>
      </c>
      <c r="F315" s="165">
        <f t="shared" si="41"/>
        <v>51227</v>
      </c>
      <c r="H315" s="166">
        <f t="shared" si="39"/>
        <v>0.87614544454004561</v>
      </c>
      <c r="I315" s="166"/>
      <c r="J315" s="166"/>
      <c r="K315" s="166"/>
      <c r="L315" s="163"/>
      <c r="M315" s="166">
        <f t="shared" si="43"/>
        <v>0.84361794610617657</v>
      </c>
      <c r="N315" s="166">
        <f t="shared" si="43"/>
        <v>0.84361794610617657</v>
      </c>
      <c r="O315" s="166">
        <f t="shared" si="43"/>
        <v>0.83712208792115894</v>
      </c>
      <c r="P315" s="166">
        <f t="shared" si="43"/>
        <v>0.85081025399346699</v>
      </c>
      <c r="Q315" s="166">
        <f t="shared" si="43"/>
        <v>0.85680790935897988</v>
      </c>
      <c r="R315" s="166">
        <f t="shared" si="43"/>
        <v>0.89558699073387826</v>
      </c>
      <c r="S315" s="166">
        <f t="shared" si="43"/>
        <v>0.89110905578020883</v>
      </c>
      <c r="T315" s="166">
        <f t="shared" si="43"/>
        <v>0.89110905578020883</v>
      </c>
      <c r="U315" s="166">
        <f t="shared" si="43"/>
        <v>0.89110905578020883</v>
      </c>
      <c r="V315" s="166">
        <f t="shared" si="43"/>
        <v>0.89110905578020883</v>
      </c>
      <c r="W315" s="166">
        <f t="shared" si="43"/>
        <v>0.89110905578020883</v>
      </c>
      <c r="X315" s="166">
        <f t="shared" si="43"/>
        <v>0.89110905578020883</v>
      </c>
      <c r="Y315" s="166">
        <f t="shared" si="43"/>
        <v>0.89110905578020883</v>
      </c>
      <c r="Z315" s="166">
        <f t="shared" si="43"/>
        <v>0.89558699073387826</v>
      </c>
      <c r="AA315" s="166">
        <f t="shared" si="43"/>
        <v>0.89558699073387826</v>
      </c>
    </row>
    <row r="316" spans="1:27" hidden="1" outlineLevel="1" x14ac:dyDescent="0.25">
      <c r="A316" s="164">
        <f t="shared" si="37"/>
        <v>2040</v>
      </c>
      <c r="B316" s="138">
        <f t="shared" si="38"/>
        <v>5</v>
      </c>
      <c r="F316" s="165">
        <f t="shared" si="41"/>
        <v>51257</v>
      </c>
      <c r="H316" s="166">
        <f t="shared" si="39"/>
        <v>0.87420480833879077</v>
      </c>
      <c r="I316" s="166"/>
      <c r="J316" s="166"/>
      <c r="K316" s="166"/>
      <c r="L316" s="163"/>
      <c r="M316" s="166">
        <f t="shared" si="43"/>
        <v>0.83712208792115894</v>
      </c>
      <c r="N316" s="166">
        <f t="shared" si="43"/>
        <v>0.83712208792115894</v>
      </c>
      <c r="O316" s="166">
        <f t="shared" si="43"/>
        <v>0.83712208792115894</v>
      </c>
      <c r="P316" s="166">
        <f t="shared" si="43"/>
        <v>0.85081025399346699</v>
      </c>
      <c r="Q316" s="166">
        <f t="shared" si="43"/>
        <v>0.85081025399346699</v>
      </c>
      <c r="R316" s="166">
        <f t="shared" si="43"/>
        <v>0.89110905578020883</v>
      </c>
      <c r="S316" s="166">
        <f t="shared" si="43"/>
        <v>0.89110905578020883</v>
      </c>
      <c r="T316" s="166">
        <f t="shared" si="43"/>
        <v>0.89110905578020883</v>
      </c>
      <c r="U316" s="166">
        <f t="shared" si="43"/>
        <v>0.89110905578020883</v>
      </c>
      <c r="V316" s="166">
        <f t="shared" si="43"/>
        <v>0.89110905578020883</v>
      </c>
      <c r="W316" s="166">
        <f t="shared" si="43"/>
        <v>0.89110905578020883</v>
      </c>
      <c r="X316" s="166">
        <f t="shared" si="43"/>
        <v>0.89110905578020883</v>
      </c>
      <c r="Y316" s="166">
        <f t="shared" si="43"/>
        <v>0.89110905578020883</v>
      </c>
      <c r="Z316" s="166">
        <f t="shared" si="43"/>
        <v>0.89558699073387826</v>
      </c>
      <c r="AA316" s="166">
        <f t="shared" si="43"/>
        <v>0.89558699073387826</v>
      </c>
    </row>
    <row r="317" spans="1:27" hidden="1" outlineLevel="1" x14ac:dyDescent="0.25">
      <c r="A317" s="164">
        <f t="shared" si="37"/>
        <v>2040</v>
      </c>
      <c r="B317" s="138">
        <f t="shared" si="38"/>
        <v>6</v>
      </c>
      <c r="F317" s="165">
        <f t="shared" si="41"/>
        <v>51288</v>
      </c>
      <c r="H317" s="166">
        <f t="shared" si="39"/>
        <v>0.87420480833879077</v>
      </c>
      <c r="I317" s="166"/>
      <c r="J317" s="166"/>
      <c r="K317" s="166"/>
      <c r="L317" s="163"/>
      <c r="M317" s="166">
        <f t="shared" ref="M317:AA323" si="44">IF($F317=M$9,1,IF($F317&gt;=EDATE(M$9,12),IF(M$8="Prior Year",M305*(1-M$7),M305-M$7),IF(M316&gt;0,M316,0)))</f>
        <v>0.83712208792115894</v>
      </c>
      <c r="N317" s="166">
        <f t="shared" si="44"/>
        <v>0.83712208792115894</v>
      </c>
      <c r="O317" s="166">
        <f t="shared" si="44"/>
        <v>0.83712208792115894</v>
      </c>
      <c r="P317" s="166">
        <f t="shared" si="44"/>
        <v>0.85081025399346699</v>
      </c>
      <c r="Q317" s="166">
        <f t="shared" si="44"/>
        <v>0.85081025399346699</v>
      </c>
      <c r="R317" s="166">
        <f t="shared" si="44"/>
        <v>0.89110905578020883</v>
      </c>
      <c r="S317" s="166">
        <f t="shared" si="44"/>
        <v>0.89110905578020883</v>
      </c>
      <c r="T317" s="166">
        <f t="shared" si="44"/>
        <v>0.89110905578020883</v>
      </c>
      <c r="U317" s="166">
        <f t="shared" si="44"/>
        <v>0.89110905578020883</v>
      </c>
      <c r="V317" s="166">
        <f t="shared" si="44"/>
        <v>0.89110905578020883</v>
      </c>
      <c r="W317" s="166">
        <f t="shared" si="44"/>
        <v>0.89110905578020883</v>
      </c>
      <c r="X317" s="166">
        <f t="shared" si="44"/>
        <v>0.89110905578020883</v>
      </c>
      <c r="Y317" s="166">
        <f t="shared" si="44"/>
        <v>0.89110905578020883</v>
      </c>
      <c r="Z317" s="166">
        <f t="shared" si="44"/>
        <v>0.89558699073387826</v>
      </c>
      <c r="AA317" s="166">
        <f t="shared" si="44"/>
        <v>0.89558699073387826</v>
      </c>
    </row>
    <row r="318" spans="1:27" hidden="1" outlineLevel="1" x14ac:dyDescent="0.25">
      <c r="A318" s="164">
        <f t="shared" si="37"/>
        <v>2040</v>
      </c>
      <c r="B318" s="138">
        <f t="shared" si="38"/>
        <v>7</v>
      </c>
      <c r="F318" s="165">
        <f t="shared" si="41"/>
        <v>51318</v>
      </c>
      <c r="H318" s="166">
        <f t="shared" si="39"/>
        <v>0.87420480833879077</v>
      </c>
      <c r="I318" s="166"/>
      <c r="J318" s="166"/>
      <c r="K318" s="166"/>
      <c r="L318" s="163"/>
      <c r="M318" s="166">
        <f t="shared" si="44"/>
        <v>0.83712208792115894</v>
      </c>
      <c r="N318" s="166">
        <f t="shared" si="44"/>
        <v>0.83712208792115894</v>
      </c>
      <c r="O318" s="166">
        <f t="shared" si="44"/>
        <v>0.83712208792115894</v>
      </c>
      <c r="P318" s="166">
        <f t="shared" si="44"/>
        <v>0.85081025399346699</v>
      </c>
      <c r="Q318" s="166">
        <f t="shared" si="44"/>
        <v>0.85081025399346699</v>
      </c>
      <c r="R318" s="166">
        <f t="shared" si="44"/>
        <v>0.89110905578020883</v>
      </c>
      <c r="S318" s="166">
        <f t="shared" si="44"/>
        <v>0.89110905578020883</v>
      </c>
      <c r="T318" s="166">
        <f t="shared" si="44"/>
        <v>0.89110905578020883</v>
      </c>
      <c r="U318" s="166">
        <f t="shared" si="44"/>
        <v>0.89110905578020883</v>
      </c>
      <c r="V318" s="166">
        <f t="shared" si="44"/>
        <v>0.89110905578020883</v>
      </c>
      <c r="W318" s="166">
        <f t="shared" si="44"/>
        <v>0.89110905578020883</v>
      </c>
      <c r="X318" s="166">
        <f t="shared" si="44"/>
        <v>0.89110905578020883</v>
      </c>
      <c r="Y318" s="166">
        <f t="shared" si="44"/>
        <v>0.89110905578020883</v>
      </c>
      <c r="Z318" s="166">
        <f t="shared" si="44"/>
        <v>0.89558699073387826</v>
      </c>
      <c r="AA318" s="166">
        <f t="shared" si="44"/>
        <v>0.89558699073387826</v>
      </c>
    </row>
    <row r="319" spans="1:27" hidden="1" outlineLevel="1" x14ac:dyDescent="0.25">
      <c r="A319" s="164">
        <f t="shared" si="37"/>
        <v>2040</v>
      </c>
      <c r="B319" s="138">
        <f t="shared" si="38"/>
        <v>8</v>
      </c>
      <c r="F319" s="165">
        <f t="shared" si="41"/>
        <v>51349</v>
      </c>
      <c r="H319" s="166">
        <f t="shared" si="39"/>
        <v>0.87420480833879077</v>
      </c>
      <c r="I319" s="166"/>
      <c r="J319" s="166"/>
      <c r="K319" s="166"/>
      <c r="L319" s="163"/>
      <c r="M319" s="166">
        <f t="shared" si="44"/>
        <v>0.83712208792115894</v>
      </c>
      <c r="N319" s="166">
        <f t="shared" si="44"/>
        <v>0.83712208792115894</v>
      </c>
      <c r="O319" s="166">
        <f t="shared" si="44"/>
        <v>0.83712208792115894</v>
      </c>
      <c r="P319" s="166">
        <f t="shared" si="44"/>
        <v>0.85081025399346699</v>
      </c>
      <c r="Q319" s="166">
        <f t="shared" si="44"/>
        <v>0.85081025399346699</v>
      </c>
      <c r="R319" s="166">
        <f t="shared" si="44"/>
        <v>0.89110905578020883</v>
      </c>
      <c r="S319" s="166">
        <f t="shared" si="44"/>
        <v>0.89110905578020883</v>
      </c>
      <c r="T319" s="166">
        <f t="shared" si="44"/>
        <v>0.89110905578020883</v>
      </c>
      <c r="U319" s="166">
        <f t="shared" si="44"/>
        <v>0.89110905578020883</v>
      </c>
      <c r="V319" s="166">
        <f t="shared" si="44"/>
        <v>0.89110905578020883</v>
      </c>
      <c r="W319" s="166">
        <f t="shared" si="44"/>
        <v>0.89110905578020883</v>
      </c>
      <c r="X319" s="166">
        <f t="shared" si="44"/>
        <v>0.89110905578020883</v>
      </c>
      <c r="Y319" s="166">
        <f t="shared" si="44"/>
        <v>0.89110905578020883</v>
      </c>
      <c r="Z319" s="166">
        <f t="shared" si="44"/>
        <v>0.89558699073387826</v>
      </c>
      <c r="AA319" s="166">
        <f t="shared" si="44"/>
        <v>0.89558699073387826</v>
      </c>
    </row>
    <row r="320" spans="1:27" hidden="1" outlineLevel="1" x14ac:dyDescent="0.25">
      <c r="A320" s="164">
        <f t="shared" si="37"/>
        <v>2040</v>
      </c>
      <c r="B320" s="138">
        <f t="shared" si="38"/>
        <v>9</v>
      </c>
      <c r="F320" s="165">
        <f t="shared" si="41"/>
        <v>51380</v>
      </c>
      <c r="H320" s="166">
        <f t="shared" si="39"/>
        <v>0.87420480833879077</v>
      </c>
      <c r="I320" s="166"/>
      <c r="J320" s="166"/>
      <c r="K320" s="166"/>
      <c r="L320" s="163"/>
      <c r="M320" s="166">
        <f t="shared" si="44"/>
        <v>0.83712208792115894</v>
      </c>
      <c r="N320" s="166">
        <f t="shared" si="44"/>
        <v>0.83712208792115894</v>
      </c>
      <c r="O320" s="166">
        <f t="shared" si="44"/>
        <v>0.83712208792115894</v>
      </c>
      <c r="P320" s="166">
        <f t="shared" si="44"/>
        <v>0.85081025399346699</v>
      </c>
      <c r="Q320" s="166">
        <f t="shared" si="44"/>
        <v>0.85081025399346699</v>
      </c>
      <c r="R320" s="166">
        <f t="shared" si="44"/>
        <v>0.89110905578020883</v>
      </c>
      <c r="S320" s="166">
        <f t="shared" si="44"/>
        <v>0.89110905578020883</v>
      </c>
      <c r="T320" s="166">
        <f t="shared" si="44"/>
        <v>0.89110905578020883</v>
      </c>
      <c r="U320" s="166">
        <f t="shared" si="44"/>
        <v>0.89110905578020883</v>
      </c>
      <c r="V320" s="166">
        <f t="shared" si="44"/>
        <v>0.89110905578020883</v>
      </c>
      <c r="W320" s="166">
        <f t="shared" si="44"/>
        <v>0.89110905578020883</v>
      </c>
      <c r="X320" s="166">
        <f t="shared" si="44"/>
        <v>0.89110905578020883</v>
      </c>
      <c r="Y320" s="166">
        <f t="shared" si="44"/>
        <v>0.89110905578020883</v>
      </c>
      <c r="Z320" s="166">
        <f t="shared" si="44"/>
        <v>0.89558699073387826</v>
      </c>
      <c r="AA320" s="166">
        <f t="shared" si="44"/>
        <v>0.89558699073387826</v>
      </c>
    </row>
    <row r="321" spans="1:27" hidden="1" outlineLevel="1" x14ac:dyDescent="0.25">
      <c r="A321" s="164">
        <f t="shared" si="37"/>
        <v>2040</v>
      </c>
      <c r="B321" s="138">
        <f t="shared" si="38"/>
        <v>10</v>
      </c>
      <c r="F321" s="165">
        <f t="shared" si="41"/>
        <v>51410</v>
      </c>
      <c r="H321" s="166">
        <f t="shared" si="39"/>
        <v>0.87420480833879077</v>
      </c>
      <c r="I321" s="166"/>
      <c r="J321" s="166"/>
      <c r="K321" s="166"/>
      <c r="L321" s="163"/>
      <c r="M321" s="166">
        <f t="shared" si="44"/>
        <v>0.83712208792115894</v>
      </c>
      <c r="N321" s="166">
        <f t="shared" si="44"/>
        <v>0.83712208792115894</v>
      </c>
      <c r="O321" s="166">
        <f t="shared" si="44"/>
        <v>0.83712208792115894</v>
      </c>
      <c r="P321" s="166">
        <f t="shared" si="44"/>
        <v>0.85081025399346699</v>
      </c>
      <c r="Q321" s="166">
        <f t="shared" si="44"/>
        <v>0.85081025399346699</v>
      </c>
      <c r="R321" s="166">
        <f t="shared" si="44"/>
        <v>0.89110905578020883</v>
      </c>
      <c r="S321" s="166">
        <f t="shared" si="44"/>
        <v>0.89110905578020883</v>
      </c>
      <c r="T321" s="166">
        <f t="shared" si="44"/>
        <v>0.89110905578020883</v>
      </c>
      <c r="U321" s="166">
        <f t="shared" si="44"/>
        <v>0.89110905578020883</v>
      </c>
      <c r="V321" s="166">
        <f t="shared" si="44"/>
        <v>0.89110905578020883</v>
      </c>
      <c r="W321" s="166">
        <f t="shared" si="44"/>
        <v>0.89110905578020883</v>
      </c>
      <c r="X321" s="166">
        <f t="shared" si="44"/>
        <v>0.89110905578020883</v>
      </c>
      <c r="Y321" s="166">
        <f t="shared" si="44"/>
        <v>0.89110905578020883</v>
      </c>
      <c r="Z321" s="166">
        <f t="shared" si="44"/>
        <v>0.89558699073387826</v>
      </c>
      <c r="AA321" s="166">
        <f t="shared" si="44"/>
        <v>0.89558699073387826</v>
      </c>
    </row>
    <row r="322" spans="1:27" hidden="1" outlineLevel="1" x14ac:dyDescent="0.25">
      <c r="A322" s="164">
        <f t="shared" si="37"/>
        <v>2040</v>
      </c>
      <c r="B322" s="138">
        <f t="shared" si="38"/>
        <v>11</v>
      </c>
      <c r="F322" s="165">
        <f t="shared" si="41"/>
        <v>51441</v>
      </c>
      <c r="H322" s="166">
        <f t="shared" si="39"/>
        <v>0.87420480833879077</v>
      </c>
      <c r="I322" s="166"/>
      <c r="J322" s="166"/>
      <c r="K322" s="166"/>
      <c r="L322" s="163"/>
      <c r="M322" s="166">
        <f t="shared" si="44"/>
        <v>0.83712208792115894</v>
      </c>
      <c r="N322" s="166">
        <f t="shared" si="44"/>
        <v>0.83712208792115894</v>
      </c>
      <c r="O322" s="166">
        <f t="shared" si="44"/>
        <v>0.83712208792115894</v>
      </c>
      <c r="P322" s="166">
        <f t="shared" si="44"/>
        <v>0.85081025399346699</v>
      </c>
      <c r="Q322" s="166">
        <f t="shared" si="44"/>
        <v>0.85081025399346699</v>
      </c>
      <c r="R322" s="166">
        <f t="shared" si="44"/>
        <v>0.89110905578020883</v>
      </c>
      <c r="S322" s="166">
        <f t="shared" si="44"/>
        <v>0.89110905578020883</v>
      </c>
      <c r="T322" s="166">
        <f t="shared" si="44"/>
        <v>0.89110905578020883</v>
      </c>
      <c r="U322" s="166">
        <f t="shared" si="44"/>
        <v>0.89110905578020883</v>
      </c>
      <c r="V322" s="166">
        <f t="shared" si="44"/>
        <v>0.89110905578020883</v>
      </c>
      <c r="W322" s="166">
        <f t="shared" si="44"/>
        <v>0.89110905578020883</v>
      </c>
      <c r="X322" s="166">
        <f t="shared" si="44"/>
        <v>0.89110905578020883</v>
      </c>
      <c r="Y322" s="166">
        <f t="shared" si="44"/>
        <v>0.89110905578020883</v>
      </c>
      <c r="Z322" s="166">
        <f t="shared" si="44"/>
        <v>0.89558699073387826</v>
      </c>
      <c r="AA322" s="166">
        <f t="shared" si="44"/>
        <v>0.89558699073387826</v>
      </c>
    </row>
    <row r="323" spans="1:27" collapsed="1" x14ac:dyDescent="0.25">
      <c r="A323" s="164">
        <f t="shared" si="37"/>
        <v>2040</v>
      </c>
      <c r="B323" s="138">
        <f t="shared" si="38"/>
        <v>12</v>
      </c>
      <c r="F323" s="167">
        <f t="shared" si="41"/>
        <v>51471</v>
      </c>
      <c r="H323" s="168">
        <f t="shared" si="39"/>
        <v>0.87420480833879077</v>
      </c>
      <c r="I323" s="168"/>
      <c r="J323" s="168"/>
      <c r="K323" s="168"/>
      <c r="L323" s="169"/>
      <c r="M323" s="168">
        <f t="shared" si="44"/>
        <v>0.83712208792115894</v>
      </c>
      <c r="N323" s="168">
        <f t="shared" si="44"/>
        <v>0.83712208792115894</v>
      </c>
      <c r="O323" s="168">
        <f t="shared" si="44"/>
        <v>0.83712208792115894</v>
      </c>
      <c r="P323" s="168">
        <f t="shared" si="44"/>
        <v>0.85081025399346699</v>
      </c>
      <c r="Q323" s="168">
        <f t="shared" si="44"/>
        <v>0.85081025399346699</v>
      </c>
      <c r="R323" s="168">
        <f t="shared" si="44"/>
        <v>0.89110905578020883</v>
      </c>
      <c r="S323" s="168">
        <f t="shared" si="44"/>
        <v>0.89110905578020883</v>
      </c>
      <c r="T323" s="168">
        <f t="shared" si="44"/>
        <v>0.89110905578020883</v>
      </c>
      <c r="U323" s="168">
        <f t="shared" si="44"/>
        <v>0.89110905578020883</v>
      </c>
      <c r="V323" s="168">
        <f t="shared" si="44"/>
        <v>0.89110905578020883</v>
      </c>
      <c r="W323" s="168">
        <f t="shared" si="44"/>
        <v>0.89110905578020883</v>
      </c>
      <c r="X323" s="168">
        <f t="shared" si="44"/>
        <v>0.89110905578020883</v>
      </c>
      <c r="Y323" s="168">
        <f t="shared" si="44"/>
        <v>0.89110905578020883</v>
      </c>
      <c r="Z323" s="168">
        <f t="shared" si="44"/>
        <v>0.89558699073387826</v>
      </c>
      <c r="AA323" s="168">
        <f t="shared" si="44"/>
        <v>0.89558699073387826</v>
      </c>
    </row>
    <row r="324" spans="1:27" x14ac:dyDescent="0.25">
      <c r="F324" s="170"/>
      <c r="H324" s="171"/>
      <c r="I324" s="171"/>
      <c r="J324" s="171"/>
      <c r="K324" s="171"/>
      <c r="L324" s="172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</row>
    <row r="325" spans="1:27" x14ac:dyDescent="0.25">
      <c r="A325" s="153" t="s">
        <v>41</v>
      </c>
      <c r="B325" s="153"/>
      <c r="C325" s="154"/>
      <c r="D325" s="155"/>
      <c r="F325" s="160"/>
    </row>
    <row r="326" spans="1:27" x14ac:dyDescent="0.25">
      <c r="A326" s="158" t="s">
        <v>104</v>
      </c>
      <c r="B326" s="158" t="s">
        <v>39</v>
      </c>
      <c r="C326" s="158" t="s">
        <v>40</v>
      </c>
      <c r="D326" s="158" t="s">
        <v>105</v>
      </c>
      <c r="F326" s="162" t="s">
        <v>106</v>
      </c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</row>
    <row r="327" spans="1:27" x14ac:dyDescent="0.25">
      <c r="D327" s="138">
        <f t="shared" ref="D327:D352" si="45">MATCH(F327,$F$12:$F$323,0)</f>
        <v>7</v>
      </c>
      <c r="F327" s="165">
        <v>42186</v>
      </c>
      <c r="H327" s="173">
        <f t="shared" ref="H327:H352" si="46">SUM(M327:AB327)</f>
        <v>0</v>
      </c>
      <c r="I327" s="173">
        <f t="shared" ref="I327:K352" si="47">SUMIF($M$10:$AB$10,I$3,$M327:$AB327)</f>
        <v>0</v>
      </c>
      <c r="J327" s="173">
        <f t="shared" si="47"/>
        <v>0</v>
      </c>
      <c r="K327" s="173">
        <f t="shared" si="47"/>
        <v>0</v>
      </c>
      <c r="L327" s="163"/>
      <c r="M327" s="166">
        <f t="shared" ref="M327:AA342" si="48">M$4*INDEX(M$12:M$323,$D327)</f>
        <v>0</v>
      </c>
      <c r="N327" s="166">
        <f t="shared" si="48"/>
        <v>0</v>
      </c>
      <c r="O327" s="166">
        <f t="shared" si="48"/>
        <v>0</v>
      </c>
      <c r="P327" s="166">
        <f t="shared" si="48"/>
        <v>0</v>
      </c>
      <c r="Q327" s="166">
        <f t="shared" si="48"/>
        <v>0</v>
      </c>
      <c r="R327" s="166">
        <f t="shared" si="48"/>
        <v>0</v>
      </c>
      <c r="S327" s="166">
        <f t="shared" si="48"/>
        <v>0</v>
      </c>
      <c r="T327" s="166">
        <f t="shared" si="48"/>
        <v>0</v>
      </c>
      <c r="U327" s="166">
        <f t="shared" si="48"/>
        <v>0</v>
      </c>
      <c r="V327" s="166">
        <f t="shared" si="48"/>
        <v>0</v>
      </c>
      <c r="W327" s="166">
        <f t="shared" si="48"/>
        <v>0</v>
      </c>
      <c r="X327" s="166">
        <f t="shared" si="48"/>
        <v>0</v>
      </c>
      <c r="Y327" s="166">
        <f t="shared" si="48"/>
        <v>0</v>
      </c>
      <c r="Z327" s="166">
        <f t="shared" si="48"/>
        <v>0</v>
      </c>
      <c r="AA327" s="166">
        <f t="shared" si="48"/>
        <v>0</v>
      </c>
    </row>
    <row r="328" spans="1:27" x14ac:dyDescent="0.25">
      <c r="D328" s="138">
        <f t="shared" si="45"/>
        <v>19</v>
      </c>
      <c r="F328" s="165">
        <f>EDATE(F327,12)</f>
        <v>42552</v>
      </c>
      <c r="H328" s="173">
        <f t="shared" si="46"/>
        <v>0</v>
      </c>
      <c r="I328" s="173">
        <f t="shared" si="47"/>
        <v>0</v>
      </c>
      <c r="J328" s="173">
        <f t="shared" si="47"/>
        <v>0</v>
      </c>
      <c r="K328" s="173">
        <f t="shared" si="47"/>
        <v>0</v>
      </c>
      <c r="L328" s="163"/>
      <c r="M328" s="166">
        <f t="shared" si="48"/>
        <v>0</v>
      </c>
      <c r="N328" s="166">
        <f t="shared" si="48"/>
        <v>0</v>
      </c>
      <c r="O328" s="166">
        <f t="shared" si="48"/>
        <v>0</v>
      </c>
      <c r="P328" s="166">
        <f t="shared" si="48"/>
        <v>0</v>
      </c>
      <c r="Q328" s="166">
        <f t="shared" si="48"/>
        <v>0</v>
      </c>
      <c r="R328" s="166">
        <f t="shared" si="48"/>
        <v>0</v>
      </c>
      <c r="S328" s="166">
        <f t="shared" si="48"/>
        <v>0</v>
      </c>
      <c r="T328" s="166">
        <f t="shared" si="48"/>
        <v>0</v>
      </c>
      <c r="U328" s="166">
        <f t="shared" si="48"/>
        <v>0</v>
      </c>
      <c r="V328" s="166">
        <f t="shared" si="48"/>
        <v>0</v>
      </c>
      <c r="W328" s="166">
        <f t="shared" si="48"/>
        <v>0</v>
      </c>
      <c r="X328" s="166">
        <f t="shared" si="48"/>
        <v>0</v>
      </c>
      <c r="Y328" s="166">
        <f t="shared" si="48"/>
        <v>0</v>
      </c>
      <c r="Z328" s="166">
        <f t="shared" si="48"/>
        <v>0</v>
      </c>
      <c r="AA328" s="166">
        <f t="shared" si="48"/>
        <v>0</v>
      </c>
    </row>
    <row r="329" spans="1:27" x14ac:dyDescent="0.25">
      <c r="D329" s="138">
        <f t="shared" si="45"/>
        <v>31</v>
      </c>
      <c r="F329" s="165">
        <f t="shared" ref="F329:F352" si="49">EDATE(F328,12)</f>
        <v>42917</v>
      </c>
      <c r="H329" s="173">
        <f t="shared" si="46"/>
        <v>105.39</v>
      </c>
      <c r="I329" s="173">
        <f t="shared" si="47"/>
        <v>82.4</v>
      </c>
      <c r="J329" s="173">
        <f t="shared" si="47"/>
        <v>20</v>
      </c>
      <c r="K329" s="173">
        <f t="shared" si="47"/>
        <v>2.99</v>
      </c>
      <c r="L329" s="163"/>
      <c r="M329" s="166">
        <f t="shared" si="48"/>
        <v>10</v>
      </c>
      <c r="N329" s="166">
        <f t="shared" si="48"/>
        <v>10</v>
      </c>
      <c r="O329" s="166">
        <f t="shared" si="48"/>
        <v>5</v>
      </c>
      <c r="P329" s="166">
        <f t="shared" si="48"/>
        <v>8</v>
      </c>
      <c r="Q329" s="166">
        <f t="shared" si="48"/>
        <v>8.5</v>
      </c>
      <c r="R329" s="166">
        <f t="shared" si="48"/>
        <v>10</v>
      </c>
      <c r="S329" s="166">
        <f t="shared" si="48"/>
        <v>10</v>
      </c>
      <c r="T329" s="166">
        <f t="shared" si="48"/>
        <v>7</v>
      </c>
      <c r="U329" s="166">
        <f t="shared" si="48"/>
        <v>2.99</v>
      </c>
      <c r="V329" s="166">
        <f t="shared" si="48"/>
        <v>10</v>
      </c>
      <c r="W329" s="166">
        <f t="shared" si="48"/>
        <v>9.9</v>
      </c>
      <c r="X329" s="166">
        <f t="shared" si="48"/>
        <v>6</v>
      </c>
      <c r="Y329" s="166">
        <f t="shared" si="48"/>
        <v>8</v>
      </c>
      <c r="Z329" s="166">
        <f t="shared" si="48"/>
        <v>0</v>
      </c>
      <c r="AA329" s="166">
        <f t="shared" si="48"/>
        <v>0</v>
      </c>
    </row>
    <row r="330" spans="1:27" hidden="1" outlineLevel="1" x14ac:dyDescent="0.25">
      <c r="D330" s="138">
        <f t="shared" si="45"/>
        <v>43</v>
      </c>
      <c r="F330" s="165">
        <f t="shared" si="49"/>
        <v>43282</v>
      </c>
      <c r="H330" s="173">
        <f t="shared" si="46"/>
        <v>115.66255</v>
      </c>
      <c r="I330" s="173">
        <f t="shared" si="47"/>
        <v>92.814499999999995</v>
      </c>
      <c r="J330" s="173">
        <f t="shared" si="47"/>
        <v>19.872999999999998</v>
      </c>
      <c r="K330" s="173">
        <f t="shared" si="47"/>
        <v>2.9750500000000004</v>
      </c>
      <c r="L330" s="163"/>
      <c r="M330" s="166">
        <f t="shared" si="48"/>
        <v>9.923</v>
      </c>
      <c r="N330" s="166">
        <f t="shared" si="48"/>
        <v>9.923</v>
      </c>
      <c r="O330" s="166">
        <f t="shared" si="48"/>
        <v>4.9615</v>
      </c>
      <c r="P330" s="166">
        <f t="shared" si="48"/>
        <v>7.944</v>
      </c>
      <c r="Q330" s="166">
        <f t="shared" si="48"/>
        <v>8.4405000000000001</v>
      </c>
      <c r="R330" s="166">
        <f t="shared" si="48"/>
        <v>9.9499999999999993</v>
      </c>
      <c r="S330" s="166">
        <f t="shared" si="48"/>
        <v>9.9499999999999993</v>
      </c>
      <c r="T330" s="166">
        <f t="shared" si="48"/>
        <v>6.9649999999999999</v>
      </c>
      <c r="U330" s="166">
        <f t="shared" si="48"/>
        <v>2.9750500000000004</v>
      </c>
      <c r="V330" s="166">
        <f t="shared" si="48"/>
        <v>9.9499999999999993</v>
      </c>
      <c r="W330" s="166">
        <f t="shared" si="48"/>
        <v>9.8505000000000003</v>
      </c>
      <c r="X330" s="166">
        <f t="shared" si="48"/>
        <v>5.97</v>
      </c>
      <c r="Y330" s="166">
        <f t="shared" si="48"/>
        <v>7.96</v>
      </c>
      <c r="Z330" s="166">
        <f t="shared" si="48"/>
        <v>8</v>
      </c>
      <c r="AA330" s="166">
        <f t="shared" si="48"/>
        <v>2.9</v>
      </c>
    </row>
    <row r="331" spans="1:27" hidden="1" outlineLevel="1" x14ac:dyDescent="0.25">
      <c r="D331" s="138">
        <f t="shared" si="45"/>
        <v>55</v>
      </c>
      <c r="F331" s="165">
        <f t="shared" si="49"/>
        <v>43647</v>
      </c>
      <c r="H331" s="173">
        <f t="shared" si="46"/>
        <v>114.984488</v>
      </c>
      <c r="I331" s="173">
        <f t="shared" si="47"/>
        <v>92.277470349999973</v>
      </c>
      <c r="J331" s="173">
        <f t="shared" si="47"/>
        <v>19.746842899999997</v>
      </c>
      <c r="K331" s="173">
        <f t="shared" si="47"/>
        <v>2.9601747500000002</v>
      </c>
      <c r="L331" s="163"/>
      <c r="M331" s="166">
        <f t="shared" si="48"/>
        <v>9.8465928999999992</v>
      </c>
      <c r="N331" s="166">
        <f t="shared" si="48"/>
        <v>9.8465928999999992</v>
      </c>
      <c r="O331" s="166">
        <f t="shared" si="48"/>
        <v>4.9232964499999996</v>
      </c>
      <c r="P331" s="166">
        <f t="shared" si="48"/>
        <v>7.8883919999999996</v>
      </c>
      <c r="Q331" s="166">
        <f t="shared" si="48"/>
        <v>8.3814165000000003</v>
      </c>
      <c r="R331" s="166">
        <f t="shared" si="48"/>
        <v>9.9002499999999998</v>
      </c>
      <c r="S331" s="166">
        <f t="shared" si="48"/>
        <v>9.9002499999999998</v>
      </c>
      <c r="T331" s="166">
        <f t="shared" si="48"/>
        <v>6.9301750000000002</v>
      </c>
      <c r="U331" s="166">
        <f t="shared" si="48"/>
        <v>2.9601747500000002</v>
      </c>
      <c r="V331" s="166">
        <f t="shared" si="48"/>
        <v>9.9002499999999998</v>
      </c>
      <c r="W331" s="166">
        <f t="shared" si="48"/>
        <v>9.8012475000000006</v>
      </c>
      <c r="X331" s="166">
        <f t="shared" si="48"/>
        <v>5.94015</v>
      </c>
      <c r="Y331" s="166">
        <f t="shared" si="48"/>
        <v>7.9202000000000004</v>
      </c>
      <c r="Z331" s="166">
        <f t="shared" si="48"/>
        <v>7.96</v>
      </c>
      <c r="AA331" s="166">
        <f t="shared" si="48"/>
        <v>2.8855</v>
      </c>
    </row>
    <row r="332" spans="1:27" hidden="1" outlineLevel="1" x14ac:dyDescent="0.25">
      <c r="D332" s="138">
        <f t="shared" si="45"/>
        <v>67</v>
      </c>
      <c r="F332" s="165">
        <f t="shared" si="49"/>
        <v>44013</v>
      </c>
      <c r="H332" s="173">
        <f t="shared" si="46"/>
        <v>114.31056144092499</v>
      </c>
      <c r="I332" s="173">
        <f t="shared" si="47"/>
        <v>91.743664680004983</v>
      </c>
      <c r="J332" s="173">
        <f t="shared" si="47"/>
        <v>19.62152288467</v>
      </c>
      <c r="K332" s="173">
        <f t="shared" si="47"/>
        <v>2.9453738762500001</v>
      </c>
      <c r="L332" s="163"/>
      <c r="M332" s="166">
        <f t="shared" si="48"/>
        <v>9.770774134669999</v>
      </c>
      <c r="N332" s="166">
        <f t="shared" si="48"/>
        <v>9.770774134669999</v>
      </c>
      <c r="O332" s="166">
        <f t="shared" si="48"/>
        <v>4.8853870673349995</v>
      </c>
      <c r="P332" s="166">
        <f t="shared" si="48"/>
        <v>7.8331732559999994</v>
      </c>
      <c r="Q332" s="166">
        <f t="shared" si="48"/>
        <v>8.322746584499999</v>
      </c>
      <c r="R332" s="166">
        <f t="shared" si="48"/>
        <v>9.8507487500000011</v>
      </c>
      <c r="S332" s="166">
        <f t="shared" si="48"/>
        <v>9.8507487500000011</v>
      </c>
      <c r="T332" s="166">
        <f t="shared" si="48"/>
        <v>6.8955241249999997</v>
      </c>
      <c r="U332" s="166">
        <f t="shared" si="48"/>
        <v>2.9453738762500001</v>
      </c>
      <c r="V332" s="166">
        <f t="shared" si="48"/>
        <v>9.8507487500000011</v>
      </c>
      <c r="W332" s="166">
        <f t="shared" si="48"/>
        <v>9.7522412625000001</v>
      </c>
      <c r="X332" s="166">
        <f t="shared" si="48"/>
        <v>5.9104492500000001</v>
      </c>
      <c r="Y332" s="166">
        <f t="shared" si="48"/>
        <v>7.8805990000000001</v>
      </c>
      <c r="Z332" s="166">
        <f t="shared" si="48"/>
        <v>7.9202000000000004</v>
      </c>
      <c r="AA332" s="166">
        <f t="shared" si="48"/>
        <v>2.8710724999999999</v>
      </c>
    </row>
    <row r="333" spans="1:27" hidden="1" outlineLevel="1" x14ac:dyDescent="0.25">
      <c r="D333" s="138">
        <f t="shared" si="45"/>
        <v>79</v>
      </c>
      <c r="F333" s="165">
        <f t="shared" si="49"/>
        <v>44378</v>
      </c>
      <c r="H333" s="173">
        <f t="shared" si="46"/>
        <v>113.64074406863035</v>
      </c>
      <c r="I333" s="173">
        <f t="shared" si="47"/>
        <v>91.213062881678567</v>
      </c>
      <c r="J333" s="173">
        <f t="shared" si="47"/>
        <v>19.497034180083041</v>
      </c>
      <c r="K333" s="173">
        <f t="shared" si="47"/>
        <v>2.9306470068687505</v>
      </c>
      <c r="L333" s="163"/>
      <c r="M333" s="166">
        <f t="shared" si="48"/>
        <v>9.6955391738330405</v>
      </c>
      <c r="N333" s="166">
        <f t="shared" si="48"/>
        <v>9.6955391738330405</v>
      </c>
      <c r="O333" s="166">
        <f t="shared" si="48"/>
        <v>4.8477695869165203</v>
      </c>
      <c r="P333" s="166">
        <f t="shared" si="48"/>
        <v>7.7783410432079991</v>
      </c>
      <c r="Q333" s="166">
        <f t="shared" si="48"/>
        <v>8.2644873584084984</v>
      </c>
      <c r="R333" s="166">
        <f t="shared" si="48"/>
        <v>9.8014950062500006</v>
      </c>
      <c r="S333" s="166">
        <f t="shared" si="48"/>
        <v>9.8014950062500006</v>
      </c>
      <c r="T333" s="166">
        <f t="shared" si="48"/>
        <v>6.8610465043750004</v>
      </c>
      <c r="U333" s="166">
        <f t="shared" si="48"/>
        <v>2.9306470068687505</v>
      </c>
      <c r="V333" s="166">
        <f t="shared" si="48"/>
        <v>9.8014950062500006</v>
      </c>
      <c r="W333" s="166">
        <f t="shared" si="48"/>
        <v>9.7034800561875016</v>
      </c>
      <c r="X333" s="166">
        <f t="shared" si="48"/>
        <v>5.8808970037500004</v>
      </c>
      <c r="Y333" s="166">
        <f t="shared" si="48"/>
        <v>7.8411960050000005</v>
      </c>
      <c r="Z333" s="166">
        <f t="shared" si="48"/>
        <v>7.8805990000000001</v>
      </c>
      <c r="AA333" s="166">
        <f t="shared" si="48"/>
        <v>2.8567171375</v>
      </c>
    </row>
    <row r="334" spans="1:27" hidden="1" outlineLevel="1" x14ac:dyDescent="0.25">
      <c r="D334" s="138">
        <f t="shared" si="45"/>
        <v>91</v>
      </c>
      <c r="F334" s="165">
        <f t="shared" si="49"/>
        <v>44743</v>
      </c>
      <c r="H334" s="173">
        <f t="shared" si="46"/>
        <v>112.97500980206058</v>
      </c>
      <c r="I334" s="173">
        <f t="shared" si="47"/>
        <v>90.68564497681291</v>
      </c>
      <c r="J334" s="173">
        <f t="shared" si="47"/>
        <v>19.373371053413276</v>
      </c>
      <c r="K334" s="173">
        <f t="shared" si="47"/>
        <v>2.9159937718344069</v>
      </c>
      <c r="L334" s="163"/>
      <c r="M334" s="166">
        <f t="shared" si="48"/>
        <v>9.620883522194525</v>
      </c>
      <c r="N334" s="166">
        <f t="shared" si="48"/>
        <v>9.620883522194525</v>
      </c>
      <c r="O334" s="166">
        <f t="shared" si="48"/>
        <v>4.8104417610972625</v>
      </c>
      <c r="P334" s="166">
        <f t="shared" si="48"/>
        <v>7.7238926559055434</v>
      </c>
      <c r="Q334" s="166">
        <f t="shared" si="48"/>
        <v>8.2066359468996399</v>
      </c>
      <c r="R334" s="166">
        <f t="shared" si="48"/>
        <v>9.7524875312187511</v>
      </c>
      <c r="S334" s="166">
        <f t="shared" si="48"/>
        <v>9.7524875312187511</v>
      </c>
      <c r="T334" s="166">
        <f t="shared" si="48"/>
        <v>6.826741271853126</v>
      </c>
      <c r="U334" s="166">
        <f t="shared" si="48"/>
        <v>2.9159937718344069</v>
      </c>
      <c r="V334" s="166">
        <f t="shared" si="48"/>
        <v>9.7524875312187511</v>
      </c>
      <c r="W334" s="166">
        <f t="shared" si="48"/>
        <v>9.654962655906564</v>
      </c>
      <c r="X334" s="166">
        <f t="shared" si="48"/>
        <v>5.8514925187312503</v>
      </c>
      <c r="Y334" s="166">
        <f t="shared" si="48"/>
        <v>7.8019900249750007</v>
      </c>
      <c r="Z334" s="166">
        <f t="shared" si="48"/>
        <v>7.8411960050000005</v>
      </c>
      <c r="AA334" s="166">
        <f t="shared" si="48"/>
        <v>2.8424335518124999</v>
      </c>
    </row>
    <row r="335" spans="1:27" hidden="1" outlineLevel="1" x14ac:dyDescent="0.25">
      <c r="D335" s="138">
        <f t="shared" si="45"/>
        <v>103</v>
      </c>
      <c r="F335" s="165">
        <f t="shared" si="49"/>
        <v>45108</v>
      </c>
      <c r="H335" s="173">
        <f t="shared" si="46"/>
        <v>112.31333273206987</v>
      </c>
      <c r="I335" s="173">
        <f t="shared" si="47"/>
        <v>90.161391116458347</v>
      </c>
      <c r="J335" s="173">
        <f t="shared" si="47"/>
        <v>19.250527812636285</v>
      </c>
      <c r="K335" s="173">
        <f t="shared" si="47"/>
        <v>2.9014138029752345</v>
      </c>
      <c r="L335" s="163"/>
      <c r="M335" s="166">
        <f t="shared" si="48"/>
        <v>9.5468027190736269</v>
      </c>
      <c r="N335" s="166">
        <f t="shared" si="48"/>
        <v>9.5468027190736269</v>
      </c>
      <c r="O335" s="166">
        <f t="shared" si="48"/>
        <v>4.7734013595368134</v>
      </c>
      <c r="P335" s="166">
        <f t="shared" si="48"/>
        <v>7.6698254073142049</v>
      </c>
      <c r="Q335" s="166">
        <f t="shared" si="48"/>
        <v>8.149189495271342</v>
      </c>
      <c r="R335" s="166">
        <f t="shared" si="48"/>
        <v>9.7037250935626567</v>
      </c>
      <c r="S335" s="166">
        <f t="shared" si="48"/>
        <v>9.7037250935626567</v>
      </c>
      <c r="T335" s="166">
        <f t="shared" si="48"/>
        <v>6.79260756549386</v>
      </c>
      <c r="U335" s="166">
        <f t="shared" si="48"/>
        <v>2.9014138029752345</v>
      </c>
      <c r="V335" s="166">
        <f t="shared" si="48"/>
        <v>9.7037250935626567</v>
      </c>
      <c r="W335" s="166">
        <f t="shared" si="48"/>
        <v>9.6066878426270303</v>
      </c>
      <c r="X335" s="166">
        <f t="shared" si="48"/>
        <v>5.8222350561375942</v>
      </c>
      <c r="Y335" s="166">
        <f t="shared" si="48"/>
        <v>7.7629800748501259</v>
      </c>
      <c r="Z335" s="166">
        <f t="shared" si="48"/>
        <v>7.8019900249750007</v>
      </c>
      <c r="AA335" s="166">
        <f t="shared" si="48"/>
        <v>2.8282213840534376</v>
      </c>
    </row>
    <row r="336" spans="1:27" hidden="1" outlineLevel="1" x14ac:dyDescent="0.25">
      <c r="D336" s="138">
        <f t="shared" si="45"/>
        <v>115</v>
      </c>
      <c r="F336" s="165">
        <f t="shared" si="49"/>
        <v>45474</v>
      </c>
      <c r="H336" s="173">
        <f t="shared" si="46"/>
        <v>111.6556871202506</v>
      </c>
      <c r="I336" s="173">
        <f t="shared" si="47"/>
        <v>89.640281580058641</v>
      </c>
      <c r="J336" s="173">
        <f t="shared" si="47"/>
        <v>19.128498806231605</v>
      </c>
      <c r="K336" s="173">
        <f t="shared" si="47"/>
        <v>2.8869067339603585</v>
      </c>
      <c r="L336" s="163"/>
      <c r="M336" s="166">
        <f t="shared" si="48"/>
        <v>9.4732923381367602</v>
      </c>
      <c r="N336" s="166">
        <f t="shared" si="48"/>
        <v>9.4732923381367602</v>
      </c>
      <c r="O336" s="166">
        <f t="shared" si="48"/>
        <v>4.7366461690683801</v>
      </c>
      <c r="P336" s="166">
        <f t="shared" si="48"/>
        <v>7.6161366294630053</v>
      </c>
      <c r="Q336" s="166">
        <f t="shared" si="48"/>
        <v>8.0921451688044428</v>
      </c>
      <c r="R336" s="166">
        <f t="shared" si="48"/>
        <v>9.6552064680948426</v>
      </c>
      <c r="S336" s="166">
        <f t="shared" si="48"/>
        <v>9.6552064680948426</v>
      </c>
      <c r="T336" s="166">
        <f t="shared" si="48"/>
        <v>6.7586445276663909</v>
      </c>
      <c r="U336" s="166">
        <f t="shared" si="48"/>
        <v>2.8869067339603585</v>
      </c>
      <c r="V336" s="166">
        <f t="shared" si="48"/>
        <v>9.6552064680948426</v>
      </c>
      <c r="W336" s="166">
        <f t="shared" si="48"/>
        <v>9.5586544034138949</v>
      </c>
      <c r="X336" s="166">
        <f t="shared" si="48"/>
        <v>5.7931238808569061</v>
      </c>
      <c r="Y336" s="166">
        <f t="shared" si="48"/>
        <v>7.7241651744758748</v>
      </c>
      <c r="Z336" s="166">
        <f t="shared" si="48"/>
        <v>7.7629800748501259</v>
      </c>
      <c r="AA336" s="166">
        <f t="shared" si="48"/>
        <v>2.8140802771331703</v>
      </c>
    </row>
    <row r="337" spans="4:27" hidden="1" outlineLevel="1" x14ac:dyDescent="0.25">
      <c r="D337" s="138">
        <f t="shared" si="45"/>
        <v>127</v>
      </c>
      <c r="F337" s="165">
        <f t="shared" si="49"/>
        <v>45839</v>
      </c>
      <c r="H337" s="173">
        <f t="shared" si="46"/>
        <v>111.00204739777038</v>
      </c>
      <c r="I337" s="173">
        <f t="shared" si="47"/>
        <v>89.122296774592357</v>
      </c>
      <c r="J337" s="173">
        <f t="shared" si="47"/>
        <v>19.007278422887474</v>
      </c>
      <c r="K337" s="173">
        <f t="shared" si="47"/>
        <v>2.8724722002905567</v>
      </c>
      <c r="L337" s="163"/>
      <c r="M337" s="166">
        <f t="shared" si="48"/>
        <v>9.4003479871331059</v>
      </c>
      <c r="N337" s="166">
        <f t="shared" si="48"/>
        <v>9.4003479871331059</v>
      </c>
      <c r="O337" s="166">
        <f t="shared" si="48"/>
        <v>4.700173993566553</v>
      </c>
      <c r="P337" s="166">
        <f t="shared" si="48"/>
        <v>7.562823673056764</v>
      </c>
      <c r="Q337" s="166">
        <f t="shared" si="48"/>
        <v>8.0355001526228111</v>
      </c>
      <c r="R337" s="166">
        <f t="shared" si="48"/>
        <v>9.6069304357543697</v>
      </c>
      <c r="S337" s="166">
        <f t="shared" si="48"/>
        <v>9.6069304357543697</v>
      </c>
      <c r="T337" s="166">
        <f t="shared" si="48"/>
        <v>6.7248513050280589</v>
      </c>
      <c r="U337" s="166">
        <f t="shared" si="48"/>
        <v>2.8724722002905567</v>
      </c>
      <c r="V337" s="166">
        <f t="shared" si="48"/>
        <v>9.6069304357543697</v>
      </c>
      <c r="W337" s="166">
        <f t="shared" si="48"/>
        <v>9.5108611313968261</v>
      </c>
      <c r="X337" s="166">
        <f t="shared" si="48"/>
        <v>5.7641582614526214</v>
      </c>
      <c r="Y337" s="166">
        <f t="shared" si="48"/>
        <v>7.6855443486034956</v>
      </c>
      <c r="Z337" s="166">
        <f t="shared" si="48"/>
        <v>7.7241651744758748</v>
      </c>
      <c r="AA337" s="166">
        <f t="shared" si="48"/>
        <v>2.8000098757475045</v>
      </c>
    </row>
    <row r="338" spans="4:27" hidden="1" outlineLevel="1" x14ac:dyDescent="0.25">
      <c r="D338" s="138">
        <f t="shared" si="45"/>
        <v>139</v>
      </c>
      <c r="F338" s="165">
        <f t="shared" si="49"/>
        <v>46204</v>
      </c>
      <c r="H338" s="173">
        <f t="shared" si="46"/>
        <v>110.35238816421702</v>
      </c>
      <c r="I338" s="173">
        <f t="shared" si="47"/>
        <v>88.607417233720142</v>
      </c>
      <c r="J338" s="173">
        <f t="shared" si="47"/>
        <v>18.886861091207777</v>
      </c>
      <c r="K338" s="173">
        <f t="shared" si="47"/>
        <v>2.8581098392891038</v>
      </c>
      <c r="L338" s="163"/>
      <c r="M338" s="166">
        <f t="shared" si="48"/>
        <v>9.3279653076321818</v>
      </c>
      <c r="N338" s="166">
        <f t="shared" si="48"/>
        <v>9.3279653076321818</v>
      </c>
      <c r="O338" s="166">
        <f t="shared" si="48"/>
        <v>4.6639826538160909</v>
      </c>
      <c r="P338" s="166">
        <f t="shared" si="48"/>
        <v>7.5098839073453663</v>
      </c>
      <c r="Q338" s="166">
        <f t="shared" si="48"/>
        <v>7.9792516515544518</v>
      </c>
      <c r="R338" s="166">
        <f t="shared" si="48"/>
        <v>9.558895783575597</v>
      </c>
      <c r="S338" s="166">
        <f t="shared" si="48"/>
        <v>9.558895783575597</v>
      </c>
      <c r="T338" s="166">
        <f t="shared" si="48"/>
        <v>6.6912270485029177</v>
      </c>
      <c r="U338" s="166">
        <f t="shared" si="48"/>
        <v>2.8581098392891038</v>
      </c>
      <c r="V338" s="166">
        <f t="shared" si="48"/>
        <v>9.558895783575597</v>
      </c>
      <c r="W338" s="166">
        <f t="shared" si="48"/>
        <v>9.4633068257398421</v>
      </c>
      <c r="X338" s="166">
        <f t="shared" si="48"/>
        <v>5.7353374701453586</v>
      </c>
      <c r="Y338" s="166">
        <f t="shared" si="48"/>
        <v>7.6471166268604778</v>
      </c>
      <c r="Z338" s="166">
        <f t="shared" si="48"/>
        <v>7.6855443486034956</v>
      </c>
      <c r="AA338" s="166">
        <f t="shared" si="48"/>
        <v>2.7860098263687672</v>
      </c>
    </row>
    <row r="339" spans="4:27" hidden="1" outlineLevel="1" x14ac:dyDescent="0.25">
      <c r="D339" s="138">
        <f t="shared" si="45"/>
        <v>151</v>
      </c>
      <c r="F339" s="165">
        <f t="shared" si="49"/>
        <v>46569</v>
      </c>
      <c r="H339" s="173">
        <f t="shared" si="46"/>
        <v>109.70668418645161</v>
      </c>
      <c r="I339" s="173">
        <f t="shared" si="47"/>
        <v>88.095623616937829</v>
      </c>
      <c r="J339" s="173">
        <f t="shared" si="47"/>
        <v>18.767241279421132</v>
      </c>
      <c r="K339" s="173">
        <f t="shared" si="47"/>
        <v>2.8438192900926582</v>
      </c>
      <c r="L339" s="163"/>
      <c r="M339" s="166">
        <f t="shared" si="48"/>
        <v>9.2561399747634141</v>
      </c>
      <c r="N339" s="166">
        <f t="shared" si="48"/>
        <v>9.2561399747634141</v>
      </c>
      <c r="O339" s="166">
        <f t="shared" si="48"/>
        <v>4.6280699873817071</v>
      </c>
      <c r="P339" s="166">
        <f t="shared" si="48"/>
        <v>7.4573147199939482</v>
      </c>
      <c r="Q339" s="166">
        <f t="shared" si="48"/>
        <v>7.9233968899935698</v>
      </c>
      <c r="R339" s="166">
        <f t="shared" si="48"/>
        <v>9.5111013046577177</v>
      </c>
      <c r="S339" s="166">
        <f t="shared" si="48"/>
        <v>9.5111013046577177</v>
      </c>
      <c r="T339" s="166">
        <f t="shared" si="48"/>
        <v>6.6577709132604035</v>
      </c>
      <c r="U339" s="166">
        <f t="shared" si="48"/>
        <v>2.8438192900926582</v>
      </c>
      <c r="V339" s="166">
        <f t="shared" si="48"/>
        <v>9.5111013046577177</v>
      </c>
      <c r="W339" s="166">
        <f t="shared" si="48"/>
        <v>9.4159902916111413</v>
      </c>
      <c r="X339" s="166">
        <f t="shared" si="48"/>
        <v>5.7066607827946312</v>
      </c>
      <c r="Y339" s="166">
        <f t="shared" si="48"/>
        <v>7.6088810437261749</v>
      </c>
      <c r="Z339" s="166">
        <f t="shared" si="48"/>
        <v>7.6471166268604778</v>
      </c>
      <c r="AA339" s="166">
        <f t="shared" si="48"/>
        <v>2.772079777236923</v>
      </c>
    </row>
    <row r="340" spans="4:27" hidden="1" outlineLevel="1" x14ac:dyDescent="0.25">
      <c r="D340" s="138">
        <f t="shared" si="45"/>
        <v>163</v>
      </c>
      <c r="F340" s="165">
        <f t="shared" si="49"/>
        <v>46935</v>
      </c>
      <c r="H340" s="173">
        <f t="shared" si="46"/>
        <v>109.06491039746972</v>
      </c>
      <c r="I340" s="173">
        <f t="shared" si="47"/>
        <v>87.586896708735381</v>
      </c>
      <c r="J340" s="173">
        <f t="shared" si="47"/>
        <v>18.648413495092164</v>
      </c>
      <c r="K340" s="173">
        <f t="shared" si="47"/>
        <v>2.8296001936421948</v>
      </c>
      <c r="L340" s="163"/>
      <c r="M340" s="166">
        <f t="shared" si="48"/>
        <v>9.1848676969577348</v>
      </c>
      <c r="N340" s="166">
        <f t="shared" si="48"/>
        <v>9.1848676969577348</v>
      </c>
      <c r="O340" s="166">
        <f t="shared" si="48"/>
        <v>4.5924338484788674</v>
      </c>
      <c r="P340" s="166">
        <f t="shared" si="48"/>
        <v>7.4051135169539908</v>
      </c>
      <c r="Q340" s="166">
        <f t="shared" si="48"/>
        <v>7.8679331117636151</v>
      </c>
      <c r="R340" s="166">
        <f t="shared" si="48"/>
        <v>9.4635457981344295</v>
      </c>
      <c r="S340" s="166">
        <f t="shared" si="48"/>
        <v>9.4635457981344295</v>
      </c>
      <c r="T340" s="166">
        <f t="shared" si="48"/>
        <v>6.6244820586941007</v>
      </c>
      <c r="U340" s="166">
        <f t="shared" si="48"/>
        <v>2.8296001936421948</v>
      </c>
      <c r="V340" s="166">
        <f t="shared" si="48"/>
        <v>9.4635457981344295</v>
      </c>
      <c r="W340" s="166">
        <f t="shared" si="48"/>
        <v>9.3689103401530858</v>
      </c>
      <c r="X340" s="166">
        <f t="shared" si="48"/>
        <v>5.6781274788806577</v>
      </c>
      <c r="Y340" s="166">
        <f t="shared" si="48"/>
        <v>7.5708366385075436</v>
      </c>
      <c r="Z340" s="166">
        <f t="shared" si="48"/>
        <v>7.6088810437261749</v>
      </c>
      <c r="AA340" s="166">
        <f t="shared" si="48"/>
        <v>2.7582193783507383</v>
      </c>
    </row>
    <row r="341" spans="4:27" hidden="1" outlineLevel="1" x14ac:dyDescent="0.25">
      <c r="D341" s="138">
        <f t="shared" si="45"/>
        <v>175</v>
      </c>
      <c r="F341" s="165">
        <f t="shared" si="49"/>
        <v>47300</v>
      </c>
      <c r="H341" s="173">
        <f t="shared" si="46"/>
        <v>108.42704189527048</v>
      </c>
      <c r="I341" s="173">
        <f t="shared" si="47"/>
        <v>87.081217417761579</v>
      </c>
      <c r="J341" s="173">
        <f t="shared" si="47"/>
        <v>18.530372284834918</v>
      </c>
      <c r="K341" s="173">
        <f t="shared" si="47"/>
        <v>2.8154521926739835</v>
      </c>
      <c r="L341" s="163"/>
      <c r="M341" s="166">
        <f t="shared" si="48"/>
        <v>9.1141442156911605</v>
      </c>
      <c r="N341" s="166">
        <f t="shared" si="48"/>
        <v>9.1141442156911605</v>
      </c>
      <c r="O341" s="166">
        <f t="shared" si="48"/>
        <v>4.5570721078455803</v>
      </c>
      <c r="P341" s="166">
        <f t="shared" si="48"/>
        <v>7.3532777223353127</v>
      </c>
      <c r="Q341" s="166">
        <f t="shared" si="48"/>
        <v>7.8128575799812694</v>
      </c>
      <c r="R341" s="166">
        <f t="shared" si="48"/>
        <v>9.4162280691437577</v>
      </c>
      <c r="S341" s="166">
        <f t="shared" si="48"/>
        <v>9.4162280691437577</v>
      </c>
      <c r="T341" s="166">
        <f t="shared" si="48"/>
        <v>6.5913596484006298</v>
      </c>
      <c r="U341" s="166">
        <f t="shared" si="48"/>
        <v>2.8154521926739835</v>
      </c>
      <c r="V341" s="166">
        <f t="shared" si="48"/>
        <v>9.4162280691437577</v>
      </c>
      <c r="W341" s="166">
        <f t="shared" si="48"/>
        <v>9.3220657884523206</v>
      </c>
      <c r="X341" s="166">
        <f t="shared" si="48"/>
        <v>5.6497368414862539</v>
      </c>
      <c r="Y341" s="166">
        <f t="shared" si="48"/>
        <v>7.5329824553150058</v>
      </c>
      <c r="Z341" s="166">
        <f t="shared" si="48"/>
        <v>7.5708366385075436</v>
      </c>
      <c r="AA341" s="166">
        <f t="shared" si="48"/>
        <v>2.7444282814589847</v>
      </c>
    </row>
    <row r="342" spans="4:27" hidden="1" outlineLevel="1" x14ac:dyDescent="0.25">
      <c r="D342" s="138">
        <f t="shared" si="45"/>
        <v>187</v>
      </c>
      <c r="F342" s="165">
        <f t="shared" si="49"/>
        <v>47665</v>
      </c>
      <c r="H342" s="173">
        <f t="shared" si="46"/>
        <v>107.79305394173358</v>
      </c>
      <c r="I342" s="173">
        <f t="shared" si="47"/>
        <v>86.578566775994588</v>
      </c>
      <c r="J342" s="173">
        <f t="shared" si="47"/>
        <v>18.413112234028375</v>
      </c>
      <c r="K342" s="173">
        <f t="shared" si="47"/>
        <v>2.801374931710614</v>
      </c>
      <c r="L342" s="163"/>
      <c r="M342" s="166">
        <f t="shared" si="48"/>
        <v>9.0439653052303388</v>
      </c>
      <c r="N342" s="166">
        <f t="shared" si="48"/>
        <v>9.0439653052303388</v>
      </c>
      <c r="O342" s="166">
        <f t="shared" si="48"/>
        <v>4.5219826526151694</v>
      </c>
      <c r="P342" s="166">
        <f t="shared" si="48"/>
        <v>7.3018047782789655</v>
      </c>
      <c r="Q342" s="166">
        <f t="shared" si="48"/>
        <v>7.7581675769214007</v>
      </c>
      <c r="R342" s="166">
        <f t="shared" si="48"/>
        <v>9.3691469287980382</v>
      </c>
      <c r="S342" s="166">
        <f t="shared" si="48"/>
        <v>9.3691469287980382</v>
      </c>
      <c r="T342" s="166">
        <f t="shared" si="48"/>
        <v>6.5584028501586271</v>
      </c>
      <c r="U342" s="166">
        <f t="shared" si="48"/>
        <v>2.801374931710614</v>
      </c>
      <c r="V342" s="166">
        <f t="shared" si="48"/>
        <v>9.3691469287980382</v>
      </c>
      <c r="W342" s="166">
        <f t="shared" si="48"/>
        <v>9.2754554595100593</v>
      </c>
      <c r="X342" s="166">
        <f t="shared" si="48"/>
        <v>5.6214881572788231</v>
      </c>
      <c r="Y342" s="166">
        <f t="shared" si="48"/>
        <v>7.4953175430384311</v>
      </c>
      <c r="Z342" s="166">
        <f t="shared" si="48"/>
        <v>7.5329824553150058</v>
      </c>
      <c r="AA342" s="166">
        <f t="shared" si="48"/>
        <v>2.7307061400516894</v>
      </c>
    </row>
    <row r="343" spans="4:27" hidden="1" outlineLevel="1" x14ac:dyDescent="0.25">
      <c r="D343" s="138">
        <f t="shared" si="45"/>
        <v>199</v>
      </c>
      <c r="F343" s="165">
        <f t="shared" si="49"/>
        <v>48030</v>
      </c>
      <c r="H343" s="173">
        <f t="shared" si="46"/>
        <v>107.1629219615042</v>
      </c>
      <c r="I343" s="173">
        <f t="shared" si="47"/>
        <v>86.078925937918029</v>
      </c>
      <c r="J343" s="173">
        <f t="shared" si="47"/>
        <v>18.296627966534114</v>
      </c>
      <c r="K343" s="173">
        <f t="shared" si="47"/>
        <v>2.7873680570520607</v>
      </c>
      <c r="L343" s="163"/>
      <c r="M343" s="166">
        <f t="shared" ref="M343:AA352" si="50">M$4*INDEX(M$12:M$323,$D343)</f>
        <v>8.9743267723800653</v>
      </c>
      <c r="N343" s="166">
        <f t="shared" si="50"/>
        <v>8.9743267723800653</v>
      </c>
      <c r="O343" s="166">
        <f t="shared" si="50"/>
        <v>4.4871633861900326</v>
      </c>
      <c r="P343" s="166">
        <f t="shared" si="50"/>
        <v>7.2506921448310129</v>
      </c>
      <c r="Q343" s="166">
        <f t="shared" si="50"/>
        <v>7.7038604038829508</v>
      </c>
      <c r="R343" s="166">
        <f t="shared" si="50"/>
        <v>9.3223011941540488</v>
      </c>
      <c r="S343" s="166">
        <f t="shared" si="50"/>
        <v>9.3223011941540488</v>
      </c>
      <c r="T343" s="166">
        <f t="shared" si="50"/>
        <v>6.525610835907834</v>
      </c>
      <c r="U343" s="166">
        <f t="shared" si="50"/>
        <v>2.7873680570520607</v>
      </c>
      <c r="V343" s="166">
        <f t="shared" si="50"/>
        <v>9.3223011941540488</v>
      </c>
      <c r="W343" s="166">
        <f t="shared" si="50"/>
        <v>9.2290781822125094</v>
      </c>
      <c r="X343" s="166">
        <f t="shared" si="50"/>
        <v>5.5933807164924296</v>
      </c>
      <c r="Y343" s="166">
        <f t="shared" si="50"/>
        <v>7.4578409553232392</v>
      </c>
      <c r="Z343" s="166">
        <f t="shared" si="50"/>
        <v>7.4953175430384311</v>
      </c>
      <c r="AA343" s="166">
        <f t="shared" si="50"/>
        <v>2.7170526093514313</v>
      </c>
    </row>
    <row r="344" spans="4:27" hidden="1" outlineLevel="1" x14ac:dyDescent="0.25">
      <c r="D344" s="138">
        <f t="shared" si="45"/>
        <v>211</v>
      </c>
      <c r="F344" s="165">
        <f t="shared" si="49"/>
        <v>48396</v>
      </c>
      <c r="H344" s="173">
        <f t="shared" si="46"/>
        <v>106.53662154088569</v>
      </c>
      <c r="I344" s="173">
        <f t="shared" si="47"/>
        <v>85.582276179702873</v>
      </c>
      <c r="J344" s="173">
        <f t="shared" si="47"/>
        <v>18.180914144416015</v>
      </c>
      <c r="K344" s="173">
        <f t="shared" si="47"/>
        <v>2.7734312167668005</v>
      </c>
      <c r="L344" s="163"/>
      <c r="M344" s="166">
        <f t="shared" si="50"/>
        <v>8.9052244562327374</v>
      </c>
      <c r="N344" s="166">
        <f t="shared" si="50"/>
        <v>8.9052244562327374</v>
      </c>
      <c r="O344" s="166">
        <f t="shared" si="50"/>
        <v>4.4526122281163687</v>
      </c>
      <c r="P344" s="166">
        <f t="shared" si="50"/>
        <v>7.1999372998171953</v>
      </c>
      <c r="Q344" s="166">
        <f t="shared" si="50"/>
        <v>7.6499333810557699</v>
      </c>
      <c r="R344" s="166">
        <f t="shared" si="50"/>
        <v>9.2756896881832791</v>
      </c>
      <c r="S344" s="166">
        <f t="shared" si="50"/>
        <v>9.2756896881832791</v>
      </c>
      <c r="T344" s="166">
        <f t="shared" si="50"/>
        <v>6.492982781728295</v>
      </c>
      <c r="U344" s="166">
        <f t="shared" si="50"/>
        <v>2.7734312167668005</v>
      </c>
      <c r="V344" s="166">
        <f t="shared" si="50"/>
        <v>9.2756896881832791</v>
      </c>
      <c r="W344" s="166">
        <f t="shared" si="50"/>
        <v>9.1829327913014467</v>
      </c>
      <c r="X344" s="166">
        <f t="shared" si="50"/>
        <v>5.5654138129099673</v>
      </c>
      <c r="Y344" s="166">
        <f t="shared" si="50"/>
        <v>7.4205517505466227</v>
      </c>
      <c r="Z344" s="166">
        <f t="shared" si="50"/>
        <v>7.4578409553232392</v>
      </c>
      <c r="AA344" s="166">
        <f t="shared" si="50"/>
        <v>2.7034673463046741</v>
      </c>
    </row>
    <row r="345" spans="4:27" hidden="1" outlineLevel="1" x14ac:dyDescent="0.25">
      <c r="D345" s="138">
        <f t="shared" si="45"/>
        <v>223</v>
      </c>
      <c r="F345" s="165">
        <f t="shared" si="49"/>
        <v>48761</v>
      </c>
      <c r="H345" s="173">
        <f t="shared" si="46"/>
        <v>105.91412842673994</v>
      </c>
      <c r="I345" s="173">
        <f t="shared" si="47"/>
        <v>85.088598898394864</v>
      </c>
      <c r="J345" s="173">
        <f t="shared" si="47"/>
        <v>18.065965467662107</v>
      </c>
      <c r="K345" s="173">
        <f t="shared" si="47"/>
        <v>2.7595640606829663</v>
      </c>
      <c r="L345" s="163"/>
      <c r="M345" s="166">
        <f t="shared" si="50"/>
        <v>8.8366542279197446</v>
      </c>
      <c r="N345" s="166">
        <f t="shared" si="50"/>
        <v>8.8366542279197446</v>
      </c>
      <c r="O345" s="166">
        <f t="shared" si="50"/>
        <v>4.4183271139598723</v>
      </c>
      <c r="P345" s="166">
        <f t="shared" si="50"/>
        <v>7.1495377387184753</v>
      </c>
      <c r="Q345" s="166">
        <f t="shared" si="50"/>
        <v>7.5963838473883802</v>
      </c>
      <c r="R345" s="166">
        <f t="shared" si="50"/>
        <v>9.229311239742362</v>
      </c>
      <c r="S345" s="166">
        <f t="shared" si="50"/>
        <v>9.229311239742362</v>
      </c>
      <c r="T345" s="166">
        <f t="shared" si="50"/>
        <v>6.4605178678196529</v>
      </c>
      <c r="U345" s="166">
        <f t="shared" si="50"/>
        <v>2.7595640606829663</v>
      </c>
      <c r="V345" s="166">
        <f t="shared" si="50"/>
        <v>9.229311239742362</v>
      </c>
      <c r="W345" s="166">
        <f t="shared" si="50"/>
        <v>9.1370181273449376</v>
      </c>
      <c r="X345" s="166">
        <f t="shared" si="50"/>
        <v>5.5375867438454165</v>
      </c>
      <c r="Y345" s="166">
        <f t="shared" si="50"/>
        <v>7.3834489917938892</v>
      </c>
      <c r="Z345" s="166">
        <f t="shared" si="50"/>
        <v>7.4205517505466227</v>
      </c>
      <c r="AA345" s="166">
        <f t="shared" si="50"/>
        <v>2.6899500095731508</v>
      </c>
    </row>
    <row r="346" spans="4:27" hidden="1" outlineLevel="1" x14ac:dyDescent="0.25">
      <c r="D346" s="138">
        <f t="shared" si="45"/>
        <v>235</v>
      </c>
      <c r="F346" s="165">
        <f t="shared" si="49"/>
        <v>49126</v>
      </c>
      <c r="H346" s="173">
        <f t="shared" si="46"/>
        <v>105.29541852539556</v>
      </c>
      <c r="I346" s="173">
        <f t="shared" si="47"/>
        <v>84.597875611107597</v>
      </c>
      <c r="J346" s="173">
        <f t="shared" si="47"/>
        <v>17.951776673908412</v>
      </c>
      <c r="K346" s="173">
        <f t="shared" si="47"/>
        <v>2.7457662403795515</v>
      </c>
      <c r="L346" s="163"/>
      <c r="M346" s="166">
        <f t="shared" si="50"/>
        <v>8.7686119903647626</v>
      </c>
      <c r="N346" s="166">
        <f t="shared" si="50"/>
        <v>8.7686119903647626</v>
      </c>
      <c r="O346" s="166">
        <f t="shared" si="50"/>
        <v>4.3843059951823813</v>
      </c>
      <c r="P346" s="166">
        <f t="shared" si="50"/>
        <v>7.0994909745474457</v>
      </c>
      <c r="Q346" s="166">
        <f t="shared" si="50"/>
        <v>7.5432091604566613</v>
      </c>
      <c r="R346" s="166">
        <f t="shared" si="50"/>
        <v>9.1831646835436498</v>
      </c>
      <c r="S346" s="166">
        <f t="shared" si="50"/>
        <v>9.1831646835436498</v>
      </c>
      <c r="T346" s="166">
        <f t="shared" si="50"/>
        <v>6.4282152784805549</v>
      </c>
      <c r="U346" s="166">
        <f t="shared" si="50"/>
        <v>2.7457662403795515</v>
      </c>
      <c r="V346" s="166">
        <f t="shared" si="50"/>
        <v>9.1831646835436498</v>
      </c>
      <c r="W346" s="166">
        <f t="shared" si="50"/>
        <v>9.0913330367082139</v>
      </c>
      <c r="X346" s="166">
        <f t="shared" si="50"/>
        <v>5.5098988101261899</v>
      </c>
      <c r="Y346" s="166">
        <f t="shared" si="50"/>
        <v>7.3465317468349198</v>
      </c>
      <c r="Z346" s="166">
        <f t="shared" si="50"/>
        <v>7.3834489917938892</v>
      </c>
      <c r="AA346" s="166">
        <f t="shared" si="50"/>
        <v>2.6765002595252847</v>
      </c>
    </row>
    <row r="347" spans="4:27" hidden="1" outlineLevel="1" x14ac:dyDescent="0.25">
      <c r="D347" s="138">
        <f t="shared" si="45"/>
        <v>247</v>
      </c>
      <c r="F347" s="165">
        <f t="shared" si="49"/>
        <v>49491</v>
      </c>
      <c r="H347" s="173">
        <f t="shared" si="46"/>
        <v>104.68046790156362</v>
      </c>
      <c r="I347" s="173">
        <f t="shared" si="47"/>
        <v>84.110087954221086</v>
      </c>
      <c r="J347" s="173">
        <f t="shared" si="47"/>
        <v>17.838342538164884</v>
      </c>
      <c r="K347" s="173">
        <f t="shared" si="47"/>
        <v>2.7320374091776536</v>
      </c>
      <c r="L347" s="163"/>
      <c r="M347" s="166">
        <f t="shared" si="50"/>
        <v>8.7010936780389532</v>
      </c>
      <c r="N347" s="166">
        <f t="shared" si="50"/>
        <v>8.7010936780389532</v>
      </c>
      <c r="O347" s="166">
        <f t="shared" si="50"/>
        <v>4.3505468390194766</v>
      </c>
      <c r="P347" s="166">
        <f t="shared" si="50"/>
        <v>7.0497945377256137</v>
      </c>
      <c r="Q347" s="166">
        <f t="shared" si="50"/>
        <v>7.4904066963334648</v>
      </c>
      <c r="R347" s="166">
        <f t="shared" si="50"/>
        <v>9.137248860125931</v>
      </c>
      <c r="S347" s="166">
        <f t="shared" si="50"/>
        <v>9.137248860125931</v>
      </c>
      <c r="T347" s="166">
        <f t="shared" si="50"/>
        <v>6.396074202088152</v>
      </c>
      <c r="U347" s="166">
        <f t="shared" si="50"/>
        <v>2.7320374091776536</v>
      </c>
      <c r="V347" s="166">
        <f t="shared" si="50"/>
        <v>9.137248860125931</v>
      </c>
      <c r="W347" s="166">
        <f t="shared" si="50"/>
        <v>9.0458763715246722</v>
      </c>
      <c r="X347" s="166">
        <f t="shared" si="50"/>
        <v>5.4823493160755588</v>
      </c>
      <c r="Y347" s="166">
        <f t="shared" si="50"/>
        <v>7.3097990881007453</v>
      </c>
      <c r="Z347" s="166">
        <f t="shared" si="50"/>
        <v>7.3465317468349198</v>
      </c>
      <c r="AA347" s="166">
        <f t="shared" si="50"/>
        <v>2.6631177582276582</v>
      </c>
    </row>
    <row r="348" spans="4:27" hidden="1" outlineLevel="1" x14ac:dyDescent="0.25">
      <c r="D348" s="138">
        <f t="shared" si="45"/>
        <v>259</v>
      </c>
      <c r="F348" s="165">
        <f t="shared" si="49"/>
        <v>49857</v>
      </c>
      <c r="H348" s="173">
        <f t="shared" si="46"/>
        <v>104.06925277726093</v>
      </c>
      <c r="I348" s="173">
        <f t="shared" si="47"/>
        <v>83.625217682585813</v>
      </c>
      <c r="J348" s="173">
        <f t="shared" si="47"/>
        <v>17.725657872543351</v>
      </c>
      <c r="K348" s="173">
        <f t="shared" si="47"/>
        <v>2.7183772221317652</v>
      </c>
      <c r="L348" s="163"/>
      <c r="M348" s="166">
        <f t="shared" si="50"/>
        <v>8.6340952567180516</v>
      </c>
      <c r="N348" s="166">
        <f t="shared" si="50"/>
        <v>8.6340952567180516</v>
      </c>
      <c r="O348" s="166">
        <f t="shared" si="50"/>
        <v>4.3170476283590258</v>
      </c>
      <c r="P348" s="166">
        <f t="shared" si="50"/>
        <v>7.0004459759615347</v>
      </c>
      <c r="Q348" s="166">
        <f t="shared" si="50"/>
        <v>7.437973849459131</v>
      </c>
      <c r="R348" s="166">
        <f t="shared" si="50"/>
        <v>9.0915626158253016</v>
      </c>
      <c r="S348" s="166">
        <f t="shared" si="50"/>
        <v>9.0915626158253016</v>
      </c>
      <c r="T348" s="166">
        <f t="shared" si="50"/>
        <v>6.3640938310777111</v>
      </c>
      <c r="U348" s="166">
        <f t="shared" si="50"/>
        <v>2.7183772221317652</v>
      </c>
      <c r="V348" s="166">
        <f t="shared" si="50"/>
        <v>9.0915626158253016</v>
      </c>
      <c r="W348" s="166">
        <f t="shared" si="50"/>
        <v>9.0006469896670485</v>
      </c>
      <c r="X348" s="166">
        <f t="shared" si="50"/>
        <v>5.4549375694951809</v>
      </c>
      <c r="Y348" s="166">
        <f t="shared" si="50"/>
        <v>7.2732500926602413</v>
      </c>
      <c r="Z348" s="166">
        <f t="shared" si="50"/>
        <v>7.3097990881007453</v>
      </c>
      <c r="AA348" s="166">
        <f t="shared" si="50"/>
        <v>2.6498021694365201</v>
      </c>
    </row>
    <row r="349" spans="4:27" hidden="1" outlineLevel="1" x14ac:dyDescent="0.25">
      <c r="D349" s="138">
        <f t="shared" si="45"/>
        <v>271</v>
      </c>
      <c r="F349" s="165">
        <f t="shared" si="49"/>
        <v>50222</v>
      </c>
      <c r="H349" s="173">
        <f t="shared" si="46"/>
        <v>103.46174953074093</v>
      </c>
      <c r="I349" s="173">
        <f t="shared" si="47"/>
        <v>83.143246668732317</v>
      </c>
      <c r="J349" s="173">
        <f t="shared" si="47"/>
        <v>17.613717525987497</v>
      </c>
      <c r="K349" s="173">
        <f t="shared" si="47"/>
        <v>2.7047853360211067</v>
      </c>
      <c r="L349" s="163"/>
      <c r="M349" s="166">
        <f t="shared" si="50"/>
        <v>8.5676127232413215</v>
      </c>
      <c r="N349" s="166">
        <f t="shared" si="50"/>
        <v>8.5676127232413215</v>
      </c>
      <c r="O349" s="166">
        <f t="shared" si="50"/>
        <v>4.2838063616206608</v>
      </c>
      <c r="P349" s="166">
        <f t="shared" si="50"/>
        <v>6.9514428541298043</v>
      </c>
      <c r="Q349" s="166">
        <f t="shared" si="50"/>
        <v>7.3859080325129174</v>
      </c>
      <c r="R349" s="166">
        <f t="shared" si="50"/>
        <v>9.046104802746175</v>
      </c>
      <c r="S349" s="166">
        <f t="shared" si="50"/>
        <v>9.046104802746175</v>
      </c>
      <c r="T349" s="166">
        <f t="shared" si="50"/>
        <v>6.332273361922323</v>
      </c>
      <c r="U349" s="166">
        <f t="shared" si="50"/>
        <v>2.7047853360211067</v>
      </c>
      <c r="V349" s="166">
        <f t="shared" si="50"/>
        <v>9.046104802746175</v>
      </c>
      <c r="W349" s="166">
        <f t="shared" si="50"/>
        <v>8.9556437547187144</v>
      </c>
      <c r="X349" s="166">
        <f t="shared" si="50"/>
        <v>5.4276628816477057</v>
      </c>
      <c r="Y349" s="166">
        <f t="shared" si="50"/>
        <v>7.2368838421969404</v>
      </c>
      <c r="Z349" s="166">
        <f t="shared" si="50"/>
        <v>7.2732500926602413</v>
      </c>
      <c r="AA349" s="166">
        <f t="shared" si="50"/>
        <v>2.6365531585893374</v>
      </c>
    </row>
    <row r="350" spans="4:27" hidden="1" outlineLevel="1" x14ac:dyDescent="0.25">
      <c r="D350" s="138">
        <f t="shared" si="45"/>
        <v>283</v>
      </c>
      <c r="F350" s="165">
        <f t="shared" si="49"/>
        <v>50587</v>
      </c>
      <c r="H350" s="173">
        <f t="shared" si="46"/>
        <v>102.85793469543205</v>
      </c>
      <c r="I350" s="173">
        <f t="shared" si="47"/>
        <v>82.664156902086262</v>
      </c>
      <c r="J350" s="173">
        <f t="shared" si="47"/>
        <v>17.502516384004807</v>
      </c>
      <c r="K350" s="173">
        <f t="shared" si="47"/>
        <v>2.691261409341001</v>
      </c>
      <c r="L350" s="163"/>
      <c r="M350" s="166">
        <f t="shared" si="50"/>
        <v>8.5016421052723636</v>
      </c>
      <c r="N350" s="166">
        <f t="shared" si="50"/>
        <v>8.5016421052723636</v>
      </c>
      <c r="O350" s="166">
        <f t="shared" si="50"/>
        <v>4.2508210526361818</v>
      </c>
      <c r="P350" s="166">
        <f t="shared" si="50"/>
        <v>6.9027827541508957</v>
      </c>
      <c r="Q350" s="166">
        <f t="shared" si="50"/>
        <v>7.3342066762853264</v>
      </c>
      <c r="R350" s="166">
        <f t="shared" si="50"/>
        <v>9.0008742787324447</v>
      </c>
      <c r="S350" s="166">
        <f t="shared" si="50"/>
        <v>9.0008742787324447</v>
      </c>
      <c r="T350" s="166">
        <f t="shared" si="50"/>
        <v>6.3006119951127113</v>
      </c>
      <c r="U350" s="166">
        <f t="shared" si="50"/>
        <v>2.691261409341001</v>
      </c>
      <c r="V350" s="166">
        <f t="shared" si="50"/>
        <v>9.0008742787324447</v>
      </c>
      <c r="W350" s="166">
        <f t="shared" si="50"/>
        <v>8.9108655359451205</v>
      </c>
      <c r="X350" s="166">
        <f t="shared" si="50"/>
        <v>5.4005245672394668</v>
      </c>
      <c r="Y350" s="166">
        <f t="shared" si="50"/>
        <v>7.2006994229859558</v>
      </c>
      <c r="Z350" s="166">
        <f t="shared" si="50"/>
        <v>7.2368838421969404</v>
      </c>
      <c r="AA350" s="166">
        <f t="shared" si="50"/>
        <v>2.6233703927963909</v>
      </c>
    </row>
    <row r="351" spans="4:27" collapsed="1" x14ac:dyDescent="0.25">
      <c r="D351" s="138">
        <f t="shared" si="45"/>
        <v>295</v>
      </c>
      <c r="F351" s="165">
        <f t="shared" si="49"/>
        <v>50952</v>
      </c>
      <c r="H351" s="173">
        <f t="shared" si="46"/>
        <v>102.25778495888342</v>
      </c>
      <c r="I351" s="173">
        <f t="shared" si="47"/>
        <v>82.18793048818857</v>
      </c>
      <c r="J351" s="173">
        <f t="shared" si="47"/>
        <v>17.392049368400549</v>
      </c>
      <c r="K351" s="173">
        <f t="shared" si="47"/>
        <v>2.6778051022942964</v>
      </c>
      <c r="L351" s="163"/>
      <c r="M351" s="166">
        <f t="shared" si="50"/>
        <v>8.4361794610617657</v>
      </c>
      <c r="N351" s="166">
        <f t="shared" si="50"/>
        <v>8.4361794610617657</v>
      </c>
      <c r="O351" s="166">
        <f t="shared" si="50"/>
        <v>4.2180897305308829</v>
      </c>
      <c r="P351" s="166">
        <f t="shared" si="50"/>
        <v>6.854463274871839</v>
      </c>
      <c r="Q351" s="166">
        <f t="shared" si="50"/>
        <v>7.2828672295513286</v>
      </c>
      <c r="R351" s="166">
        <f t="shared" si="50"/>
        <v>8.9558699073387835</v>
      </c>
      <c r="S351" s="166">
        <f t="shared" si="50"/>
        <v>8.9558699073387835</v>
      </c>
      <c r="T351" s="166">
        <f t="shared" si="50"/>
        <v>6.2691089351371474</v>
      </c>
      <c r="U351" s="166">
        <f t="shared" si="50"/>
        <v>2.6778051022942964</v>
      </c>
      <c r="V351" s="166">
        <f t="shared" si="50"/>
        <v>8.9558699073387835</v>
      </c>
      <c r="W351" s="166">
        <f t="shared" si="50"/>
        <v>8.8663112082653956</v>
      </c>
      <c r="X351" s="166">
        <f t="shared" si="50"/>
        <v>5.3735219444032696</v>
      </c>
      <c r="Y351" s="166">
        <f t="shared" si="50"/>
        <v>7.1646959258710261</v>
      </c>
      <c r="Z351" s="166">
        <f t="shared" si="50"/>
        <v>7.2006994229859558</v>
      </c>
      <c r="AA351" s="166">
        <f t="shared" si="50"/>
        <v>2.6102535408324088</v>
      </c>
    </row>
    <row r="352" spans="4:27" x14ac:dyDescent="0.25">
      <c r="D352" s="138">
        <f t="shared" si="45"/>
        <v>307</v>
      </c>
      <c r="F352" s="165">
        <f t="shared" si="49"/>
        <v>51318</v>
      </c>
      <c r="H352" s="173">
        <f t="shared" si="46"/>
        <v>101.66127716171799</v>
      </c>
      <c r="I352" s="173">
        <f t="shared" si="47"/>
        <v>81.714549647921487</v>
      </c>
      <c r="J352" s="173">
        <f t="shared" si="47"/>
        <v>17.282311437013679</v>
      </c>
      <c r="K352" s="173">
        <f t="shared" si="47"/>
        <v>2.6644160767828247</v>
      </c>
      <c r="L352" s="163"/>
      <c r="M352" s="166">
        <f t="shared" si="50"/>
        <v>8.3712208792115899</v>
      </c>
      <c r="N352" s="166">
        <f t="shared" si="50"/>
        <v>8.3712208792115899</v>
      </c>
      <c r="O352" s="166">
        <f t="shared" si="50"/>
        <v>4.1856104396057949</v>
      </c>
      <c r="P352" s="166">
        <f t="shared" si="50"/>
        <v>6.8064820319477359</v>
      </c>
      <c r="Q352" s="166">
        <f t="shared" si="50"/>
        <v>7.2318871589444695</v>
      </c>
      <c r="R352" s="166">
        <f t="shared" si="50"/>
        <v>8.9110905578020887</v>
      </c>
      <c r="S352" s="166">
        <f t="shared" si="50"/>
        <v>8.9110905578020887</v>
      </c>
      <c r="T352" s="166">
        <f t="shared" si="50"/>
        <v>6.2377633904614616</v>
      </c>
      <c r="U352" s="166">
        <f t="shared" si="50"/>
        <v>2.6644160767828247</v>
      </c>
      <c r="V352" s="166">
        <f t="shared" si="50"/>
        <v>8.9110905578020887</v>
      </c>
      <c r="W352" s="166">
        <f t="shared" si="50"/>
        <v>8.8219796522240674</v>
      </c>
      <c r="X352" s="166">
        <f t="shared" si="50"/>
        <v>5.3466543346812525</v>
      </c>
      <c r="Y352" s="166">
        <f t="shared" si="50"/>
        <v>7.1288724462416706</v>
      </c>
      <c r="Z352" s="166">
        <f t="shared" si="50"/>
        <v>7.1646959258710261</v>
      </c>
      <c r="AA352" s="166">
        <f t="shared" si="50"/>
        <v>2.5972022731282469</v>
      </c>
    </row>
    <row r="355" spans="6:27" x14ac:dyDescent="0.25">
      <c r="F355" s="162" t="s">
        <v>170</v>
      </c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</row>
    <row r="356" spans="6:27" x14ac:dyDescent="0.25">
      <c r="F356" s="174">
        <v>2015</v>
      </c>
      <c r="H356" s="175">
        <f t="shared" ref="H356:H380" si="51">SUM(M356:AB356)</f>
        <v>0</v>
      </c>
      <c r="I356" s="175">
        <f t="shared" ref="I356:K381" si="52">SUMIF($M$10:$AB$10,I$3,$M356:$AB356)</f>
        <v>0</v>
      </c>
      <c r="J356" s="175">
        <f t="shared" si="52"/>
        <v>0</v>
      </c>
      <c r="K356" s="175">
        <f t="shared" si="52"/>
        <v>0</v>
      </c>
      <c r="L356" s="163"/>
      <c r="M356" s="175">
        <f t="shared" ref="M356:AA371" si="53">AVERAGEIF($A$12:$A$323,$F356,M$12:M$323)*M$4*IF(MOD($F356,4)=0,8784,8760)*M$5</f>
        <v>0</v>
      </c>
      <c r="N356" s="175">
        <f t="shared" si="53"/>
        <v>0</v>
      </c>
      <c r="O356" s="175">
        <f t="shared" si="53"/>
        <v>0</v>
      </c>
      <c r="P356" s="175">
        <f t="shared" si="53"/>
        <v>0</v>
      </c>
      <c r="Q356" s="175">
        <f t="shared" si="53"/>
        <v>0</v>
      </c>
      <c r="R356" s="175">
        <f t="shared" si="53"/>
        <v>0</v>
      </c>
      <c r="S356" s="175">
        <f t="shared" si="53"/>
        <v>0</v>
      </c>
      <c r="T356" s="175">
        <f t="shared" si="53"/>
        <v>0</v>
      </c>
      <c r="U356" s="175">
        <f t="shared" si="53"/>
        <v>0</v>
      </c>
      <c r="V356" s="175">
        <f t="shared" si="53"/>
        <v>0</v>
      </c>
      <c r="W356" s="175">
        <f t="shared" si="53"/>
        <v>0</v>
      </c>
      <c r="X356" s="175">
        <f t="shared" si="53"/>
        <v>0</v>
      </c>
      <c r="Y356" s="175">
        <f t="shared" si="53"/>
        <v>0</v>
      </c>
      <c r="Z356" s="175">
        <f t="shared" si="53"/>
        <v>0</v>
      </c>
      <c r="AA356" s="175">
        <f t="shared" si="53"/>
        <v>0</v>
      </c>
    </row>
    <row r="357" spans="6:27" x14ac:dyDescent="0.25">
      <c r="F357" s="174">
        <f>F356+1</f>
        <v>2016</v>
      </c>
      <c r="H357" s="175">
        <f t="shared" si="51"/>
        <v>0</v>
      </c>
      <c r="I357" s="175">
        <f t="shared" si="52"/>
        <v>0</v>
      </c>
      <c r="J357" s="175">
        <f t="shared" si="52"/>
        <v>0</v>
      </c>
      <c r="K357" s="175">
        <f t="shared" si="52"/>
        <v>0</v>
      </c>
      <c r="L357" s="163"/>
      <c r="M357" s="175">
        <f t="shared" si="53"/>
        <v>0</v>
      </c>
      <c r="N357" s="175">
        <f t="shared" si="53"/>
        <v>0</v>
      </c>
      <c r="O357" s="175">
        <f t="shared" si="53"/>
        <v>0</v>
      </c>
      <c r="P357" s="175">
        <f t="shared" si="53"/>
        <v>0</v>
      </c>
      <c r="Q357" s="175">
        <f t="shared" si="53"/>
        <v>0</v>
      </c>
      <c r="R357" s="175">
        <f t="shared" si="53"/>
        <v>0</v>
      </c>
      <c r="S357" s="175">
        <f t="shared" si="53"/>
        <v>0</v>
      </c>
      <c r="T357" s="175">
        <f t="shared" si="53"/>
        <v>0</v>
      </c>
      <c r="U357" s="175">
        <f t="shared" si="53"/>
        <v>0</v>
      </c>
      <c r="V357" s="175">
        <f t="shared" si="53"/>
        <v>0</v>
      </c>
      <c r="W357" s="175">
        <f t="shared" si="53"/>
        <v>0</v>
      </c>
      <c r="X357" s="175">
        <f t="shared" si="53"/>
        <v>0</v>
      </c>
      <c r="Y357" s="175">
        <f t="shared" si="53"/>
        <v>0</v>
      </c>
      <c r="Z357" s="175">
        <f t="shared" si="53"/>
        <v>0</v>
      </c>
      <c r="AA357" s="175">
        <f t="shared" si="53"/>
        <v>0</v>
      </c>
    </row>
    <row r="358" spans="6:27" x14ac:dyDescent="0.25">
      <c r="F358" s="174">
        <f t="shared" ref="F358:F381" si="54">F357+1</f>
        <v>2017</v>
      </c>
      <c r="H358" s="175">
        <f t="shared" si="51"/>
        <v>215532.08542620327</v>
      </c>
      <c r="I358" s="175">
        <f t="shared" si="52"/>
        <v>169932.78537145656</v>
      </c>
      <c r="J358" s="175">
        <f t="shared" si="52"/>
        <v>38323.577947362806</v>
      </c>
      <c r="K358" s="175">
        <f t="shared" si="52"/>
        <v>7275.7221073839064</v>
      </c>
      <c r="L358" s="163"/>
      <c r="M358" s="175">
        <f t="shared" si="53"/>
        <v>14307.337105743201</v>
      </c>
      <c r="N358" s="175">
        <f t="shared" si="53"/>
        <v>13873.218003479551</v>
      </c>
      <c r="O358" s="175">
        <f t="shared" si="53"/>
        <v>12256.664947598585</v>
      </c>
      <c r="P358" s="175">
        <f t="shared" si="53"/>
        <v>19742.261229921809</v>
      </c>
      <c r="Q358" s="175">
        <f t="shared" si="53"/>
        <v>11506.686622176479</v>
      </c>
      <c r="R358" s="175">
        <f t="shared" si="53"/>
        <v>13873.218003479551</v>
      </c>
      <c r="S358" s="175">
        <f t="shared" si="53"/>
        <v>24677.826537402263</v>
      </c>
      <c r="T358" s="175">
        <f t="shared" si="53"/>
        <v>17628.713960000754</v>
      </c>
      <c r="U358" s="175">
        <f t="shared" si="53"/>
        <v>7275.7221073839064</v>
      </c>
      <c r="V358" s="175">
        <f t="shared" si="53"/>
        <v>24450.359943883253</v>
      </c>
      <c r="W358" s="175">
        <f t="shared" si="53"/>
        <v>23017.894690380701</v>
      </c>
      <c r="X358" s="175">
        <f t="shared" si="53"/>
        <v>12270.039850934296</v>
      </c>
      <c r="Y358" s="175">
        <f t="shared" si="53"/>
        <v>20652.142423818925</v>
      </c>
      <c r="Z358" s="175">
        <f t="shared" si="53"/>
        <v>0</v>
      </c>
      <c r="AA358" s="175">
        <f t="shared" si="53"/>
        <v>0</v>
      </c>
    </row>
    <row r="359" spans="6:27" hidden="1" outlineLevel="1" x14ac:dyDescent="0.25">
      <c r="F359" s="174">
        <f t="shared" si="54"/>
        <v>2018</v>
      </c>
      <c r="H359" s="175">
        <f t="shared" si="51"/>
        <v>269426.48827487393</v>
      </c>
      <c r="I359" s="175">
        <f t="shared" si="52"/>
        <v>217156.03340727062</v>
      </c>
      <c r="J359" s="175">
        <f t="shared" si="52"/>
        <v>45031.111370756371</v>
      </c>
      <c r="K359" s="175">
        <f t="shared" si="52"/>
        <v>7239.3434968469846</v>
      </c>
      <c r="L359" s="163"/>
      <c r="M359" s="175">
        <f t="shared" si="53"/>
        <v>21350.839162900582</v>
      </c>
      <c r="N359" s="175">
        <f t="shared" si="53"/>
        <v>20703.00322659254</v>
      </c>
      <c r="O359" s="175">
        <f t="shared" si="53"/>
        <v>12162.288627502076</v>
      </c>
      <c r="P359" s="175">
        <f t="shared" si="53"/>
        <v>19604.06540131236</v>
      </c>
      <c r="Q359" s="175">
        <f t="shared" si="53"/>
        <v>17179.483126909487</v>
      </c>
      <c r="R359" s="175">
        <f t="shared" si="53"/>
        <v>20740.460915201929</v>
      </c>
      <c r="S359" s="175">
        <f t="shared" si="53"/>
        <v>24554.437404715245</v>
      </c>
      <c r="T359" s="175">
        <f t="shared" si="53"/>
        <v>17540.570390200744</v>
      </c>
      <c r="U359" s="175">
        <f t="shared" si="53"/>
        <v>7239.3434968469846</v>
      </c>
      <c r="V359" s="175">
        <f t="shared" si="53"/>
        <v>24328.108144163831</v>
      </c>
      <c r="W359" s="175">
        <f t="shared" si="53"/>
        <v>22902.805216928795</v>
      </c>
      <c r="X359" s="175">
        <f t="shared" si="53"/>
        <v>12208.689651679622</v>
      </c>
      <c r="Y359" s="175">
        <f t="shared" si="53"/>
        <v>20548.881711699829</v>
      </c>
      <c r="Z359" s="175">
        <f t="shared" si="53"/>
        <v>21091.589999999967</v>
      </c>
      <c r="AA359" s="175">
        <f t="shared" si="53"/>
        <v>7271.9217982199889</v>
      </c>
    </row>
    <row r="360" spans="6:27" hidden="1" outlineLevel="1" x14ac:dyDescent="0.25">
      <c r="F360" s="174">
        <f t="shared" si="54"/>
        <v>2019</v>
      </c>
      <c r="H360" s="175">
        <f t="shared" si="51"/>
        <v>267859.40518269723</v>
      </c>
      <c r="I360" s="175">
        <f t="shared" si="52"/>
        <v>215906.20069814369</v>
      </c>
      <c r="J360" s="175">
        <f t="shared" si="52"/>
        <v>44750.057705190789</v>
      </c>
      <c r="K360" s="175">
        <f t="shared" si="52"/>
        <v>7203.1467793627507</v>
      </c>
      <c r="L360" s="163"/>
      <c r="M360" s="175">
        <f t="shared" si="53"/>
        <v>21186.437701346247</v>
      </c>
      <c r="N360" s="175">
        <f t="shared" si="53"/>
        <v>20543.590101747774</v>
      </c>
      <c r="O360" s="175">
        <f t="shared" si="53"/>
        <v>12068.639005070308</v>
      </c>
      <c r="P360" s="175">
        <f t="shared" si="53"/>
        <v>19466.836943503164</v>
      </c>
      <c r="Q360" s="175">
        <f t="shared" si="53"/>
        <v>17059.226745021115</v>
      </c>
      <c r="R360" s="175">
        <f t="shared" si="53"/>
        <v>20636.758610625915</v>
      </c>
      <c r="S360" s="175">
        <f t="shared" si="53"/>
        <v>24431.665217691672</v>
      </c>
      <c r="T360" s="175">
        <f t="shared" si="53"/>
        <v>17452.867538249742</v>
      </c>
      <c r="U360" s="175">
        <f t="shared" si="53"/>
        <v>7203.1467793627507</v>
      </c>
      <c r="V360" s="175">
        <f t="shared" si="53"/>
        <v>24206.467603443012</v>
      </c>
      <c r="W360" s="175">
        <f t="shared" si="53"/>
        <v>22788.291190844149</v>
      </c>
      <c r="X360" s="175">
        <f t="shared" si="53"/>
        <v>12147.646203421225</v>
      </c>
      <c r="Y360" s="175">
        <f t="shared" si="53"/>
        <v>20446.137303141328</v>
      </c>
      <c r="Z360" s="175">
        <f t="shared" si="53"/>
        <v>20986.132049999964</v>
      </c>
      <c r="AA360" s="175">
        <f t="shared" si="53"/>
        <v>7235.5621892288873</v>
      </c>
    </row>
    <row r="361" spans="6:27" hidden="1" outlineLevel="1" x14ac:dyDescent="0.25">
      <c r="F361" s="174">
        <f t="shared" si="54"/>
        <v>2020</v>
      </c>
      <c r="H361" s="175">
        <f t="shared" si="51"/>
        <v>267031.39360061113</v>
      </c>
      <c r="I361" s="175">
        <f t="shared" si="52"/>
        <v>215251.94893923763</v>
      </c>
      <c r="J361" s="175">
        <f t="shared" si="52"/>
        <v>44592.67764044051</v>
      </c>
      <c r="K361" s="175">
        <f t="shared" si="52"/>
        <v>7186.7670209329708</v>
      </c>
      <c r="L361" s="163"/>
      <c r="M361" s="175">
        <f t="shared" si="53"/>
        <v>21080.900219076146</v>
      </c>
      <c r="N361" s="175">
        <f t="shared" si="53"/>
        <v>20441.254881136825</v>
      </c>
      <c r="O361" s="175">
        <f t="shared" si="53"/>
        <v>12008.520650442862</v>
      </c>
      <c r="P361" s="175">
        <f t="shared" si="53"/>
        <v>19383.529548144943</v>
      </c>
      <c r="Q361" s="175">
        <f t="shared" si="53"/>
        <v>16986.222602073933</v>
      </c>
      <c r="R361" s="175">
        <f t="shared" si="53"/>
        <v>20589.831186936011</v>
      </c>
      <c r="S361" s="175">
        <f t="shared" si="53"/>
        <v>24376.10828034734</v>
      </c>
      <c r="T361" s="175">
        <f t="shared" si="53"/>
        <v>17413.180195628527</v>
      </c>
      <c r="U361" s="175">
        <f t="shared" si="53"/>
        <v>7186.7670209329708</v>
      </c>
      <c r="V361" s="175">
        <f t="shared" si="53"/>
        <v>24151.422759303685</v>
      </c>
      <c r="W361" s="175">
        <f t="shared" si="53"/>
        <v>22736.471241012925</v>
      </c>
      <c r="X361" s="175">
        <f t="shared" si="53"/>
        <v>12120.022788766877</v>
      </c>
      <c r="Y361" s="175">
        <f t="shared" si="53"/>
        <v>20399.643347082143</v>
      </c>
      <c r="Z361" s="175">
        <f t="shared" si="53"/>
        <v>20938.410160680785</v>
      </c>
      <c r="AA361" s="175">
        <f t="shared" si="53"/>
        <v>7219.1087190451626</v>
      </c>
    </row>
    <row r="362" spans="6:27" hidden="1" outlineLevel="1" x14ac:dyDescent="0.25">
      <c r="F362" s="174">
        <f t="shared" si="54"/>
        <v>2021</v>
      </c>
      <c r="H362" s="175">
        <f t="shared" si="51"/>
        <v>264753.61194229516</v>
      </c>
      <c r="I362" s="175">
        <f t="shared" si="52"/>
        <v>213428.87161931986</v>
      </c>
      <c r="J362" s="175">
        <f t="shared" si="52"/>
        <v>44193.444932736675</v>
      </c>
      <c r="K362" s="175">
        <f t="shared" si="52"/>
        <v>7131.2953902386089</v>
      </c>
      <c r="L362" s="163"/>
      <c r="M362" s="175">
        <f t="shared" si="53"/>
        <v>20861.422704636832</v>
      </c>
      <c r="N362" s="175">
        <f t="shared" si="53"/>
        <v>20228.436843637995</v>
      </c>
      <c r="O362" s="175">
        <f t="shared" si="53"/>
        <v>11883.49751399884</v>
      </c>
      <c r="P362" s="175">
        <f t="shared" si="53"/>
        <v>19195.255101304359</v>
      </c>
      <c r="Q362" s="175">
        <f t="shared" si="53"/>
        <v>16821.233472701329</v>
      </c>
      <c r="R362" s="175">
        <f t="shared" si="53"/>
        <v>20430.906943484926</v>
      </c>
      <c r="S362" s="175">
        <f t="shared" si="53"/>
        <v>24187.959357145202</v>
      </c>
      <c r="T362" s="175">
        <f t="shared" si="53"/>
        <v>17278.775184555707</v>
      </c>
      <c r="U362" s="175">
        <f t="shared" si="53"/>
        <v>7131.2953902386089</v>
      </c>
      <c r="V362" s="175">
        <f t="shared" si="53"/>
        <v>23965.008089098676</v>
      </c>
      <c r="W362" s="175">
        <f t="shared" si="53"/>
        <v>22560.977986215486</v>
      </c>
      <c r="X362" s="175">
        <f t="shared" si="53"/>
        <v>12026.473432542101</v>
      </c>
      <c r="Y362" s="175">
        <f t="shared" si="53"/>
        <v>20242.1870835425</v>
      </c>
      <c r="Z362" s="175">
        <f t="shared" si="53"/>
        <v>20776.795382801225</v>
      </c>
      <c r="AA362" s="175">
        <f t="shared" si="53"/>
        <v>7163.3874563913332</v>
      </c>
    </row>
    <row r="363" spans="6:27" hidden="1" outlineLevel="1" x14ac:dyDescent="0.25">
      <c r="F363" s="174">
        <f t="shared" si="54"/>
        <v>2022</v>
      </c>
      <c r="H363" s="175">
        <f t="shared" si="51"/>
        <v>263214.78284136747</v>
      </c>
      <c r="I363" s="175">
        <f t="shared" si="52"/>
        <v>212201.28299948489</v>
      </c>
      <c r="J363" s="175">
        <f t="shared" si="52"/>
        <v>43917.860928595153</v>
      </c>
      <c r="K363" s="175">
        <f t="shared" si="52"/>
        <v>7095.6389132874137</v>
      </c>
      <c r="L363" s="163"/>
      <c r="M363" s="175">
        <f t="shared" si="53"/>
        <v>20700.789749811123</v>
      </c>
      <c r="N363" s="175">
        <f t="shared" si="53"/>
        <v>20072.677879941977</v>
      </c>
      <c r="O363" s="175">
        <f t="shared" si="53"/>
        <v>11791.994583141048</v>
      </c>
      <c r="P363" s="175">
        <f t="shared" si="53"/>
        <v>19060.888315595224</v>
      </c>
      <c r="Q363" s="175">
        <f t="shared" si="53"/>
        <v>16703.484838392418</v>
      </c>
      <c r="R363" s="175">
        <f t="shared" si="53"/>
        <v>20328.752408767501</v>
      </c>
      <c r="S363" s="175">
        <f t="shared" si="53"/>
        <v>24067.019560359473</v>
      </c>
      <c r="T363" s="175">
        <f t="shared" si="53"/>
        <v>17192.381308632925</v>
      </c>
      <c r="U363" s="175">
        <f t="shared" si="53"/>
        <v>7095.6389132874137</v>
      </c>
      <c r="V363" s="175">
        <f t="shared" si="53"/>
        <v>23845.183048653176</v>
      </c>
      <c r="W363" s="175">
        <f t="shared" si="53"/>
        <v>22448.173096284405</v>
      </c>
      <c r="X363" s="175">
        <f t="shared" si="53"/>
        <v>11966.341065379389</v>
      </c>
      <c r="Y363" s="175">
        <f t="shared" si="53"/>
        <v>20140.976148124781</v>
      </c>
      <c r="Z363" s="175">
        <f t="shared" si="53"/>
        <v>20672.911405887215</v>
      </c>
      <c r="AA363" s="175">
        <f t="shared" si="53"/>
        <v>7127.5705191093739</v>
      </c>
    </row>
    <row r="364" spans="6:27" hidden="1" outlineLevel="1" x14ac:dyDescent="0.25">
      <c r="F364" s="174">
        <f t="shared" si="54"/>
        <v>2023</v>
      </c>
      <c r="H364" s="175">
        <f t="shared" si="51"/>
        <v>261685.25343287783</v>
      </c>
      <c r="I364" s="175">
        <f t="shared" si="52"/>
        <v>210981.01732048049</v>
      </c>
      <c r="J364" s="175">
        <f t="shared" si="52"/>
        <v>43644.075393676336</v>
      </c>
      <c r="K364" s="175">
        <f t="shared" si="52"/>
        <v>7060.1607187209775</v>
      </c>
      <c r="L364" s="163"/>
      <c r="M364" s="175">
        <f t="shared" si="53"/>
        <v>20541.393668737575</v>
      </c>
      <c r="N364" s="175">
        <f t="shared" si="53"/>
        <v>19918.118260266423</v>
      </c>
      <c r="O364" s="175">
        <f t="shared" si="53"/>
        <v>11701.196224850857</v>
      </c>
      <c r="P364" s="175">
        <f t="shared" si="53"/>
        <v>18927.462097386062</v>
      </c>
      <c r="Q364" s="175">
        <f t="shared" si="53"/>
        <v>16586.560444523675</v>
      </c>
      <c r="R364" s="175">
        <f t="shared" si="53"/>
        <v>20227.108646723664</v>
      </c>
      <c r="S364" s="175">
        <f t="shared" si="53"/>
        <v>23946.684462557674</v>
      </c>
      <c r="T364" s="175">
        <f t="shared" si="53"/>
        <v>17106.419402089759</v>
      </c>
      <c r="U364" s="175">
        <f t="shared" si="53"/>
        <v>7060.1607187209775</v>
      </c>
      <c r="V364" s="175">
        <f t="shared" si="53"/>
        <v>23725.957133409909</v>
      </c>
      <c r="W364" s="175">
        <f t="shared" si="53"/>
        <v>22335.93223080298</v>
      </c>
      <c r="X364" s="175">
        <f t="shared" si="53"/>
        <v>11906.509360052492</v>
      </c>
      <c r="Y364" s="175">
        <f t="shared" si="53"/>
        <v>20040.271267384156</v>
      </c>
      <c r="Z364" s="175">
        <f t="shared" si="53"/>
        <v>20569.546848857775</v>
      </c>
      <c r="AA364" s="175">
        <f t="shared" si="53"/>
        <v>7091.9326665138269</v>
      </c>
    </row>
    <row r="365" spans="6:27" hidden="1" outlineLevel="1" x14ac:dyDescent="0.25">
      <c r="F365" s="174">
        <f t="shared" si="54"/>
        <v>2024</v>
      </c>
      <c r="H365" s="175">
        <f t="shared" si="51"/>
        <v>260877.74593521314</v>
      </c>
      <c r="I365" s="175">
        <f t="shared" si="52"/>
        <v>210342.73612538588</v>
      </c>
      <c r="J365" s="175">
        <f t="shared" si="52"/>
        <v>43490.903703151547</v>
      </c>
      <c r="K365" s="175">
        <f t="shared" si="52"/>
        <v>7044.1061066756656</v>
      </c>
      <c r="L365" s="163"/>
      <c r="M365" s="175">
        <f t="shared" si="53"/>
        <v>20439.069389371823</v>
      </c>
      <c r="N365" s="175">
        <f t="shared" si="53"/>
        <v>19818.898746236788</v>
      </c>
      <c r="O365" s="175">
        <f t="shared" si="53"/>
        <v>11642.908238615177</v>
      </c>
      <c r="P365" s="175">
        <f t="shared" si="53"/>
        <v>18846.462930821352</v>
      </c>
      <c r="Q365" s="175">
        <f t="shared" si="53"/>
        <v>16515.579054347381</v>
      </c>
      <c r="R365" s="175">
        <f t="shared" si="53"/>
        <v>20181.112755828373</v>
      </c>
      <c r="S365" s="175">
        <f t="shared" si="53"/>
        <v>23892.230358163361</v>
      </c>
      <c r="T365" s="175">
        <f t="shared" si="53"/>
        <v>17067.519873038433</v>
      </c>
      <c r="U365" s="175">
        <f t="shared" si="53"/>
        <v>7044.1061066756656</v>
      </c>
      <c r="V365" s="175">
        <f t="shared" si="53"/>
        <v>23672.004956914756</v>
      </c>
      <c r="W365" s="175">
        <f t="shared" si="53"/>
        <v>22285.140932853479</v>
      </c>
      <c r="X365" s="175">
        <f t="shared" si="53"/>
        <v>11879.434283973465</v>
      </c>
      <c r="Y365" s="175">
        <f t="shared" si="53"/>
        <v>19994.700239570651</v>
      </c>
      <c r="Z365" s="175">
        <f t="shared" si="53"/>
        <v>20522.772262872702</v>
      </c>
      <c r="AA365" s="175">
        <f t="shared" si="53"/>
        <v>7075.8058059296991</v>
      </c>
    </row>
    <row r="366" spans="6:27" hidden="1" outlineLevel="1" x14ac:dyDescent="0.25">
      <c r="F366" s="174">
        <f t="shared" si="54"/>
        <v>2025</v>
      </c>
      <c r="H366" s="175">
        <f t="shared" si="51"/>
        <v>258653.86004291003</v>
      </c>
      <c r="I366" s="175">
        <f t="shared" si="52"/>
        <v>208562.27353206417</v>
      </c>
      <c r="J366" s="175">
        <f t="shared" si="52"/>
        <v>43101.850895294134</v>
      </c>
      <c r="K366" s="175">
        <f t="shared" si="52"/>
        <v>6989.7356155517382</v>
      </c>
      <c r="L366" s="163"/>
      <c r="M366" s="175">
        <f t="shared" si="53"/>
        <v>20226.274105469638</v>
      </c>
      <c r="N366" s="175">
        <f t="shared" si="53"/>
        <v>19612.560184289974</v>
      </c>
      <c r="O366" s="175">
        <f t="shared" si="53"/>
        <v>11521.691566912328</v>
      </c>
      <c r="P366" s="175">
        <f t="shared" si="53"/>
        <v>18663.405073665428</v>
      </c>
      <c r="Q366" s="175">
        <f t="shared" si="53"/>
        <v>16355.161339762122</v>
      </c>
      <c r="R366" s="175">
        <f t="shared" si="53"/>
        <v>20025.3432379726</v>
      </c>
      <c r="S366" s="175">
        <f t="shared" si="53"/>
        <v>23707.816285043671</v>
      </c>
      <c r="T366" s="175">
        <f t="shared" si="53"/>
        <v>16935.782868553921</v>
      </c>
      <c r="U366" s="175">
        <f t="shared" si="53"/>
        <v>6989.7356155517382</v>
      </c>
      <c r="V366" s="175">
        <f t="shared" si="53"/>
        <v>23489.290711004156</v>
      </c>
      <c r="W366" s="175">
        <f t="shared" si="53"/>
        <v>22113.131306800729</v>
      </c>
      <c r="X366" s="175">
        <f t="shared" si="53"/>
        <v>11787.741929185971</v>
      </c>
      <c r="Y366" s="175">
        <f t="shared" si="53"/>
        <v>19840.369561492007</v>
      </c>
      <c r="Z366" s="175">
        <f t="shared" si="53"/>
        <v>20364.365619040414</v>
      </c>
      <c r="AA366" s="175">
        <f t="shared" si="53"/>
        <v>7021.1906381653498</v>
      </c>
    </row>
    <row r="367" spans="6:27" hidden="1" outlineLevel="1" x14ac:dyDescent="0.25">
      <c r="F367" s="174">
        <f t="shared" si="54"/>
        <v>2026</v>
      </c>
      <c r="H367" s="175">
        <f t="shared" si="51"/>
        <v>257151.88019005561</v>
      </c>
      <c r="I367" s="175">
        <f t="shared" si="52"/>
        <v>207363.7055242616</v>
      </c>
      <c r="J367" s="175">
        <f t="shared" si="52"/>
        <v>42833.387728320071</v>
      </c>
      <c r="K367" s="175">
        <f t="shared" si="52"/>
        <v>6954.7869374739794</v>
      </c>
      <c r="L367" s="163"/>
      <c r="M367" s="175">
        <f t="shared" si="53"/>
        <v>20070.531794857518</v>
      </c>
      <c r="N367" s="175">
        <f t="shared" si="53"/>
        <v>19461.543470870936</v>
      </c>
      <c r="O367" s="175">
        <f t="shared" si="53"/>
        <v>11432.974541847101</v>
      </c>
      <c r="P367" s="175">
        <f t="shared" si="53"/>
        <v>18532.761238149771</v>
      </c>
      <c r="Q367" s="175">
        <f t="shared" si="53"/>
        <v>16240.675210383792</v>
      </c>
      <c r="R367" s="175">
        <f t="shared" si="53"/>
        <v>19925.216521782735</v>
      </c>
      <c r="S367" s="175">
        <f t="shared" si="53"/>
        <v>23589.277203618447</v>
      </c>
      <c r="T367" s="175">
        <f t="shared" si="53"/>
        <v>16851.10395421115</v>
      </c>
      <c r="U367" s="175">
        <f t="shared" si="53"/>
        <v>6954.7869374739794</v>
      </c>
      <c r="V367" s="175">
        <f t="shared" si="53"/>
        <v>23371.844257449131</v>
      </c>
      <c r="W367" s="175">
        <f t="shared" si="53"/>
        <v>22002.565650266726</v>
      </c>
      <c r="X367" s="175">
        <f t="shared" si="53"/>
        <v>11728.803219540043</v>
      </c>
      <c r="Y367" s="175">
        <f t="shared" si="53"/>
        <v>19741.167713684546</v>
      </c>
      <c r="Z367" s="175">
        <f t="shared" si="53"/>
        <v>20262.543790945219</v>
      </c>
      <c r="AA367" s="175">
        <f t="shared" si="53"/>
        <v>6986.0846849745276</v>
      </c>
    </row>
    <row r="368" spans="6:27" hidden="1" outlineLevel="1" x14ac:dyDescent="0.25">
      <c r="F368" s="174">
        <f t="shared" si="54"/>
        <v>2027</v>
      </c>
      <c r="H368" s="175">
        <f t="shared" si="51"/>
        <v>255658.96828172775</v>
      </c>
      <c r="I368" s="175">
        <f t="shared" si="52"/>
        <v>206172.28065663402</v>
      </c>
      <c r="J368" s="175">
        <f t="shared" si="52"/>
        <v>42566.67462230711</v>
      </c>
      <c r="K368" s="175">
        <f t="shared" si="52"/>
        <v>6920.0130027866044</v>
      </c>
      <c r="L368" s="163"/>
      <c r="M368" s="175">
        <f t="shared" si="53"/>
        <v>19915.98870003712</v>
      </c>
      <c r="N368" s="175">
        <f t="shared" si="53"/>
        <v>19311.689586145236</v>
      </c>
      <c r="O368" s="175">
        <f t="shared" si="53"/>
        <v>11344.940637874881</v>
      </c>
      <c r="P368" s="175">
        <f t="shared" si="53"/>
        <v>18403.031909482714</v>
      </c>
      <c r="Q368" s="175">
        <f t="shared" si="53"/>
        <v>16126.990483911099</v>
      </c>
      <c r="R368" s="175">
        <f t="shared" si="53"/>
        <v>19825.590439173819</v>
      </c>
      <c r="S368" s="175">
        <f t="shared" si="53"/>
        <v>23471.330817600345</v>
      </c>
      <c r="T368" s="175">
        <f t="shared" si="53"/>
        <v>16766.848434440086</v>
      </c>
      <c r="U368" s="175">
        <f t="shared" si="53"/>
        <v>6920.0130027866044</v>
      </c>
      <c r="V368" s="175">
        <f t="shared" si="53"/>
        <v>23254.985036161877</v>
      </c>
      <c r="W368" s="175">
        <f t="shared" si="53"/>
        <v>21892.552822015376</v>
      </c>
      <c r="X368" s="175">
        <f t="shared" si="53"/>
        <v>11670.159203442336</v>
      </c>
      <c r="Y368" s="175">
        <f t="shared" si="53"/>
        <v>19642.461875116111</v>
      </c>
      <c r="Z368" s="175">
        <f t="shared" si="53"/>
        <v>20161.231071990496</v>
      </c>
      <c r="AA368" s="175">
        <f t="shared" si="53"/>
        <v>6951.1542615496555</v>
      </c>
    </row>
    <row r="369" spans="6:27" hidden="1" outlineLevel="1" x14ac:dyDescent="0.25">
      <c r="F369" s="174">
        <f t="shared" si="54"/>
        <v>2028</v>
      </c>
      <c r="H369" s="175">
        <f t="shared" si="51"/>
        <v>254871.43737190159</v>
      </c>
      <c r="I369" s="175">
        <f t="shared" si="52"/>
        <v>205549.56553414447</v>
      </c>
      <c r="J369" s="175">
        <f t="shared" si="52"/>
        <v>42417.594754949459</v>
      </c>
      <c r="K369" s="175">
        <f t="shared" si="52"/>
        <v>6904.2770828076691</v>
      </c>
      <c r="L369" s="163"/>
      <c r="M369" s="175">
        <f t="shared" si="53"/>
        <v>19816.779794134629</v>
      </c>
      <c r="N369" s="175">
        <f t="shared" si="53"/>
        <v>19215.490917636929</v>
      </c>
      <c r="O369" s="175">
        <f t="shared" si="53"/>
        <v>11288.427292483688</v>
      </c>
      <c r="P369" s="175">
        <f t="shared" si="53"/>
        <v>18324.27701676323</v>
      </c>
      <c r="Q369" s="175">
        <f t="shared" si="53"/>
        <v>16057.975801347073</v>
      </c>
      <c r="R369" s="175">
        <f t="shared" si="53"/>
        <v>19780.507589682002</v>
      </c>
      <c r="S369" s="175">
        <f t="shared" si="53"/>
        <v>23417.957654371286</v>
      </c>
      <c r="T369" s="175">
        <f t="shared" si="53"/>
        <v>16728.721080465886</v>
      </c>
      <c r="U369" s="175">
        <f t="shared" si="53"/>
        <v>6904.2770828076691</v>
      </c>
      <c r="V369" s="175">
        <f t="shared" si="53"/>
        <v>23202.103837312527</v>
      </c>
      <c r="W369" s="175">
        <f t="shared" si="53"/>
        <v>21842.769756694088</v>
      </c>
      <c r="X369" s="175">
        <f t="shared" si="53"/>
        <v>11643.6215811441</v>
      </c>
      <c r="Y369" s="175">
        <f t="shared" si="53"/>
        <v>19597.795454961746</v>
      </c>
      <c r="Z369" s="175">
        <f t="shared" si="53"/>
        <v>20115.38498489527</v>
      </c>
      <c r="AA369" s="175">
        <f t="shared" si="53"/>
        <v>6935.3475272014684</v>
      </c>
    </row>
    <row r="370" spans="6:27" hidden="1" outlineLevel="1" x14ac:dyDescent="0.25">
      <c r="F370" s="174">
        <f t="shared" si="54"/>
        <v>2029</v>
      </c>
      <c r="H370" s="175">
        <f t="shared" si="51"/>
        <v>252700.12069699439</v>
      </c>
      <c r="I370" s="175">
        <f t="shared" si="52"/>
        <v>203810.6837068903</v>
      </c>
      <c r="J370" s="175">
        <f t="shared" si="52"/>
        <v>42038.451117020319</v>
      </c>
      <c r="K370" s="175">
        <f t="shared" si="52"/>
        <v>6850.9858730838114</v>
      </c>
      <c r="L370" s="163"/>
      <c r="M370" s="175">
        <f t="shared" si="53"/>
        <v>19610.463293026569</v>
      </c>
      <c r="N370" s="175">
        <f t="shared" si="53"/>
        <v>19015.434556594155</v>
      </c>
      <c r="O370" s="175">
        <f t="shared" si="53"/>
        <v>11170.901193582025</v>
      </c>
      <c r="P370" s="175">
        <f t="shared" si="53"/>
        <v>18146.291211313521</v>
      </c>
      <c r="Q370" s="175">
        <f t="shared" si="53"/>
        <v>15902.002839670056</v>
      </c>
      <c r="R370" s="175">
        <f t="shared" si="53"/>
        <v>19627.830174543062</v>
      </c>
      <c r="S370" s="175">
        <f t="shared" si="53"/>
        <v>23237.204292694787</v>
      </c>
      <c r="T370" s="175">
        <f t="shared" si="53"/>
        <v>16599.599121306554</v>
      </c>
      <c r="U370" s="175">
        <f t="shared" si="53"/>
        <v>6850.9858730838114</v>
      </c>
      <c r="V370" s="175">
        <f t="shared" si="53"/>
        <v>23023.016560426167</v>
      </c>
      <c r="W370" s="175">
        <f t="shared" si="53"/>
        <v>21674.174607615783</v>
      </c>
      <c r="X370" s="175">
        <f t="shared" si="53"/>
        <v>11553.749365388001</v>
      </c>
      <c r="Y370" s="175">
        <f t="shared" si="53"/>
        <v>19446.528317911838</v>
      </c>
      <c r="Z370" s="175">
        <f t="shared" si="53"/>
        <v>19960.122792047383</v>
      </c>
      <c r="AA370" s="175">
        <f t="shared" si="53"/>
        <v>6881.8164977906945</v>
      </c>
    </row>
    <row r="371" spans="6:27" hidden="1" outlineLevel="1" x14ac:dyDescent="0.25">
      <c r="F371" s="174">
        <f t="shared" si="54"/>
        <v>2030</v>
      </c>
      <c r="H371" s="175">
        <f t="shared" si="51"/>
        <v>251234.07214799078</v>
      </c>
      <c r="I371" s="175">
        <f t="shared" si="52"/>
        <v>202640.42401613996</v>
      </c>
      <c r="J371" s="175">
        <f t="shared" si="52"/>
        <v>41776.917188132407</v>
      </c>
      <c r="K371" s="175">
        <f t="shared" si="52"/>
        <v>6816.7309437183903</v>
      </c>
      <c r="L371" s="163"/>
      <c r="M371" s="175">
        <f t="shared" si="53"/>
        <v>19459.462725670262</v>
      </c>
      <c r="N371" s="175">
        <f t="shared" si="53"/>
        <v>18869.015710508378</v>
      </c>
      <c r="O371" s="175">
        <f t="shared" si="53"/>
        <v>11084.885254391442</v>
      </c>
      <c r="P371" s="175">
        <f t="shared" si="53"/>
        <v>18019.267172834327</v>
      </c>
      <c r="Q371" s="175">
        <f t="shared" si="53"/>
        <v>15790.688819792364</v>
      </c>
      <c r="R371" s="175">
        <f t="shared" si="53"/>
        <v>19529.691023670341</v>
      </c>
      <c r="S371" s="175">
        <f t="shared" si="53"/>
        <v>23121.018271231307</v>
      </c>
      <c r="T371" s="175">
        <f t="shared" si="53"/>
        <v>16516.601125700014</v>
      </c>
      <c r="U371" s="175">
        <f t="shared" si="53"/>
        <v>6816.7309437183903</v>
      </c>
      <c r="V371" s="175">
        <f t="shared" si="53"/>
        <v>22907.901477624029</v>
      </c>
      <c r="W371" s="175">
        <f t="shared" si="53"/>
        <v>21565.803734577697</v>
      </c>
      <c r="X371" s="175">
        <f t="shared" si="53"/>
        <v>11495.980618561058</v>
      </c>
      <c r="Y371" s="175">
        <f t="shared" si="53"/>
        <v>19349.295676322272</v>
      </c>
      <c r="Z371" s="175">
        <f t="shared" si="53"/>
        <v>19860.32217808715</v>
      </c>
      <c r="AA371" s="175">
        <f t="shared" si="53"/>
        <v>6847.4074153017409</v>
      </c>
    </row>
    <row r="372" spans="6:27" hidden="1" outlineLevel="1" x14ac:dyDescent="0.25">
      <c r="F372" s="174">
        <f t="shared" si="54"/>
        <v>2031</v>
      </c>
      <c r="H372" s="175">
        <f t="shared" si="51"/>
        <v>249776.86579330108</v>
      </c>
      <c r="I372" s="175">
        <f t="shared" si="52"/>
        <v>201477.13224452786</v>
      </c>
      <c r="J372" s="175">
        <f t="shared" si="52"/>
        <v>41517.086259773379</v>
      </c>
      <c r="K372" s="175">
        <f t="shared" si="52"/>
        <v>6782.6472889998004</v>
      </c>
      <c r="L372" s="163"/>
      <c r="M372" s="175">
        <f t="shared" ref="M372:AA381" si="55">AVERAGEIF($A$12:$A$323,$F372,M$12:M$323)*M$4*IF(MOD($F372,4)=0,8784,8760)*M$5</f>
        <v>19309.624862682605</v>
      </c>
      <c r="N372" s="175">
        <f t="shared" si="55"/>
        <v>18723.724289537469</v>
      </c>
      <c r="O372" s="175">
        <f t="shared" si="55"/>
        <v>10999.53163793263</v>
      </c>
      <c r="P372" s="175">
        <f t="shared" si="55"/>
        <v>17893.132302624486</v>
      </c>
      <c r="Q372" s="175">
        <f t="shared" si="55"/>
        <v>15680.153998053816</v>
      </c>
      <c r="R372" s="175">
        <f t="shared" si="55"/>
        <v>19432.042568551995</v>
      </c>
      <c r="S372" s="175">
        <f t="shared" si="55"/>
        <v>23005.413179875155</v>
      </c>
      <c r="T372" s="175">
        <f t="shared" si="55"/>
        <v>16434.01812007152</v>
      </c>
      <c r="U372" s="175">
        <f t="shared" si="55"/>
        <v>6782.6472889998004</v>
      </c>
      <c r="V372" s="175">
        <f t="shared" si="55"/>
        <v>22793.361970235914</v>
      </c>
      <c r="W372" s="175">
        <f t="shared" si="55"/>
        <v>21457.974715904813</v>
      </c>
      <c r="X372" s="175">
        <f t="shared" si="55"/>
        <v>11438.500715468255</v>
      </c>
      <c r="Y372" s="175">
        <f t="shared" si="55"/>
        <v>19252.549197940662</v>
      </c>
      <c r="Z372" s="175">
        <f t="shared" si="55"/>
        <v>19761.020567196705</v>
      </c>
      <c r="AA372" s="175">
        <f t="shared" si="55"/>
        <v>6813.1703782252307</v>
      </c>
    </row>
    <row r="373" spans="6:27" hidden="1" outlineLevel="1" x14ac:dyDescent="0.25">
      <c r="F373" s="174">
        <f t="shared" si="54"/>
        <v>2032</v>
      </c>
      <c r="H373" s="175">
        <f t="shared" si="51"/>
        <v>249008.7980207603</v>
      </c>
      <c r="I373" s="175">
        <f t="shared" si="52"/>
        <v>200869.58930264029</v>
      </c>
      <c r="J373" s="175">
        <f t="shared" si="52"/>
        <v>41371.984983229457</v>
      </c>
      <c r="K373" s="175">
        <f t="shared" si="52"/>
        <v>6767.2237348905674</v>
      </c>
      <c r="L373" s="163"/>
      <c r="M373" s="175">
        <f t="shared" si="55"/>
        <v>19213.436479325537</v>
      </c>
      <c r="N373" s="175">
        <f t="shared" si="55"/>
        <v>18630.45449363819</v>
      </c>
      <c r="O373" s="175">
        <f t="shared" si="55"/>
        <v>10944.738902524166</v>
      </c>
      <c r="P373" s="175">
        <f t="shared" si="55"/>
        <v>17816.559500825308</v>
      </c>
      <c r="Q373" s="175">
        <f t="shared" si="55"/>
        <v>15613.05153080735</v>
      </c>
      <c r="R373" s="175">
        <f t="shared" si="55"/>
        <v>19387.854636135835</v>
      </c>
      <c r="S373" s="175">
        <f t="shared" si="55"/>
        <v>22953.099500589418</v>
      </c>
      <c r="T373" s="175">
        <f t="shared" si="55"/>
        <v>16396.64761311355</v>
      </c>
      <c r="U373" s="175">
        <f t="shared" si="55"/>
        <v>6767.2237348905674</v>
      </c>
      <c r="V373" s="175">
        <f t="shared" si="55"/>
        <v>22741.53048959127</v>
      </c>
      <c r="W373" s="175">
        <f t="shared" si="55"/>
        <v>21409.179869290565</v>
      </c>
      <c r="X373" s="175">
        <f t="shared" si="55"/>
        <v>11412.489878224864</v>
      </c>
      <c r="Y373" s="175">
        <f t="shared" si="55"/>
        <v>19208.76942853165</v>
      </c>
      <c r="Z373" s="175">
        <f t="shared" si="55"/>
        <v>19716.084547824728</v>
      </c>
      <c r="AA373" s="175">
        <f t="shared" si="55"/>
        <v>6797.6774154473496</v>
      </c>
    </row>
    <row r="374" spans="6:27" hidden="1" outlineLevel="1" x14ac:dyDescent="0.25">
      <c r="F374" s="174">
        <f t="shared" si="54"/>
        <v>2033</v>
      </c>
      <c r="H374" s="175">
        <f t="shared" si="51"/>
        <v>246888.75795189684</v>
      </c>
      <c r="I374" s="175">
        <f t="shared" si="52"/>
        <v>199171.28031993032</v>
      </c>
      <c r="J374" s="175">
        <f t="shared" si="52"/>
        <v>41002.487249674523</v>
      </c>
      <c r="K374" s="175">
        <f t="shared" si="52"/>
        <v>6714.990382292026</v>
      </c>
      <c r="L374" s="163"/>
      <c r="M374" s="175">
        <f t="shared" si="55"/>
        <v>19013.401507455397</v>
      </c>
      <c r="N374" s="175">
        <f t="shared" si="55"/>
        <v>18436.489065091715</v>
      </c>
      <c r="O374" s="175">
        <f t="shared" si="55"/>
        <v>10830.791012939279</v>
      </c>
      <c r="P374" s="175">
        <f t="shared" si="55"/>
        <v>17643.50521387058</v>
      </c>
      <c r="Q374" s="175">
        <f t="shared" si="55"/>
        <v>15461.400169626973</v>
      </c>
      <c r="R374" s="175">
        <f t="shared" si="55"/>
        <v>19238.207943930684</v>
      </c>
      <c r="S374" s="175">
        <f t="shared" si="55"/>
        <v>22775.934183405898</v>
      </c>
      <c r="T374" s="175">
        <f t="shared" si="55"/>
        <v>16270.088789323803</v>
      </c>
      <c r="U374" s="175">
        <f t="shared" si="55"/>
        <v>6714.990382292026</v>
      </c>
      <c r="V374" s="175">
        <f t="shared" si="55"/>
        <v>22565.998184582808</v>
      </c>
      <c r="W374" s="175">
        <f t="shared" si="55"/>
        <v>21243.931418113661</v>
      </c>
      <c r="X374" s="175">
        <f t="shared" si="55"/>
        <v>11324.401670831458</v>
      </c>
      <c r="Y374" s="175">
        <f t="shared" si="55"/>
        <v>19060.505019691205</v>
      </c>
      <c r="Z374" s="175">
        <f t="shared" si="55"/>
        <v>19563.904387038925</v>
      </c>
      <c r="AA374" s="175">
        <f t="shared" si="55"/>
        <v>6745.2090037024363</v>
      </c>
    </row>
    <row r="375" spans="6:27" hidden="1" outlineLevel="1" x14ac:dyDescent="0.25">
      <c r="F375" s="174">
        <f t="shared" si="54"/>
        <v>2034</v>
      </c>
      <c r="H375" s="175">
        <f t="shared" si="51"/>
        <v>245457.74651108959</v>
      </c>
      <c r="I375" s="175">
        <f t="shared" si="52"/>
        <v>198028.63478775864</v>
      </c>
      <c r="J375" s="175">
        <f t="shared" si="52"/>
        <v>40747.696292950408</v>
      </c>
      <c r="K375" s="175">
        <f t="shared" si="52"/>
        <v>6681.415430380569</v>
      </c>
      <c r="L375" s="163"/>
      <c r="M375" s="175">
        <f t="shared" si="55"/>
        <v>18866.998315847984</v>
      </c>
      <c r="N375" s="175">
        <f t="shared" si="55"/>
        <v>18294.528099290503</v>
      </c>
      <c r="O375" s="175">
        <f t="shared" si="55"/>
        <v>10747.393922139645</v>
      </c>
      <c r="P375" s="175">
        <f t="shared" si="55"/>
        <v>17520.000677373479</v>
      </c>
      <c r="Q375" s="175">
        <f t="shared" si="55"/>
        <v>15353.170368439583</v>
      </c>
      <c r="R375" s="175">
        <f t="shared" si="55"/>
        <v>19142.016904211036</v>
      </c>
      <c r="S375" s="175">
        <f t="shared" si="55"/>
        <v>22662.054512488881</v>
      </c>
      <c r="T375" s="175">
        <f t="shared" si="55"/>
        <v>16188.738345377191</v>
      </c>
      <c r="U375" s="175">
        <f t="shared" si="55"/>
        <v>6681.415430380569</v>
      </c>
      <c r="V375" s="175">
        <f t="shared" si="55"/>
        <v>22453.168193659909</v>
      </c>
      <c r="W375" s="175">
        <f t="shared" si="55"/>
        <v>21137.711761023103</v>
      </c>
      <c r="X375" s="175">
        <f t="shared" si="55"/>
        <v>11267.779662477307</v>
      </c>
      <c r="Y375" s="175">
        <f t="shared" si="55"/>
        <v>18965.202494592755</v>
      </c>
      <c r="Z375" s="175">
        <f t="shared" si="55"/>
        <v>19466.084865103727</v>
      </c>
      <c r="AA375" s="175">
        <f t="shared" si="55"/>
        <v>6711.4829586839223</v>
      </c>
    </row>
    <row r="376" spans="6:27" hidden="1" outlineLevel="1" x14ac:dyDescent="0.25">
      <c r="F376" s="174">
        <f t="shared" si="54"/>
        <v>2035</v>
      </c>
      <c r="H376" s="175">
        <f t="shared" si="51"/>
        <v>244035.35735153183</v>
      </c>
      <c r="I376" s="175">
        <f t="shared" si="52"/>
        <v>196892.78641268561</v>
      </c>
      <c r="J376" s="175">
        <f t="shared" si="52"/>
        <v>40494.562585617561</v>
      </c>
      <c r="K376" s="175">
        <f t="shared" si="52"/>
        <v>6648.0083532286626</v>
      </c>
      <c r="L376" s="163"/>
      <c r="M376" s="175">
        <f t="shared" si="55"/>
        <v>18721.722428815956</v>
      </c>
      <c r="N376" s="175">
        <f t="shared" si="55"/>
        <v>18153.660232925966</v>
      </c>
      <c r="O376" s="175">
        <f t="shared" si="55"/>
        <v>10664.63898893917</v>
      </c>
      <c r="P376" s="175">
        <f t="shared" si="55"/>
        <v>17397.360672631872</v>
      </c>
      <c r="Q376" s="175">
        <f t="shared" si="55"/>
        <v>15245.698175860507</v>
      </c>
      <c r="R376" s="175">
        <f t="shared" si="55"/>
        <v>19046.30681968998</v>
      </c>
      <c r="S376" s="175">
        <f t="shared" si="55"/>
        <v>22548.744239926426</v>
      </c>
      <c r="T376" s="175">
        <f t="shared" si="55"/>
        <v>16107.7946536503</v>
      </c>
      <c r="U376" s="175">
        <f t="shared" si="55"/>
        <v>6648.0083532286626</v>
      </c>
      <c r="V376" s="175">
        <f t="shared" si="55"/>
        <v>22340.902352691595</v>
      </c>
      <c r="W376" s="175">
        <f t="shared" si="55"/>
        <v>21032.023202217977</v>
      </c>
      <c r="X376" s="175">
        <f t="shared" si="55"/>
        <v>11211.440764164914</v>
      </c>
      <c r="Y376" s="175">
        <f t="shared" si="55"/>
        <v>18870.376482119787</v>
      </c>
      <c r="Z376" s="175">
        <f t="shared" si="55"/>
        <v>19368.754440778219</v>
      </c>
      <c r="AA376" s="175">
        <f t="shared" si="55"/>
        <v>6677.9255438905057</v>
      </c>
    </row>
    <row r="377" spans="6:27" hidden="1" outlineLevel="1" x14ac:dyDescent="0.25">
      <c r="F377" s="174">
        <f t="shared" si="54"/>
        <v>2036</v>
      </c>
      <c r="H377" s="175">
        <f t="shared" si="51"/>
        <v>243286.25292667141</v>
      </c>
      <c r="I377" s="175">
        <f t="shared" si="52"/>
        <v>196300.03207254136</v>
      </c>
      <c r="J377" s="175">
        <f t="shared" si="52"/>
        <v>40353.329889759378</v>
      </c>
      <c r="K377" s="175">
        <f t="shared" si="52"/>
        <v>6632.8909643706384</v>
      </c>
      <c r="L377" s="163"/>
      <c r="M377" s="175">
        <f t="shared" si="55"/>
        <v>18628.462604925349</v>
      </c>
      <c r="N377" s="175">
        <f t="shared" si="55"/>
        <v>18063.23013693828</v>
      </c>
      <c r="O377" s="175">
        <f t="shared" si="55"/>
        <v>10611.514477679746</v>
      </c>
      <c r="P377" s="175">
        <f t="shared" si="55"/>
        <v>17322.909501753373</v>
      </c>
      <c r="Q377" s="175">
        <f t="shared" si="55"/>
        <v>15180.454941475044</v>
      </c>
      <c r="R377" s="175">
        <f t="shared" si="55"/>
        <v>19002.996039798629</v>
      </c>
      <c r="S377" s="175">
        <f t="shared" si="55"/>
        <v>22497.469013298658</v>
      </c>
      <c r="T377" s="175">
        <f t="shared" si="55"/>
        <v>16071.165969917349</v>
      </c>
      <c r="U377" s="175">
        <f t="shared" si="55"/>
        <v>6632.8909643706384</v>
      </c>
      <c r="V377" s="175">
        <f t="shared" si="55"/>
        <v>22290.099752821101</v>
      </c>
      <c r="W377" s="175">
        <f t="shared" si="55"/>
        <v>20984.196957675955</v>
      </c>
      <c r="X377" s="175">
        <f t="shared" si="55"/>
        <v>11185.946255029969</v>
      </c>
      <c r="Y377" s="175">
        <f t="shared" si="55"/>
        <v>18827.465762996067</v>
      </c>
      <c r="Z377" s="175">
        <f t="shared" si="55"/>
        <v>19324.710423830689</v>
      </c>
      <c r="AA377" s="175">
        <f t="shared" si="55"/>
        <v>6662.7401241605612</v>
      </c>
    </row>
    <row r="378" spans="6:27" hidden="1" outlineLevel="1" x14ac:dyDescent="0.25">
      <c r="F378" s="174">
        <f t="shared" si="54"/>
        <v>2037</v>
      </c>
      <c r="H378" s="175">
        <f t="shared" si="51"/>
        <v>241216.22989039743</v>
      </c>
      <c r="I378" s="175">
        <f t="shared" si="52"/>
        <v>194641.31337291462</v>
      </c>
      <c r="J378" s="175">
        <f t="shared" si="52"/>
        <v>39993.222047577612</v>
      </c>
      <c r="K378" s="175">
        <f t="shared" si="52"/>
        <v>6581.6944699052092</v>
      </c>
      <c r="L378" s="163"/>
      <c r="M378" s="175">
        <f t="shared" si="55"/>
        <v>18434.517914334992</v>
      </c>
      <c r="N378" s="175">
        <f t="shared" si="55"/>
        <v>17875.170195854113</v>
      </c>
      <c r="O378" s="175">
        <f t="shared" si="55"/>
        <v>10501.035854955155</v>
      </c>
      <c r="P378" s="175">
        <f t="shared" si="55"/>
        <v>17154.65009388798</v>
      </c>
      <c r="Q378" s="175">
        <f t="shared" si="55"/>
        <v>15033.005440609075</v>
      </c>
      <c r="R378" s="175">
        <f t="shared" si="55"/>
        <v>18856.319909163576</v>
      </c>
      <c r="S378" s="175">
        <f t="shared" si="55"/>
        <v>22323.820516133168</v>
      </c>
      <c r="T378" s="175">
        <f t="shared" si="55"/>
        <v>15947.119401980141</v>
      </c>
      <c r="U378" s="175">
        <f t="shared" si="55"/>
        <v>6581.6944699052092</v>
      </c>
      <c r="V378" s="175">
        <f t="shared" si="55"/>
        <v>22118.051851723503</v>
      </c>
      <c r="W378" s="175">
        <f t="shared" si="55"/>
        <v>20822.228770775855</v>
      </c>
      <c r="X378" s="175">
        <f t="shared" si="55"/>
        <v>11099.606642542372</v>
      </c>
      <c r="Y378" s="175">
        <f t="shared" si="55"/>
        <v>18682.144476710644</v>
      </c>
      <c r="Z378" s="175">
        <f t="shared" si="55"/>
        <v>19175.551115231454</v>
      </c>
      <c r="AA378" s="175">
        <f t="shared" si="55"/>
        <v>6611.3132365901974</v>
      </c>
    </row>
    <row r="379" spans="6:27" hidden="1" outlineLevel="1" x14ac:dyDescent="0.25">
      <c r="F379" s="174">
        <f t="shared" si="54"/>
        <v>2038</v>
      </c>
      <c r="H379" s="175">
        <f t="shared" si="51"/>
        <v>239819.38447517058</v>
      </c>
      <c r="I379" s="175">
        <f t="shared" si="52"/>
        <v>193525.60549980396</v>
      </c>
      <c r="J379" s="175">
        <f t="shared" si="52"/>
        <v>39744.992977810922</v>
      </c>
      <c r="K379" s="175">
        <f t="shared" si="52"/>
        <v>6548.7859975556848</v>
      </c>
      <c r="L379" s="163"/>
      <c r="M379" s="175">
        <f t="shared" si="55"/>
        <v>18292.572126394607</v>
      </c>
      <c r="N379" s="175">
        <f t="shared" si="55"/>
        <v>17737.531385346032</v>
      </c>
      <c r="O379" s="175">
        <f t="shared" si="55"/>
        <v>10420.177878871998</v>
      </c>
      <c r="P379" s="175">
        <f t="shared" si="55"/>
        <v>17034.567543230765</v>
      </c>
      <c r="Q379" s="175">
        <f t="shared" si="55"/>
        <v>14927.774402524812</v>
      </c>
      <c r="R379" s="175">
        <f t="shared" si="55"/>
        <v>18762.038309617757</v>
      </c>
      <c r="S379" s="175">
        <f t="shared" si="55"/>
        <v>22212.201413552506</v>
      </c>
      <c r="T379" s="175">
        <f t="shared" si="55"/>
        <v>15867.383804970244</v>
      </c>
      <c r="U379" s="175">
        <f t="shared" si="55"/>
        <v>6548.7859975556848</v>
      </c>
      <c r="V379" s="175">
        <f t="shared" si="55"/>
        <v>22007.461592464893</v>
      </c>
      <c r="W379" s="175">
        <f t="shared" si="55"/>
        <v>20718.117626921983</v>
      </c>
      <c r="X379" s="175">
        <f t="shared" si="55"/>
        <v>11044.108609329664</v>
      </c>
      <c r="Y379" s="175">
        <f t="shared" si="55"/>
        <v>18588.733754327095</v>
      </c>
      <c r="Z379" s="175">
        <f t="shared" si="55"/>
        <v>19079.673359655295</v>
      </c>
      <c r="AA379" s="175">
        <f t="shared" si="55"/>
        <v>6578.2566704072451</v>
      </c>
    </row>
    <row r="380" spans="6:27" collapsed="1" x14ac:dyDescent="0.25">
      <c r="F380" s="174">
        <f t="shared" si="54"/>
        <v>2039</v>
      </c>
      <c r="H380" s="175">
        <f t="shared" si="51"/>
        <v>238430.94710914858</v>
      </c>
      <c r="I380" s="175">
        <f t="shared" si="52"/>
        <v>192416.52836339924</v>
      </c>
      <c r="J380" s="175">
        <f t="shared" si="52"/>
        <v>39498.376678181434</v>
      </c>
      <c r="K380" s="175">
        <f t="shared" si="52"/>
        <v>6516.0420675679061</v>
      </c>
      <c r="L380" s="163"/>
      <c r="M380" s="175">
        <f t="shared" si="55"/>
        <v>18151.719321021374</v>
      </c>
      <c r="N380" s="175">
        <f t="shared" si="55"/>
        <v>17600.952393678872</v>
      </c>
      <c r="O380" s="175">
        <f t="shared" si="55"/>
        <v>10339.942509204686</v>
      </c>
      <c r="P380" s="175">
        <f t="shared" si="55"/>
        <v>16915.325570428144</v>
      </c>
      <c r="Q380" s="175">
        <f t="shared" si="55"/>
        <v>14823.279981707135</v>
      </c>
      <c r="R380" s="175">
        <f t="shared" si="55"/>
        <v>18668.228118069674</v>
      </c>
      <c r="S380" s="175">
        <f t="shared" si="55"/>
        <v>22101.140406484741</v>
      </c>
      <c r="T380" s="175">
        <f t="shared" si="55"/>
        <v>15788.046885945394</v>
      </c>
      <c r="U380" s="175">
        <f t="shared" si="55"/>
        <v>6516.0420675679061</v>
      </c>
      <c r="V380" s="175">
        <f t="shared" si="55"/>
        <v>21897.424284502566</v>
      </c>
      <c r="W380" s="175">
        <f t="shared" si="55"/>
        <v>20614.527038787375</v>
      </c>
      <c r="X380" s="175">
        <f t="shared" si="55"/>
        <v>10988.888066283014</v>
      </c>
      <c r="Y380" s="175">
        <f t="shared" si="55"/>
        <v>18495.790085555462</v>
      </c>
      <c r="Z380" s="175">
        <f t="shared" si="55"/>
        <v>18984.274992857023</v>
      </c>
      <c r="AA380" s="175">
        <f t="shared" si="55"/>
        <v>6545.3653870552107</v>
      </c>
    </row>
    <row r="381" spans="6:27" x14ac:dyDescent="0.25">
      <c r="F381" s="174">
        <f t="shared" si="54"/>
        <v>2040</v>
      </c>
      <c r="H381" s="175">
        <f t="shared" ref="H381" si="56">SUM(M381:AB381)</f>
        <v>237700.31952903667</v>
      </c>
      <c r="I381" s="175">
        <f t="shared" si="52"/>
        <v>191838.18908113503</v>
      </c>
      <c r="J381" s="175">
        <f t="shared" si="52"/>
        <v>39360.905681473698</v>
      </c>
      <c r="K381" s="175">
        <f t="shared" si="52"/>
        <v>6501.2247664279557</v>
      </c>
      <c r="L381" s="163"/>
      <c r="M381" s="175">
        <f t="shared" si="55"/>
        <v>18061.298893433755</v>
      </c>
      <c r="N381" s="175">
        <f t="shared" si="55"/>
        <v>17513.275539864662</v>
      </c>
      <c r="O381" s="175">
        <f t="shared" si="55"/>
        <v>10288.43543120404</v>
      </c>
      <c r="P381" s="175">
        <f t="shared" si="55"/>
        <v>16842.937245658261</v>
      </c>
      <c r="Q381" s="175">
        <f t="shared" si="55"/>
        <v>14759.844465730626</v>
      </c>
      <c r="R381" s="175">
        <f t="shared" si="55"/>
        <v>18625.777078787483</v>
      </c>
      <c r="S381" s="175">
        <f t="shared" si="55"/>
        <v>22050.883018711083</v>
      </c>
      <c r="T381" s="175">
        <f t="shared" si="55"/>
        <v>15752.145299875978</v>
      </c>
      <c r="U381" s="175">
        <f t="shared" si="55"/>
        <v>6501.2247664279557</v>
      </c>
      <c r="V381" s="175">
        <f t="shared" si="55"/>
        <v>21847.630141609032</v>
      </c>
      <c r="W381" s="175">
        <f t="shared" si="55"/>
        <v>20567.650169082732</v>
      </c>
      <c r="X381" s="175">
        <f t="shared" si="55"/>
        <v>10963.899635885709</v>
      </c>
      <c r="Y381" s="175">
        <f t="shared" si="55"/>
        <v>18453.731165634876</v>
      </c>
      <c r="Z381" s="175">
        <f t="shared" si="55"/>
        <v>18941.105271640386</v>
      </c>
      <c r="AA381" s="175">
        <f t="shared" si="55"/>
        <v>6530.4814054901271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Displacement</vt:lpstr>
      <vt:lpstr>Potential</vt:lpstr>
      <vt:lpstr>Signed QFs</vt:lpstr>
      <vt:lpstr>OR Signed Queue</vt:lpstr>
      <vt:lpstr>OR Signed Detail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mpaschal</cp:lastModifiedBy>
  <cp:lastPrinted>2015-01-16T23:21:26Z</cp:lastPrinted>
  <dcterms:created xsi:type="dcterms:W3CDTF">2012-08-28T21:02:31Z</dcterms:created>
  <dcterms:modified xsi:type="dcterms:W3CDTF">2015-08-10T23:01:23Z</dcterms:modified>
</cp:coreProperties>
</file>