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5docs\1503556\"/>
    </mc:Choice>
  </mc:AlternateContent>
  <bookViews>
    <workbookView xWindow="15" yWindow="30" windowWidth="16485" windowHeight="8550"/>
  </bookViews>
  <sheets>
    <sheet name="Queue" sheetId="7" r:id="rId1"/>
    <sheet name="Displacement" sheetId="6" r:id="rId2"/>
    <sheet name="Potential QFs" sheetId="4" r:id="rId3"/>
    <sheet name="Signed QFs" sheetId="5" r:id="rId4"/>
  </sheets>
  <externalReferences>
    <externalReference r:id="rId5"/>
  </externalReferences>
  <definedNames>
    <definedName name="_xlnm._FilterDatabase" localSheetId="2" hidden="1">'Potential QFs'!$A$2:$AQ$13</definedName>
    <definedName name="_xlnm._FilterDatabase" localSheetId="0" hidden="1">Queue!$B$3:$M$125</definedName>
    <definedName name="_Order1" hidden="1">255</definedName>
    <definedName name="_Order2" hidden="1">0</definedName>
    <definedName name="AC_Case">Queue!$D$125</definedName>
    <definedName name="Active_CF">[1]!Active_CF</definedName>
    <definedName name="Active_Deg_Method">[1]!Active_Deg_Method</definedName>
    <definedName name="Active_Deg_Rate">[1]!Active_Deg_Rate</definedName>
    <definedName name="Active_Delivery_Point">[1]!Active_Delivery_Point</definedName>
    <definedName name="Active_MW">[1]!Active_MW</definedName>
    <definedName name="Active_Name_Conf">[1]!Active_Name_Conf</definedName>
    <definedName name="Active_Online">[1]!Active_Online</definedName>
    <definedName name="Active_QF_Name">[1]!Active_QF_Name</definedName>
    <definedName name="Active_QF_Queue_Date">[1]!Active_QF_Queue_Date</definedName>
    <definedName name="Active_Status">[1]!Active_Status</definedName>
    <definedName name="Base_Case">Queue!$D$122</definedName>
    <definedName name="CC_E_Fixed">Queue!$S$6</definedName>
    <definedName name="CC_E_Gas">Queue!$S$8</definedName>
    <definedName name="CC_E_Hydro">Queue!$S$9</definedName>
    <definedName name="CC_E_Tracking">Queue!$S$7</definedName>
    <definedName name="CC_E_Wind">Queue!$S$5</definedName>
    <definedName name="CC_W_Fixed">Queue!$V$6</definedName>
    <definedName name="CC_W_Gas">Queue!$V$8</definedName>
    <definedName name="CC_W_Hydro">Queue!$V$9</definedName>
    <definedName name="CC_W_Tracking">Queue!$V$7</definedName>
    <definedName name="CC_W_Wind">Queue!$V$5</definedName>
    <definedName name="_xlnm.Print_Area" localSheetId="0">Queue!$B$1:$M$125</definedName>
  </definedNames>
  <calcPr calcId="152511" calcOnSave="0"/>
</workbook>
</file>

<file path=xl/calcChain.xml><?xml version="1.0" encoding="utf-8"?>
<calcChain xmlns="http://schemas.openxmlformats.org/spreadsheetml/2006/main">
  <c r="D5" i="7" l="1"/>
  <c r="G5" i="7" s="1"/>
  <c r="F5" i="7"/>
  <c r="U5" i="7"/>
  <c r="B6" i="7"/>
  <c r="B7" i="7" s="1"/>
  <c r="B8" i="7" s="1"/>
  <c r="B9" i="7" s="1"/>
  <c r="B10" i="7" s="1"/>
  <c r="B11" i="7" s="1"/>
  <c r="D6" i="7"/>
  <c r="G6" i="7" s="1"/>
  <c r="U6" i="7"/>
  <c r="D7" i="7"/>
  <c r="G7" i="7" s="1"/>
  <c r="U7" i="7"/>
  <c r="D8" i="7"/>
  <c r="G8" i="7"/>
  <c r="U8" i="7"/>
  <c r="D9" i="7"/>
  <c r="F10" i="7"/>
  <c r="U9" i="7"/>
  <c r="G10" i="7"/>
  <c r="D10" i="7" s="1"/>
  <c r="D11" i="7"/>
  <c r="G11" i="7" s="1"/>
  <c r="B13" i="7"/>
  <c r="B14" i="7" s="1"/>
  <c r="B15" i="7" s="1"/>
  <c r="B16" i="7" s="1"/>
  <c r="B17" i="7" s="1"/>
  <c r="D30" i="7"/>
  <c r="G30" i="7" s="1"/>
  <c r="B31" i="7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D31" i="7"/>
  <c r="G31" i="7" s="1"/>
  <c r="D32" i="7"/>
  <c r="D33" i="7"/>
  <c r="D34" i="7"/>
  <c r="D35" i="7"/>
  <c r="G35" i="7" s="1"/>
  <c r="D36" i="7"/>
  <c r="D37" i="7"/>
  <c r="D38" i="7"/>
  <c r="D39" i="7"/>
  <c r="D40" i="7"/>
  <c r="G40" i="7" s="1"/>
  <c r="D42" i="7"/>
  <c r="G42" i="7" s="1"/>
  <c r="D43" i="7"/>
  <c r="G43" i="7" s="1"/>
  <c r="D45" i="7"/>
  <c r="G45" i="7" s="1"/>
  <c r="D46" i="7"/>
  <c r="D47" i="7"/>
  <c r="D48" i="7"/>
  <c r="D49" i="7"/>
  <c r="G49" i="7" s="1"/>
  <c r="D50" i="7"/>
  <c r="D51" i="7"/>
  <c r="D52" i="7"/>
  <c r="D53" i="7"/>
  <c r="G53" i="7" s="1"/>
  <c r="D54" i="7"/>
  <c r="D55" i="7"/>
  <c r="D56" i="7"/>
  <c r="D57" i="7"/>
  <c r="G57" i="7" s="1"/>
  <c r="D58" i="7"/>
  <c r="D59" i="7"/>
  <c r="D60" i="7"/>
  <c r="D61" i="7"/>
  <c r="G61" i="7" s="1"/>
  <c r="D124" i="7"/>
  <c r="G124" i="7" s="1"/>
  <c r="G32" i="7" l="1"/>
  <c r="G39" i="7"/>
  <c r="G34" i="7"/>
  <c r="G33" i="7"/>
  <c r="E120" i="7"/>
  <c r="G54" i="7"/>
  <c r="G46" i="7"/>
  <c r="G56" i="7"/>
  <c r="G48" i="7"/>
  <c r="G58" i="7"/>
  <c r="G50" i="7"/>
  <c r="G60" i="7"/>
  <c r="G52" i="7"/>
  <c r="B18" i="7"/>
  <c r="B19" i="7" s="1"/>
  <c r="B20" i="7" s="1"/>
  <c r="B21" i="7" s="1"/>
  <c r="D27" i="7"/>
  <c r="G59" i="7"/>
  <c r="G55" i="7"/>
  <c r="G51" i="7"/>
  <c r="P5" i="7"/>
  <c r="G47" i="7"/>
  <c r="D41" i="7"/>
  <c r="E27" i="7"/>
  <c r="E122" i="7" s="1"/>
  <c r="G41" i="7" l="1"/>
  <c r="D120" i="7"/>
  <c r="D122" i="7" s="1"/>
  <c r="D125" i="7" s="1"/>
  <c r="B124" i="7"/>
  <c r="N10" i="7"/>
  <c r="N9" i="7"/>
  <c r="AN385" i="4" l="1"/>
  <c r="AP385" i="4"/>
  <c r="AO385" i="4"/>
  <c r="AO15" i="4" l="1"/>
  <c r="AN15" i="4"/>
  <c r="AP15" i="4" l="1"/>
  <c r="AM385" i="4" l="1"/>
  <c r="AL385" i="4"/>
  <c r="AK385" i="4"/>
  <c r="AJ385" i="4"/>
  <c r="AM15" i="4" l="1"/>
  <c r="AL15" i="4"/>
  <c r="AK15" i="4"/>
  <c r="AJ15" i="4"/>
  <c r="AI385" i="4" l="1"/>
  <c r="AI15" i="4" l="1"/>
  <c r="K10" i="5" l="1"/>
  <c r="K8" i="5"/>
  <c r="K7" i="5"/>
  <c r="K5" i="5"/>
  <c r="K3" i="5"/>
  <c r="K42" i="5" l="1"/>
  <c r="AG9" i="4"/>
  <c r="AH385" i="4" l="1"/>
  <c r="AG385" i="4" l="1"/>
  <c r="AG10" i="4" l="1"/>
  <c r="AH15" i="4" l="1"/>
  <c r="AF385" i="4" l="1"/>
  <c r="AC385" i="4" l="1"/>
  <c r="AC15" i="4" l="1"/>
  <c r="AQ11" i="4"/>
  <c r="P385" i="4" l="1"/>
  <c r="P15" i="4" l="1"/>
  <c r="K9" i="5" l="1"/>
  <c r="K14" i="5" s="1"/>
  <c r="I387" i="4" l="1"/>
  <c r="G5" i="6" l="1"/>
  <c r="M9" i="6" s="1"/>
  <c r="M5" i="6"/>
  <c r="L5" i="6"/>
  <c r="K5" i="6"/>
  <c r="L9" i="6" s="1"/>
  <c r="J5" i="6"/>
  <c r="I5" i="6"/>
  <c r="H5" i="6"/>
  <c r="F5" i="6"/>
  <c r="E5" i="6"/>
  <c r="D5" i="6"/>
  <c r="C5" i="6"/>
  <c r="F25" i="6"/>
  <c r="F26" i="6" s="1"/>
  <c r="B12" i="6"/>
  <c r="E9" i="6" l="1"/>
  <c r="K9" i="6"/>
  <c r="I9" i="6"/>
  <c r="H9" i="6"/>
  <c r="B13" i="6"/>
  <c r="B14" i="6" s="1"/>
  <c r="F27" i="6"/>
  <c r="I8" i="5"/>
  <c r="J8" i="5" s="1"/>
  <c r="H8" i="5"/>
  <c r="G8" i="5"/>
  <c r="F8" i="5"/>
  <c r="H7" i="5"/>
  <c r="G7" i="5"/>
  <c r="F7" i="5"/>
  <c r="I5" i="5"/>
  <c r="H5" i="5"/>
  <c r="G5" i="5"/>
  <c r="F5" i="5"/>
  <c r="I3" i="5"/>
  <c r="H3" i="5"/>
  <c r="G3" i="5"/>
  <c r="F3" i="5"/>
  <c r="E3" i="5"/>
  <c r="E5" i="5"/>
  <c r="B15" i="6" l="1"/>
  <c r="F28" i="6"/>
  <c r="B16" i="6" l="1"/>
  <c r="F29" i="6"/>
  <c r="B17" i="6" l="1"/>
  <c r="B18" i="6" s="1"/>
  <c r="F30" i="6"/>
  <c r="F31" i="6" s="1"/>
  <c r="F32" i="6" s="1"/>
  <c r="F33" i="6" s="1"/>
  <c r="F34" i="6" s="1"/>
  <c r="F35" i="6" s="1"/>
  <c r="F36" i="6" s="1"/>
  <c r="M4" i="5"/>
  <c r="B19" i="6" l="1"/>
  <c r="E8" i="5"/>
  <c r="E7" i="5"/>
  <c r="E42" i="5"/>
  <c r="B20" i="6" l="1"/>
  <c r="F42" i="5"/>
  <c r="G42" i="5"/>
  <c r="H42" i="5"/>
  <c r="B43" i="5"/>
  <c r="B14" i="5"/>
  <c r="F358" i="4"/>
  <c r="K43" i="5" l="1"/>
  <c r="K15" i="5" s="1"/>
  <c r="H43" i="5"/>
  <c r="G43" i="5"/>
  <c r="E43" i="5"/>
  <c r="F43" i="5"/>
  <c r="B21" i="6"/>
  <c r="B44" i="5"/>
  <c r="B15" i="5"/>
  <c r="F359" i="4"/>
  <c r="K44" i="5" l="1"/>
  <c r="K16" i="5" s="1"/>
  <c r="F44" i="5"/>
  <c r="G44" i="5"/>
  <c r="H44" i="5"/>
  <c r="E44" i="5"/>
  <c r="B22" i="6"/>
  <c r="B45" i="5"/>
  <c r="B16" i="5"/>
  <c r="F360" i="4"/>
  <c r="B23" i="6" l="1"/>
  <c r="B46" i="5"/>
  <c r="B17" i="5"/>
  <c r="C42" i="5"/>
  <c r="C43" i="5"/>
  <c r="F361" i="4"/>
  <c r="B24" i="6" l="1"/>
  <c r="B18" i="5"/>
  <c r="B47" i="5"/>
  <c r="F362" i="4"/>
  <c r="B25" i="6" l="1"/>
  <c r="B19" i="5"/>
  <c r="B48" i="5"/>
  <c r="F363" i="4"/>
  <c r="B26" i="6" l="1"/>
  <c r="B20" i="5"/>
  <c r="B49" i="5"/>
  <c r="F364" i="4"/>
  <c r="B27" i="6" l="1"/>
  <c r="B50" i="5"/>
  <c r="B21" i="5"/>
  <c r="F365" i="4"/>
  <c r="B28" i="6" l="1"/>
  <c r="B22" i="5"/>
  <c r="B51" i="5"/>
  <c r="F366" i="4"/>
  <c r="B29" i="6" l="1"/>
  <c r="B23" i="5"/>
  <c r="B52" i="5"/>
  <c r="F367" i="4"/>
  <c r="B30" i="6" l="1"/>
  <c r="B31" i="6" s="1"/>
  <c r="B24" i="5"/>
  <c r="B53" i="5"/>
  <c r="F368" i="4"/>
  <c r="B32" i="6" l="1"/>
  <c r="B25" i="5"/>
  <c r="B54" i="5"/>
  <c r="F369" i="4"/>
  <c r="B33" i="6" l="1"/>
  <c r="B26" i="5"/>
  <c r="B55" i="5"/>
  <c r="F370" i="4"/>
  <c r="B34" i="6" l="1"/>
  <c r="B56" i="5"/>
  <c r="B27" i="5"/>
  <c r="F371" i="4"/>
  <c r="B35" i="6" l="1"/>
  <c r="B57" i="5"/>
  <c r="B28" i="5"/>
  <c r="F372" i="4"/>
  <c r="B36" i="6" l="1"/>
  <c r="B58" i="5"/>
  <c r="B29" i="5"/>
  <c r="F373" i="4"/>
  <c r="B30" i="5" l="1"/>
  <c r="B59" i="5"/>
  <c r="F374" i="4"/>
  <c r="B31" i="5" l="1"/>
  <c r="B60" i="5"/>
  <c r="F375" i="4"/>
  <c r="B32" i="5" l="1"/>
  <c r="B61" i="5"/>
  <c r="F376" i="4"/>
  <c r="B62" i="5" l="1"/>
  <c r="B33" i="5"/>
  <c r="F377" i="4"/>
  <c r="B63" i="5" l="1"/>
  <c r="B34" i="5"/>
  <c r="F378" i="4"/>
  <c r="B64" i="5" l="1"/>
  <c r="B35" i="5"/>
  <c r="F379" i="4"/>
  <c r="B36" i="5" l="1"/>
  <c r="B65" i="5"/>
  <c r="F380" i="4"/>
  <c r="B66" i="5" l="1"/>
  <c r="B37" i="5"/>
  <c r="F381" i="4"/>
  <c r="B38" i="5" l="1"/>
  <c r="B67" i="5"/>
  <c r="F382" i="4"/>
  <c r="B39" i="5" l="1"/>
  <c r="S385" i="4" l="1"/>
  <c r="R385" i="4"/>
  <c r="Q385" i="4"/>
  <c r="H3" i="4" l="1"/>
  <c r="M3" i="4"/>
  <c r="F330" i="4" l="1"/>
  <c r="F331" i="4" s="1"/>
  <c r="F332" i="4" s="1"/>
  <c r="F16" i="4"/>
  <c r="AN16" i="4" l="1"/>
  <c r="AO16" i="4"/>
  <c r="AP16" i="4"/>
  <c r="AL16" i="4"/>
  <c r="AM16" i="4"/>
  <c r="AK16" i="4"/>
  <c r="AJ16" i="4"/>
  <c r="AI16" i="4"/>
  <c r="AH16" i="4"/>
  <c r="AC16" i="4"/>
  <c r="P16" i="4"/>
  <c r="B15" i="4"/>
  <c r="F17" i="4"/>
  <c r="F333" i="4"/>
  <c r="AO17" i="4" l="1"/>
  <c r="AP17" i="4"/>
  <c r="AJ17" i="4"/>
  <c r="AI17" i="4"/>
  <c r="AM17" i="4"/>
  <c r="AN17" i="4"/>
  <c r="AK17" i="4"/>
  <c r="AL17" i="4"/>
  <c r="AH17" i="4"/>
  <c r="AC17" i="4"/>
  <c r="P17" i="4"/>
  <c r="B16" i="4"/>
  <c r="F334" i="4"/>
  <c r="F18" i="4"/>
  <c r="AH18" i="4" l="1"/>
  <c r="AO18" i="4"/>
  <c r="AP18" i="4"/>
  <c r="AJ18" i="4"/>
  <c r="AI18" i="4"/>
  <c r="AL18" i="4"/>
  <c r="AN18" i="4"/>
  <c r="AK18" i="4"/>
  <c r="AM18" i="4"/>
  <c r="AC18" i="4"/>
  <c r="P18" i="4"/>
  <c r="B17" i="4"/>
  <c r="F19" i="4"/>
  <c r="F335" i="4"/>
  <c r="AK19" i="4" l="1"/>
  <c r="AN19" i="4"/>
  <c r="AH19" i="4"/>
  <c r="AO19" i="4"/>
  <c r="AP19" i="4"/>
  <c r="AJ19" i="4"/>
  <c r="AI19" i="4"/>
  <c r="AM19" i="4"/>
  <c r="AL19" i="4"/>
  <c r="AC19" i="4"/>
  <c r="P19" i="4"/>
  <c r="B18" i="4"/>
  <c r="F336" i="4"/>
  <c r="F20" i="4"/>
  <c r="AH20" i="4" l="1"/>
  <c r="AO20" i="4"/>
  <c r="AP20" i="4"/>
  <c r="AJ20" i="4"/>
  <c r="AI20" i="4"/>
  <c r="AM20" i="4"/>
  <c r="AL20" i="4"/>
  <c r="AN20" i="4"/>
  <c r="AK20" i="4"/>
  <c r="AC20" i="4"/>
  <c r="P20" i="4"/>
  <c r="B19" i="4"/>
  <c r="F21" i="4"/>
  <c r="F337" i="4"/>
  <c r="AO21" i="4" l="1"/>
  <c r="AP21" i="4"/>
  <c r="AJ21" i="4"/>
  <c r="AI21" i="4"/>
  <c r="AN21" i="4"/>
  <c r="AL21" i="4"/>
  <c r="AM21" i="4"/>
  <c r="AK21" i="4"/>
  <c r="AH21" i="4"/>
  <c r="AC21" i="4"/>
  <c r="P21" i="4"/>
  <c r="B20" i="4"/>
  <c r="D329" i="4"/>
  <c r="F338" i="4"/>
  <c r="F22" i="4"/>
  <c r="AN22" i="4" l="1"/>
  <c r="AO22" i="4"/>
  <c r="AP22" i="4"/>
  <c r="AM22" i="4"/>
  <c r="AK22" i="4"/>
  <c r="AL22" i="4"/>
  <c r="AJ22" i="4"/>
  <c r="AI22" i="4"/>
  <c r="AN329" i="4"/>
  <c r="AO329" i="4"/>
  <c r="AP329" i="4"/>
  <c r="AL329" i="4"/>
  <c r="AM329" i="4"/>
  <c r="AK329" i="4"/>
  <c r="AJ329" i="4"/>
  <c r="AI329" i="4"/>
  <c r="AH22" i="4"/>
  <c r="AH329" i="4"/>
  <c r="AC22" i="4"/>
  <c r="AC329" i="4"/>
  <c r="P329" i="4"/>
  <c r="P22" i="4"/>
  <c r="B21" i="4"/>
  <c r="F339" i="4"/>
  <c r="F23" i="4"/>
  <c r="AL23" i="4" l="1"/>
  <c r="AM23" i="4"/>
  <c r="AO23" i="4"/>
  <c r="AP23" i="4"/>
  <c r="AJ23" i="4"/>
  <c r="AI23" i="4"/>
  <c r="AK23" i="4"/>
  <c r="AN23" i="4"/>
  <c r="AH23" i="4"/>
  <c r="AC23" i="4"/>
  <c r="P23" i="4"/>
  <c r="B22" i="4"/>
  <c r="F24" i="4"/>
  <c r="F340" i="4"/>
  <c r="AN24" i="4" l="1"/>
  <c r="AM24" i="4"/>
  <c r="AO24" i="4"/>
  <c r="AP24" i="4"/>
  <c r="AJ24" i="4"/>
  <c r="AI24" i="4"/>
  <c r="AK24" i="4"/>
  <c r="AL24" i="4"/>
  <c r="AH24" i="4"/>
  <c r="AC24" i="4"/>
  <c r="P24" i="4"/>
  <c r="B23" i="4"/>
  <c r="F25" i="4"/>
  <c r="F341" i="4"/>
  <c r="AO25" i="4" l="1"/>
  <c r="AP25" i="4"/>
  <c r="AJ25" i="4"/>
  <c r="AI25" i="4"/>
  <c r="AL25" i="4"/>
  <c r="AN25" i="4"/>
  <c r="AK25" i="4"/>
  <c r="AM25" i="4"/>
  <c r="AH25" i="4"/>
  <c r="AC25" i="4"/>
  <c r="P25" i="4"/>
  <c r="B24" i="4"/>
  <c r="F342" i="4"/>
  <c r="F26" i="4"/>
  <c r="AO26" i="4" l="1"/>
  <c r="AP26" i="4"/>
  <c r="AJ26" i="4"/>
  <c r="AI26" i="4"/>
  <c r="AM26" i="4"/>
  <c r="AK26" i="4"/>
  <c r="AN26" i="4"/>
  <c r="AL26" i="4"/>
  <c r="AH26" i="4"/>
  <c r="AC26" i="4"/>
  <c r="P26" i="4"/>
  <c r="B25" i="4"/>
  <c r="F343" i="4"/>
  <c r="F27" i="4"/>
  <c r="AO27" i="4" l="1"/>
  <c r="AP27" i="4"/>
  <c r="AJ27" i="4"/>
  <c r="AI27" i="4"/>
  <c r="AL27" i="4"/>
  <c r="AK27" i="4"/>
  <c r="AN27" i="4"/>
  <c r="AM27" i="4"/>
  <c r="AH27" i="4"/>
  <c r="AC27" i="4"/>
  <c r="P27" i="4"/>
  <c r="B26" i="4"/>
  <c r="F344" i="4"/>
  <c r="F28" i="4"/>
  <c r="AO28" i="4" l="1"/>
  <c r="AP28" i="4"/>
  <c r="AJ28" i="4"/>
  <c r="AI28" i="4"/>
  <c r="AM28" i="4"/>
  <c r="AK28" i="4"/>
  <c r="AN28" i="4"/>
  <c r="AL28" i="4"/>
  <c r="AH28" i="4"/>
  <c r="AC28" i="4"/>
  <c r="P28" i="4"/>
  <c r="B27" i="4"/>
  <c r="F345" i="4"/>
  <c r="F29" i="4"/>
  <c r="AO29" i="4" l="1"/>
  <c r="AP29" i="4"/>
  <c r="AJ29" i="4"/>
  <c r="AI29" i="4"/>
  <c r="AL29" i="4"/>
  <c r="AM29" i="4"/>
  <c r="AN29" i="4"/>
  <c r="AK29" i="4"/>
  <c r="AH29" i="4"/>
  <c r="AC29" i="4"/>
  <c r="P29" i="4"/>
  <c r="B28" i="4"/>
  <c r="F30" i="4"/>
  <c r="F346" i="4"/>
  <c r="AO30" i="4" l="1"/>
  <c r="AP30" i="4"/>
  <c r="AJ30" i="4"/>
  <c r="AI30" i="4"/>
  <c r="AN30" i="4"/>
  <c r="AM30" i="4"/>
  <c r="AK30" i="4"/>
  <c r="AL30" i="4"/>
  <c r="AH30" i="4"/>
  <c r="AC30" i="4"/>
  <c r="P30" i="4"/>
  <c r="B29" i="4"/>
  <c r="F31" i="4"/>
  <c r="F347" i="4"/>
  <c r="AO31" i="4" l="1"/>
  <c r="AP31" i="4"/>
  <c r="AJ31" i="4"/>
  <c r="AI31" i="4"/>
  <c r="AK31" i="4"/>
  <c r="AM31" i="4"/>
  <c r="AL31" i="4"/>
  <c r="AN31" i="4"/>
  <c r="AH31" i="4"/>
  <c r="AC31" i="4"/>
  <c r="P31" i="4"/>
  <c r="B30" i="4"/>
  <c r="F348" i="4"/>
  <c r="F32" i="4"/>
  <c r="AL32" i="4" l="1"/>
  <c r="AM32" i="4"/>
  <c r="AO32" i="4"/>
  <c r="AP32" i="4"/>
  <c r="AJ32" i="4"/>
  <c r="AI32" i="4"/>
  <c r="AN32" i="4"/>
  <c r="AK32" i="4"/>
  <c r="AH32" i="4"/>
  <c r="AC32" i="4"/>
  <c r="P32" i="4"/>
  <c r="B31" i="4"/>
  <c r="F33" i="4"/>
  <c r="F349" i="4"/>
  <c r="AN33" i="4" l="1"/>
  <c r="AL33" i="4"/>
  <c r="AO33" i="4"/>
  <c r="AP33" i="4"/>
  <c r="AJ33" i="4"/>
  <c r="AI33" i="4"/>
  <c r="AK33" i="4"/>
  <c r="AM33" i="4"/>
  <c r="AH33" i="4"/>
  <c r="AC33" i="4"/>
  <c r="P33" i="4"/>
  <c r="B32" i="4"/>
  <c r="F350" i="4"/>
  <c r="F34" i="4"/>
  <c r="AN34" i="4" l="1"/>
  <c r="AO34" i="4"/>
  <c r="AP34" i="4"/>
  <c r="AM34" i="4"/>
  <c r="AL34" i="4"/>
  <c r="AK34" i="4"/>
  <c r="AJ34" i="4"/>
  <c r="AI34" i="4"/>
  <c r="P34" i="4"/>
  <c r="AH34" i="4"/>
  <c r="AC34" i="4"/>
  <c r="AD385" i="4"/>
  <c r="B33" i="4"/>
  <c r="F35" i="4"/>
  <c r="F351" i="4"/>
  <c r="AO35" i="4" l="1"/>
  <c r="AP35" i="4"/>
  <c r="AJ35" i="4"/>
  <c r="AI35" i="4"/>
  <c r="AL35" i="4"/>
  <c r="AN35" i="4"/>
  <c r="AK35" i="4"/>
  <c r="AM35" i="4"/>
  <c r="P35" i="4"/>
  <c r="AH35" i="4"/>
  <c r="AC35" i="4"/>
  <c r="B34" i="4"/>
  <c r="F352" i="4"/>
  <c r="F36" i="4"/>
  <c r="AO36" i="4" l="1"/>
  <c r="AP36" i="4"/>
  <c r="AJ36" i="4"/>
  <c r="AI36" i="4"/>
  <c r="AK36" i="4"/>
  <c r="AL36" i="4"/>
  <c r="AM36" i="4"/>
  <c r="AN36" i="4"/>
  <c r="P36" i="4"/>
  <c r="AH36" i="4"/>
  <c r="AC36" i="4"/>
  <c r="B35" i="4"/>
  <c r="F353" i="4"/>
  <c r="F37" i="4"/>
  <c r="AO37" i="4" l="1"/>
  <c r="AP37" i="4"/>
  <c r="AJ37" i="4"/>
  <c r="AI37" i="4"/>
  <c r="AN37" i="4"/>
  <c r="AL37" i="4"/>
  <c r="AM37" i="4"/>
  <c r="AK37" i="4"/>
  <c r="AH37" i="4"/>
  <c r="P37" i="4"/>
  <c r="AC37" i="4"/>
  <c r="B36" i="4"/>
  <c r="F354" i="4"/>
  <c r="F38" i="4"/>
  <c r="AK38" i="4" l="1"/>
  <c r="AL38" i="4"/>
  <c r="AO38" i="4"/>
  <c r="AP38" i="4"/>
  <c r="AJ38" i="4"/>
  <c r="AI38" i="4"/>
  <c r="AM38" i="4"/>
  <c r="AN38" i="4"/>
  <c r="AH38" i="4"/>
  <c r="AC38" i="4"/>
  <c r="W38" i="4"/>
  <c r="P38" i="4"/>
  <c r="B37" i="4"/>
  <c r="F39" i="4"/>
  <c r="AP39" i="4" l="1"/>
  <c r="AJ39" i="4"/>
  <c r="AI39" i="4"/>
  <c r="AM39" i="4"/>
  <c r="AL39" i="4"/>
  <c r="AN39" i="4"/>
  <c r="AO39" i="4"/>
  <c r="AK39" i="4"/>
  <c r="AH39" i="4"/>
  <c r="Q39" i="4"/>
  <c r="R39" i="4"/>
  <c r="S39" i="4"/>
  <c r="AC39" i="4"/>
  <c r="AE39" i="4"/>
  <c r="W39" i="4"/>
  <c r="P39" i="4"/>
  <c r="B38" i="4"/>
  <c r="F40" i="4"/>
  <c r="AO40" i="4" l="1"/>
  <c r="AJ40" i="4"/>
  <c r="AI40" i="4"/>
  <c r="AN40" i="4"/>
  <c r="AK40" i="4"/>
  <c r="AL40" i="4"/>
  <c r="AM40" i="4"/>
  <c r="AP40" i="4"/>
  <c r="AH40" i="4"/>
  <c r="Q40" i="4"/>
  <c r="R40" i="4"/>
  <c r="S40" i="4"/>
  <c r="AC40" i="4"/>
  <c r="W40" i="4"/>
  <c r="AE40" i="4"/>
  <c r="P40" i="4"/>
  <c r="B39" i="4"/>
  <c r="F41" i="4"/>
  <c r="AP41" i="4" l="1"/>
  <c r="AJ41" i="4"/>
  <c r="AI41" i="4"/>
  <c r="AL41" i="4"/>
  <c r="AO41" i="4"/>
  <c r="AM41" i="4"/>
  <c r="AK41" i="4"/>
  <c r="AN41" i="4"/>
  <c r="AH41" i="4"/>
  <c r="W41" i="4"/>
  <c r="AC41" i="4"/>
  <c r="Q41" i="4"/>
  <c r="R41" i="4"/>
  <c r="S41" i="4"/>
  <c r="P41" i="4"/>
  <c r="AE41" i="4"/>
  <c r="B40" i="4"/>
  <c r="F42" i="4"/>
  <c r="AO42" i="4" l="1"/>
  <c r="AP42" i="4"/>
  <c r="AJ42" i="4"/>
  <c r="AI42" i="4"/>
  <c r="AN42" i="4"/>
  <c r="AM42" i="4"/>
  <c r="AL42" i="4"/>
  <c r="AK42" i="4"/>
  <c r="AH42" i="4"/>
  <c r="S42" i="4"/>
  <c r="Q42" i="4"/>
  <c r="R42" i="4"/>
  <c r="AC42" i="4"/>
  <c r="W42" i="4"/>
  <c r="P42" i="4"/>
  <c r="AE42" i="4"/>
  <c r="B41" i="4"/>
  <c r="F43" i="4"/>
  <c r="H9" i="5"/>
  <c r="G9" i="5"/>
  <c r="F9" i="5"/>
  <c r="AO43" i="4" l="1"/>
  <c r="AP43" i="4"/>
  <c r="AJ43" i="4"/>
  <c r="AI43" i="4"/>
  <c r="AL43" i="4"/>
  <c r="AM43" i="4"/>
  <c r="AK43" i="4"/>
  <c r="AN43" i="4"/>
  <c r="AH43" i="4"/>
  <c r="AE43" i="4"/>
  <c r="R43" i="4"/>
  <c r="Q43" i="4"/>
  <c r="S43" i="4"/>
  <c r="AC43" i="4"/>
  <c r="W43" i="4"/>
  <c r="P43" i="4"/>
  <c r="E9" i="5"/>
  <c r="E15" i="5" s="1"/>
  <c r="H15" i="5"/>
  <c r="H14" i="5"/>
  <c r="H16" i="5"/>
  <c r="G15" i="5"/>
  <c r="G14" i="5"/>
  <c r="G16" i="5"/>
  <c r="F14" i="5"/>
  <c r="F16" i="5"/>
  <c r="F15" i="5"/>
  <c r="B42" i="4"/>
  <c r="F44" i="4"/>
  <c r="AK44" i="4" l="1"/>
  <c r="AM44" i="4"/>
  <c r="AO44" i="4"/>
  <c r="AP44" i="4"/>
  <c r="AJ44" i="4"/>
  <c r="AI44" i="4"/>
  <c r="AN44" i="4"/>
  <c r="AL44" i="4"/>
  <c r="AH44" i="4"/>
  <c r="Q44" i="4"/>
  <c r="R44" i="4"/>
  <c r="S44" i="4"/>
  <c r="AC44" i="4"/>
  <c r="W44" i="4"/>
  <c r="P44" i="4"/>
  <c r="AE44" i="4"/>
  <c r="E14" i="5"/>
  <c r="E16" i="5"/>
  <c r="B43" i="4"/>
  <c r="F45" i="4"/>
  <c r="AM45" i="4" l="1"/>
  <c r="AK45" i="4"/>
  <c r="AO45" i="4"/>
  <c r="AP45" i="4"/>
  <c r="AJ45" i="4"/>
  <c r="AI45" i="4"/>
  <c r="AL45" i="4"/>
  <c r="AN45" i="4"/>
  <c r="AH45" i="4"/>
  <c r="AE45" i="4"/>
  <c r="R45" i="4"/>
  <c r="S45" i="4"/>
  <c r="Q45" i="4"/>
  <c r="AC45" i="4"/>
  <c r="W45" i="4"/>
  <c r="P45" i="4"/>
  <c r="B44" i="4"/>
  <c r="F46" i="4"/>
  <c r="AN46" i="4" l="1"/>
  <c r="AP46" i="4"/>
  <c r="AO46" i="4"/>
  <c r="AM46" i="4"/>
  <c r="AL46" i="4"/>
  <c r="AK46" i="4"/>
  <c r="AJ46" i="4"/>
  <c r="AI46" i="4"/>
  <c r="AH46" i="4"/>
  <c r="S46" i="4"/>
  <c r="Q46" i="4"/>
  <c r="R46" i="4"/>
  <c r="AC46" i="4"/>
  <c r="W46" i="4"/>
  <c r="P46" i="4"/>
  <c r="AE46" i="4"/>
  <c r="B45" i="4"/>
  <c r="F47" i="4"/>
  <c r="AL47" i="4" l="1"/>
  <c r="AN47" i="4"/>
  <c r="AP47" i="4"/>
  <c r="AO47" i="4"/>
  <c r="AJ47" i="4"/>
  <c r="AI47" i="4"/>
  <c r="AK47" i="4"/>
  <c r="AM47" i="4"/>
  <c r="AH47" i="4"/>
  <c r="AE47" i="4"/>
  <c r="S47" i="4"/>
  <c r="Q47" i="4"/>
  <c r="R47" i="4"/>
  <c r="AC47" i="4"/>
  <c r="W47" i="4"/>
  <c r="P47" i="4"/>
  <c r="B46" i="4"/>
  <c r="F48" i="4"/>
  <c r="AK48" i="4" l="1"/>
  <c r="AN48" i="4"/>
  <c r="AP48" i="4"/>
  <c r="AO48" i="4"/>
  <c r="AJ48" i="4"/>
  <c r="AI48" i="4"/>
  <c r="AM48" i="4"/>
  <c r="AL48" i="4"/>
  <c r="AH48" i="4"/>
  <c r="AE48" i="4"/>
  <c r="S48" i="4"/>
  <c r="R48" i="4"/>
  <c r="Q48" i="4"/>
  <c r="AC48" i="4"/>
  <c r="W48" i="4"/>
  <c r="P48" i="4"/>
  <c r="B47" i="4"/>
  <c r="F49" i="4"/>
  <c r="AL49" i="4" l="1"/>
  <c r="AK49" i="4"/>
  <c r="AO49" i="4"/>
  <c r="AP49" i="4"/>
  <c r="AJ49" i="4"/>
  <c r="AI49" i="4"/>
  <c r="AM49" i="4"/>
  <c r="AN49" i="4"/>
  <c r="AH49" i="4"/>
  <c r="AE49" i="4"/>
  <c r="R49" i="4"/>
  <c r="Q49" i="4"/>
  <c r="S49" i="4"/>
  <c r="AC49" i="4"/>
  <c r="W49" i="4"/>
  <c r="P49" i="4"/>
  <c r="B48" i="4"/>
  <c r="F50" i="4"/>
  <c r="AO50" i="4" l="1"/>
  <c r="AP50" i="4"/>
  <c r="AJ50" i="4"/>
  <c r="AI50" i="4"/>
  <c r="AN50" i="4"/>
  <c r="AM50" i="4"/>
  <c r="AK50" i="4"/>
  <c r="AL50" i="4"/>
  <c r="AH50" i="4"/>
  <c r="AE50" i="4"/>
  <c r="Q50" i="4"/>
  <c r="R50" i="4"/>
  <c r="S50" i="4"/>
  <c r="AC50" i="4"/>
  <c r="P50" i="4"/>
  <c r="W50" i="4"/>
  <c r="B49" i="4"/>
  <c r="F51" i="4"/>
  <c r="AK51" i="4" l="1"/>
  <c r="AM51" i="4"/>
  <c r="AO51" i="4"/>
  <c r="AP51" i="4"/>
  <c r="AJ51" i="4"/>
  <c r="AI51" i="4"/>
  <c r="AL51" i="4"/>
  <c r="AN51" i="4"/>
  <c r="AH51" i="4"/>
  <c r="S51" i="4"/>
  <c r="AC51" i="4"/>
  <c r="Q51" i="4"/>
  <c r="W51" i="4"/>
  <c r="R51" i="4"/>
  <c r="P51" i="4"/>
  <c r="B50" i="4"/>
  <c r="F52" i="4"/>
  <c r="AP52" i="4" l="1"/>
  <c r="AO52" i="4"/>
  <c r="AJ52" i="4"/>
  <c r="AI52" i="4"/>
  <c r="AN52" i="4"/>
  <c r="AK52" i="4"/>
  <c r="AL52" i="4"/>
  <c r="AM52" i="4"/>
  <c r="AH52" i="4"/>
  <c r="R52" i="4"/>
  <c r="S52" i="4"/>
  <c r="Q52" i="4"/>
  <c r="AC52" i="4"/>
  <c r="W52" i="4"/>
  <c r="P52" i="4"/>
  <c r="B51" i="4"/>
  <c r="F53" i="4"/>
  <c r="AK53" i="4" l="1"/>
  <c r="AO53" i="4"/>
  <c r="AJ53" i="4"/>
  <c r="AI53" i="4"/>
  <c r="AP53" i="4"/>
  <c r="AM53" i="4"/>
  <c r="AL53" i="4"/>
  <c r="AN53" i="4"/>
  <c r="AH53" i="4"/>
  <c r="Q53" i="4"/>
  <c r="S53" i="4"/>
  <c r="R53" i="4"/>
  <c r="AC53" i="4"/>
  <c r="W53" i="4"/>
  <c r="P53" i="4"/>
  <c r="B52" i="4"/>
  <c r="F54" i="4"/>
  <c r="AN54" i="4" l="1"/>
  <c r="AM54" i="4"/>
  <c r="AK54" i="4"/>
  <c r="AO54" i="4"/>
  <c r="AP54" i="4"/>
  <c r="AJ54" i="4"/>
  <c r="AI54" i="4"/>
  <c r="AL54" i="4"/>
  <c r="AH54" i="4"/>
  <c r="S54" i="4"/>
  <c r="R54" i="4"/>
  <c r="Q54" i="4"/>
  <c r="AC54" i="4"/>
  <c r="W54" i="4"/>
  <c r="P54" i="4"/>
  <c r="AA385" i="4"/>
  <c r="B53" i="4"/>
  <c r="F55" i="4"/>
  <c r="AL55" i="4" l="1"/>
  <c r="AM55" i="4"/>
  <c r="AO55" i="4"/>
  <c r="AJ55" i="4"/>
  <c r="AI55" i="4"/>
  <c r="AP55" i="4"/>
  <c r="AK55" i="4"/>
  <c r="AN55" i="4"/>
  <c r="AH55" i="4"/>
  <c r="S55" i="4"/>
  <c r="Q55" i="4"/>
  <c r="R55" i="4"/>
  <c r="AC55" i="4"/>
  <c r="W55" i="4"/>
  <c r="P55" i="4"/>
  <c r="AA39" i="4"/>
  <c r="AA51" i="4" s="1"/>
  <c r="B54" i="4"/>
  <c r="F56" i="4"/>
  <c r="AK56" i="4" l="1"/>
  <c r="AL56" i="4"/>
  <c r="AO56" i="4"/>
  <c r="AP56" i="4"/>
  <c r="AJ56" i="4"/>
  <c r="AI56" i="4"/>
  <c r="AN56" i="4"/>
  <c r="AM56" i="4"/>
  <c r="AH56" i="4"/>
  <c r="S56" i="4"/>
  <c r="Q56" i="4"/>
  <c r="R56" i="4"/>
  <c r="AC56" i="4"/>
  <c r="W56" i="4"/>
  <c r="P56" i="4"/>
  <c r="AA40" i="4"/>
  <c r="AA41" i="4" s="1"/>
  <c r="AA53" i="4" s="1"/>
  <c r="Z385" i="4"/>
  <c r="B55" i="4"/>
  <c r="F57" i="4"/>
  <c r="AP57" i="4" l="1"/>
  <c r="AO57" i="4"/>
  <c r="AJ57" i="4"/>
  <c r="AI57" i="4"/>
  <c r="AM57" i="4"/>
  <c r="AL57" i="4"/>
  <c r="AN57" i="4"/>
  <c r="AK57" i="4"/>
  <c r="AH57" i="4"/>
  <c r="Q57" i="4"/>
  <c r="R57" i="4"/>
  <c r="S57" i="4"/>
  <c r="AC57" i="4"/>
  <c r="W57" i="4"/>
  <c r="P57" i="4"/>
  <c r="AA52" i="4"/>
  <c r="AA42" i="4"/>
  <c r="AA54" i="4" s="1"/>
  <c r="Z39" i="4"/>
  <c r="Z51" i="4" s="1"/>
  <c r="B56" i="4"/>
  <c r="F58" i="4"/>
  <c r="AN58" i="4" l="1"/>
  <c r="AP58" i="4"/>
  <c r="AO58" i="4"/>
  <c r="AM58" i="4"/>
  <c r="AL58" i="4"/>
  <c r="AK58" i="4"/>
  <c r="AJ58" i="4"/>
  <c r="AI58" i="4"/>
  <c r="AH58" i="4"/>
  <c r="Q58" i="4"/>
  <c r="R58" i="4"/>
  <c r="S58" i="4"/>
  <c r="AC58" i="4"/>
  <c r="W58" i="4"/>
  <c r="P58" i="4"/>
  <c r="AA43" i="4"/>
  <c r="AA44" i="4" s="1"/>
  <c r="Z40" i="4"/>
  <c r="Z52" i="4" s="1"/>
  <c r="AB385" i="4"/>
  <c r="B57" i="4"/>
  <c r="F59" i="4"/>
  <c r="AP59" i="4" l="1"/>
  <c r="AO59" i="4"/>
  <c r="AJ59" i="4"/>
  <c r="AI59" i="4"/>
  <c r="AL59" i="4"/>
  <c r="AN59" i="4"/>
  <c r="AK59" i="4"/>
  <c r="AM59" i="4"/>
  <c r="AH59" i="4"/>
  <c r="S59" i="4"/>
  <c r="R59" i="4"/>
  <c r="Q59" i="4"/>
  <c r="AC59" i="4"/>
  <c r="W59" i="4"/>
  <c r="P59" i="4"/>
  <c r="AA55" i="4"/>
  <c r="Z41" i="4"/>
  <c r="Z53" i="4" s="1"/>
  <c r="AB39" i="4"/>
  <c r="AB51" i="4" s="1"/>
  <c r="AA56" i="4"/>
  <c r="AA45" i="4"/>
  <c r="B58" i="4"/>
  <c r="F60" i="4"/>
  <c r="AK60" i="4" l="1"/>
  <c r="AN60" i="4"/>
  <c r="AP60" i="4"/>
  <c r="AO60" i="4"/>
  <c r="AJ60" i="4"/>
  <c r="AI60" i="4"/>
  <c r="AM60" i="4"/>
  <c r="AL60" i="4"/>
  <c r="AH60" i="4"/>
  <c r="Q60" i="4"/>
  <c r="S60" i="4"/>
  <c r="R60" i="4"/>
  <c r="AC60" i="4"/>
  <c r="W60" i="4"/>
  <c r="P60" i="4"/>
  <c r="Z42" i="4"/>
  <c r="Z54" i="4" s="1"/>
  <c r="AB40" i="4"/>
  <c r="AB52" i="4" s="1"/>
  <c r="AA46" i="4"/>
  <c r="AA57" i="4"/>
  <c r="B59" i="4"/>
  <c r="F61" i="4"/>
  <c r="AP61" i="4" l="1"/>
  <c r="AO61" i="4"/>
  <c r="AJ61" i="4"/>
  <c r="AI61" i="4"/>
  <c r="AL61" i="4"/>
  <c r="AN61" i="4"/>
  <c r="AM61" i="4"/>
  <c r="AK61" i="4"/>
  <c r="AH61" i="4"/>
  <c r="Z43" i="4"/>
  <c r="Z55" i="4" s="1"/>
  <c r="R61" i="4"/>
  <c r="S61" i="4"/>
  <c r="Q61" i="4"/>
  <c r="AC61" i="4"/>
  <c r="AD61" i="4"/>
  <c r="P61" i="4"/>
  <c r="W61" i="4"/>
  <c r="AB41" i="4"/>
  <c r="AB53" i="4" s="1"/>
  <c r="AA58" i="4"/>
  <c r="AA47" i="4"/>
  <c r="B60" i="4"/>
  <c r="F62" i="4"/>
  <c r="AK62" i="4" l="1"/>
  <c r="AL62" i="4"/>
  <c r="AP62" i="4"/>
  <c r="AJ62" i="4"/>
  <c r="AI62" i="4"/>
  <c r="AO62" i="4"/>
  <c r="AM62" i="4"/>
  <c r="AN62" i="4"/>
  <c r="AH62" i="4"/>
  <c r="AB42" i="4"/>
  <c r="AB54" i="4" s="1"/>
  <c r="AD62" i="4"/>
  <c r="R62" i="4"/>
  <c r="Q62" i="4"/>
  <c r="P62" i="4"/>
  <c r="S62" i="4"/>
  <c r="W62" i="4"/>
  <c r="AC62" i="4"/>
  <c r="Z44" i="4"/>
  <c r="Z56" i="4" s="1"/>
  <c r="AA48" i="4"/>
  <c r="AA59" i="4"/>
  <c r="B61" i="4"/>
  <c r="F63" i="4"/>
  <c r="AN63" i="4" l="1"/>
  <c r="AO63" i="4"/>
  <c r="AP63" i="4"/>
  <c r="AL63" i="4"/>
  <c r="AM63" i="4"/>
  <c r="AK63" i="4"/>
  <c r="AJ63" i="4"/>
  <c r="AI63" i="4"/>
  <c r="AH63" i="4"/>
  <c r="Z45" i="4"/>
  <c r="Z46" i="4" s="1"/>
  <c r="AB43" i="4"/>
  <c r="AB55" i="4" s="1"/>
  <c r="AD63" i="4"/>
  <c r="AC63" i="4"/>
  <c r="R63" i="4"/>
  <c r="P63" i="4"/>
  <c r="W63" i="4"/>
  <c r="Q63" i="4"/>
  <c r="S63" i="4"/>
  <c r="AA63" i="4"/>
  <c r="Z63" i="4"/>
  <c r="AB63" i="4"/>
  <c r="AA60" i="4"/>
  <c r="AA49" i="4"/>
  <c r="B62" i="4"/>
  <c r="F64" i="4"/>
  <c r="AM64" i="4" l="1"/>
  <c r="AN64" i="4"/>
  <c r="AP64" i="4"/>
  <c r="AO64" i="4"/>
  <c r="AL64" i="4"/>
  <c r="AJ64" i="4"/>
  <c r="AI64" i="4"/>
  <c r="AK64" i="4"/>
  <c r="AH64" i="4"/>
  <c r="Z57" i="4"/>
  <c r="AB44" i="4"/>
  <c r="AB56" i="4" s="1"/>
  <c r="AD64" i="4"/>
  <c r="Q64" i="4"/>
  <c r="R64" i="4"/>
  <c r="S64" i="4"/>
  <c r="AC64" i="4"/>
  <c r="P64" i="4"/>
  <c r="W64" i="4"/>
  <c r="AA64" i="4"/>
  <c r="Z64" i="4"/>
  <c r="AB64" i="4"/>
  <c r="AA61" i="4"/>
  <c r="AA50" i="4"/>
  <c r="AA62" i="4" s="1"/>
  <c r="Z58" i="4"/>
  <c r="Z47" i="4"/>
  <c r="B63" i="4"/>
  <c r="F65" i="4"/>
  <c r="AN65" i="4" l="1"/>
  <c r="AO65" i="4"/>
  <c r="AP65" i="4"/>
  <c r="AK65" i="4"/>
  <c r="AL65" i="4"/>
  <c r="AJ65" i="4"/>
  <c r="AI65" i="4"/>
  <c r="AM65" i="4"/>
  <c r="AH65" i="4"/>
  <c r="AB45" i="4"/>
  <c r="AB57" i="4" s="1"/>
  <c r="AD65" i="4"/>
  <c r="W65" i="4"/>
  <c r="AC65" i="4"/>
  <c r="S65" i="4"/>
  <c r="R65" i="4"/>
  <c r="Q65" i="4"/>
  <c r="P65" i="4"/>
  <c r="AA65" i="4"/>
  <c r="Z65" i="4"/>
  <c r="AB65" i="4"/>
  <c r="Z48" i="4"/>
  <c r="Z59" i="4"/>
  <c r="B64" i="4"/>
  <c r="F66" i="4"/>
  <c r="AN66" i="4" l="1"/>
  <c r="AO66" i="4"/>
  <c r="AM66" i="4"/>
  <c r="AK66" i="4"/>
  <c r="AJ66" i="4"/>
  <c r="AL66" i="4"/>
  <c r="AI66" i="4"/>
  <c r="AP66" i="4"/>
  <c r="AB46" i="4"/>
  <c r="AB58" i="4" s="1"/>
  <c r="AH66" i="4"/>
  <c r="AD66" i="4"/>
  <c r="S66" i="4"/>
  <c r="AC66" i="4"/>
  <c r="Q66" i="4"/>
  <c r="W66" i="4"/>
  <c r="R66" i="4"/>
  <c r="P66" i="4"/>
  <c r="AA66" i="4"/>
  <c r="Z66" i="4"/>
  <c r="AB66" i="4"/>
  <c r="AB47" i="4"/>
  <c r="Z60" i="4"/>
  <c r="Z49" i="4"/>
  <c r="B65" i="4"/>
  <c r="F67" i="4"/>
  <c r="AN67" i="4" l="1"/>
  <c r="AP67" i="4"/>
  <c r="AO67" i="4"/>
  <c r="AM67" i="4"/>
  <c r="AK67" i="4"/>
  <c r="AL67" i="4"/>
  <c r="AJ67" i="4"/>
  <c r="AI67" i="4"/>
  <c r="AH67" i="4"/>
  <c r="AD67" i="4"/>
  <c r="S67" i="4"/>
  <c r="P67" i="4"/>
  <c r="Q67" i="4"/>
  <c r="W67" i="4"/>
  <c r="AC67" i="4"/>
  <c r="R67" i="4"/>
  <c r="AA67" i="4"/>
  <c r="Z67" i="4"/>
  <c r="AB67" i="4"/>
  <c r="Z50" i="4"/>
  <c r="Z62" i="4" s="1"/>
  <c r="Z61" i="4"/>
  <c r="AB48" i="4"/>
  <c r="AB59" i="4"/>
  <c r="B66" i="4"/>
  <c r="F68" i="4"/>
  <c r="AN68" i="4" l="1"/>
  <c r="AO68" i="4"/>
  <c r="AP68" i="4"/>
  <c r="AM68" i="4"/>
  <c r="AK68" i="4"/>
  <c r="AL68" i="4"/>
  <c r="AJ68" i="4"/>
  <c r="AI68" i="4"/>
  <c r="AH68" i="4"/>
  <c r="AD68" i="4"/>
  <c r="R68" i="4"/>
  <c r="Q68" i="4"/>
  <c r="S68" i="4"/>
  <c r="AC68" i="4"/>
  <c r="P68" i="4"/>
  <c r="W68" i="4"/>
  <c r="AA68" i="4"/>
  <c r="Z68" i="4"/>
  <c r="AB68" i="4"/>
  <c r="AB60" i="4"/>
  <c r="AB49" i="4"/>
  <c r="B67" i="4"/>
  <c r="F69" i="4"/>
  <c r="AN69" i="4" l="1"/>
  <c r="AP69" i="4"/>
  <c r="AO69" i="4"/>
  <c r="AM69" i="4"/>
  <c r="AK69" i="4"/>
  <c r="AJ69" i="4"/>
  <c r="AL69" i="4"/>
  <c r="AI69" i="4"/>
  <c r="AH69" i="4"/>
  <c r="AD69" i="4"/>
  <c r="S69" i="4"/>
  <c r="W69" i="4"/>
  <c r="R69" i="4"/>
  <c r="AC69" i="4"/>
  <c r="Q69" i="4"/>
  <c r="P69" i="4"/>
  <c r="AA69" i="4"/>
  <c r="Z69" i="4"/>
  <c r="AB69" i="4"/>
  <c r="AB61" i="4"/>
  <c r="AB50" i="4"/>
  <c r="AB62" i="4" s="1"/>
  <c r="B68" i="4"/>
  <c r="F70" i="4"/>
  <c r="AN70" i="4" l="1"/>
  <c r="AP70" i="4"/>
  <c r="AO70" i="4"/>
  <c r="AM70" i="4"/>
  <c r="AK70" i="4"/>
  <c r="AL70" i="4"/>
  <c r="AJ70" i="4"/>
  <c r="AI70" i="4"/>
  <c r="AH70" i="4"/>
  <c r="AD70" i="4"/>
  <c r="Q70" i="4"/>
  <c r="W70" i="4"/>
  <c r="AC70" i="4"/>
  <c r="S70" i="4"/>
  <c r="P70" i="4"/>
  <c r="R70" i="4"/>
  <c r="AA70" i="4"/>
  <c r="Z70" i="4"/>
  <c r="AB70" i="4"/>
  <c r="B69" i="4"/>
  <c r="F71" i="4"/>
  <c r="AN71" i="4" l="1"/>
  <c r="AP71" i="4"/>
  <c r="AO71" i="4"/>
  <c r="AM71" i="4"/>
  <c r="AK71" i="4"/>
  <c r="AL71" i="4"/>
  <c r="AJ71" i="4"/>
  <c r="AI71" i="4"/>
  <c r="AH71" i="4"/>
  <c r="AD71" i="4"/>
  <c r="Q71" i="4"/>
  <c r="R71" i="4"/>
  <c r="AC71" i="4"/>
  <c r="W71" i="4"/>
  <c r="P71" i="4"/>
  <c r="S71" i="4"/>
  <c r="AA71" i="4"/>
  <c r="Z71" i="4"/>
  <c r="AB71" i="4"/>
  <c r="B70" i="4"/>
  <c r="F72" i="4"/>
  <c r="AN72" i="4" l="1"/>
  <c r="AO72" i="4"/>
  <c r="AP72" i="4"/>
  <c r="AM72" i="4"/>
  <c r="AK72" i="4"/>
  <c r="AL72" i="4"/>
  <c r="AJ72" i="4"/>
  <c r="AI72" i="4"/>
  <c r="AH72" i="4"/>
  <c r="AD72" i="4"/>
  <c r="S72" i="4"/>
  <c r="Q72" i="4"/>
  <c r="W72" i="4"/>
  <c r="P72" i="4"/>
  <c r="R72" i="4"/>
  <c r="AC72" i="4"/>
  <c r="AA72" i="4"/>
  <c r="Z72" i="4"/>
  <c r="AB72" i="4"/>
  <c r="B71" i="4"/>
  <c r="F73" i="4"/>
  <c r="AN73" i="4" l="1"/>
  <c r="AP73" i="4"/>
  <c r="AO73" i="4"/>
  <c r="AM73" i="4"/>
  <c r="AK73" i="4"/>
  <c r="AL73" i="4"/>
  <c r="AJ73" i="4"/>
  <c r="AI73" i="4"/>
  <c r="AH73" i="4"/>
  <c r="AC73" i="4"/>
  <c r="R73" i="4"/>
  <c r="Q73" i="4"/>
  <c r="AD73" i="4"/>
  <c r="S73" i="4"/>
  <c r="P73" i="4"/>
  <c r="W73" i="4"/>
  <c r="AA73" i="4"/>
  <c r="Z73" i="4"/>
  <c r="AB73" i="4"/>
  <c r="B72" i="4"/>
  <c r="F74" i="4"/>
  <c r="AO74" i="4" l="1"/>
  <c r="AN74" i="4"/>
  <c r="AP74" i="4"/>
  <c r="AM74" i="4"/>
  <c r="AK74" i="4"/>
  <c r="AJ74" i="4"/>
  <c r="AL74" i="4"/>
  <c r="AI74" i="4"/>
  <c r="AH74" i="4"/>
  <c r="AD74" i="4"/>
  <c r="S74" i="4"/>
  <c r="Q74" i="4"/>
  <c r="AC74" i="4"/>
  <c r="W74" i="4"/>
  <c r="R74" i="4"/>
  <c r="P74" i="4"/>
  <c r="AA74" i="4"/>
  <c r="Z74" i="4"/>
  <c r="AB74" i="4"/>
  <c r="B73" i="4"/>
  <c r="F75" i="4"/>
  <c r="AO75" i="4" l="1"/>
  <c r="AP75" i="4"/>
  <c r="AM75" i="4"/>
  <c r="AK75" i="4"/>
  <c r="AJ75" i="4"/>
  <c r="AI75" i="4"/>
  <c r="AN75" i="4"/>
  <c r="AL75" i="4"/>
  <c r="AH75" i="4"/>
  <c r="AD75" i="4"/>
  <c r="AA75" i="4"/>
  <c r="R75" i="4"/>
  <c r="AC75" i="4"/>
  <c r="AB75" i="4"/>
  <c r="P75" i="4"/>
  <c r="Q75" i="4"/>
  <c r="S75" i="4"/>
  <c r="W75" i="4"/>
  <c r="Z75" i="4"/>
  <c r="B74" i="4"/>
  <c r="F76" i="4"/>
  <c r="AP76" i="4" l="1"/>
  <c r="AO76" i="4"/>
  <c r="AM76" i="4"/>
  <c r="AK76" i="4"/>
  <c r="AL76" i="4"/>
  <c r="AJ76" i="4"/>
  <c r="AI76" i="4"/>
  <c r="AN76" i="4"/>
  <c r="AH76" i="4"/>
  <c r="AD76" i="4"/>
  <c r="AA76" i="4"/>
  <c r="W76" i="4"/>
  <c r="Z76" i="4"/>
  <c r="Q76" i="4"/>
  <c r="P76" i="4"/>
  <c r="AB76" i="4"/>
  <c r="R76" i="4"/>
  <c r="AC76" i="4"/>
  <c r="S76" i="4"/>
  <c r="B75" i="4"/>
  <c r="F77" i="4"/>
  <c r="AN77" i="4" l="1"/>
  <c r="AP77" i="4"/>
  <c r="AO77" i="4"/>
  <c r="AK77" i="4"/>
  <c r="AJ77" i="4"/>
  <c r="AL77" i="4"/>
  <c r="AI77" i="4"/>
  <c r="AM77" i="4"/>
  <c r="AH77" i="4"/>
  <c r="AD77" i="4"/>
  <c r="R77" i="4"/>
  <c r="S77" i="4"/>
  <c r="AB77" i="4"/>
  <c r="AA77" i="4"/>
  <c r="W77" i="4"/>
  <c r="Q77" i="4"/>
  <c r="AC77" i="4"/>
  <c r="P77" i="4"/>
  <c r="Z77" i="4"/>
  <c r="B76" i="4"/>
  <c r="F78" i="4"/>
  <c r="AN78" i="4" l="1"/>
  <c r="AP78" i="4"/>
  <c r="AO78" i="4"/>
  <c r="AM78" i="4"/>
  <c r="AK78" i="4"/>
  <c r="AL78" i="4"/>
  <c r="AJ78" i="4"/>
  <c r="AI78" i="4"/>
  <c r="AH78" i="4"/>
  <c r="AD78" i="4"/>
  <c r="AC78" i="4"/>
  <c r="W78" i="4"/>
  <c r="P78" i="4"/>
  <c r="AA78" i="4"/>
  <c r="R78" i="4"/>
  <c r="Z78" i="4"/>
  <c r="S78" i="4"/>
  <c r="AB78" i="4"/>
  <c r="Q78" i="4"/>
  <c r="B77" i="4"/>
  <c r="F79" i="4"/>
  <c r="AN79" i="4" l="1"/>
  <c r="AP79" i="4"/>
  <c r="AO79" i="4"/>
  <c r="AM79" i="4"/>
  <c r="AK79" i="4"/>
  <c r="AL79" i="4"/>
  <c r="AJ79" i="4"/>
  <c r="AI79" i="4"/>
  <c r="AH79" i="4"/>
  <c r="AD79" i="4"/>
  <c r="R79" i="4"/>
  <c r="AA79" i="4"/>
  <c r="S79" i="4"/>
  <c r="AC79" i="4"/>
  <c r="Q79" i="4"/>
  <c r="AB79" i="4"/>
  <c r="W79" i="4"/>
  <c r="Z79" i="4"/>
  <c r="P79" i="4"/>
  <c r="B78" i="4"/>
  <c r="F80" i="4"/>
  <c r="AN80" i="4" l="1"/>
  <c r="AP80" i="4"/>
  <c r="AO80" i="4"/>
  <c r="AM80" i="4"/>
  <c r="AK80" i="4"/>
  <c r="AL80" i="4"/>
  <c r="AJ80" i="4"/>
  <c r="AI80" i="4"/>
  <c r="AH80" i="4"/>
  <c r="AD80" i="4"/>
  <c r="Z80" i="4"/>
  <c r="AC80" i="4"/>
  <c r="P80" i="4"/>
  <c r="S80" i="4"/>
  <c r="R80" i="4"/>
  <c r="AB80" i="4"/>
  <c r="Q80" i="4"/>
  <c r="AA80" i="4"/>
  <c r="W80" i="4"/>
  <c r="B79" i="4"/>
  <c r="F81" i="4"/>
  <c r="AN81" i="4" l="1"/>
  <c r="AO81" i="4"/>
  <c r="AP81" i="4"/>
  <c r="AM81" i="4"/>
  <c r="AK81" i="4"/>
  <c r="AL81" i="4"/>
  <c r="AJ81" i="4"/>
  <c r="AI81" i="4"/>
  <c r="AH81" i="4"/>
  <c r="AD81" i="4"/>
  <c r="AC81" i="4"/>
  <c r="W81" i="4"/>
  <c r="AA81" i="4"/>
  <c r="S81" i="4"/>
  <c r="P81" i="4"/>
  <c r="R81" i="4"/>
  <c r="Z81" i="4"/>
  <c r="Q81" i="4"/>
  <c r="AB81" i="4"/>
  <c r="B80" i="4"/>
  <c r="F82" i="4"/>
  <c r="AN82" i="4" l="1"/>
  <c r="AO82" i="4"/>
  <c r="AP82" i="4"/>
  <c r="AM82" i="4"/>
  <c r="AK82" i="4"/>
  <c r="AL82" i="4"/>
  <c r="AJ82" i="4"/>
  <c r="AI82" i="4"/>
  <c r="AH82" i="4"/>
  <c r="AD82" i="4"/>
  <c r="Z82" i="4"/>
  <c r="P82" i="4"/>
  <c r="AC82" i="4"/>
  <c r="S82" i="4"/>
  <c r="AA82" i="4"/>
  <c r="Q82" i="4"/>
  <c r="AB82" i="4"/>
  <c r="W82" i="4"/>
  <c r="R82" i="4"/>
  <c r="B81" i="4"/>
  <c r="F83" i="4"/>
  <c r="AN83" i="4" l="1"/>
  <c r="AP83" i="4"/>
  <c r="AO83" i="4"/>
  <c r="AM83" i="4"/>
  <c r="AK83" i="4"/>
  <c r="AJ83" i="4"/>
  <c r="AL83" i="4"/>
  <c r="AI83" i="4"/>
  <c r="AH83" i="4"/>
  <c r="AD83" i="4"/>
  <c r="W83" i="4"/>
  <c r="P83" i="4"/>
  <c r="AB83" i="4"/>
  <c r="Q83" i="4"/>
  <c r="AC83" i="4"/>
  <c r="S83" i="4"/>
  <c r="R83" i="4"/>
  <c r="Z83" i="4"/>
  <c r="AA83" i="4"/>
  <c r="B82" i="4"/>
  <c r="F84" i="4"/>
  <c r="AN84" i="4" l="1"/>
  <c r="AP84" i="4"/>
  <c r="AO84" i="4"/>
  <c r="AM84" i="4"/>
  <c r="AK84" i="4"/>
  <c r="AL84" i="4"/>
  <c r="AJ84" i="4"/>
  <c r="AI84" i="4"/>
  <c r="AH84" i="4"/>
  <c r="Z84" i="4"/>
  <c r="Q84" i="4"/>
  <c r="W84" i="4"/>
  <c r="R84" i="4"/>
  <c r="AD84" i="4"/>
  <c r="P84" i="4"/>
  <c r="AA84" i="4"/>
  <c r="S84" i="4"/>
  <c r="AB84" i="4"/>
  <c r="AC84" i="4"/>
  <c r="B83" i="4"/>
  <c r="F85" i="4"/>
  <c r="AN85" i="4" l="1"/>
  <c r="AP85" i="4"/>
  <c r="AO85" i="4"/>
  <c r="AM85" i="4"/>
  <c r="AK85" i="4"/>
  <c r="AL85" i="4"/>
  <c r="AJ85" i="4"/>
  <c r="AI85" i="4"/>
  <c r="AH85" i="4"/>
  <c r="AD85" i="4"/>
  <c r="AA85" i="4"/>
  <c r="R85" i="4"/>
  <c r="S85" i="4"/>
  <c r="AB85" i="4"/>
  <c r="P85" i="4"/>
  <c r="W85" i="4"/>
  <c r="AC85" i="4"/>
  <c r="Z85" i="4"/>
  <c r="Q85" i="4"/>
  <c r="B84" i="4"/>
  <c r="F86" i="4"/>
  <c r="AO86" i="4" l="1"/>
  <c r="AP86" i="4"/>
  <c r="AJ86" i="4"/>
  <c r="AI86" i="4"/>
  <c r="AM86" i="4"/>
  <c r="AL86" i="4"/>
  <c r="AN86" i="4"/>
  <c r="AK86" i="4"/>
  <c r="AH86" i="4"/>
  <c r="AC86" i="4"/>
  <c r="AA86" i="4"/>
  <c r="AB86" i="4"/>
  <c r="Q86" i="4"/>
  <c r="AD86" i="4"/>
  <c r="R86" i="4"/>
  <c r="W86" i="4"/>
  <c r="P86" i="4"/>
  <c r="Z86" i="4"/>
  <c r="S86" i="4"/>
  <c r="B85" i="4"/>
  <c r="F87" i="4"/>
  <c r="AO87" i="4" l="1"/>
  <c r="AP87" i="4"/>
  <c r="AJ87" i="4"/>
  <c r="AI87" i="4"/>
  <c r="AL87" i="4"/>
  <c r="AN87" i="4"/>
  <c r="AK87" i="4"/>
  <c r="AM87" i="4"/>
  <c r="AH87" i="4"/>
  <c r="Q87" i="4"/>
  <c r="Z87" i="4"/>
  <c r="AD87" i="4"/>
  <c r="R87" i="4"/>
  <c r="AC87" i="4"/>
  <c r="AB87" i="4"/>
  <c r="S87" i="4"/>
  <c r="AA87" i="4"/>
  <c r="P87" i="4"/>
  <c r="W87" i="4"/>
  <c r="B86" i="4"/>
  <c r="F88" i="4"/>
  <c r="AP88" i="4" l="1"/>
  <c r="AO88" i="4"/>
  <c r="AJ88" i="4"/>
  <c r="AI88" i="4"/>
  <c r="AK88" i="4"/>
  <c r="AL88" i="4"/>
  <c r="AN88" i="4"/>
  <c r="AM88" i="4"/>
  <c r="AH88" i="4"/>
  <c r="R88" i="4"/>
  <c r="P88" i="4"/>
  <c r="S88" i="4"/>
  <c r="AC88" i="4"/>
  <c r="W88" i="4"/>
  <c r="AD88" i="4"/>
  <c r="Z88" i="4"/>
  <c r="Q88" i="4"/>
  <c r="AB88" i="4"/>
  <c r="AA88" i="4"/>
  <c r="B87" i="4"/>
  <c r="F89" i="4"/>
  <c r="AP89" i="4" l="1"/>
  <c r="AO89" i="4"/>
  <c r="AJ89" i="4"/>
  <c r="AI89" i="4"/>
  <c r="AM89" i="4"/>
  <c r="AK89" i="4"/>
  <c r="AN89" i="4"/>
  <c r="AL89" i="4"/>
  <c r="AH89" i="4"/>
  <c r="R89" i="4"/>
  <c r="Z89" i="4"/>
  <c r="AD89" i="4"/>
  <c r="W89" i="4"/>
  <c r="Q89" i="4"/>
  <c r="P89" i="4"/>
  <c r="S89" i="4"/>
  <c r="AA89" i="4"/>
  <c r="AB89" i="4"/>
  <c r="AC89" i="4"/>
  <c r="B88" i="4"/>
  <c r="F90" i="4"/>
  <c r="AP90" i="4" l="1"/>
  <c r="AO90" i="4"/>
  <c r="AJ90" i="4"/>
  <c r="AI90" i="4"/>
  <c r="AK90" i="4"/>
  <c r="AL90" i="4"/>
  <c r="AN90" i="4"/>
  <c r="AM90" i="4"/>
  <c r="AH90" i="4"/>
  <c r="AB90" i="4"/>
  <c r="R90" i="4"/>
  <c r="AA90" i="4"/>
  <c r="AC90" i="4"/>
  <c r="S90" i="4"/>
  <c r="AD90" i="4"/>
  <c r="W90" i="4"/>
  <c r="P90" i="4"/>
  <c r="Z90" i="4"/>
  <c r="Q90" i="4"/>
  <c r="B89" i="4"/>
  <c r="F91" i="4"/>
  <c r="AP91" i="4" l="1"/>
  <c r="AO91" i="4"/>
  <c r="AJ91" i="4"/>
  <c r="AI91" i="4"/>
  <c r="AL91" i="4"/>
  <c r="AN91" i="4"/>
  <c r="AM91" i="4"/>
  <c r="AK91" i="4"/>
  <c r="AH91" i="4"/>
  <c r="P91" i="4"/>
  <c r="S91" i="4"/>
  <c r="Z91" i="4"/>
  <c r="AA91" i="4"/>
  <c r="Q91" i="4"/>
  <c r="W91" i="4"/>
  <c r="AB91" i="4"/>
  <c r="AD91" i="4"/>
  <c r="AC91" i="4"/>
  <c r="R91" i="4"/>
  <c r="B90" i="4"/>
  <c r="F92" i="4"/>
  <c r="AO92" i="4" l="1"/>
  <c r="AP92" i="4"/>
  <c r="AJ92" i="4"/>
  <c r="AI92" i="4"/>
  <c r="AN92" i="4"/>
  <c r="AL92" i="4"/>
  <c r="AK92" i="4"/>
  <c r="AM92" i="4"/>
  <c r="AH92" i="4"/>
  <c r="P92" i="4"/>
  <c r="AA92" i="4"/>
  <c r="AB92" i="4"/>
  <c r="AD92" i="4"/>
  <c r="W92" i="4"/>
  <c r="Q92" i="4"/>
  <c r="Z92" i="4"/>
  <c r="R92" i="4"/>
  <c r="S92" i="4"/>
  <c r="AC92" i="4"/>
  <c r="B91" i="4"/>
  <c r="F93" i="4"/>
  <c r="AN93" i="4" l="1"/>
  <c r="AO93" i="4"/>
  <c r="AP93" i="4"/>
  <c r="AM93" i="4"/>
  <c r="AK93" i="4"/>
  <c r="AL93" i="4"/>
  <c r="AJ93" i="4"/>
  <c r="AI93" i="4"/>
  <c r="AH93" i="4"/>
  <c r="Z93" i="4"/>
  <c r="AB93" i="4"/>
  <c r="AD93" i="4"/>
  <c r="Q93" i="4"/>
  <c r="AC93" i="4"/>
  <c r="AA93" i="4"/>
  <c r="S93" i="4"/>
  <c r="R93" i="4"/>
  <c r="P93" i="4"/>
  <c r="W93" i="4"/>
  <c r="B92" i="4"/>
  <c r="F94" i="4"/>
  <c r="AP94" i="4" l="1"/>
  <c r="AO94" i="4"/>
  <c r="AJ94" i="4"/>
  <c r="AI94" i="4"/>
  <c r="AM94" i="4"/>
  <c r="AK94" i="4"/>
  <c r="AL94" i="4"/>
  <c r="AN94" i="4"/>
  <c r="AH94" i="4"/>
  <c r="Q94" i="4"/>
  <c r="AA94" i="4"/>
  <c r="S94" i="4"/>
  <c r="W94" i="4"/>
  <c r="AC94" i="4"/>
  <c r="P94" i="4"/>
  <c r="R94" i="4"/>
  <c r="AB94" i="4"/>
  <c r="Z94" i="4"/>
  <c r="AD94" i="4"/>
  <c r="B93" i="4"/>
  <c r="F95" i="4"/>
  <c r="I3" i="4"/>
  <c r="AP95" i="4" l="1"/>
  <c r="AO95" i="4"/>
  <c r="AJ95" i="4"/>
  <c r="AI95" i="4"/>
  <c r="AL95" i="4"/>
  <c r="AN95" i="4"/>
  <c r="AK95" i="4"/>
  <c r="AM95" i="4"/>
  <c r="AH95" i="4"/>
  <c r="AD95" i="4"/>
  <c r="P95" i="4"/>
  <c r="S95" i="4"/>
  <c r="Z95" i="4"/>
  <c r="Q95" i="4"/>
  <c r="AB95" i="4"/>
  <c r="AA95" i="4"/>
  <c r="W95" i="4"/>
  <c r="AC95" i="4"/>
  <c r="R95" i="4"/>
  <c r="B94" i="4"/>
  <c r="F96" i="4"/>
  <c r="AP96" i="4" l="1"/>
  <c r="AO96" i="4"/>
  <c r="AJ96" i="4"/>
  <c r="AI96" i="4"/>
  <c r="AN96" i="4"/>
  <c r="AL96" i="4"/>
  <c r="AK96" i="4"/>
  <c r="AM96" i="4"/>
  <c r="AH96" i="4"/>
  <c r="AC96" i="4"/>
  <c r="W96" i="4"/>
  <c r="AB96" i="4"/>
  <c r="P96" i="4"/>
  <c r="AA96" i="4"/>
  <c r="Q96" i="4"/>
  <c r="R96" i="4"/>
  <c r="Z96" i="4"/>
  <c r="S96" i="4"/>
  <c r="AD96" i="4"/>
  <c r="B95" i="4"/>
  <c r="F97" i="4"/>
  <c r="AP97" i="4" l="1"/>
  <c r="AO97" i="4"/>
  <c r="AJ97" i="4"/>
  <c r="AI97" i="4"/>
  <c r="AM97" i="4"/>
  <c r="AK97" i="4"/>
  <c r="AL97" i="4"/>
  <c r="AN97" i="4"/>
  <c r="AH97" i="4"/>
  <c r="S97" i="4"/>
  <c r="AB97" i="4"/>
  <c r="Z97" i="4"/>
  <c r="AA97" i="4"/>
  <c r="Q97" i="4"/>
  <c r="W97" i="4"/>
  <c r="AD97" i="4"/>
  <c r="AC97" i="4"/>
  <c r="P97" i="4"/>
  <c r="R97" i="4"/>
  <c r="B96" i="4"/>
  <c r="F98" i="4"/>
  <c r="AO98" i="4" l="1"/>
  <c r="AP98" i="4"/>
  <c r="AJ98" i="4"/>
  <c r="AI98" i="4"/>
  <c r="AM98" i="4"/>
  <c r="AK98" i="4"/>
  <c r="AN98" i="4"/>
  <c r="AL98" i="4"/>
  <c r="AH98" i="4"/>
  <c r="R98" i="4"/>
  <c r="S98" i="4"/>
  <c r="AB98" i="4"/>
  <c r="W98" i="4"/>
  <c r="Q98" i="4"/>
  <c r="AC98" i="4"/>
  <c r="AA98" i="4"/>
  <c r="AD98" i="4"/>
  <c r="P98" i="4"/>
  <c r="Z98" i="4"/>
  <c r="B97" i="4"/>
  <c r="F99" i="4"/>
  <c r="N3" i="4"/>
  <c r="L3" i="4"/>
  <c r="K3" i="4"/>
  <c r="J3" i="4"/>
  <c r="AP99" i="4" l="1"/>
  <c r="AO99" i="4"/>
  <c r="AJ99" i="4"/>
  <c r="AI99" i="4"/>
  <c r="AM99" i="4"/>
  <c r="AK99" i="4"/>
  <c r="AN99" i="4"/>
  <c r="AL99" i="4"/>
  <c r="AH99" i="4"/>
  <c r="Q99" i="4"/>
  <c r="AD99" i="4"/>
  <c r="AC99" i="4"/>
  <c r="W99" i="4"/>
  <c r="AB99" i="4"/>
  <c r="AA99" i="4"/>
  <c r="S99" i="4"/>
  <c r="R99" i="4"/>
  <c r="P99" i="4"/>
  <c r="Z99" i="4"/>
  <c r="B98" i="4"/>
  <c r="F100" i="4"/>
  <c r="AP100" i="4" l="1"/>
  <c r="AO100" i="4"/>
  <c r="AJ100" i="4"/>
  <c r="AI100" i="4"/>
  <c r="AM100" i="4"/>
  <c r="AK100" i="4"/>
  <c r="AL100" i="4"/>
  <c r="AN100" i="4"/>
  <c r="AH100" i="4"/>
  <c r="AB100" i="4"/>
  <c r="AC100" i="4"/>
  <c r="Z100" i="4"/>
  <c r="W100" i="4"/>
  <c r="Q100" i="4"/>
  <c r="AD100" i="4"/>
  <c r="S100" i="4"/>
  <c r="P100" i="4"/>
  <c r="AA100" i="4"/>
  <c r="R100" i="4"/>
  <c r="B99" i="4"/>
  <c r="F101" i="4"/>
  <c r="AP101" i="4" l="1"/>
  <c r="AO101" i="4"/>
  <c r="AJ101" i="4"/>
  <c r="AI101" i="4"/>
  <c r="AK101" i="4"/>
  <c r="AM101" i="4"/>
  <c r="AL101" i="4"/>
  <c r="AN101" i="4"/>
  <c r="AH101" i="4"/>
  <c r="AB101" i="4"/>
  <c r="AC101" i="4"/>
  <c r="S101" i="4"/>
  <c r="AA101" i="4"/>
  <c r="Q101" i="4"/>
  <c r="P101" i="4"/>
  <c r="R101" i="4"/>
  <c r="W101" i="4"/>
  <c r="AD101" i="4"/>
  <c r="Z101" i="4"/>
  <c r="B100" i="4"/>
  <c r="F102" i="4"/>
  <c r="AP102" i="4" l="1"/>
  <c r="AO102" i="4"/>
  <c r="AJ102" i="4"/>
  <c r="AI102" i="4"/>
  <c r="AM102" i="4"/>
  <c r="AK102" i="4"/>
  <c r="AL102" i="4"/>
  <c r="AN102" i="4"/>
  <c r="AH102" i="4"/>
  <c r="AA102" i="4"/>
  <c r="W102" i="4"/>
  <c r="S102" i="4"/>
  <c r="AB102" i="4"/>
  <c r="AC102" i="4"/>
  <c r="P102" i="4"/>
  <c r="Z102" i="4"/>
  <c r="R102" i="4"/>
  <c r="AD102" i="4"/>
  <c r="Q102" i="4"/>
  <c r="B101" i="4"/>
  <c r="F103" i="4"/>
  <c r="AP103" i="4" l="1"/>
  <c r="AO103" i="4"/>
  <c r="AJ103" i="4"/>
  <c r="AI103" i="4"/>
  <c r="AM103" i="4"/>
  <c r="AK103" i="4"/>
  <c r="AL103" i="4"/>
  <c r="AN103" i="4"/>
  <c r="AH103" i="4"/>
  <c r="R103" i="4"/>
  <c r="Z103" i="4"/>
  <c r="AD103" i="4"/>
  <c r="AB103" i="4"/>
  <c r="W103" i="4"/>
  <c r="Q103" i="4"/>
  <c r="P103" i="4"/>
  <c r="AA103" i="4"/>
  <c r="AC103" i="4"/>
  <c r="S103" i="4"/>
  <c r="B102" i="4"/>
  <c r="F104" i="4"/>
  <c r="AP104" i="4" l="1"/>
  <c r="AO104" i="4"/>
  <c r="AJ104" i="4"/>
  <c r="AI104" i="4"/>
  <c r="AL104" i="4"/>
  <c r="AN104" i="4"/>
  <c r="AM104" i="4"/>
  <c r="AK104" i="4"/>
  <c r="AH104" i="4"/>
  <c r="AA104" i="4"/>
  <c r="AD104" i="4"/>
  <c r="W104" i="4"/>
  <c r="Q104" i="4"/>
  <c r="S104" i="4"/>
  <c r="P104" i="4"/>
  <c r="AC104" i="4"/>
  <c r="AB104" i="4"/>
  <c r="Z104" i="4"/>
  <c r="R104" i="4"/>
  <c r="B103" i="4"/>
  <c r="F105" i="4"/>
  <c r="AN105" i="4" l="1"/>
  <c r="AP105" i="4"/>
  <c r="AO105" i="4"/>
  <c r="AM105" i="4"/>
  <c r="AK105" i="4"/>
  <c r="AL105" i="4"/>
  <c r="AJ105" i="4"/>
  <c r="AI105" i="4"/>
  <c r="AH105" i="4"/>
  <c r="AD105" i="4"/>
  <c r="W105" i="4"/>
  <c r="P105" i="4"/>
  <c r="S105" i="4"/>
  <c r="AC105" i="4"/>
  <c r="AB105" i="4"/>
  <c r="AA105" i="4"/>
  <c r="R105" i="4"/>
  <c r="Q105" i="4"/>
  <c r="Z105" i="4"/>
  <c r="B104" i="4"/>
  <c r="F106" i="4"/>
  <c r="AP106" i="4" l="1"/>
  <c r="AO106" i="4"/>
  <c r="AJ106" i="4"/>
  <c r="AI106" i="4"/>
  <c r="AM106" i="4"/>
  <c r="AK106" i="4"/>
  <c r="AL106" i="4"/>
  <c r="AN106" i="4"/>
  <c r="AH106" i="4"/>
  <c r="AB106" i="4"/>
  <c r="Z106" i="4"/>
  <c r="W106" i="4"/>
  <c r="AA106" i="4"/>
  <c r="R106" i="4"/>
  <c r="Q106" i="4"/>
  <c r="AC106" i="4"/>
  <c r="P106" i="4"/>
  <c r="AD106" i="4"/>
  <c r="S106" i="4"/>
  <c r="B105" i="4"/>
  <c r="F107" i="4"/>
  <c r="AP107" i="4" l="1"/>
  <c r="AO107" i="4"/>
  <c r="AJ107" i="4"/>
  <c r="AI107" i="4"/>
  <c r="AN107" i="4"/>
  <c r="AL107" i="4"/>
  <c r="AM107" i="4"/>
  <c r="AK107" i="4"/>
  <c r="AH107" i="4"/>
  <c r="P107" i="4"/>
  <c r="AA107" i="4"/>
  <c r="S107" i="4"/>
  <c r="AD107" i="4"/>
  <c r="Z107" i="4"/>
  <c r="AC107" i="4"/>
  <c r="W107" i="4"/>
  <c r="R107" i="4"/>
  <c r="AB107" i="4"/>
  <c r="Q107" i="4"/>
  <c r="B106" i="4"/>
  <c r="F108" i="4"/>
  <c r="AP108" i="4" l="1"/>
  <c r="AO108" i="4"/>
  <c r="AJ108" i="4"/>
  <c r="AI108" i="4"/>
  <c r="AM108" i="4"/>
  <c r="AN108" i="4"/>
  <c r="AL108" i="4"/>
  <c r="AK108" i="4"/>
  <c r="AH108" i="4"/>
  <c r="AB108" i="4"/>
  <c r="AA108" i="4"/>
  <c r="AD108" i="4"/>
  <c r="P108" i="4"/>
  <c r="W108" i="4"/>
  <c r="Z108" i="4"/>
  <c r="R108" i="4"/>
  <c r="S108" i="4"/>
  <c r="AC108" i="4"/>
  <c r="Q108" i="4"/>
  <c r="B107" i="4"/>
  <c r="F109" i="4"/>
  <c r="AP109" i="4" l="1"/>
  <c r="AO109" i="4"/>
  <c r="AJ109" i="4"/>
  <c r="AI109" i="4"/>
  <c r="AN109" i="4"/>
  <c r="AM109" i="4"/>
  <c r="AK109" i="4"/>
  <c r="AL109" i="4"/>
  <c r="AH109" i="4"/>
  <c r="P109" i="4"/>
  <c r="Z109" i="4"/>
  <c r="W109" i="4"/>
  <c r="S109" i="4"/>
  <c r="AC109" i="4"/>
  <c r="AA109" i="4"/>
  <c r="R109" i="4"/>
  <c r="AB109" i="4"/>
  <c r="AD109" i="4"/>
  <c r="Q109" i="4"/>
  <c r="B108" i="4"/>
  <c r="F110" i="4"/>
  <c r="AO110" i="4" l="1"/>
  <c r="AP110" i="4"/>
  <c r="AJ110" i="4"/>
  <c r="AI110" i="4"/>
  <c r="AN110" i="4"/>
  <c r="AK110" i="4"/>
  <c r="AM110" i="4"/>
  <c r="AL110" i="4"/>
  <c r="AH110" i="4"/>
  <c r="Z110" i="4"/>
  <c r="S110" i="4"/>
  <c r="P110" i="4"/>
  <c r="AD110" i="4"/>
  <c r="AC110" i="4"/>
  <c r="Q110" i="4"/>
  <c r="R110" i="4"/>
  <c r="AB110" i="4"/>
  <c r="AA110" i="4"/>
  <c r="W110" i="4"/>
  <c r="B109" i="4"/>
  <c r="F111" i="4"/>
  <c r="AP111" i="4" l="1"/>
  <c r="AO111" i="4"/>
  <c r="AJ111" i="4"/>
  <c r="AI111" i="4"/>
  <c r="AL111" i="4"/>
  <c r="AN111" i="4"/>
  <c r="AK111" i="4"/>
  <c r="AM111" i="4"/>
  <c r="AH111" i="4"/>
  <c r="AC111" i="4"/>
  <c r="AA111" i="4"/>
  <c r="Z111" i="4"/>
  <c r="S111" i="4"/>
  <c r="W111" i="4"/>
  <c r="P111" i="4"/>
  <c r="R111" i="4"/>
  <c r="Q111" i="4"/>
  <c r="AD111" i="4"/>
  <c r="AB111" i="4"/>
  <c r="B110" i="4"/>
  <c r="F112" i="4"/>
  <c r="AP112" i="4" l="1"/>
  <c r="AO112" i="4"/>
  <c r="AJ112" i="4"/>
  <c r="AI112" i="4"/>
  <c r="AL112" i="4"/>
  <c r="AK112" i="4"/>
  <c r="AM112" i="4"/>
  <c r="AN112" i="4"/>
  <c r="AH112" i="4"/>
  <c r="Z112" i="4"/>
  <c r="AD112" i="4"/>
  <c r="P112" i="4"/>
  <c r="R112" i="4"/>
  <c r="AC112" i="4"/>
  <c r="S112" i="4"/>
  <c r="AA112" i="4"/>
  <c r="AB112" i="4"/>
  <c r="W112" i="4"/>
  <c r="Q112" i="4"/>
  <c r="B111" i="4"/>
  <c r="F113" i="4"/>
  <c r="AP113" i="4" l="1"/>
  <c r="AO113" i="4"/>
  <c r="AJ113" i="4"/>
  <c r="AI113" i="4"/>
  <c r="AK113" i="4"/>
  <c r="AM113" i="4"/>
  <c r="AL113" i="4"/>
  <c r="AN113" i="4"/>
  <c r="AH113" i="4"/>
  <c r="AD113" i="4"/>
  <c r="AB113" i="4"/>
  <c r="S113" i="4"/>
  <c r="W113" i="4"/>
  <c r="R113" i="4"/>
  <c r="AC113" i="4"/>
  <c r="Z113" i="4"/>
  <c r="Q113" i="4"/>
  <c r="P113" i="4"/>
  <c r="AA113" i="4"/>
  <c r="B112" i="4"/>
  <c r="F114" i="4"/>
  <c r="AP114" i="4" l="1"/>
  <c r="AO114" i="4"/>
  <c r="AJ114" i="4"/>
  <c r="AI114" i="4"/>
  <c r="AL114" i="4"/>
  <c r="AN114" i="4"/>
  <c r="AM114" i="4"/>
  <c r="AK114" i="4"/>
  <c r="AH114" i="4"/>
  <c r="Q114" i="4"/>
  <c r="W114" i="4"/>
  <c r="Z114" i="4"/>
  <c r="AD114" i="4"/>
  <c r="AA114" i="4"/>
  <c r="AB114" i="4"/>
  <c r="P114" i="4"/>
  <c r="S114" i="4"/>
  <c r="AC114" i="4"/>
  <c r="R114" i="4"/>
  <c r="B113" i="4"/>
  <c r="F115" i="4"/>
  <c r="AP115" i="4" l="1"/>
  <c r="AO115" i="4"/>
  <c r="AJ115" i="4"/>
  <c r="AI115" i="4"/>
  <c r="AL115" i="4"/>
  <c r="AK115" i="4"/>
  <c r="AM115" i="4"/>
  <c r="AN115" i="4"/>
  <c r="AH115" i="4"/>
  <c r="AD115" i="4"/>
  <c r="Q115" i="4"/>
  <c r="P115" i="4"/>
  <c r="AC115" i="4"/>
  <c r="S115" i="4"/>
  <c r="Z115" i="4"/>
  <c r="W115" i="4"/>
  <c r="R115" i="4"/>
  <c r="AB115" i="4"/>
  <c r="AA115" i="4"/>
  <c r="B114" i="4"/>
  <c r="F116" i="4"/>
  <c r="AP116" i="4" l="1"/>
  <c r="AO116" i="4"/>
  <c r="AJ116" i="4"/>
  <c r="AI116" i="4"/>
  <c r="AK116" i="4"/>
  <c r="AL116" i="4"/>
  <c r="AN116" i="4"/>
  <c r="AM116" i="4"/>
  <c r="AH116" i="4"/>
  <c r="AD116" i="4"/>
  <c r="R116" i="4"/>
  <c r="AA116" i="4"/>
  <c r="Q116" i="4"/>
  <c r="W116" i="4"/>
  <c r="AB116" i="4"/>
  <c r="AC116" i="4"/>
  <c r="Z116" i="4"/>
  <c r="S116" i="4"/>
  <c r="P116" i="4"/>
  <c r="B115" i="4"/>
  <c r="F117" i="4"/>
  <c r="AN117" i="4" l="1"/>
  <c r="AP117" i="4"/>
  <c r="AO117" i="4"/>
  <c r="AM117" i="4"/>
  <c r="AK117" i="4"/>
  <c r="AJ117" i="4"/>
  <c r="AL117" i="4"/>
  <c r="AI117" i="4"/>
  <c r="AH117" i="4"/>
  <c r="Q117" i="4"/>
  <c r="AD117" i="4"/>
  <c r="R117" i="4"/>
  <c r="AA117" i="4"/>
  <c r="S117" i="4"/>
  <c r="Z117" i="4"/>
  <c r="AB117" i="4"/>
  <c r="AC117" i="4"/>
  <c r="W117" i="4"/>
  <c r="P117" i="4"/>
  <c r="B116" i="4"/>
  <c r="F118" i="4"/>
  <c r="AP118" i="4" l="1"/>
  <c r="AO118" i="4"/>
  <c r="AJ118" i="4"/>
  <c r="AI118" i="4"/>
  <c r="AL118" i="4"/>
  <c r="AK118" i="4"/>
  <c r="AM118" i="4"/>
  <c r="AN118" i="4"/>
  <c r="AH118" i="4"/>
  <c r="W118" i="4"/>
  <c r="P118" i="4"/>
  <c r="Q118" i="4"/>
  <c r="R118" i="4"/>
  <c r="Z118" i="4"/>
  <c r="AB118" i="4"/>
  <c r="AC118" i="4"/>
  <c r="AD118" i="4"/>
  <c r="AA118" i="4"/>
  <c r="S118" i="4"/>
  <c r="B117" i="4"/>
  <c r="F119" i="4"/>
  <c r="AP119" i="4" l="1"/>
  <c r="AO119" i="4"/>
  <c r="AJ119" i="4"/>
  <c r="AI119" i="4"/>
  <c r="AM119" i="4"/>
  <c r="AL119" i="4"/>
  <c r="AN119" i="4"/>
  <c r="AK119" i="4"/>
  <c r="AH119" i="4"/>
  <c r="AB119" i="4"/>
  <c r="Q119" i="4"/>
  <c r="P119" i="4"/>
  <c r="AC119" i="4"/>
  <c r="AA119" i="4"/>
  <c r="W119" i="4"/>
  <c r="AD119" i="4"/>
  <c r="R119" i="4"/>
  <c r="S119" i="4"/>
  <c r="Z119" i="4"/>
  <c r="B118" i="4"/>
  <c r="F120" i="4"/>
  <c r="AP120" i="4" l="1"/>
  <c r="AO120" i="4"/>
  <c r="AJ120" i="4"/>
  <c r="AI120" i="4"/>
  <c r="AK120" i="4"/>
  <c r="AL120" i="4"/>
  <c r="AN120" i="4"/>
  <c r="AM120" i="4"/>
  <c r="AH120" i="4"/>
  <c r="W120" i="4"/>
  <c r="Z120" i="4"/>
  <c r="R120" i="4"/>
  <c r="P120" i="4"/>
  <c r="Q120" i="4"/>
  <c r="AA120" i="4"/>
  <c r="AD120" i="4"/>
  <c r="AC120" i="4"/>
  <c r="S120" i="4"/>
  <c r="AB120" i="4"/>
  <c r="B119" i="4"/>
  <c r="F121" i="4"/>
  <c r="AP121" i="4" l="1"/>
  <c r="AO121" i="4"/>
  <c r="AJ121" i="4"/>
  <c r="AI121" i="4"/>
  <c r="AM121" i="4"/>
  <c r="AN121" i="4"/>
  <c r="AL121" i="4"/>
  <c r="AK121" i="4"/>
  <c r="AH121" i="4"/>
  <c r="S121" i="4"/>
  <c r="W121" i="4"/>
  <c r="Q121" i="4"/>
  <c r="AC121" i="4"/>
  <c r="AD121" i="4"/>
  <c r="R121" i="4"/>
  <c r="P121" i="4"/>
  <c r="AA121" i="4"/>
  <c r="Z121" i="4"/>
  <c r="AB121" i="4"/>
  <c r="B120" i="4"/>
  <c r="F122" i="4"/>
  <c r="AO122" i="4" l="1"/>
  <c r="AP122" i="4"/>
  <c r="AJ122" i="4"/>
  <c r="AI122" i="4"/>
  <c r="AM122" i="4"/>
  <c r="AL122" i="4"/>
  <c r="AN122" i="4"/>
  <c r="AK122" i="4"/>
  <c r="AH122" i="4"/>
  <c r="AB122" i="4"/>
  <c r="AD122" i="4"/>
  <c r="S122" i="4"/>
  <c r="W122" i="4"/>
  <c r="P122" i="4"/>
  <c r="AA122" i="4"/>
  <c r="AC122" i="4"/>
  <c r="Z122" i="4"/>
  <c r="R122" i="4"/>
  <c r="Q122" i="4"/>
  <c r="B121" i="4"/>
  <c r="F123" i="4"/>
  <c r="AP123" i="4" l="1"/>
  <c r="AO123" i="4"/>
  <c r="AJ123" i="4"/>
  <c r="AI123" i="4"/>
  <c r="AN123" i="4"/>
  <c r="AK123" i="4"/>
  <c r="AM123" i="4"/>
  <c r="AL123" i="4"/>
  <c r="AH123" i="4"/>
  <c r="Z123" i="4"/>
  <c r="W123" i="4"/>
  <c r="R123" i="4"/>
  <c r="P123" i="4"/>
  <c r="AB123" i="4"/>
  <c r="AA123" i="4"/>
  <c r="Q123" i="4"/>
  <c r="AD123" i="4"/>
  <c r="AC123" i="4"/>
  <c r="S123" i="4"/>
  <c r="B122" i="4"/>
  <c r="F124" i="4"/>
  <c r="AP124" i="4" l="1"/>
  <c r="AO124" i="4"/>
  <c r="AJ124" i="4"/>
  <c r="AI124" i="4"/>
  <c r="AM124" i="4"/>
  <c r="AN124" i="4"/>
  <c r="AL124" i="4"/>
  <c r="AK124" i="4"/>
  <c r="AH124" i="4"/>
  <c r="AC124" i="4"/>
  <c r="AD124" i="4"/>
  <c r="Q124" i="4"/>
  <c r="P124" i="4"/>
  <c r="W124" i="4"/>
  <c r="S124" i="4"/>
  <c r="R124" i="4"/>
  <c r="AB124" i="4"/>
  <c r="Z124" i="4"/>
  <c r="AA124" i="4"/>
  <c r="B123" i="4"/>
  <c r="F125" i="4"/>
  <c r="AP125" i="4" l="1"/>
  <c r="AO125" i="4"/>
  <c r="AJ125" i="4"/>
  <c r="AI125" i="4"/>
  <c r="AK125" i="4"/>
  <c r="AN125" i="4"/>
  <c r="AL125" i="4"/>
  <c r="AM125" i="4"/>
  <c r="AH125" i="4"/>
  <c r="S125" i="4"/>
  <c r="AD125" i="4"/>
  <c r="AA125" i="4"/>
  <c r="P125" i="4"/>
  <c r="AB125" i="4"/>
  <c r="Z125" i="4"/>
  <c r="AC125" i="4"/>
  <c r="R125" i="4"/>
  <c r="Q125" i="4"/>
  <c r="W125" i="4"/>
  <c r="B124" i="4"/>
  <c r="F126" i="4"/>
  <c r="AP126" i="4" l="1"/>
  <c r="AO126" i="4"/>
  <c r="AJ126" i="4"/>
  <c r="AI126" i="4"/>
  <c r="AL126" i="4"/>
  <c r="AN126" i="4"/>
  <c r="AM126" i="4"/>
  <c r="AK126" i="4"/>
  <c r="AH126" i="4"/>
  <c r="Q126" i="4"/>
  <c r="R126" i="4"/>
  <c r="AB126" i="4"/>
  <c r="W126" i="4"/>
  <c r="AD126" i="4"/>
  <c r="Z126" i="4"/>
  <c r="P126" i="4"/>
  <c r="AA126" i="4"/>
  <c r="AC126" i="4"/>
  <c r="S126" i="4"/>
  <c r="B125" i="4"/>
  <c r="F127" i="4"/>
  <c r="AO127" i="4" l="1"/>
  <c r="AP127" i="4"/>
  <c r="AJ127" i="4"/>
  <c r="AI127" i="4"/>
  <c r="AN127" i="4"/>
  <c r="AL127" i="4"/>
  <c r="AK127" i="4"/>
  <c r="AM127" i="4"/>
  <c r="AH127" i="4"/>
  <c r="P127" i="4"/>
  <c r="AD127" i="4"/>
  <c r="AB127" i="4"/>
  <c r="Q127" i="4"/>
  <c r="AC127" i="4"/>
  <c r="Z127" i="4"/>
  <c r="R127" i="4"/>
  <c r="W127" i="4"/>
  <c r="AA127" i="4"/>
  <c r="S127" i="4"/>
  <c r="B126" i="4"/>
  <c r="F128" i="4"/>
  <c r="AP128" i="4" l="1"/>
  <c r="AO128" i="4"/>
  <c r="AJ128" i="4"/>
  <c r="AI128" i="4"/>
  <c r="AK128" i="4"/>
  <c r="AL128" i="4"/>
  <c r="AN128" i="4"/>
  <c r="AM128" i="4"/>
  <c r="AH128" i="4"/>
  <c r="S128" i="4"/>
  <c r="Q128" i="4"/>
  <c r="W128" i="4"/>
  <c r="R128" i="4"/>
  <c r="AB128" i="4"/>
  <c r="AD128" i="4"/>
  <c r="P128" i="4"/>
  <c r="AA128" i="4"/>
  <c r="AC128" i="4"/>
  <c r="Z128" i="4"/>
  <c r="B127" i="4"/>
  <c r="F129" i="4"/>
  <c r="AN129" i="4" l="1"/>
  <c r="AP129" i="4"/>
  <c r="AO129" i="4"/>
  <c r="AM129" i="4"/>
  <c r="AK129" i="4"/>
  <c r="AJ129" i="4"/>
  <c r="AL129" i="4"/>
  <c r="AI129" i="4"/>
  <c r="AH129" i="4"/>
  <c r="Q129" i="4"/>
  <c r="W129" i="4"/>
  <c r="S129" i="4"/>
  <c r="P129" i="4"/>
  <c r="AD129" i="4"/>
  <c r="AC129" i="4"/>
  <c r="R129" i="4"/>
  <c r="Z129" i="4"/>
  <c r="AA129" i="4"/>
  <c r="AB129" i="4"/>
  <c r="B128" i="4"/>
  <c r="F130" i="4"/>
  <c r="AP130" i="4" l="1"/>
  <c r="AO130" i="4"/>
  <c r="AJ130" i="4"/>
  <c r="AI130" i="4"/>
  <c r="AM130" i="4"/>
  <c r="AN130" i="4"/>
  <c r="AL130" i="4"/>
  <c r="AK130" i="4"/>
  <c r="AH130" i="4"/>
  <c r="AD130" i="4"/>
  <c r="P130" i="4"/>
  <c r="W130" i="4"/>
  <c r="Z130" i="4"/>
  <c r="AB130" i="4"/>
  <c r="S130" i="4"/>
  <c r="R130" i="4"/>
  <c r="Q130" i="4"/>
  <c r="AC130" i="4"/>
  <c r="AA130" i="4"/>
  <c r="B129" i="4"/>
  <c r="F131" i="4"/>
  <c r="AP131" i="4" l="1"/>
  <c r="AO131" i="4"/>
  <c r="AJ131" i="4"/>
  <c r="AI131" i="4"/>
  <c r="AK131" i="4"/>
  <c r="AN131" i="4"/>
  <c r="AL131" i="4"/>
  <c r="AM131" i="4"/>
  <c r="AH131" i="4"/>
  <c r="Z131" i="4"/>
  <c r="AB131" i="4"/>
  <c r="Q131" i="4"/>
  <c r="S131" i="4"/>
  <c r="P131" i="4"/>
  <c r="R131" i="4"/>
  <c r="AD131" i="4"/>
  <c r="AA131" i="4"/>
  <c r="W131" i="4"/>
  <c r="AC131" i="4"/>
  <c r="B130" i="4"/>
  <c r="F132" i="4"/>
  <c r="AO132" i="4" l="1"/>
  <c r="AP132" i="4"/>
  <c r="AJ132" i="4"/>
  <c r="AI132" i="4"/>
  <c r="AL132" i="4"/>
  <c r="AN132" i="4"/>
  <c r="AM132" i="4"/>
  <c r="AK132" i="4"/>
  <c r="AH132" i="4"/>
  <c r="AD132" i="4"/>
  <c r="P132" i="4"/>
  <c r="Q132" i="4"/>
  <c r="AB132" i="4"/>
  <c r="Z132" i="4"/>
  <c r="AA132" i="4"/>
  <c r="S132" i="4"/>
  <c r="W132" i="4"/>
  <c r="R132" i="4"/>
  <c r="AC132" i="4"/>
  <c r="B131" i="4"/>
  <c r="F133" i="4"/>
  <c r="AP133" i="4" l="1"/>
  <c r="AO133" i="4"/>
  <c r="AJ133" i="4"/>
  <c r="AI133" i="4"/>
  <c r="AK133" i="4"/>
  <c r="AL133" i="4"/>
  <c r="AN133" i="4"/>
  <c r="AM133" i="4"/>
  <c r="AH133" i="4"/>
  <c r="AD133" i="4"/>
  <c r="R133" i="4"/>
  <c r="P133" i="4"/>
  <c r="W133" i="4"/>
  <c r="AB133" i="4"/>
  <c r="Q133" i="4"/>
  <c r="AA133" i="4"/>
  <c r="Z133" i="4"/>
  <c r="S133" i="4"/>
  <c r="AC133" i="4"/>
  <c r="B132" i="4"/>
  <c r="F134" i="4"/>
  <c r="AO134" i="4" l="1"/>
  <c r="AP134" i="4"/>
  <c r="AJ134" i="4"/>
  <c r="AI134" i="4"/>
  <c r="AM134" i="4"/>
  <c r="AL134" i="4"/>
  <c r="AN134" i="4"/>
  <c r="AK134" i="4"/>
  <c r="AH134" i="4"/>
  <c r="R134" i="4"/>
  <c r="W134" i="4"/>
  <c r="AA134" i="4"/>
  <c r="AD134" i="4"/>
  <c r="AB134" i="4"/>
  <c r="Q134" i="4"/>
  <c r="S134" i="4"/>
  <c r="P134" i="4"/>
  <c r="AC134" i="4"/>
  <c r="Z134" i="4"/>
  <c r="B133" i="4"/>
  <c r="F135" i="4"/>
  <c r="AP135" i="4" l="1"/>
  <c r="AO135" i="4"/>
  <c r="AJ135" i="4"/>
  <c r="AI135" i="4"/>
  <c r="AM135" i="4"/>
  <c r="AK135" i="4"/>
  <c r="AN135" i="4"/>
  <c r="AL135" i="4"/>
  <c r="AH135" i="4"/>
  <c r="W135" i="4"/>
  <c r="Q135" i="4"/>
  <c r="S135" i="4"/>
  <c r="P135" i="4"/>
  <c r="AA135" i="4"/>
  <c r="AD135" i="4"/>
  <c r="Z135" i="4"/>
  <c r="AC135" i="4"/>
  <c r="R135" i="4"/>
  <c r="AB135" i="4"/>
  <c r="B134" i="4"/>
  <c r="F136" i="4"/>
  <c r="AP136" i="4" l="1"/>
  <c r="AO136" i="4"/>
  <c r="AJ136" i="4"/>
  <c r="AI136" i="4"/>
  <c r="AN136" i="4"/>
  <c r="AL136" i="4"/>
  <c r="AK136" i="4"/>
  <c r="AM136" i="4"/>
  <c r="AH136" i="4"/>
  <c r="R136" i="4"/>
  <c r="Z136" i="4"/>
  <c r="AC136" i="4"/>
  <c r="AD136" i="4"/>
  <c r="W136" i="4"/>
  <c r="S136" i="4"/>
  <c r="Q136" i="4"/>
  <c r="AB136" i="4"/>
  <c r="P136" i="4"/>
  <c r="AA136" i="4"/>
  <c r="B135" i="4"/>
  <c r="F137" i="4"/>
  <c r="AP137" i="4" l="1"/>
  <c r="AO137" i="4"/>
  <c r="AJ137" i="4"/>
  <c r="AI137" i="4"/>
  <c r="AL137" i="4"/>
  <c r="AN137" i="4"/>
  <c r="AK137" i="4"/>
  <c r="AM137" i="4"/>
  <c r="AH137" i="4"/>
  <c r="R137" i="4"/>
  <c r="AD137" i="4"/>
  <c r="AB137" i="4"/>
  <c r="S137" i="4"/>
  <c r="Q137" i="4"/>
  <c r="P137" i="4"/>
  <c r="AA137" i="4"/>
  <c r="AC137" i="4"/>
  <c r="Z137" i="4"/>
  <c r="W137" i="4"/>
  <c r="B136" i="4"/>
  <c r="F138" i="4"/>
  <c r="AP138" i="4" l="1"/>
  <c r="AO138" i="4"/>
  <c r="AJ138" i="4"/>
  <c r="AI138" i="4"/>
  <c r="AN138" i="4"/>
  <c r="AM138" i="4"/>
  <c r="AK138" i="4"/>
  <c r="AL138" i="4"/>
  <c r="AH138" i="4"/>
  <c r="AA138" i="4"/>
  <c r="AD138" i="4"/>
  <c r="Z138" i="4"/>
  <c r="AB138" i="4"/>
  <c r="W138" i="4"/>
  <c r="S138" i="4"/>
  <c r="Q138" i="4"/>
  <c r="AC138" i="4"/>
  <c r="R138" i="4"/>
  <c r="P138" i="4"/>
  <c r="B137" i="4"/>
  <c r="F139" i="4"/>
  <c r="AP139" i="4" l="1"/>
  <c r="AO139" i="4"/>
  <c r="AJ139" i="4"/>
  <c r="AI139" i="4"/>
  <c r="AM139" i="4"/>
  <c r="AN139" i="4"/>
  <c r="AL139" i="4"/>
  <c r="AK139" i="4"/>
  <c r="AH139" i="4"/>
  <c r="AA139" i="4"/>
  <c r="Q139" i="4"/>
  <c r="R139" i="4"/>
  <c r="Z139" i="4"/>
  <c r="W139" i="4"/>
  <c r="AB139" i="4"/>
  <c r="AD139" i="4"/>
  <c r="AC139" i="4"/>
  <c r="S139" i="4"/>
  <c r="P139" i="4"/>
  <c r="B138" i="4"/>
  <c r="F140" i="4"/>
  <c r="AO140" i="4" l="1"/>
  <c r="AP140" i="4"/>
  <c r="AJ140" i="4"/>
  <c r="AI140" i="4"/>
  <c r="AL140" i="4"/>
  <c r="AK140" i="4"/>
  <c r="AM140" i="4"/>
  <c r="AN140" i="4"/>
  <c r="AH140" i="4"/>
  <c r="W140" i="4"/>
  <c r="Z140" i="4"/>
  <c r="Q140" i="4"/>
  <c r="R140" i="4"/>
  <c r="P140" i="4"/>
  <c r="AD140" i="4"/>
  <c r="AB140" i="4"/>
  <c r="AC140" i="4"/>
  <c r="S140" i="4"/>
  <c r="AA140" i="4"/>
  <c r="B139" i="4"/>
  <c r="F141" i="4"/>
  <c r="AN141" i="4" l="1"/>
  <c r="AP141" i="4"/>
  <c r="AO141" i="4"/>
  <c r="AM141" i="4"/>
  <c r="AK141" i="4"/>
  <c r="AL141" i="4"/>
  <c r="AJ141" i="4"/>
  <c r="AI141" i="4"/>
  <c r="AH141" i="4"/>
  <c r="AC141" i="4"/>
  <c r="Z141" i="4"/>
  <c r="AB141" i="4"/>
  <c r="R141" i="4"/>
  <c r="AA141" i="4"/>
  <c r="Q141" i="4"/>
  <c r="W141" i="4"/>
  <c r="AD141" i="4"/>
  <c r="P141" i="4"/>
  <c r="S141" i="4"/>
  <c r="B140" i="4"/>
  <c r="F142" i="4"/>
  <c r="AP142" i="4" l="1"/>
  <c r="AO142" i="4"/>
  <c r="AJ142" i="4"/>
  <c r="AI142" i="4"/>
  <c r="AM142" i="4"/>
  <c r="AK142" i="4"/>
  <c r="AL142" i="4"/>
  <c r="AN142" i="4"/>
  <c r="AH142" i="4"/>
  <c r="AB142" i="4"/>
  <c r="AC142" i="4"/>
  <c r="R142" i="4"/>
  <c r="W142" i="4"/>
  <c r="S142" i="4"/>
  <c r="P142" i="4"/>
  <c r="Q142" i="4"/>
  <c r="AA142" i="4"/>
  <c r="AD142" i="4"/>
  <c r="Z142" i="4"/>
  <c r="B141" i="4"/>
  <c r="F143" i="4"/>
  <c r="AP143" i="4" l="1"/>
  <c r="AO143" i="4"/>
  <c r="AJ143" i="4"/>
  <c r="AI143" i="4"/>
  <c r="AN143" i="4"/>
  <c r="AK143" i="4"/>
  <c r="AM143" i="4"/>
  <c r="AL143" i="4"/>
  <c r="AH143" i="4"/>
  <c r="P143" i="4"/>
  <c r="Z143" i="4"/>
  <c r="Q143" i="4"/>
  <c r="AA143" i="4"/>
  <c r="AD143" i="4"/>
  <c r="S143" i="4"/>
  <c r="W143" i="4"/>
  <c r="AB143" i="4"/>
  <c r="AC143" i="4"/>
  <c r="R143" i="4"/>
  <c r="B142" i="4"/>
  <c r="F144" i="4"/>
  <c r="AP144" i="4" l="1"/>
  <c r="AO144" i="4"/>
  <c r="AJ144" i="4"/>
  <c r="AI144" i="4"/>
  <c r="AK144" i="4"/>
  <c r="AL144" i="4"/>
  <c r="AN144" i="4"/>
  <c r="AM144" i="4"/>
  <c r="AH144" i="4"/>
  <c r="AC144" i="4"/>
  <c r="Q144" i="4"/>
  <c r="AA144" i="4"/>
  <c r="W144" i="4"/>
  <c r="AB144" i="4"/>
  <c r="AD144" i="4"/>
  <c r="Z144" i="4"/>
  <c r="S144" i="4"/>
  <c r="R144" i="4"/>
  <c r="P144" i="4"/>
  <c r="B143" i="4"/>
  <c r="F145" i="4"/>
  <c r="AP145" i="4" l="1"/>
  <c r="AO145" i="4"/>
  <c r="AJ145" i="4"/>
  <c r="AI145" i="4"/>
  <c r="AK145" i="4"/>
  <c r="AL145" i="4"/>
  <c r="AN145" i="4"/>
  <c r="AM145" i="4"/>
  <c r="AH145" i="4"/>
  <c r="S145" i="4"/>
  <c r="W145" i="4"/>
  <c r="Q145" i="4"/>
  <c r="P145" i="4"/>
  <c r="AB145" i="4"/>
  <c r="Z145" i="4"/>
  <c r="R145" i="4"/>
  <c r="AD145" i="4"/>
  <c r="AC145" i="4"/>
  <c r="AA145" i="4"/>
  <c r="B144" i="4"/>
  <c r="F146" i="4"/>
  <c r="AO146" i="4" l="1"/>
  <c r="AP146" i="4"/>
  <c r="AJ146" i="4"/>
  <c r="AI146" i="4"/>
  <c r="AK146" i="4"/>
  <c r="AM146" i="4"/>
  <c r="AL146" i="4"/>
  <c r="AN146" i="4"/>
  <c r="AH146" i="4"/>
  <c r="P146" i="4"/>
  <c r="AC146" i="4"/>
  <c r="AD146" i="4"/>
  <c r="S146" i="4"/>
  <c r="AB146" i="4"/>
  <c r="R146" i="4"/>
  <c r="Q146" i="4"/>
  <c r="W146" i="4"/>
  <c r="Z146" i="4"/>
  <c r="AA146" i="4"/>
  <c r="B145" i="4"/>
  <c r="F147" i="4"/>
  <c r="AO147" i="4" l="1"/>
  <c r="AP147" i="4"/>
  <c r="AJ147" i="4"/>
  <c r="AI147" i="4"/>
  <c r="AN147" i="4"/>
  <c r="AK147" i="4"/>
  <c r="AM147" i="4"/>
  <c r="AL147" i="4"/>
  <c r="AH147" i="4"/>
  <c r="Q147" i="4"/>
  <c r="P147" i="4"/>
  <c r="W147" i="4"/>
  <c r="AC147" i="4"/>
  <c r="R147" i="4"/>
  <c r="AD147" i="4"/>
  <c r="S147" i="4"/>
  <c r="AA147" i="4"/>
  <c r="Z147" i="4"/>
  <c r="AB147" i="4"/>
  <c r="B146" i="4"/>
  <c r="F148" i="4"/>
  <c r="AO148" i="4" l="1"/>
  <c r="AP148" i="4"/>
  <c r="AJ148" i="4"/>
  <c r="AI148" i="4"/>
  <c r="AN148" i="4"/>
  <c r="AM148" i="4"/>
  <c r="AK148" i="4"/>
  <c r="AL148" i="4"/>
  <c r="AH148" i="4"/>
  <c r="AB148" i="4"/>
  <c r="Z148" i="4"/>
  <c r="P148" i="4"/>
  <c r="R148" i="4"/>
  <c r="W148" i="4"/>
  <c r="AD148" i="4"/>
  <c r="S148" i="4"/>
  <c r="AA148" i="4"/>
  <c r="AC148" i="4"/>
  <c r="Q148" i="4"/>
  <c r="B147" i="4"/>
  <c r="F149" i="4"/>
  <c r="AP149" i="4" l="1"/>
  <c r="AO149" i="4"/>
  <c r="AJ149" i="4"/>
  <c r="AI149" i="4"/>
  <c r="AM149" i="4"/>
  <c r="AL149" i="4"/>
  <c r="AN149" i="4"/>
  <c r="AK149" i="4"/>
  <c r="AH149" i="4"/>
  <c r="R149" i="4"/>
  <c r="Z149" i="4"/>
  <c r="AD149" i="4"/>
  <c r="AA149" i="4"/>
  <c r="Q149" i="4"/>
  <c r="S149" i="4"/>
  <c r="P149" i="4"/>
  <c r="AC149" i="4"/>
  <c r="W149" i="4"/>
  <c r="AB149" i="4"/>
  <c r="B148" i="4"/>
  <c r="F150" i="4"/>
  <c r="AO150" i="4" l="1"/>
  <c r="AP150" i="4"/>
  <c r="AJ150" i="4"/>
  <c r="AI150" i="4"/>
  <c r="AN150" i="4"/>
  <c r="AL150" i="4"/>
  <c r="AK150" i="4"/>
  <c r="AM150" i="4"/>
  <c r="AH150" i="4"/>
  <c r="AB150" i="4"/>
  <c r="AD150" i="4"/>
  <c r="W150" i="4"/>
  <c r="Q150" i="4"/>
  <c r="S150" i="4"/>
  <c r="P150" i="4"/>
  <c r="Z150" i="4"/>
  <c r="AC150" i="4"/>
  <c r="R150" i="4"/>
  <c r="AA150" i="4"/>
  <c r="B149" i="4"/>
  <c r="F151" i="4"/>
  <c r="AP151" i="4" l="1"/>
  <c r="AO151" i="4"/>
  <c r="AJ151" i="4"/>
  <c r="AI151" i="4"/>
  <c r="AM151" i="4"/>
  <c r="AK151" i="4"/>
  <c r="AL151" i="4"/>
  <c r="AN151" i="4"/>
  <c r="AH151" i="4"/>
  <c r="AB151" i="4"/>
  <c r="W151" i="4"/>
  <c r="Z151" i="4"/>
  <c r="AD151" i="4"/>
  <c r="P151" i="4"/>
  <c r="R151" i="4"/>
  <c r="Q151" i="4"/>
  <c r="S151" i="4"/>
  <c r="AC151" i="4"/>
  <c r="AA151" i="4"/>
  <c r="B150" i="4"/>
  <c r="F152" i="4"/>
  <c r="AP152" i="4" l="1"/>
  <c r="AO152" i="4"/>
  <c r="AJ152" i="4"/>
  <c r="AI152" i="4"/>
  <c r="AM152" i="4"/>
  <c r="AK152" i="4"/>
  <c r="AL152" i="4"/>
  <c r="AN152" i="4"/>
  <c r="AH152" i="4"/>
  <c r="W152" i="4"/>
  <c r="Q152" i="4"/>
  <c r="AB152" i="4"/>
  <c r="Z152" i="4"/>
  <c r="AD152" i="4"/>
  <c r="S152" i="4"/>
  <c r="AA152" i="4"/>
  <c r="R152" i="4"/>
  <c r="AC152" i="4"/>
  <c r="P152" i="4"/>
  <c r="B151" i="4"/>
  <c r="F153" i="4"/>
  <c r="AN153" i="4" l="1"/>
  <c r="AP153" i="4"/>
  <c r="AO153" i="4"/>
  <c r="AM153" i="4"/>
  <c r="AK153" i="4"/>
  <c r="AJ153" i="4"/>
  <c r="AL153" i="4"/>
  <c r="AI153" i="4"/>
  <c r="AH153" i="4"/>
  <c r="AB153" i="4"/>
  <c r="P153" i="4"/>
  <c r="W153" i="4"/>
  <c r="AA153" i="4"/>
  <c r="R153" i="4"/>
  <c r="AC153" i="4"/>
  <c r="S153" i="4"/>
  <c r="Z153" i="4"/>
  <c r="Q153" i="4"/>
  <c r="AD153" i="4"/>
  <c r="B152" i="4"/>
  <c r="F154" i="4"/>
  <c r="AP154" i="4" l="1"/>
  <c r="AO154" i="4"/>
  <c r="AJ154" i="4"/>
  <c r="AI154" i="4"/>
  <c r="AM154" i="4"/>
  <c r="AK154" i="4"/>
  <c r="AL154" i="4"/>
  <c r="AN154" i="4"/>
  <c r="AH154" i="4"/>
  <c r="AA154" i="4"/>
  <c r="Q154" i="4"/>
  <c r="R154" i="4"/>
  <c r="P154" i="4"/>
  <c r="W154" i="4"/>
  <c r="Z154" i="4"/>
  <c r="AC154" i="4"/>
  <c r="AB154" i="4"/>
  <c r="S154" i="4"/>
  <c r="AD154" i="4"/>
  <c r="B153" i="4"/>
  <c r="F155" i="4"/>
  <c r="AP155" i="4" l="1"/>
  <c r="AO155" i="4"/>
  <c r="AJ155" i="4"/>
  <c r="AI155" i="4"/>
  <c r="AN155" i="4"/>
  <c r="AK155" i="4"/>
  <c r="AM155" i="4"/>
  <c r="AL155" i="4"/>
  <c r="AH155" i="4"/>
  <c r="AA155" i="4"/>
  <c r="Z155" i="4"/>
  <c r="W155" i="4"/>
  <c r="S155" i="4"/>
  <c r="AC155" i="4"/>
  <c r="AB155" i="4"/>
  <c r="AD155" i="4"/>
  <c r="R155" i="4"/>
  <c r="Q155" i="4"/>
  <c r="P155" i="4"/>
  <c r="B154" i="4"/>
  <c r="F156" i="4"/>
  <c r="AO156" i="4" l="1"/>
  <c r="AP156" i="4"/>
  <c r="AJ156" i="4"/>
  <c r="AI156" i="4"/>
  <c r="AK156" i="4"/>
  <c r="AM156" i="4"/>
  <c r="AN156" i="4"/>
  <c r="AL156" i="4"/>
  <c r="AH156" i="4"/>
  <c r="R156" i="4"/>
  <c r="W156" i="4"/>
  <c r="Q156" i="4"/>
  <c r="AB156" i="4"/>
  <c r="AD156" i="4"/>
  <c r="P156" i="4"/>
  <c r="AC156" i="4"/>
  <c r="S156" i="4"/>
  <c r="AA156" i="4"/>
  <c r="Z156" i="4"/>
  <c r="B155" i="4"/>
  <c r="F157" i="4"/>
  <c r="AP157" i="4" l="1"/>
  <c r="AO157" i="4"/>
  <c r="AJ157" i="4"/>
  <c r="AI157" i="4"/>
  <c r="AN157" i="4"/>
  <c r="AM157" i="4"/>
  <c r="AK157" i="4"/>
  <c r="AL157" i="4"/>
  <c r="AH157" i="4"/>
  <c r="R157" i="4"/>
  <c r="Q157" i="4"/>
  <c r="P157" i="4"/>
  <c r="AD157" i="4"/>
  <c r="S157" i="4"/>
  <c r="AC157" i="4"/>
  <c r="AB157" i="4"/>
  <c r="W157" i="4"/>
  <c r="Z157" i="4"/>
  <c r="AA157" i="4"/>
  <c r="B156" i="4"/>
  <c r="F158" i="4"/>
  <c r="AO158" i="4" l="1"/>
  <c r="AP158" i="4"/>
  <c r="AJ158" i="4"/>
  <c r="AI158" i="4"/>
  <c r="AN158" i="4"/>
  <c r="AK158" i="4"/>
  <c r="AM158" i="4"/>
  <c r="AL158" i="4"/>
  <c r="AH158" i="4"/>
  <c r="P158" i="4"/>
  <c r="W158" i="4"/>
  <c r="S158" i="4"/>
  <c r="AC158" i="4"/>
  <c r="Q158" i="4"/>
  <c r="R158" i="4"/>
  <c r="AA158" i="4"/>
  <c r="Z158" i="4"/>
  <c r="AB158" i="4"/>
  <c r="AD158" i="4"/>
  <c r="B157" i="4"/>
  <c r="F159" i="4"/>
  <c r="AO159" i="4" l="1"/>
  <c r="AP159" i="4"/>
  <c r="AJ159" i="4"/>
  <c r="AI159" i="4"/>
  <c r="AK159" i="4"/>
  <c r="AM159" i="4"/>
  <c r="AN159" i="4"/>
  <c r="AL159" i="4"/>
  <c r="AH159" i="4"/>
  <c r="AD159" i="4"/>
  <c r="S159" i="4"/>
  <c r="Z159" i="4"/>
  <c r="P159" i="4"/>
  <c r="R159" i="4"/>
  <c r="AB159" i="4"/>
  <c r="AA159" i="4"/>
  <c r="Q159" i="4"/>
  <c r="W159" i="4"/>
  <c r="AC159" i="4"/>
  <c r="B158" i="4"/>
  <c r="F160" i="4"/>
  <c r="AO160" i="4" l="1"/>
  <c r="AP160" i="4"/>
  <c r="AJ160" i="4"/>
  <c r="AI160" i="4"/>
  <c r="AL160" i="4"/>
  <c r="AN160" i="4"/>
  <c r="AM160" i="4"/>
  <c r="AK160" i="4"/>
  <c r="AH160" i="4"/>
  <c r="P160" i="4"/>
  <c r="W160" i="4"/>
  <c r="AA160" i="4"/>
  <c r="AD160" i="4"/>
  <c r="AC160" i="4"/>
  <c r="AB160" i="4"/>
  <c r="Z160" i="4"/>
  <c r="S160" i="4"/>
  <c r="Q160" i="4"/>
  <c r="R160" i="4"/>
  <c r="B159" i="4"/>
  <c r="F161" i="4"/>
  <c r="AO161" i="4" l="1"/>
  <c r="AP161" i="4"/>
  <c r="AJ161" i="4"/>
  <c r="AI161" i="4"/>
  <c r="AN161" i="4"/>
  <c r="AK161" i="4"/>
  <c r="AM161" i="4"/>
  <c r="AL161" i="4"/>
  <c r="AH161" i="4"/>
  <c r="W161" i="4"/>
  <c r="AA161" i="4"/>
  <c r="AC161" i="4"/>
  <c r="S161" i="4"/>
  <c r="R161" i="4"/>
  <c r="Z161" i="4"/>
  <c r="Q161" i="4"/>
  <c r="P161" i="4"/>
  <c r="AB161" i="4"/>
  <c r="AD161" i="4"/>
  <c r="B160" i="4"/>
  <c r="F162" i="4"/>
  <c r="AP162" i="4" l="1"/>
  <c r="AO162" i="4"/>
  <c r="AJ162" i="4"/>
  <c r="AI162" i="4"/>
  <c r="AK162" i="4"/>
  <c r="AM162" i="4"/>
  <c r="AN162" i="4"/>
  <c r="AL162" i="4"/>
  <c r="AH162" i="4"/>
  <c r="W162" i="4"/>
  <c r="S162" i="4"/>
  <c r="Q162" i="4"/>
  <c r="P162" i="4"/>
  <c r="AB162" i="4"/>
  <c r="R162" i="4"/>
  <c r="AA162" i="4"/>
  <c r="Z162" i="4"/>
  <c r="AC162" i="4"/>
  <c r="AD162" i="4"/>
  <c r="B161" i="4"/>
  <c r="F163" i="4"/>
  <c r="AP163" i="4" l="1"/>
  <c r="AO163" i="4"/>
  <c r="AJ163" i="4"/>
  <c r="AI163" i="4"/>
  <c r="AK163" i="4"/>
  <c r="AM163" i="4"/>
  <c r="AN163" i="4"/>
  <c r="AL163" i="4"/>
  <c r="AH163" i="4"/>
  <c r="AA163" i="4"/>
  <c r="Z163" i="4"/>
  <c r="R163" i="4"/>
  <c r="S163" i="4"/>
  <c r="Q163" i="4"/>
  <c r="AD163" i="4"/>
  <c r="AC163" i="4"/>
  <c r="P163" i="4"/>
  <c r="AB163" i="4"/>
  <c r="W163" i="4"/>
  <c r="B162" i="4"/>
  <c r="F164" i="4"/>
  <c r="AP164" i="4" l="1"/>
  <c r="AO164" i="4"/>
  <c r="AJ164" i="4"/>
  <c r="AI164" i="4"/>
  <c r="AM164" i="4"/>
  <c r="AK164" i="4"/>
  <c r="AL164" i="4"/>
  <c r="AN164" i="4"/>
  <c r="AH164" i="4"/>
  <c r="P164" i="4"/>
  <c r="Q164" i="4"/>
  <c r="AB164" i="4"/>
  <c r="Z164" i="4"/>
  <c r="AA164" i="4"/>
  <c r="AD164" i="4"/>
  <c r="R164" i="4"/>
  <c r="W164" i="4"/>
  <c r="AC164" i="4"/>
  <c r="S164" i="4"/>
  <c r="B163" i="4"/>
  <c r="F165" i="4"/>
  <c r="AN165" i="4" l="1"/>
  <c r="AP165" i="4"/>
  <c r="AO165" i="4"/>
  <c r="AM165" i="4"/>
  <c r="AK165" i="4"/>
  <c r="AL165" i="4"/>
  <c r="AJ165" i="4"/>
  <c r="AI165" i="4"/>
  <c r="AH165" i="4"/>
  <c r="R165" i="4"/>
  <c r="AC165" i="4"/>
  <c r="S165" i="4"/>
  <c r="AD165" i="4"/>
  <c r="AA165" i="4"/>
  <c r="AB165" i="4"/>
  <c r="Q165" i="4"/>
  <c r="P165" i="4"/>
  <c r="W165" i="4"/>
  <c r="Z165" i="4"/>
  <c r="B164" i="4"/>
  <c r="F166" i="4"/>
  <c r="AP166" i="4" l="1"/>
  <c r="AO166" i="4"/>
  <c r="AJ166" i="4"/>
  <c r="AI166" i="4"/>
  <c r="AM166" i="4"/>
  <c r="AN166" i="4"/>
  <c r="AL166" i="4"/>
  <c r="AK166" i="4"/>
  <c r="AH166" i="4"/>
  <c r="Q166" i="4"/>
  <c r="AC166" i="4"/>
  <c r="AB166" i="4"/>
  <c r="R166" i="4"/>
  <c r="AD166" i="4"/>
  <c r="S166" i="4"/>
  <c r="P166" i="4"/>
  <c r="Z166" i="4"/>
  <c r="AA166" i="4"/>
  <c r="W166" i="4"/>
  <c r="B165" i="4"/>
  <c r="F167" i="4"/>
  <c r="AP167" i="4" l="1"/>
  <c r="AO167" i="4"/>
  <c r="AJ167" i="4"/>
  <c r="AI167" i="4"/>
  <c r="AK167" i="4"/>
  <c r="AM167" i="4"/>
  <c r="AL167" i="4"/>
  <c r="AN167" i="4"/>
  <c r="AH167" i="4"/>
  <c r="Z167" i="4"/>
  <c r="Q167" i="4"/>
  <c r="AA167" i="4"/>
  <c r="S167" i="4"/>
  <c r="W167" i="4"/>
  <c r="R167" i="4"/>
  <c r="P167" i="4"/>
  <c r="AB167" i="4"/>
  <c r="AD167" i="4"/>
  <c r="AC167" i="4"/>
  <c r="B166" i="4"/>
  <c r="F168" i="4"/>
  <c r="AP168" i="4" l="1"/>
  <c r="AO168" i="4"/>
  <c r="AJ168" i="4"/>
  <c r="AI168" i="4"/>
  <c r="AN168" i="4"/>
  <c r="AL168" i="4"/>
  <c r="AK168" i="4"/>
  <c r="AM168" i="4"/>
  <c r="AH168" i="4"/>
  <c r="Q168" i="4"/>
  <c r="P168" i="4"/>
  <c r="S168" i="4"/>
  <c r="AB168" i="4"/>
  <c r="AD168" i="4"/>
  <c r="AC168" i="4"/>
  <c r="R168" i="4"/>
  <c r="Z168" i="4"/>
  <c r="W168" i="4"/>
  <c r="AA168" i="4"/>
  <c r="B167" i="4"/>
  <c r="F169" i="4"/>
  <c r="AP169" i="4" l="1"/>
  <c r="AO169" i="4"/>
  <c r="AJ169" i="4"/>
  <c r="AI169" i="4"/>
  <c r="AL169" i="4"/>
  <c r="AK169" i="4"/>
  <c r="AM169" i="4"/>
  <c r="AN169" i="4"/>
  <c r="AH169" i="4"/>
  <c r="P169" i="4"/>
  <c r="W169" i="4"/>
  <c r="R169" i="4"/>
  <c r="Q169" i="4"/>
  <c r="S169" i="4"/>
  <c r="AA169" i="4"/>
  <c r="AC169" i="4"/>
  <c r="AD169" i="4"/>
  <c r="AB169" i="4"/>
  <c r="Z169" i="4"/>
  <c r="B168" i="4"/>
  <c r="F170" i="4"/>
  <c r="AO170" i="4" l="1"/>
  <c r="AP170" i="4"/>
  <c r="AJ170" i="4"/>
  <c r="AI170" i="4"/>
  <c r="AL170" i="4"/>
  <c r="AN170" i="4"/>
  <c r="AK170" i="4"/>
  <c r="AM170" i="4"/>
  <c r="AH170" i="4"/>
  <c r="S170" i="4"/>
  <c r="AC170" i="4"/>
  <c r="P170" i="4"/>
  <c r="AB170" i="4"/>
  <c r="W170" i="4"/>
  <c r="AA170" i="4"/>
  <c r="Q170" i="4"/>
  <c r="Z170" i="4"/>
  <c r="R170" i="4"/>
  <c r="AD170" i="4"/>
  <c r="B169" i="4"/>
  <c r="F171" i="4"/>
  <c r="AP171" i="4" l="1"/>
  <c r="AO171" i="4"/>
  <c r="AJ171" i="4"/>
  <c r="AI171" i="4"/>
  <c r="AL171" i="4"/>
  <c r="AK171" i="4"/>
  <c r="AM171" i="4"/>
  <c r="AN171" i="4"/>
  <c r="AH171" i="4"/>
  <c r="Z171" i="4"/>
  <c r="AA171" i="4"/>
  <c r="P171" i="4"/>
  <c r="Q171" i="4"/>
  <c r="R171" i="4"/>
  <c r="S171" i="4"/>
  <c r="AB171" i="4"/>
  <c r="W171" i="4"/>
  <c r="AC171" i="4"/>
  <c r="AD171" i="4"/>
  <c r="B170" i="4"/>
  <c r="F172" i="4"/>
  <c r="AP172" i="4" l="1"/>
  <c r="AO172" i="4"/>
  <c r="AJ172" i="4"/>
  <c r="AI172" i="4"/>
  <c r="AN172" i="4"/>
  <c r="AM172" i="4"/>
  <c r="AK172" i="4"/>
  <c r="AL172" i="4"/>
  <c r="AH172" i="4"/>
  <c r="AC172" i="4"/>
  <c r="Q172" i="4"/>
  <c r="AB172" i="4"/>
  <c r="W172" i="4"/>
  <c r="Z172" i="4"/>
  <c r="S172" i="4"/>
  <c r="R172" i="4"/>
  <c r="P172" i="4"/>
  <c r="AD172" i="4"/>
  <c r="AA172" i="4"/>
  <c r="B171" i="4"/>
  <c r="F173" i="4"/>
  <c r="AO173" i="4" l="1"/>
  <c r="AP173" i="4"/>
  <c r="AJ173" i="4"/>
  <c r="AI173" i="4"/>
  <c r="AK173" i="4"/>
  <c r="AN173" i="4"/>
  <c r="AL173" i="4"/>
  <c r="AM173" i="4"/>
  <c r="AH173" i="4"/>
  <c r="Z173" i="4"/>
  <c r="AC173" i="4"/>
  <c r="Q173" i="4"/>
  <c r="R173" i="4"/>
  <c r="AD173" i="4"/>
  <c r="W173" i="4"/>
  <c r="AB173" i="4"/>
  <c r="AA173" i="4"/>
  <c r="P173" i="4"/>
  <c r="S173" i="4"/>
  <c r="X385" i="4"/>
  <c r="B172" i="4"/>
  <c r="F174" i="4"/>
  <c r="AP174" i="4" l="1"/>
  <c r="AO174" i="4"/>
  <c r="AJ174" i="4"/>
  <c r="AI174" i="4"/>
  <c r="AM174" i="4"/>
  <c r="AK174" i="4"/>
  <c r="AL174" i="4"/>
  <c r="AN174" i="4"/>
  <c r="AH174" i="4"/>
  <c r="AD174" i="4"/>
  <c r="S174" i="4"/>
  <c r="AB174" i="4"/>
  <c r="Z174" i="4"/>
  <c r="Q174" i="4"/>
  <c r="AA174" i="4"/>
  <c r="P174" i="4"/>
  <c r="W174" i="4"/>
  <c r="R174" i="4"/>
  <c r="AC174" i="4"/>
  <c r="X39" i="4"/>
  <c r="X51" i="4" s="1"/>
  <c r="X63" i="4" s="1"/>
  <c r="X75" i="4" s="1"/>
  <c r="X87" i="4" s="1"/>
  <c r="X99" i="4" s="1"/>
  <c r="X111" i="4" s="1"/>
  <c r="X123" i="4" s="1"/>
  <c r="X135" i="4" s="1"/>
  <c r="X147" i="4" s="1"/>
  <c r="X159" i="4" s="1"/>
  <c r="X171" i="4" s="1"/>
  <c r="B173" i="4"/>
  <c r="F175" i="4"/>
  <c r="AP175" i="4" l="1"/>
  <c r="AO175" i="4"/>
  <c r="AJ175" i="4"/>
  <c r="AI175" i="4"/>
  <c r="AN175" i="4"/>
  <c r="AM175" i="4"/>
  <c r="AK175" i="4"/>
  <c r="AL175" i="4"/>
  <c r="AH175" i="4"/>
  <c r="AD175" i="4"/>
  <c r="AB175" i="4"/>
  <c r="AA175" i="4"/>
  <c r="Q175" i="4"/>
  <c r="AC175" i="4"/>
  <c r="P175" i="4"/>
  <c r="W175" i="4"/>
  <c r="S175" i="4"/>
  <c r="Z175" i="4"/>
  <c r="R175" i="4"/>
  <c r="X40" i="4"/>
  <c r="Y385" i="4"/>
  <c r="B174" i="4"/>
  <c r="F176" i="4"/>
  <c r="AP176" i="4" l="1"/>
  <c r="AO176" i="4"/>
  <c r="AJ176" i="4"/>
  <c r="AI176" i="4"/>
  <c r="AK176" i="4"/>
  <c r="AM176" i="4"/>
  <c r="AN176" i="4"/>
  <c r="AL176" i="4"/>
  <c r="AH176" i="4"/>
  <c r="AB176" i="4"/>
  <c r="AC176" i="4"/>
  <c r="P176" i="4"/>
  <c r="S176" i="4"/>
  <c r="Z176" i="4"/>
  <c r="AA176" i="4"/>
  <c r="Q176" i="4"/>
  <c r="W176" i="4"/>
  <c r="R176" i="4"/>
  <c r="AD176" i="4"/>
  <c r="Y39" i="4"/>
  <c r="Y51" i="4" s="1"/>
  <c r="Y63" i="4" s="1"/>
  <c r="Y75" i="4" s="1"/>
  <c r="Y87" i="4" s="1"/>
  <c r="Y99" i="4" s="1"/>
  <c r="Y111" i="4" s="1"/>
  <c r="Y123" i="4" s="1"/>
  <c r="Y135" i="4" s="1"/>
  <c r="Y147" i="4" s="1"/>
  <c r="Y159" i="4" s="1"/>
  <c r="Y171" i="4" s="1"/>
  <c r="X41" i="4"/>
  <c r="X52" i="4"/>
  <c r="X64" i="4" s="1"/>
  <c r="X76" i="4" s="1"/>
  <c r="X88" i="4" s="1"/>
  <c r="X100" i="4" s="1"/>
  <c r="X112" i="4" s="1"/>
  <c r="X124" i="4" s="1"/>
  <c r="X136" i="4" s="1"/>
  <c r="X148" i="4" s="1"/>
  <c r="X160" i="4" s="1"/>
  <c r="X172" i="4" s="1"/>
  <c r="B175" i="4"/>
  <c r="F177" i="4"/>
  <c r="AN177" i="4" l="1"/>
  <c r="AP177" i="4"/>
  <c r="AO177" i="4"/>
  <c r="AM177" i="4"/>
  <c r="AK177" i="4"/>
  <c r="AL177" i="4"/>
  <c r="AJ177" i="4"/>
  <c r="AI177" i="4"/>
  <c r="AH177" i="4"/>
  <c r="Z177" i="4"/>
  <c r="S177" i="4"/>
  <c r="AC177" i="4"/>
  <c r="AB177" i="4"/>
  <c r="R177" i="4"/>
  <c r="W177" i="4"/>
  <c r="AA177" i="4"/>
  <c r="AD177" i="4"/>
  <c r="P177" i="4"/>
  <c r="Q177" i="4"/>
  <c r="Y40" i="4"/>
  <c r="X42" i="4"/>
  <c r="X53" i="4"/>
  <c r="X65" i="4" s="1"/>
  <c r="X77" i="4" s="1"/>
  <c r="X89" i="4" s="1"/>
  <c r="X101" i="4" s="1"/>
  <c r="X113" i="4" s="1"/>
  <c r="X125" i="4" s="1"/>
  <c r="X137" i="4" s="1"/>
  <c r="X149" i="4" s="1"/>
  <c r="X161" i="4" s="1"/>
  <c r="X173" i="4" s="1"/>
  <c r="B176" i="4"/>
  <c r="F178" i="4"/>
  <c r="AP178" i="4" l="1"/>
  <c r="AO178" i="4"/>
  <c r="AJ178" i="4"/>
  <c r="AI178" i="4"/>
  <c r="AM178" i="4"/>
  <c r="AK178" i="4"/>
  <c r="AL178" i="4"/>
  <c r="AN178" i="4"/>
  <c r="AH178" i="4"/>
  <c r="W178" i="4"/>
  <c r="AA178" i="4"/>
  <c r="R178" i="4"/>
  <c r="AC178" i="4"/>
  <c r="S178" i="4"/>
  <c r="Z178" i="4"/>
  <c r="Q178" i="4"/>
  <c r="P178" i="4"/>
  <c r="AD178" i="4"/>
  <c r="AB178" i="4"/>
  <c r="Y52" i="4"/>
  <c r="Y64" i="4" s="1"/>
  <c r="Y76" i="4" s="1"/>
  <c r="Y88" i="4" s="1"/>
  <c r="Y100" i="4" s="1"/>
  <c r="Y112" i="4" s="1"/>
  <c r="Y124" i="4" s="1"/>
  <c r="Y136" i="4" s="1"/>
  <c r="Y148" i="4" s="1"/>
  <c r="Y160" i="4" s="1"/>
  <c r="Y172" i="4" s="1"/>
  <c r="Y41" i="4"/>
  <c r="X54" i="4"/>
  <c r="X66" i="4" s="1"/>
  <c r="X78" i="4" s="1"/>
  <c r="X90" i="4" s="1"/>
  <c r="X102" i="4" s="1"/>
  <c r="X114" i="4" s="1"/>
  <c r="X126" i="4" s="1"/>
  <c r="X138" i="4" s="1"/>
  <c r="X150" i="4" s="1"/>
  <c r="X162" i="4" s="1"/>
  <c r="X174" i="4" s="1"/>
  <c r="X43" i="4"/>
  <c r="B177" i="4"/>
  <c r="F179" i="4"/>
  <c r="AO179" i="4" l="1"/>
  <c r="AP179" i="4"/>
  <c r="AJ179" i="4"/>
  <c r="AI179" i="4"/>
  <c r="AL179" i="4"/>
  <c r="AN179" i="4"/>
  <c r="AK179" i="4"/>
  <c r="AM179" i="4"/>
  <c r="AH179" i="4"/>
  <c r="AD179" i="4"/>
  <c r="Z179" i="4"/>
  <c r="S179" i="4"/>
  <c r="W179" i="4"/>
  <c r="AB179" i="4"/>
  <c r="P179" i="4"/>
  <c r="AC179" i="4"/>
  <c r="Q179" i="4"/>
  <c r="R179" i="4"/>
  <c r="AA179" i="4"/>
  <c r="Y42" i="4"/>
  <c r="Y53" i="4"/>
  <c r="Y65" i="4" s="1"/>
  <c r="Y77" i="4" s="1"/>
  <c r="Y89" i="4" s="1"/>
  <c r="Y101" i="4" s="1"/>
  <c r="Y113" i="4" s="1"/>
  <c r="Y125" i="4" s="1"/>
  <c r="Y137" i="4" s="1"/>
  <c r="Y149" i="4" s="1"/>
  <c r="Y161" i="4" s="1"/>
  <c r="Y173" i="4" s="1"/>
  <c r="X44" i="4"/>
  <c r="X55" i="4"/>
  <c r="X67" i="4" s="1"/>
  <c r="X79" i="4" s="1"/>
  <c r="X91" i="4" s="1"/>
  <c r="X103" i="4" s="1"/>
  <c r="X115" i="4" s="1"/>
  <c r="X127" i="4" s="1"/>
  <c r="X139" i="4" s="1"/>
  <c r="X151" i="4" s="1"/>
  <c r="X163" i="4" s="1"/>
  <c r="X175" i="4" s="1"/>
  <c r="B178" i="4"/>
  <c r="F180" i="4"/>
  <c r="AP180" i="4" l="1"/>
  <c r="AO180" i="4"/>
  <c r="AJ180" i="4"/>
  <c r="AI180" i="4"/>
  <c r="AM180" i="4"/>
  <c r="AN180" i="4"/>
  <c r="AL180" i="4"/>
  <c r="AK180" i="4"/>
  <c r="AH180" i="4"/>
  <c r="R180" i="4"/>
  <c r="AD180" i="4"/>
  <c r="AB180" i="4"/>
  <c r="P180" i="4"/>
  <c r="Q180" i="4"/>
  <c r="S180" i="4"/>
  <c r="W180" i="4"/>
  <c r="Z180" i="4"/>
  <c r="AA180" i="4"/>
  <c r="AC180" i="4"/>
  <c r="Y43" i="4"/>
  <c r="Y54" i="4"/>
  <c r="Y66" i="4" s="1"/>
  <c r="Y78" i="4" s="1"/>
  <c r="Y90" i="4" s="1"/>
  <c r="Y102" i="4" s="1"/>
  <c r="Y114" i="4" s="1"/>
  <c r="Y126" i="4" s="1"/>
  <c r="Y138" i="4" s="1"/>
  <c r="Y150" i="4" s="1"/>
  <c r="Y162" i="4" s="1"/>
  <c r="Y174" i="4" s="1"/>
  <c r="X56" i="4"/>
  <c r="X68" i="4" s="1"/>
  <c r="X80" i="4" s="1"/>
  <c r="X92" i="4" s="1"/>
  <c r="X104" i="4" s="1"/>
  <c r="X116" i="4" s="1"/>
  <c r="X128" i="4" s="1"/>
  <c r="X140" i="4" s="1"/>
  <c r="X152" i="4" s="1"/>
  <c r="X164" i="4" s="1"/>
  <c r="X176" i="4" s="1"/>
  <c r="X45" i="4"/>
  <c r="B179" i="4"/>
  <c r="F181" i="4"/>
  <c r="AP181" i="4" l="1"/>
  <c r="AO181" i="4"/>
  <c r="AJ181" i="4"/>
  <c r="AI181" i="4"/>
  <c r="AK181" i="4"/>
  <c r="AM181" i="4"/>
  <c r="AN181" i="4"/>
  <c r="AL181" i="4"/>
  <c r="AH181" i="4"/>
  <c r="R181" i="4"/>
  <c r="S181" i="4"/>
  <c r="AC181" i="4"/>
  <c r="P181" i="4"/>
  <c r="AA181" i="4"/>
  <c r="Z181" i="4"/>
  <c r="W181" i="4"/>
  <c r="Q181" i="4"/>
  <c r="AD181" i="4"/>
  <c r="AB181" i="4"/>
  <c r="Y44" i="4"/>
  <c r="Y55" i="4"/>
  <c r="Y67" i="4" s="1"/>
  <c r="Y79" i="4" s="1"/>
  <c r="Y91" i="4" s="1"/>
  <c r="Y103" i="4" s="1"/>
  <c r="Y115" i="4" s="1"/>
  <c r="Y127" i="4" s="1"/>
  <c r="Y139" i="4" s="1"/>
  <c r="Y151" i="4" s="1"/>
  <c r="Y163" i="4" s="1"/>
  <c r="Y175" i="4" s="1"/>
  <c r="X57" i="4"/>
  <c r="X69" i="4" s="1"/>
  <c r="X81" i="4" s="1"/>
  <c r="X93" i="4" s="1"/>
  <c r="X105" i="4" s="1"/>
  <c r="X117" i="4" s="1"/>
  <c r="X129" i="4" s="1"/>
  <c r="X141" i="4" s="1"/>
  <c r="X153" i="4" s="1"/>
  <c r="X165" i="4" s="1"/>
  <c r="X177" i="4" s="1"/>
  <c r="X46" i="4"/>
  <c r="B180" i="4"/>
  <c r="F182" i="4"/>
  <c r="AO182" i="4" l="1"/>
  <c r="AP182" i="4"/>
  <c r="AJ182" i="4"/>
  <c r="AI182" i="4"/>
  <c r="AN182" i="4"/>
  <c r="AK182" i="4"/>
  <c r="AM182" i="4"/>
  <c r="AL182" i="4"/>
  <c r="AH182" i="4"/>
  <c r="P182" i="4"/>
  <c r="AB182" i="4"/>
  <c r="AC182" i="4"/>
  <c r="Z182" i="4"/>
  <c r="S182" i="4"/>
  <c r="Q182" i="4"/>
  <c r="R182" i="4"/>
  <c r="AA182" i="4"/>
  <c r="W182" i="4"/>
  <c r="AD182" i="4"/>
  <c r="Y45" i="4"/>
  <c r="Y56" i="4"/>
  <c r="Y68" i="4" s="1"/>
  <c r="Y80" i="4" s="1"/>
  <c r="Y92" i="4" s="1"/>
  <c r="Y104" i="4" s="1"/>
  <c r="Y116" i="4" s="1"/>
  <c r="Y128" i="4" s="1"/>
  <c r="Y140" i="4" s="1"/>
  <c r="Y152" i="4" s="1"/>
  <c r="Y164" i="4" s="1"/>
  <c r="Y176" i="4" s="1"/>
  <c r="X47" i="4"/>
  <c r="X58" i="4"/>
  <c r="X70" i="4" s="1"/>
  <c r="X82" i="4" s="1"/>
  <c r="X94" i="4" s="1"/>
  <c r="X106" i="4" s="1"/>
  <c r="X118" i="4" s="1"/>
  <c r="X130" i="4" s="1"/>
  <c r="X142" i="4" s="1"/>
  <c r="X154" i="4" s="1"/>
  <c r="X166" i="4" s="1"/>
  <c r="X178" i="4" s="1"/>
  <c r="B181" i="4"/>
  <c r="F183" i="4"/>
  <c r="AP183" i="4" l="1"/>
  <c r="AO183" i="4"/>
  <c r="AJ183" i="4"/>
  <c r="AI183" i="4"/>
  <c r="AM183" i="4"/>
  <c r="AK183" i="4"/>
  <c r="AL183" i="4"/>
  <c r="AN183" i="4"/>
  <c r="AH183" i="4"/>
  <c r="AA183" i="4"/>
  <c r="Z183" i="4"/>
  <c r="S183" i="4"/>
  <c r="AD183" i="4"/>
  <c r="AC183" i="4"/>
  <c r="W183" i="4"/>
  <c r="AB183" i="4"/>
  <c r="R183" i="4"/>
  <c r="Q183" i="4"/>
  <c r="P183" i="4"/>
  <c r="X183" i="4"/>
  <c r="Y183" i="4"/>
  <c r="Y57" i="4"/>
  <c r="Y69" i="4" s="1"/>
  <c r="Y81" i="4" s="1"/>
  <c r="Y93" i="4" s="1"/>
  <c r="Y105" i="4" s="1"/>
  <c r="Y117" i="4" s="1"/>
  <c r="Y129" i="4" s="1"/>
  <c r="Y141" i="4" s="1"/>
  <c r="Y153" i="4" s="1"/>
  <c r="Y165" i="4" s="1"/>
  <c r="Y177" i="4" s="1"/>
  <c r="Y46" i="4"/>
  <c r="X59" i="4"/>
  <c r="X71" i="4" s="1"/>
  <c r="X83" i="4" s="1"/>
  <c r="X95" i="4" s="1"/>
  <c r="X107" i="4" s="1"/>
  <c r="X119" i="4" s="1"/>
  <c r="X131" i="4" s="1"/>
  <c r="X143" i="4" s="1"/>
  <c r="X155" i="4" s="1"/>
  <c r="X167" i="4" s="1"/>
  <c r="X179" i="4" s="1"/>
  <c r="X48" i="4"/>
  <c r="W385" i="4"/>
  <c r="B182" i="4"/>
  <c r="F184" i="4"/>
  <c r="AP184" i="4" l="1"/>
  <c r="AO184" i="4"/>
  <c r="AJ184" i="4"/>
  <c r="AI184" i="4"/>
  <c r="AK184" i="4"/>
  <c r="AM184" i="4"/>
  <c r="AN184" i="4"/>
  <c r="AL184" i="4"/>
  <c r="AH184" i="4"/>
  <c r="Q184" i="4"/>
  <c r="P184" i="4"/>
  <c r="AA184" i="4"/>
  <c r="AC184" i="4"/>
  <c r="AD184" i="4"/>
  <c r="S184" i="4"/>
  <c r="R184" i="4"/>
  <c r="Z184" i="4"/>
  <c r="W184" i="4"/>
  <c r="AB184" i="4"/>
  <c r="X184" i="4"/>
  <c r="Y184" i="4"/>
  <c r="Y47" i="4"/>
  <c r="Y58" i="4"/>
  <c r="Y70" i="4" s="1"/>
  <c r="Y82" i="4" s="1"/>
  <c r="Y94" i="4" s="1"/>
  <c r="Y106" i="4" s="1"/>
  <c r="Y118" i="4" s="1"/>
  <c r="Y130" i="4" s="1"/>
  <c r="Y142" i="4" s="1"/>
  <c r="Y154" i="4" s="1"/>
  <c r="Y166" i="4" s="1"/>
  <c r="Y178" i="4" s="1"/>
  <c r="X49" i="4"/>
  <c r="X60" i="4"/>
  <c r="X72" i="4" s="1"/>
  <c r="X84" i="4" s="1"/>
  <c r="X96" i="4" s="1"/>
  <c r="X108" i="4" s="1"/>
  <c r="X120" i="4" s="1"/>
  <c r="X132" i="4" s="1"/>
  <c r="X144" i="4" s="1"/>
  <c r="X156" i="4" s="1"/>
  <c r="X168" i="4" s="1"/>
  <c r="X180" i="4" s="1"/>
  <c r="B183" i="4"/>
  <c r="F185" i="4"/>
  <c r="AO185" i="4" l="1"/>
  <c r="AP185" i="4"/>
  <c r="AJ185" i="4"/>
  <c r="AI185" i="4"/>
  <c r="AL185" i="4"/>
  <c r="AN185" i="4"/>
  <c r="AK185" i="4"/>
  <c r="AM185" i="4"/>
  <c r="AH185" i="4"/>
  <c r="R185" i="4"/>
  <c r="Q185" i="4"/>
  <c r="AC185" i="4"/>
  <c r="S185" i="4"/>
  <c r="Z185" i="4"/>
  <c r="P185" i="4"/>
  <c r="AA185" i="4"/>
  <c r="AB185" i="4"/>
  <c r="W185" i="4"/>
  <c r="AD185" i="4"/>
  <c r="X185" i="4"/>
  <c r="Y185" i="4"/>
  <c r="Y59" i="4"/>
  <c r="Y71" i="4" s="1"/>
  <c r="Y83" i="4" s="1"/>
  <c r="Y95" i="4" s="1"/>
  <c r="Y107" i="4" s="1"/>
  <c r="Y119" i="4" s="1"/>
  <c r="Y131" i="4" s="1"/>
  <c r="Y143" i="4" s="1"/>
  <c r="Y155" i="4" s="1"/>
  <c r="Y167" i="4" s="1"/>
  <c r="Y179" i="4" s="1"/>
  <c r="Y48" i="4"/>
  <c r="X50" i="4"/>
  <c r="X62" i="4" s="1"/>
  <c r="X74" i="4" s="1"/>
  <c r="X86" i="4" s="1"/>
  <c r="X98" i="4" s="1"/>
  <c r="X110" i="4" s="1"/>
  <c r="X122" i="4" s="1"/>
  <c r="X134" i="4" s="1"/>
  <c r="X146" i="4" s="1"/>
  <c r="X158" i="4" s="1"/>
  <c r="X170" i="4" s="1"/>
  <c r="X182" i="4" s="1"/>
  <c r="X61" i="4"/>
  <c r="X73" i="4" s="1"/>
  <c r="X85" i="4" s="1"/>
  <c r="X97" i="4" s="1"/>
  <c r="X109" i="4" s="1"/>
  <c r="X121" i="4" s="1"/>
  <c r="X133" i="4" s="1"/>
  <c r="X145" i="4" s="1"/>
  <c r="X157" i="4" s="1"/>
  <c r="X169" i="4" s="1"/>
  <c r="X181" i="4" s="1"/>
  <c r="B184" i="4"/>
  <c r="F186" i="4"/>
  <c r="AP186" i="4" l="1"/>
  <c r="AO186" i="4"/>
  <c r="AJ186" i="4"/>
  <c r="AI186" i="4"/>
  <c r="AN186" i="4"/>
  <c r="AM186" i="4"/>
  <c r="AK186" i="4"/>
  <c r="AL186" i="4"/>
  <c r="AH186" i="4"/>
  <c r="AA186" i="4"/>
  <c r="Q186" i="4"/>
  <c r="P186" i="4"/>
  <c r="AB186" i="4"/>
  <c r="Z186" i="4"/>
  <c r="W186" i="4"/>
  <c r="AD186" i="4"/>
  <c r="AC186" i="4"/>
  <c r="R186" i="4"/>
  <c r="S186" i="4"/>
  <c r="X186" i="4"/>
  <c r="Y186" i="4"/>
  <c r="Y60" i="4"/>
  <c r="Y72" i="4" s="1"/>
  <c r="Y84" i="4" s="1"/>
  <c r="Y96" i="4" s="1"/>
  <c r="Y108" i="4" s="1"/>
  <c r="Y120" i="4" s="1"/>
  <c r="Y132" i="4" s="1"/>
  <c r="Y144" i="4" s="1"/>
  <c r="Y156" i="4" s="1"/>
  <c r="Y168" i="4" s="1"/>
  <c r="Y180" i="4" s="1"/>
  <c r="Y49" i="4"/>
  <c r="B185" i="4"/>
  <c r="F187" i="4"/>
  <c r="AO187" i="4" l="1"/>
  <c r="AP187" i="4"/>
  <c r="AJ187" i="4"/>
  <c r="AI187" i="4"/>
  <c r="AK187" i="4"/>
  <c r="AL187" i="4"/>
  <c r="AN187" i="4"/>
  <c r="AM187" i="4"/>
  <c r="AH187" i="4"/>
  <c r="AA187" i="4"/>
  <c r="P187" i="4"/>
  <c r="AC187" i="4"/>
  <c r="R187" i="4"/>
  <c r="AB187" i="4"/>
  <c r="AD187" i="4"/>
  <c r="Z187" i="4"/>
  <c r="W187" i="4"/>
  <c r="S187" i="4"/>
  <c r="Q187" i="4"/>
  <c r="X187" i="4"/>
  <c r="Y187" i="4"/>
  <c r="Y61" i="4"/>
  <c r="Y73" i="4" s="1"/>
  <c r="Y85" i="4" s="1"/>
  <c r="Y97" i="4" s="1"/>
  <c r="Y109" i="4" s="1"/>
  <c r="Y121" i="4" s="1"/>
  <c r="Y133" i="4" s="1"/>
  <c r="Y145" i="4" s="1"/>
  <c r="Y157" i="4" s="1"/>
  <c r="Y169" i="4" s="1"/>
  <c r="Y181" i="4" s="1"/>
  <c r="Y50" i="4"/>
  <c r="Y62" i="4" s="1"/>
  <c r="Y74" i="4" s="1"/>
  <c r="Y86" i="4" s="1"/>
  <c r="Y98" i="4" s="1"/>
  <c r="Y110" i="4" s="1"/>
  <c r="Y122" i="4" s="1"/>
  <c r="Y134" i="4" s="1"/>
  <c r="Y146" i="4" s="1"/>
  <c r="Y158" i="4" s="1"/>
  <c r="Y170" i="4" s="1"/>
  <c r="Y182" i="4" s="1"/>
  <c r="U385" i="4"/>
  <c r="B186" i="4"/>
  <c r="F188" i="4"/>
  <c r="AP188" i="4" l="1"/>
  <c r="AO188" i="4"/>
  <c r="AJ188" i="4"/>
  <c r="AI188" i="4"/>
  <c r="AK188" i="4"/>
  <c r="AM188" i="4"/>
  <c r="AN188" i="4"/>
  <c r="AL188" i="4"/>
  <c r="AH188" i="4"/>
  <c r="W188" i="4"/>
  <c r="R188" i="4"/>
  <c r="AB188" i="4"/>
  <c r="P188" i="4"/>
  <c r="Z188" i="4"/>
  <c r="Q188" i="4"/>
  <c r="S188" i="4"/>
  <c r="AC188" i="4"/>
  <c r="AD188" i="4"/>
  <c r="AA188" i="4"/>
  <c r="X188" i="4"/>
  <c r="Y188" i="4"/>
  <c r="U39" i="4"/>
  <c r="U51" i="4" s="1"/>
  <c r="U63" i="4" s="1"/>
  <c r="U75" i="4" s="1"/>
  <c r="U87" i="4" s="1"/>
  <c r="U99" i="4" s="1"/>
  <c r="U111" i="4" s="1"/>
  <c r="U123" i="4" s="1"/>
  <c r="U135" i="4" s="1"/>
  <c r="U147" i="4" s="1"/>
  <c r="U159" i="4" s="1"/>
  <c r="U171" i="4" s="1"/>
  <c r="U183" i="4" s="1"/>
  <c r="B187" i="4"/>
  <c r="F189" i="4"/>
  <c r="AN189" i="4" l="1"/>
  <c r="AP189" i="4"/>
  <c r="AO189" i="4"/>
  <c r="AM189" i="4"/>
  <c r="AK189" i="4"/>
  <c r="AL189" i="4"/>
  <c r="AJ189" i="4"/>
  <c r="AI189" i="4"/>
  <c r="AH189" i="4"/>
  <c r="S189" i="4"/>
  <c r="AD189" i="4"/>
  <c r="Q189" i="4"/>
  <c r="AC189" i="4"/>
  <c r="AA189" i="4"/>
  <c r="R189" i="4"/>
  <c r="P189" i="4"/>
  <c r="Z189" i="4"/>
  <c r="AB189" i="4"/>
  <c r="W189" i="4"/>
  <c r="X189" i="4"/>
  <c r="Y189" i="4"/>
  <c r="U40" i="4"/>
  <c r="U41" i="4" s="1"/>
  <c r="U53" i="4" s="1"/>
  <c r="U65" i="4" s="1"/>
  <c r="U77" i="4" s="1"/>
  <c r="U89" i="4" s="1"/>
  <c r="U101" i="4" s="1"/>
  <c r="U113" i="4" s="1"/>
  <c r="U125" i="4" s="1"/>
  <c r="U137" i="4" s="1"/>
  <c r="U149" i="4" s="1"/>
  <c r="U161" i="4" s="1"/>
  <c r="U173" i="4" s="1"/>
  <c r="U185" i="4" s="1"/>
  <c r="V385" i="4"/>
  <c r="B188" i="4"/>
  <c r="F190" i="4"/>
  <c r="AP190" i="4" l="1"/>
  <c r="AO190" i="4"/>
  <c r="AJ190" i="4"/>
  <c r="AI190" i="4"/>
  <c r="AN190" i="4"/>
  <c r="AM190" i="4"/>
  <c r="AK190" i="4"/>
  <c r="AL190" i="4"/>
  <c r="AH190" i="4"/>
  <c r="AB190" i="4"/>
  <c r="AA190" i="4"/>
  <c r="AD190" i="4"/>
  <c r="P190" i="4"/>
  <c r="S190" i="4"/>
  <c r="R190" i="4"/>
  <c r="Q190" i="4"/>
  <c r="Z190" i="4"/>
  <c r="AC190" i="4"/>
  <c r="W190" i="4"/>
  <c r="X190" i="4"/>
  <c r="Y190" i="4"/>
  <c r="U42" i="4"/>
  <c r="U43" i="4" s="1"/>
  <c r="U52" i="4"/>
  <c r="U64" i="4" s="1"/>
  <c r="U76" i="4" s="1"/>
  <c r="U88" i="4" s="1"/>
  <c r="U100" i="4" s="1"/>
  <c r="U112" i="4" s="1"/>
  <c r="U124" i="4" s="1"/>
  <c r="U136" i="4" s="1"/>
  <c r="U148" i="4" s="1"/>
  <c r="U160" i="4" s="1"/>
  <c r="U172" i="4" s="1"/>
  <c r="U184" i="4" s="1"/>
  <c r="V39" i="4"/>
  <c r="V51" i="4" s="1"/>
  <c r="V63" i="4" s="1"/>
  <c r="V75" i="4" s="1"/>
  <c r="V87" i="4" s="1"/>
  <c r="V99" i="4" s="1"/>
  <c r="V111" i="4" s="1"/>
  <c r="V123" i="4" s="1"/>
  <c r="V135" i="4" s="1"/>
  <c r="V147" i="4" s="1"/>
  <c r="V159" i="4" s="1"/>
  <c r="V171" i="4" s="1"/>
  <c r="V183" i="4" s="1"/>
  <c r="B189" i="4"/>
  <c r="F191" i="4"/>
  <c r="AO191" i="4" l="1"/>
  <c r="AP191" i="4"/>
  <c r="AJ191" i="4"/>
  <c r="AI191" i="4"/>
  <c r="AM191" i="4"/>
  <c r="AL191" i="4"/>
  <c r="AN191" i="4"/>
  <c r="AK191" i="4"/>
  <c r="AH191" i="4"/>
  <c r="AD191" i="4"/>
  <c r="Q191" i="4"/>
  <c r="W191" i="4"/>
  <c r="AB191" i="4"/>
  <c r="R191" i="4"/>
  <c r="AA191" i="4"/>
  <c r="Z191" i="4"/>
  <c r="P191" i="4"/>
  <c r="AC191" i="4"/>
  <c r="S191" i="4"/>
  <c r="X191" i="4"/>
  <c r="Y191" i="4"/>
  <c r="U54" i="4"/>
  <c r="U66" i="4" s="1"/>
  <c r="U78" i="4" s="1"/>
  <c r="U90" i="4" s="1"/>
  <c r="U102" i="4" s="1"/>
  <c r="U114" i="4" s="1"/>
  <c r="U126" i="4" s="1"/>
  <c r="U138" i="4" s="1"/>
  <c r="U150" i="4" s="1"/>
  <c r="U162" i="4" s="1"/>
  <c r="U174" i="4" s="1"/>
  <c r="U186" i="4" s="1"/>
  <c r="V40" i="4"/>
  <c r="U55" i="4"/>
  <c r="U67" i="4" s="1"/>
  <c r="U79" i="4" s="1"/>
  <c r="U91" i="4" s="1"/>
  <c r="U103" i="4" s="1"/>
  <c r="U115" i="4" s="1"/>
  <c r="U127" i="4" s="1"/>
  <c r="U139" i="4" s="1"/>
  <c r="U151" i="4" s="1"/>
  <c r="U163" i="4" s="1"/>
  <c r="U175" i="4" s="1"/>
  <c r="U187" i="4" s="1"/>
  <c r="U44" i="4"/>
  <c r="T385" i="4"/>
  <c r="B190" i="4"/>
  <c r="F192" i="4"/>
  <c r="AP192" i="4" l="1"/>
  <c r="AO192" i="4"/>
  <c r="AJ192" i="4"/>
  <c r="AI192" i="4"/>
  <c r="AK192" i="4"/>
  <c r="AL192" i="4"/>
  <c r="AN192" i="4"/>
  <c r="AM192" i="4"/>
  <c r="AH192" i="4"/>
  <c r="AC192" i="4"/>
  <c r="S192" i="4"/>
  <c r="Z192" i="4"/>
  <c r="P192" i="4"/>
  <c r="AA192" i="4"/>
  <c r="R192" i="4"/>
  <c r="AB192" i="4"/>
  <c r="Q192" i="4"/>
  <c r="W192" i="4"/>
  <c r="AD192" i="4"/>
  <c r="X192" i="4"/>
  <c r="Y192" i="4"/>
  <c r="V41" i="4"/>
  <c r="V52" i="4"/>
  <c r="V64" i="4" s="1"/>
  <c r="V76" i="4" s="1"/>
  <c r="V88" i="4" s="1"/>
  <c r="V100" i="4" s="1"/>
  <c r="V112" i="4" s="1"/>
  <c r="V124" i="4" s="1"/>
  <c r="V136" i="4" s="1"/>
  <c r="V148" i="4" s="1"/>
  <c r="V160" i="4" s="1"/>
  <c r="V172" i="4" s="1"/>
  <c r="V184" i="4" s="1"/>
  <c r="U45" i="4"/>
  <c r="U56" i="4"/>
  <c r="U68" i="4" s="1"/>
  <c r="U80" i="4" s="1"/>
  <c r="U92" i="4" s="1"/>
  <c r="U104" i="4" s="1"/>
  <c r="U116" i="4" s="1"/>
  <c r="U128" i="4" s="1"/>
  <c r="U140" i="4" s="1"/>
  <c r="U152" i="4" s="1"/>
  <c r="U164" i="4" s="1"/>
  <c r="U176" i="4" s="1"/>
  <c r="U188" i="4" s="1"/>
  <c r="T39" i="4"/>
  <c r="T40" i="4" s="1"/>
  <c r="T52" i="4" s="1"/>
  <c r="T64" i="4" s="1"/>
  <c r="T76" i="4" s="1"/>
  <c r="T88" i="4" s="1"/>
  <c r="T100" i="4" s="1"/>
  <c r="T112" i="4" s="1"/>
  <c r="T124" i="4" s="1"/>
  <c r="T136" i="4" s="1"/>
  <c r="T148" i="4" s="1"/>
  <c r="T160" i="4" s="1"/>
  <c r="T172" i="4" s="1"/>
  <c r="T184" i="4" s="1"/>
  <c r="B191" i="4"/>
  <c r="F193" i="4"/>
  <c r="AP193" i="4" l="1"/>
  <c r="AO193" i="4"/>
  <c r="AJ193" i="4"/>
  <c r="AI193" i="4"/>
  <c r="AN193" i="4"/>
  <c r="AM193" i="4"/>
  <c r="AK193" i="4"/>
  <c r="AL193" i="4"/>
  <c r="AH193" i="4"/>
  <c r="T41" i="4"/>
  <c r="T53" i="4" s="1"/>
  <c r="T65" i="4" s="1"/>
  <c r="T77" i="4" s="1"/>
  <c r="T89" i="4" s="1"/>
  <c r="T101" i="4" s="1"/>
  <c r="T113" i="4" s="1"/>
  <c r="T125" i="4" s="1"/>
  <c r="T137" i="4" s="1"/>
  <c r="T149" i="4" s="1"/>
  <c r="T161" i="4" s="1"/>
  <c r="T173" i="4" s="1"/>
  <c r="T185" i="4" s="1"/>
  <c r="P193" i="4"/>
  <c r="AA193" i="4"/>
  <c r="AC193" i="4"/>
  <c r="AB193" i="4"/>
  <c r="S193" i="4"/>
  <c r="Z193" i="4"/>
  <c r="AD193" i="4"/>
  <c r="R193" i="4"/>
  <c r="W193" i="4"/>
  <c r="Q193" i="4"/>
  <c r="X193" i="4"/>
  <c r="Y193" i="4"/>
  <c r="T51" i="4"/>
  <c r="T63" i="4" s="1"/>
  <c r="T75" i="4" s="1"/>
  <c r="T87" i="4" s="1"/>
  <c r="T99" i="4" s="1"/>
  <c r="T111" i="4" s="1"/>
  <c r="T123" i="4" s="1"/>
  <c r="T135" i="4" s="1"/>
  <c r="T147" i="4" s="1"/>
  <c r="T159" i="4" s="1"/>
  <c r="T171" i="4" s="1"/>
  <c r="T183" i="4" s="1"/>
  <c r="V42" i="4"/>
  <c r="V53" i="4"/>
  <c r="V65" i="4" s="1"/>
  <c r="V77" i="4" s="1"/>
  <c r="V89" i="4" s="1"/>
  <c r="V101" i="4" s="1"/>
  <c r="V113" i="4" s="1"/>
  <c r="V125" i="4" s="1"/>
  <c r="V137" i="4" s="1"/>
  <c r="V149" i="4" s="1"/>
  <c r="V161" i="4" s="1"/>
  <c r="V173" i="4" s="1"/>
  <c r="V185" i="4" s="1"/>
  <c r="T42" i="4"/>
  <c r="U57" i="4"/>
  <c r="U69" i="4" s="1"/>
  <c r="U81" i="4" s="1"/>
  <c r="U93" i="4" s="1"/>
  <c r="U105" i="4" s="1"/>
  <c r="U117" i="4" s="1"/>
  <c r="U129" i="4" s="1"/>
  <c r="U141" i="4" s="1"/>
  <c r="U153" i="4" s="1"/>
  <c r="U165" i="4" s="1"/>
  <c r="U177" i="4" s="1"/>
  <c r="U189" i="4" s="1"/>
  <c r="U46" i="4"/>
  <c r="B192" i="4"/>
  <c r="F194" i="4"/>
  <c r="AO194" i="4" l="1"/>
  <c r="AP194" i="4"/>
  <c r="AJ194" i="4"/>
  <c r="AI194" i="4"/>
  <c r="AN194" i="4"/>
  <c r="AL194" i="4"/>
  <c r="AM194" i="4"/>
  <c r="AK194" i="4"/>
  <c r="AH194" i="4"/>
  <c r="W194" i="4"/>
  <c r="AD194" i="4"/>
  <c r="P194" i="4"/>
  <c r="AB194" i="4"/>
  <c r="Z194" i="4"/>
  <c r="R194" i="4"/>
  <c r="AA194" i="4"/>
  <c r="AC194" i="4"/>
  <c r="S194" i="4"/>
  <c r="Q194" i="4"/>
  <c r="X194" i="4"/>
  <c r="Y194" i="4"/>
  <c r="V54" i="4"/>
  <c r="V66" i="4" s="1"/>
  <c r="V78" i="4" s="1"/>
  <c r="V90" i="4" s="1"/>
  <c r="V102" i="4" s="1"/>
  <c r="V114" i="4" s="1"/>
  <c r="V126" i="4" s="1"/>
  <c r="V138" i="4" s="1"/>
  <c r="V150" i="4" s="1"/>
  <c r="V162" i="4" s="1"/>
  <c r="V174" i="4" s="1"/>
  <c r="V186" i="4" s="1"/>
  <c r="V43" i="4"/>
  <c r="T54" i="4"/>
  <c r="T66" i="4" s="1"/>
  <c r="T78" i="4" s="1"/>
  <c r="T90" i="4" s="1"/>
  <c r="T102" i="4" s="1"/>
  <c r="T114" i="4" s="1"/>
  <c r="T126" i="4" s="1"/>
  <c r="T138" i="4" s="1"/>
  <c r="T150" i="4" s="1"/>
  <c r="T162" i="4" s="1"/>
  <c r="T174" i="4" s="1"/>
  <c r="T186" i="4" s="1"/>
  <c r="T43" i="4"/>
  <c r="U47" i="4"/>
  <c r="U58" i="4"/>
  <c r="U70" i="4" s="1"/>
  <c r="U82" i="4" s="1"/>
  <c r="U94" i="4" s="1"/>
  <c r="U106" i="4" s="1"/>
  <c r="U118" i="4" s="1"/>
  <c r="U130" i="4" s="1"/>
  <c r="U142" i="4" s="1"/>
  <c r="U154" i="4" s="1"/>
  <c r="U166" i="4" s="1"/>
  <c r="U178" i="4" s="1"/>
  <c r="U190" i="4" s="1"/>
  <c r="B193" i="4"/>
  <c r="F195" i="4"/>
  <c r="AP195" i="4" l="1"/>
  <c r="AO195" i="4"/>
  <c r="AJ195" i="4"/>
  <c r="AI195" i="4"/>
  <c r="AK195" i="4"/>
  <c r="AM195" i="4"/>
  <c r="AN195" i="4"/>
  <c r="AL195" i="4"/>
  <c r="T195" i="4"/>
  <c r="AH195" i="4"/>
  <c r="Y195" i="4"/>
  <c r="AC195" i="4"/>
  <c r="Q195" i="4"/>
  <c r="Z195" i="4"/>
  <c r="R195" i="4"/>
  <c r="AA195" i="4"/>
  <c r="AB195" i="4"/>
  <c r="W195" i="4"/>
  <c r="X195" i="4"/>
  <c r="S195" i="4"/>
  <c r="AD195" i="4"/>
  <c r="P195" i="4"/>
  <c r="U195" i="4"/>
  <c r="V195" i="4"/>
  <c r="V55" i="4"/>
  <c r="V67" i="4" s="1"/>
  <c r="V79" i="4" s="1"/>
  <c r="V91" i="4" s="1"/>
  <c r="V103" i="4" s="1"/>
  <c r="V115" i="4" s="1"/>
  <c r="V127" i="4" s="1"/>
  <c r="V139" i="4" s="1"/>
  <c r="V151" i="4" s="1"/>
  <c r="V163" i="4" s="1"/>
  <c r="V175" i="4" s="1"/>
  <c r="V187" i="4" s="1"/>
  <c r="V44" i="4"/>
  <c r="U48" i="4"/>
  <c r="U59" i="4"/>
  <c r="U71" i="4" s="1"/>
  <c r="U83" i="4" s="1"/>
  <c r="U95" i="4" s="1"/>
  <c r="U107" i="4" s="1"/>
  <c r="U119" i="4" s="1"/>
  <c r="U131" i="4" s="1"/>
  <c r="U143" i="4" s="1"/>
  <c r="U155" i="4" s="1"/>
  <c r="U167" i="4" s="1"/>
  <c r="U179" i="4" s="1"/>
  <c r="U191" i="4" s="1"/>
  <c r="T55" i="4"/>
  <c r="T67" i="4" s="1"/>
  <c r="T79" i="4" s="1"/>
  <c r="T91" i="4" s="1"/>
  <c r="T103" i="4" s="1"/>
  <c r="T115" i="4" s="1"/>
  <c r="T127" i="4" s="1"/>
  <c r="T139" i="4" s="1"/>
  <c r="T151" i="4" s="1"/>
  <c r="T163" i="4" s="1"/>
  <c r="T175" i="4" s="1"/>
  <c r="T187" i="4" s="1"/>
  <c r="T44" i="4"/>
  <c r="B194" i="4"/>
  <c r="F196" i="4"/>
  <c r="AO196" i="4" l="1"/>
  <c r="AP196" i="4"/>
  <c r="AJ196" i="4"/>
  <c r="AI196" i="4"/>
  <c r="AM196" i="4"/>
  <c r="AN196" i="4"/>
  <c r="AL196" i="4"/>
  <c r="AK196" i="4"/>
  <c r="AH196" i="4"/>
  <c r="R196" i="4"/>
  <c r="AD196" i="4"/>
  <c r="Z196" i="4"/>
  <c r="X196" i="4"/>
  <c r="P196" i="4"/>
  <c r="Q196" i="4"/>
  <c r="W196" i="4"/>
  <c r="AC196" i="4"/>
  <c r="S196" i="4"/>
  <c r="AB196" i="4"/>
  <c r="Y196" i="4"/>
  <c r="AA196" i="4"/>
  <c r="U196" i="4"/>
  <c r="T196" i="4"/>
  <c r="V196" i="4"/>
  <c r="V45" i="4"/>
  <c r="V56" i="4"/>
  <c r="V68" i="4" s="1"/>
  <c r="V80" i="4" s="1"/>
  <c r="V92" i="4" s="1"/>
  <c r="V104" i="4" s="1"/>
  <c r="V116" i="4" s="1"/>
  <c r="V128" i="4" s="1"/>
  <c r="V140" i="4" s="1"/>
  <c r="V152" i="4" s="1"/>
  <c r="V164" i="4" s="1"/>
  <c r="V176" i="4" s="1"/>
  <c r="V188" i="4" s="1"/>
  <c r="T45" i="4"/>
  <c r="T56" i="4"/>
  <c r="T68" i="4" s="1"/>
  <c r="T80" i="4" s="1"/>
  <c r="T92" i="4" s="1"/>
  <c r="T104" i="4" s="1"/>
  <c r="T116" i="4" s="1"/>
  <c r="T128" i="4" s="1"/>
  <c r="T140" i="4" s="1"/>
  <c r="T152" i="4" s="1"/>
  <c r="T164" i="4" s="1"/>
  <c r="T176" i="4" s="1"/>
  <c r="T188" i="4" s="1"/>
  <c r="U49" i="4"/>
  <c r="U60" i="4"/>
  <c r="U72" i="4" s="1"/>
  <c r="U84" i="4" s="1"/>
  <c r="U96" i="4" s="1"/>
  <c r="U108" i="4" s="1"/>
  <c r="U120" i="4" s="1"/>
  <c r="U132" i="4" s="1"/>
  <c r="U144" i="4" s="1"/>
  <c r="U156" i="4" s="1"/>
  <c r="U168" i="4" s="1"/>
  <c r="U180" i="4" s="1"/>
  <c r="U192" i="4" s="1"/>
  <c r="B195" i="4"/>
  <c r="F197" i="4"/>
  <c r="AP197" i="4" l="1"/>
  <c r="AO197" i="4"/>
  <c r="AJ197" i="4"/>
  <c r="AI197" i="4"/>
  <c r="AL197" i="4"/>
  <c r="AN197" i="4"/>
  <c r="AK197" i="4"/>
  <c r="AM197" i="4"/>
  <c r="AH197" i="4"/>
  <c r="AD197" i="4"/>
  <c r="R197" i="4"/>
  <c r="S197" i="4"/>
  <c r="AB197" i="4"/>
  <c r="Y197" i="4"/>
  <c r="Z197" i="4"/>
  <c r="W197" i="4"/>
  <c r="AC197" i="4"/>
  <c r="P197" i="4"/>
  <c r="Q197" i="4"/>
  <c r="AA197" i="4"/>
  <c r="X197" i="4"/>
  <c r="U197" i="4"/>
  <c r="T197" i="4"/>
  <c r="V197" i="4"/>
  <c r="V46" i="4"/>
  <c r="V57" i="4"/>
  <c r="V69" i="4" s="1"/>
  <c r="V81" i="4" s="1"/>
  <c r="V93" i="4" s="1"/>
  <c r="V105" i="4" s="1"/>
  <c r="V117" i="4" s="1"/>
  <c r="V129" i="4" s="1"/>
  <c r="V141" i="4" s="1"/>
  <c r="V153" i="4" s="1"/>
  <c r="V165" i="4" s="1"/>
  <c r="V177" i="4" s="1"/>
  <c r="V189" i="4" s="1"/>
  <c r="U61" i="4"/>
  <c r="U73" i="4" s="1"/>
  <c r="U85" i="4" s="1"/>
  <c r="U97" i="4" s="1"/>
  <c r="U109" i="4" s="1"/>
  <c r="U121" i="4" s="1"/>
  <c r="U133" i="4" s="1"/>
  <c r="U145" i="4" s="1"/>
  <c r="U157" i="4" s="1"/>
  <c r="U169" i="4" s="1"/>
  <c r="U181" i="4" s="1"/>
  <c r="U193" i="4" s="1"/>
  <c r="U50" i="4"/>
  <c r="U62" i="4" s="1"/>
  <c r="U74" i="4" s="1"/>
  <c r="U86" i="4" s="1"/>
  <c r="U98" i="4" s="1"/>
  <c r="U110" i="4" s="1"/>
  <c r="U122" i="4" s="1"/>
  <c r="U134" i="4" s="1"/>
  <c r="U146" i="4" s="1"/>
  <c r="U158" i="4" s="1"/>
  <c r="U170" i="4" s="1"/>
  <c r="U182" i="4" s="1"/>
  <c r="U194" i="4" s="1"/>
  <c r="T46" i="4"/>
  <c r="T57" i="4"/>
  <c r="T69" i="4" s="1"/>
  <c r="T81" i="4" s="1"/>
  <c r="T93" i="4" s="1"/>
  <c r="T105" i="4" s="1"/>
  <c r="T117" i="4" s="1"/>
  <c r="T129" i="4" s="1"/>
  <c r="T141" i="4" s="1"/>
  <c r="T153" i="4" s="1"/>
  <c r="T165" i="4" s="1"/>
  <c r="T177" i="4" s="1"/>
  <c r="T189" i="4" s="1"/>
  <c r="B196" i="4"/>
  <c r="F198" i="4"/>
  <c r="AP198" i="4" l="1"/>
  <c r="AO198" i="4"/>
  <c r="AJ198" i="4"/>
  <c r="AI198" i="4"/>
  <c r="AM198" i="4"/>
  <c r="AK198" i="4"/>
  <c r="AL198" i="4"/>
  <c r="AN198" i="4"/>
  <c r="AH198" i="4"/>
  <c r="P198" i="4"/>
  <c r="AD198" i="4"/>
  <c r="AC198" i="4"/>
  <c r="S198" i="4"/>
  <c r="R198" i="4"/>
  <c r="AB198" i="4"/>
  <c r="W198" i="4"/>
  <c r="Y198" i="4"/>
  <c r="Q198" i="4"/>
  <c r="Z198" i="4"/>
  <c r="X198" i="4"/>
  <c r="AA198" i="4"/>
  <c r="U198" i="4"/>
  <c r="V198" i="4"/>
  <c r="T198" i="4"/>
  <c r="V58" i="4"/>
  <c r="V70" i="4" s="1"/>
  <c r="V82" i="4" s="1"/>
  <c r="V94" i="4" s="1"/>
  <c r="V106" i="4" s="1"/>
  <c r="V118" i="4" s="1"/>
  <c r="V130" i="4" s="1"/>
  <c r="V142" i="4" s="1"/>
  <c r="V154" i="4" s="1"/>
  <c r="V166" i="4" s="1"/>
  <c r="V178" i="4" s="1"/>
  <c r="V190" i="4" s="1"/>
  <c r="V47" i="4"/>
  <c r="T58" i="4"/>
  <c r="T70" i="4" s="1"/>
  <c r="T82" i="4" s="1"/>
  <c r="T94" i="4" s="1"/>
  <c r="T106" i="4" s="1"/>
  <c r="T118" i="4" s="1"/>
  <c r="T130" i="4" s="1"/>
  <c r="T142" i="4" s="1"/>
  <c r="T154" i="4" s="1"/>
  <c r="T166" i="4" s="1"/>
  <c r="T178" i="4" s="1"/>
  <c r="T190" i="4" s="1"/>
  <c r="T47" i="4"/>
  <c r="B197" i="4"/>
  <c r="F199" i="4"/>
  <c r="AP199" i="4" l="1"/>
  <c r="AO199" i="4"/>
  <c r="AJ199" i="4"/>
  <c r="AI199" i="4"/>
  <c r="AM199" i="4"/>
  <c r="AN199" i="4"/>
  <c r="AL199" i="4"/>
  <c r="AK199" i="4"/>
  <c r="AH199" i="4"/>
  <c r="AC199" i="4"/>
  <c r="S199" i="4"/>
  <c r="P199" i="4"/>
  <c r="Z199" i="4"/>
  <c r="X199" i="4"/>
  <c r="R199" i="4"/>
  <c r="AD199" i="4"/>
  <c r="W199" i="4"/>
  <c r="AA199" i="4"/>
  <c r="Q199" i="4"/>
  <c r="AB199" i="4"/>
  <c r="Y199" i="4"/>
  <c r="U199" i="4"/>
  <c r="T199" i="4"/>
  <c r="V199" i="4"/>
  <c r="V59" i="4"/>
  <c r="V71" i="4" s="1"/>
  <c r="V83" i="4" s="1"/>
  <c r="V95" i="4" s="1"/>
  <c r="V107" i="4" s="1"/>
  <c r="V119" i="4" s="1"/>
  <c r="V131" i="4" s="1"/>
  <c r="V143" i="4" s="1"/>
  <c r="V155" i="4" s="1"/>
  <c r="V167" i="4" s="1"/>
  <c r="V179" i="4" s="1"/>
  <c r="V191" i="4" s="1"/>
  <c r="V48" i="4"/>
  <c r="T48" i="4"/>
  <c r="T59" i="4"/>
  <c r="T71" i="4" s="1"/>
  <c r="T83" i="4" s="1"/>
  <c r="T95" i="4" s="1"/>
  <c r="T107" i="4" s="1"/>
  <c r="T119" i="4" s="1"/>
  <c r="T131" i="4" s="1"/>
  <c r="T143" i="4" s="1"/>
  <c r="T155" i="4" s="1"/>
  <c r="T167" i="4" s="1"/>
  <c r="T179" i="4" s="1"/>
  <c r="T191" i="4" s="1"/>
  <c r="B198" i="4"/>
  <c r="F200" i="4"/>
  <c r="AP200" i="4" l="1"/>
  <c r="AO200" i="4"/>
  <c r="AJ200" i="4"/>
  <c r="AI200" i="4"/>
  <c r="AL200" i="4"/>
  <c r="AN200" i="4"/>
  <c r="AM200" i="4"/>
  <c r="AK200" i="4"/>
  <c r="AH200" i="4"/>
  <c r="S200" i="4"/>
  <c r="AB200" i="4"/>
  <c r="AA200" i="4"/>
  <c r="Z200" i="4"/>
  <c r="AD200" i="4"/>
  <c r="AC200" i="4"/>
  <c r="R200" i="4"/>
  <c r="X200" i="4"/>
  <c r="P200" i="4"/>
  <c r="Y200" i="4"/>
  <c r="Q200" i="4"/>
  <c r="W200" i="4"/>
  <c r="U200" i="4"/>
  <c r="T200" i="4"/>
  <c r="V200" i="4"/>
  <c r="V60" i="4"/>
  <c r="V72" i="4" s="1"/>
  <c r="V84" i="4" s="1"/>
  <c r="V96" i="4" s="1"/>
  <c r="V108" i="4" s="1"/>
  <c r="V120" i="4" s="1"/>
  <c r="V132" i="4" s="1"/>
  <c r="V144" i="4" s="1"/>
  <c r="V156" i="4" s="1"/>
  <c r="V168" i="4" s="1"/>
  <c r="V180" i="4" s="1"/>
  <c r="V192" i="4" s="1"/>
  <c r="V49" i="4"/>
  <c r="T49" i="4"/>
  <c r="T60" i="4"/>
  <c r="T72" i="4" s="1"/>
  <c r="T84" i="4" s="1"/>
  <c r="T96" i="4" s="1"/>
  <c r="T108" i="4" s="1"/>
  <c r="T120" i="4" s="1"/>
  <c r="T132" i="4" s="1"/>
  <c r="T144" i="4" s="1"/>
  <c r="T156" i="4" s="1"/>
  <c r="T168" i="4" s="1"/>
  <c r="T180" i="4" s="1"/>
  <c r="T192" i="4" s="1"/>
  <c r="B199" i="4"/>
  <c r="F201" i="4"/>
  <c r="AN201" i="4" l="1"/>
  <c r="AP201" i="4"/>
  <c r="AO201" i="4"/>
  <c r="AM201" i="4"/>
  <c r="AK201" i="4"/>
  <c r="AL201" i="4"/>
  <c r="AJ201" i="4"/>
  <c r="AI201" i="4"/>
  <c r="AH201" i="4"/>
  <c r="AA201" i="4"/>
  <c r="Q201" i="4"/>
  <c r="P201" i="4"/>
  <c r="W201" i="4"/>
  <c r="X201" i="4"/>
  <c r="S201" i="4"/>
  <c r="Z201" i="4"/>
  <c r="AC201" i="4"/>
  <c r="R201" i="4"/>
  <c r="AB201" i="4"/>
  <c r="Y201" i="4"/>
  <c r="AD201" i="4"/>
  <c r="U201" i="4"/>
  <c r="T201" i="4"/>
  <c r="V201" i="4"/>
  <c r="V61" i="4"/>
  <c r="V73" i="4" s="1"/>
  <c r="V85" i="4" s="1"/>
  <c r="V97" i="4" s="1"/>
  <c r="V109" i="4" s="1"/>
  <c r="V121" i="4" s="1"/>
  <c r="V133" i="4" s="1"/>
  <c r="V145" i="4" s="1"/>
  <c r="V157" i="4" s="1"/>
  <c r="V169" i="4" s="1"/>
  <c r="V181" i="4" s="1"/>
  <c r="V193" i="4" s="1"/>
  <c r="V50" i="4"/>
  <c r="V62" i="4" s="1"/>
  <c r="V74" i="4" s="1"/>
  <c r="V86" i="4" s="1"/>
  <c r="V98" i="4" s="1"/>
  <c r="V110" i="4" s="1"/>
  <c r="V122" i="4" s="1"/>
  <c r="V134" i="4" s="1"/>
  <c r="V146" i="4" s="1"/>
  <c r="V158" i="4" s="1"/>
  <c r="V170" i="4" s="1"/>
  <c r="V182" i="4" s="1"/>
  <c r="V194" i="4" s="1"/>
  <c r="T61" i="4"/>
  <c r="T73" i="4" s="1"/>
  <c r="T85" i="4" s="1"/>
  <c r="T97" i="4" s="1"/>
  <c r="T109" i="4" s="1"/>
  <c r="T121" i="4" s="1"/>
  <c r="T133" i="4" s="1"/>
  <c r="T145" i="4" s="1"/>
  <c r="T157" i="4" s="1"/>
  <c r="T169" i="4" s="1"/>
  <c r="T181" i="4" s="1"/>
  <c r="T193" i="4" s="1"/>
  <c r="T50" i="4"/>
  <c r="T62" i="4" s="1"/>
  <c r="T74" i="4" s="1"/>
  <c r="T86" i="4" s="1"/>
  <c r="T98" i="4" s="1"/>
  <c r="T110" i="4" s="1"/>
  <c r="T122" i="4" s="1"/>
  <c r="T134" i="4" s="1"/>
  <c r="T146" i="4" s="1"/>
  <c r="T158" i="4" s="1"/>
  <c r="T170" i="4" s="1"/>
  <c r="T182" i="4" s="1"/>
  <c r="T194" i="4" s="1"/>
  <c r="B200" i="4"/>
  <c r="F202" i="4"/>
  <c r="AP202" i="4" l="1"/>
  <c r="AO202" i="4"/>
  <c r="AJ202" i="4"/>
  <c r="AI202" i="4"/>
  <c r="AL202" i="4"/>
  <c r="AN202" i="4"/>
  <c r="AM202" i="4"/>
  <c r="AK202" i="4"/>
  <c r="AH202" i="4"/>
  <c r="Q202" i="4"/>
  <c r="AD202" i="4"/>
  <c r="AC202" i="4"/>
  <c r="P202" i="4"/>
  <c r="W202" i="4"/>
  <c r="AB202" i="4"/>
  <c r="Z202" i="4"/>
  <c r="X202" i="4"/>
  <c r="AA202" i="4"/>
  <c r="Y202" i="4"/>
  <c r="S202" i="4"/>
  <c r="R202" i="4"/>
  <c r="U202" i="4"/>
  <c r="T202" i="4"/>
  <c r="V202" i="4"/>
  <c r="B201" i="4"/>
  <c r="F203" i="4"/>
  <c r="AP203" i="4" l="1"/>
  <c r="AO203" i="4"/>
  <c r="AJ203" i="4"/>
  <c r="AI203" i="4"/>
  <c r="AM203" i="4"/>
  <c r="AL203" i="4"/>
  <c r="AN203" i="4"/>
  <c r="AK203" i="4"/>
  <c r="AH203" i="4"/>
  <c r="S203" i="4"/>
  <c r="AD203" i="4"/>
  <c r="AC203" i="4"/>
  <c r="R203" i="4"/>
  <c r="Z203" i="4"/>
  <c r="AA203" i="4"/>
  <c r="AB203" i="4"/>
  <c r="X203" i="4"/>
  <c r="W203" i="4"/>
  <c r="Y203" i="4"/>
  <c r="Q203" i="4"/>
  <c r="P203" i="4"/>
  <c r="U203" i="4"/>
  <c r="T203" i="4"/>
  <c r="V203" i="4"/>
  <c r="B202" i="4"/>
  <c r="F204" i="4"/>
  <c r="AO204" i="4" l="1"/>
  <c r="AP204" i="4"/>
  <c r="AJ204" i="4"/>
  <c r="AI204" i="4"/>
  <c r="AK204" i="4"/>
  <c r="AL204" i="4"/>
  <c r="AN204" i="4"/>
  <c r="AM204" i="4"/>
  <c r="AH204" i="4"/>
  <c r="AA204" i="4"/>
  <c r="Q204" i="4"/>
  <c r="W204" i="4"/>
  <c r="AC204" i="4"/>
  <c r="P204" i="4"/>
  <c r="AB204" i="4"/>
  <c r="R204" i="4"/>
  <c r="Z204" i="4"/>
  <c r="AD204" i="4"/>
  <c r="S204" i="4"/>
  <c r="Y204" i="4"/>
  <c r="X204" i="4"/>
  <c r="U204" i="4"/>
  <c r="T204" i="4"/>
  <c r="V204" i="4"/>
  <c r="B203" i="4"/>
  <c r="F205" i="4"/>
  <c r="AP205" i="4" l="1"/>
  <c r="AO205" i="4"/>
  <c r="AJ205" i="4"/>
  <c r="AI205" i="4"/>
  <c r="AM205" i="4"/>
  <c r="AN205" i="4"/>
  <c r="AL205" i="4"/>
  <c r="AK205" i="4"/>
  <c r="AH205" i="4"/>
  <c r="P205" i="4"/>
  <c r="AA205" i="4"/>
  <c r="W205" i="4"/>
  <c r="Y205" i="4"/>
  <c r="AD205" i="4"/>
  <c r="Z205" i="4"/>
  <c r="Q205" i="4"/>
  <c r="AC205" i="4"/>
  <c r="X205" i="4"/>
  <c r="AB205" i="4"/>
  <c r="R205" i="4"/>
  <c r="S205" i="4"/>
  <c r="U205" i="4"/>
  <c r="T205" i="4"/>
  <c r="V205" i="4"/>
  <c r="B204" i="4"/>
  <c r="F206" i="4"/>
  <c r="AO206" i="4" l="1"/>
  <c r="AP206" i="4"/>
  <c r="AJ206" i="4"/>
  <c r="AI206" i="4"/>
  <c r="AN206" i="4"/>
  <c r="AL206" i="4"/>
  <c r="AM206" i="4"/>
  <c r="AK206" i="4"/>
  <c r="AH206" i="4"/>
  <c r="R206" i="4"/>
  <c r="AC206" i="4"/>
  <c r="AD206" i="4"/>
  <c r="AB206" i="4"/>
  <c r="Z206" i="4"/>
  <c r="AA206" i="4"/>
  <c r="S206" i="4"/>
  <c r="Q206" i="4"/>
  <c r="W206" i="4"/>
  <c r="Y206" i="4"/>
  <c r="X206" i="4"/>
  <c r="P206" i="4"/>
  <c r="U206" i="4"/>
  <c r="T206" i="4"/>
  <c r="V206" i="4"/>
  <c r="B205" i="4"/>
  <c r="F207" i="4"/>
  <c r="AP207" i="4" l="1"/>
  <c r="AO207" i="4"/>
  <c r="AJ207" i="4"/>
  <c r="AI207" i="4"/>
  <c r="AM207" i="4"/>
  <c r="AK207" i="4"/>
  <c r="AL207" i="4"/>
  <c r="AN207" i="4"/>
  <c r="AH207" i="4"/>
  <c r="T207" i="4"/>
  <c r="P207" i="4"/>
  <c r="Q207" i="4"/>
  <c r="AB207" i="4"/>
  <c r="U207" i="4"/>
  <c r="Z207" i="4"/>
  <c r="AD207" i="4"/>
  <c r="Y207" i="4"/>
  <c r="W207" i="4"/>
  <c r="V207" i="4"/>
  <c r="R207" i="4"/>
  <c r="X207" i="4"/>
  <c r="AA207" i="4"/>
  <c r="AC207" i="4"/>
  <c r="S207" i="4"/>
  <c r="B206" i="4"/>
  <c r="F208" i="4"/>
  <c r="AO208" i="4" l="1"/>
  <c r="AP208" i="4"/>
  <c r="AJ208" i="4"/>
  <c r="AI208" i="4"/>
  <c r="AM208" i="4"/>
  <c r="AN208" i="4"/>
  <c r="AL208" i="4"/>
  <c r="AK208" i="4"/>
  <c r="AH208" i="4"/>
  <c r="U208" i="4"/>
  <c r="P208" i="4"/>
  <c r="T208" i="4"/>
  <c r="AA208" i="4"/>
  <c r="AB208" i="4"/>
  <c r="AD208" i="4"/>
  <c r="Y208" i="4"/>
  <c r="X208" i="4"/>
  <c r="AC208" i="4"/>
  <c r="Z208" i="4"/>
  <c r="W208" i="4"/>
  <c r="S208" i="4"/>
  <c r="R208" i="4"/>
  <c r="Q208" i="4"/>
  <c r="V208" i="4"/>
  <c r="B207" i="4"/>
  <c r="F209" i="4"/>
  <c r="AP209" i="4" l="1"/>
  <c r="AO209" i="4"/>
  <c r="AJ209" i="4"/>
  <c r="AI209" i="4"/>
  <c r="AM209" i="4"/>
  <c r="AL209" i="4"/>
  <c r="AN209" i="4"/>
  <c r="AK209" i="4"/>
  <c r="AH209" i="4"/>
  <c r="R209" i="4"/>
  <c r="P209" i="4"/>
  <c r="AD209" i="4"/>
  <c r="AA209" i="4"/>
  <c r="W209" i="4"/>
  <c r="Z209" i="4"/>
  <c r="AC209" i="4"/>
  <c r="V209" i="4"/>
  <c r="T209" i="4"/>
  <c r="Y209" i="4"/>
  <c r="Q209" i="4"/>
  <c r="S209" i="4"/>
  <c r="X209" i="4"/>
  <c r="U209" i="4"/>
  <c r="AB209" i="4"/>
  <c r="B208" i="4"/>
  <c r="F210" i="4"/>
  <c r="AO210" i="4" l="1"/>
  <c r="AP210" i="4"/>
  <c r="AJ210" i="4"/>
  <c r="AI210" i="4"/>
  <c r="AM210" i="4"/>
  <c r="AK210" i="4"/>
  <c r="AL210" i="4"/>
  <c r="AN210" i="4"/>
  <c r="AH210" i="4"/>
  <c r="V210" i="4"/>
  <c r="R210" i="4"/>
  <c r="W210" i="4"/>
  <c r="Y210" i="4"/>
  <c r="AC210" i="4"/>
  <c r="U210" i="4"/>
  <c r="AB210" i="4"/>
  <c r="T210" i="4"/>
  <c r="P210" i="4"/>
  <c r="AD210" i="4"/>
  <c r="AA210" i="4"/>
  <c r="S210" i="4"/>
  <c r="X210" i="4"/>
  <c r="Q210" i="4"/>
  <c r="Z210" i="4"/>
  <c r="B209" i="4"/>
  <c r="F211" i="4"/>
  <c r="AP211" i="4" l="1"/>
  <c r="AO211" i="4"/>
  <c r="AJ211" i="4"/>
  <c r="AI211" i="4"/>
  <c r="AM211" i="4"/>
  <c r="AK211" i="4"/>
  <c r="AL211" i="4"/>
  <c r="AN211" i="4"/>
  <c r="AH211" i="4"/>
  <c r="Q211" i="4"/>
  <c r="AB211" i="4"/>
  <c r="S211" i="4"/>
  <c r="T211" i="4"/>
  <c r="X211" i="4"/>
  <c r="AA211" i="4"/>
  <c r="AC211" i="4"/>
  <c r="U211" i="4"/>
  <c r="Z211" i="4"/>
  <c r="AD211" i="4"/>
  <c r="W211" i="4"/>
  <c r="Y211" i="4"/>
  <c r="P211" i="4"/>
  <c r="V211" i="4"/>
  <c r="R211" i="4"/>
  <c r="B210" i="4"/>
  <c r="F212" i="4"/>
  <c r="AP212" i="4" l="1"/>
  <c r="AO212" i="4"/>
  <c r="AJ212" i="4"/>
  <c r="AI212" i="4"/>
  <c r="AL212" i="4"/>
  <c r="AN212" i="4"/>
  <c r="AM212" i="4"/>
  <c r="AK212" i="4"/>
  <c r="AH212" i="4"/>
  <c r="V212" i="4"/>
  <c r="Z212" i="4"/>
  <c r="U212" i="4"/>
  <c r="W212" i="4"/>
  <c r="AA212" i="4"/>
  <c r="P212" i="4"/>
  <c r="S212" i="4"/>
  <c r="Q212" i="4"/>
  <c r="Y212" i="4"/>
  <c r="AB212" i="4"/>
  <c r="AC212" i="4"/>
  <c r="X212" i="4"/>
  <c r="R212" i="4"/>
  <c r="T212" i="4"/>
  <c r="AD212" i="4"/>
  <c r="B211" i="4"/>
  <c r="F213" i="4"/>
  <c r="AN213" i="4" l="1"/>
  <c r="AP213" i="4"/>
  <c r="AO213" i="4"/>
  <c r="AM213" i="4"/>
  <c r="AK213" i="4"/>
  <c r="AL213" i="4"/>
  <c r="AJ213" i="4"/>
  <c r="AI213" i="4"/>
  <c r="AH213" i="4"/>
  <c r="AB213" i="4"/>
  <c r="Q213" i="4"/>
  <c r="R213" i="4"/>
  <c r="AA213" i="4"/>
  <c r="S213" i="4"/>
  <c r="X213" i="4"/>
  <c r="AC213" i="4"/>
  <c r="Z213" i="4"/>
  <c r="P213" i="4"/>
  <c r="V213" i="4"/>
  <c r="W213" i="4"/>
  <c r="AD213" i="4"/>
  <c r="Y213" i="4"/>
  <c r="T213" i="4"/>
  <c r="U213" i="4"/>
  <c r="B212" i="4"/>
  <c r="F214" i="4"/>
  <c r="AP214" i="4" l="1"/>
  <c r="AO214" i="4"/>
  <c r="AJ214" i="4"/>
  <c r="AI214" i="4"/>
  <c r="AK214" i="4"/>
  <c r="AM214" i="4"/>
  <c r="AN214" i="4"/>
  <c r="AL214" i="4"/>
  <c r="AH214" i="4"/>
  <c r="S214" i="4"/>
  <c r="W214" i="4"/>
  <c r="Y214" i="4"/>
  <c r="AA214" i="4"/>
  <c r="R214" i="4"/>
  <c r="V214" i="4"/>
  <c r="Z214" i="4"/>
  <c r="T214" i="4"/>
  <c r="U214" i="4"/>
  <c r="AB214" i="4"/>
  <c r="P214" i="4"/>
  <c r="AC214" i="4"/>
  <c r="X214" i="4"/>
  <c r="AD214" i="4"/>
  <c r="Q214" i="4"/>
  <c r="B213" i="4"/>
  <c r="F215" i="4"/>
  <c r="AP215" i="4" l="1"/>
  <c r="AO215" i="4"/>
  <c r="AJ215" i="4"/>
  <c r="AI215" i="4"/>
  <c r="AM215" i="4"/>
  <c r="AL215" i="4"/>
  <c r="AN215" i="4"/>
  <c r="AK215" i="4"/>
  <c r="AH215" i="4"/>
  <c r="V215" i="4"/>
  <c r="Q215" i="4"/>
  <c r="R215" i="4"/>
  <c r="P215" i="4"/>
  <c r="W215" i="4"/>
  <c r="S215" i="4"/>
  <c r="AC215" i="4"/>
  <c r="Y215" i="4"/>
  <c r="AD215" i="4"/>
  <c r="AB215" i="4"/>
  <c r="X215" i="4"/>
  <c r="T215" i="4"/>
  <c r="AA215" i="4"/>
  <c r="U215" i="4"/>
  <c r="Z215" i="4"/>
  <c r="B214" i="4"/>
  <c r="F216" i="4"/>
  <c r="AP216" i="4" l="1"/>
  <c r="AO216" i="4"/>
  <c r="AJ216" i="4"/>
  <c r="AI216" i="4"/>
  <c r="AK216" i="4"/>
  <c r="AL216" i="4"/>
  <c r="AN216" i="4"/>
  <c r="AM216" i="4"/>
  <c r="AH216" i="4"/>
  <c r="U216" i="4"/>
  <c r="P216" i="4"/>
  <c r="V216" i="4"/>
  <c r="R216" i="4"/>
  <c r="T216" i="4"/>
  <c r="AB216" i="4"/>
  <c r="Y216" i="4"/>
  <c r="X216" i="4"/>
  <c r="AC216" i="4"/>
  <c r="W216" i="4"/>
  <c r="Z216" i="4"/>
  <c r="S216" i="4"/>
  <c r="AD216" i="4"/>
  <c r="Q216" i="4"/>
  <c r="AA216" i="4"/>
  <c r="B215" i="4"/>
  <c r="F217" i="4"/>
  <c r="AP217" i="4" l="1"/>
  <c r="AO217" i="4"/>
  <c r="AJ217" i="4"/>
  <c r="AI217" i="4"/>
  <c r="AN217" i="4"/>
  <c r="AL217" i="4"/>
  <c r="AK217" i="4"/>
  <c r="AM217" i="4"/>
  <c r="AH217" i="4"/>
  <c r="V217" i="4"/>
  <c r="Y217" i="4"/>
  <c r="AD217" i="4"/>
  <c r="T217" i="4"/>
  <c r="W217" i="4"/>
  <c r="U217" i="4"/>
  <c r="S217" i="4"/>
  <c r="AA217" i="4"/>
  <c r="X217" i="4"/>
  <c r="P217" i="4"/>
  <c r="R217" i="4"/>
  <c r="AB217" i="4"/>
  <c r="Z217" i="4"/>
  <c r="AC217" i="4"/>
  <c r="Q217" i="4"/>
  <c r="B216" i="4"/>
  <c r="F218" i="4"/>
  <c r="AO218" i="4" l="1"/>
  <c r="AP218" i="4"/>
  <c r="AJ218" i="4"/>
  <c r="AI218" i="4"/>
  <c r="AK218" i="4"/>
  <c r="AN218" i="4"/>
  <c r="AL218" i="4"/>
  <c r="AM218" i="4"/>
  <c r="AH218" i="4"/>
  <c r="Q218" i="4"/>
  <c r="AC218" i="4"/>
  <c r="W218" i="4"/>
  <c r="U218" i="4"/>
  <c r="AB218" i="4"/>
  <c r="Y218" i="4"/>
  <c r="T218" i="4"/>
  <c r="Z218" i="4"/>
  <c r="S218" i="4"/>
  <c r="V218" i="4"/>
  <c r="AA218" i="4"/>
  <c r="X218" i="4"/>
  <c r="P218" i="4"/>
  <c r="AD218" i="4"/>
  <c r="R218" i="4"/>
  <c r="B217" i="4"/>
  <c r="F219" i="4"/>
  <c r="AO219" i="4" l="1"/>
  <c r="AP219" i="4"/>
  <c r="AJ219" i="4"/>
  <c r="AI219" i="4"/>
  <c r="AK219" i="4"/>
  <c r="AL219" i="4"/>
  <c r="AN219" i="4"/>
  <c r="AM219" i="4"/>
  <c r="AH219" i="4"/>
  <c r="X219" i="4"/>
  <c r="Y219" i="4"/>
  <c r="V219" i="4"/>
  <c r="T219" i="4"/>
  <c r="W219" i="4"/>
  <c r="AB219" i="4"/>
  <c r="AA219" i="4"/>
  <c r="Z219" i="4"/>
  <c r="U219" i="4"/>
  <c r="R219" i="4"/>
  <c r="P219" i="4"/>
  <c r="S219" i="4"/>
  <c r="AC219" i="4"/>
  <c r="Q219" i="4"/>
  <c r="AD219" i="4"/>
  <c r="B218" i="4"/>
  <c r="F220" i="4"/>
  <c r="AO220" i="4" l="1"/>
  <c r="AP220" i="4"/>
  <c r="AJ220" i="4"/>
  <c r="AI220" i="4"/>
  <c r="AL220" i="4"/>
  <c r="AN220" i="4"/>
  <c r="AM220" i="4"/>
  <c r="AK220" i="4"/>
  <c r="AH220" i="4"/>
  <c r="AA220" i="4"/>
  <c r="AD220" i="4"/>
  <c r="S220" i="4"/>
  <c r="Q220" i="4"/>
  <c r="T220" i="4"/>
  <c r="AC220" i="4"/>
  <c r="W220" i="4"/>
  <c r="Z220" i="4"/>
  <c r="R220" i="4"/>
  <c r="P220" i="4"/>
  <c r="AB220" i="4"/>
  <c r="X220" i="4"/>
  <c r="Y220" i="4"/>
  <c r="U220" i="4"/>
  <c r="V220" i="4"/>
  <c r="B219" i="4"/>
  <c r="F221" i="4"/>
  <c r="AP221" i="4" l="1"/>
  <c r="AO221" i="4"/>
  <c r="AJ221" i="4"/>
  <c r="AI221" i="4"/>
  <c r="AN221" i="4"/>
  <c r="AL221" i="4"/>
  <c r="AM221" i="4"/>
  <c r="AK221" i="4"/>
  <c r="AH221" i="4"/>
  <c r="U221" i="4"/>
  <c r="W221" i="4"/>
  <c r="V221" i="4"/>
  <c r="AD221" i="4"/>
  <c r="S221" i="4"/>
  <c r="P221" i="4"/>
  <c r="AC221" i="4"/>
  <c r="AB221" i="4"/>
  <c r="Z221" i="4"/>
  <c r="Y221" i="4"/>
  <c r="T221" i="4"/>
  <c r="X221" i="4"/>
  <c r="AA221" i="4"/>
  <c r="Q221" i="4"/>
  <c r="R221" i="4"/>
  <c r="B220" i="4"/>
  <c r="F222" i="4"/>
  <c r="AO222" i="4" l="1"/>
  <c r="AP222" i="4"/>
  <c r="AJ222" i="4"/>
  <c r="AI222" i="4"/>
  <c r="AL222" i="4"/>
  <c r="AN222" i="4"/>
  <c r="AM222" i="4"/>
  <c r="AK222" i="4"/>
  <c r="AH222" i="4"/>
  <c r="Y222" i="4"/>
  <c r="T222" i="4"/>
  <c r="P222" i="4"/>
  <c r="AA222" i="4"/>
  <c r="V222" i="4"/>
  <c r="AD222" i="4"/>
  <c r="Z222" i="4"/>
  <c r="AC222" i="4"/>
  <c r="AB222" i="4"/>
  <c r="X222" i="4"/>
  <c r="W222" i="4"/>
  <c r="Q222" i="4"/>
  <c r="U222" i="4"/>
  <c r="S222" i="4"/>
  <c r="R222" i="4"/>
  <c r="B221" i="4"/>
  <c r="F223" i="4"/>
  <c r="AP223" i="4" l="1"/>
  <c r="AO223" i="4"/>
  <c r="AJ223" i="4"/>
  <c r="AI223" i="4"/>
  <c r="AM223" i="4"/>
  <c r="AN223" i="4"/>
  <c r="AL223" i="4"/>
  <c r="AK223" i="4"/>
  <c r="AH223" i="4"/>
  <c r="Y223" i="4"/>
  <c r="S223" i="4"/>
  <c r="T223" i="4"/>
  <c r="W223" i="4"/>
  <c r="Q223" i="4"/>
  <c r="AD223" i="4"/>
  <c r="Z223" i="4"/>
  <c r="AB223" i="4"/>
  <c r="AC223" i="4"/>
  <c r="U223" i="4"/>
  <c r="R223" i="4"/>
  <c r="AA223" i="4"/>
  <c r="V223" i="4"/>
  <c r="X223" i="4"/>
  <c r="P223" i="4"/>
  <c r="B222" i="4"/>
  <c r="F224" i="4"/>
  <c r="AP224" i="4" l="1"/>
  <c r="AO224" i="4"/>
  <c r="AJ224" i="4"/>
  <c r="AI224" i="4"/>
  <c r="AM224" i="4"/>
  <c r="AN224" i="4"/>
  <c r="AL224" i="4"/>
  <c r="AK224" i="4"/>
  <c r="AH224" i="4"/>
  <c r="Q224" i="4"/>
  <c r="AB224" i="4"/>
  <c r="Y224" i="4"/>
  <c r="Z224" i="4"/>
  <c r="AD224" i="4"/>
  <c r="S224" i="4"/>
  <c r="P224" i="4"/>
  <c r="R224" i="4"/>
  <c r="U224" i="4"/>
  <c r="T224" i="4"/>
  <c r="W224" i="4"/>
  <c r="AA224" i="4"/>
  <c r="V224" i="4"/>
  <c r="X224" i="4"/>
  <c r="AC224" i="4"/>
  <c r="B223" i="4"/>
  <c r="F225" i="4"/>
  <c r="AN225" i="4" l="1"/>
  <c r="AP225" i="4"/>
  <c r="AO225" i="4"/>
  <c r="AM225" i="4"/>
  <c r="AK225" i="4"/>
  <c r="AL225" i="4"/>
  <c r="AJ225" i="4"/>
  <c r="AI225" i="4"/>
  <c r="AH225" i="4"/>
  <c r="V225" i="4"/>
  <c r="Y225" i="4"/>
  <c r="AC225" i="4"/>
  <c r="W225" i="4"/>
  <c r="Q225" i="4"/>
  <c r="AB225" i="4"/>
  <c r="AA225" i="4"/>
  <c r="T225" i="4"/>
  <c r="P225" i="4"/>
  <c r="Z225" i="4"/>
  <c r="AD225" i="4"/>
  <c r="R225" i="4"/>
  <c r="X225" i="4"/>
  <c r="U225" i="4"/>
  <c r="S225" i="4"/>
  <c r="B224" i="4"/>
  <c r="F226" i="4"/>
  <c r="AO226" i="4" l="1"/>
  <c r="AP226" i="4"/>
  <c r="AJ226" i="4"/>
  <c r="AI226" i="4"/>
  <c r="AL226" i="4"/>
  <c r="AK226" i="4"/>
  <c r="AM226" i="4"/>
  <c r="AN226" i="4"/>
  <c r="AH226" i="4"/>
  <c r="V226" i="4"/>
  <c r="W226" i="4"/>
  <c r="AB226" i="4"/>
  <c r="AC226" i="4"/>
  <c r="Q226" i="4"/>
  <c r="Z226" i="4"/>
  <c r="P226" i="4"/>
  <c r="S226" i="4"/>
  <c r="AD226" i="4"/>
  <c r="T226" i="4"/>
  <c r="X226" i="4"/>
  <c r="AA226" i="4"/>
  <c r="U226" i="4"/>
  <c r="Y226" i="4"/>
  <c r="R226" i="4"/>
  <c r="B225" i="4"/>
  <c r="F227" i="4"/>
  <c r="AP227" i="4" l="1"/>
  <c r="AO227" i="4"/>
  <c r="AJ227" i="4"/>
  <c r="AI227" i="4"/>
  <c r="AL227" i="4"/>
  <c r="AN227" i="4"/>
  <c r="AK227" i="4"/>
  <c r="AM227" i="4"/>
  <c r="AH227" i="4"/>
  <c r="S227" i="4"/>
  <c r="AA227" i="4"/>
  <c r="Z227" i="4"/>
  <c r="P227" i="4"/>
  <c r="U227" i="4"/>
  <c r="R227" i="4"/>
  <c r="AB227" i="4"/>
  <c r="Q227" i="4"/>
  <c r="X227" i="4"/>
  <c r="AC227" i="4"/>
  <c r="T227" i="4"/>
  <c r="AD227" i="4"/>
  <c r="V227" i="4"/>
  <c r="Y227" i="4"/>
  <c r="W227" i="4"/>
  <c r="B226" i="4"/>
  <c r="F228" i="4"/>
  <c r="AO228" i="4" l="1"/>
  <c r="AP228" i="4"/>
  <c r="AJ228" i="4"/>
  <c r="AI228" i="4"/>
  <c r="AK228" i="4"/>
  <c r="AM228" i="4"/>
  <c r="AN228" i="4"/>
  <c r="AL228" i="4"/>
  <c r="AH228" i="4"/>
  <c r="Q228" i="4"/>
  <c r="V228" i="4"/>
  <c r="R228" i="4"/>
  <c r="Z228" i="4"/>
  <c r="AB228" i="4"/>
  <c r="S228" i="4"/>
  <c r="U228" i="4"/>
  <c r="X228" i="4"/>
  <c r="AD228" i="4"/>
  <c r="AA228" i="4"/>
  <c r="T228" i="4"/>
  <c r="AC228" i="4"/>
  <c r="Y228" i="4"/>
  <c r="W228" i="4"/>
  <c r="P228" i="4"/>
  <c r="B227" i="4"/>
  <c r="F229" i="4"/>
  <c r="AP229" i="4" l="1"/>
  <c r="AO229" i="4"/>
  <c r="AJ229" i="4"/>
  <c r="AI229" i="4"/>
  <c r="AK229" i="4"/>
  <c r="AL229" i="4"/>
  <c r="AN229" i="4"/>
  <c r="AM229" i="4"/>
  <c r="AH229" i="4"/>
  <c r="V229" i="4"/>
  <c r="S229" i="4"/>
  <c r="P229" i="4"/>
  <c r="Z229" i="4"/>
  <c r="AA229" i="4"/>
  <c r="T229" i="4"/>
  <c r="Y229" i="4"/>
  <c r="AC229" i="4"/>
  <c r="W229" i="4"/>
  <c r="AB229" i="4"/>
  <c r="AD229" i="4"/>
  <c r="X229" i="4"/>
  <c r="R229" i="4"/>
  <c r="Q229" i="4"/>
  <c r="U229" i="4"/>
  <c r="B228" i="4"/>
  <c r="F230" i="4"/>
  <c r="AO230" i="4" l="1"/>
  <c r="AP230" i="4"/>
  <c r="AJ230" i="4"/>
  <c r="AI230" i="4"/>
  <c r="AM230" i="4"/>
  <c r="AL230" i="4"/>
  <c r="AN230" i="4"/>
  <c r="AK230" i="4"/>
  <c r="AH230" i="4"/>
  <c r="X230" i="4"/>
  <c r="Z230" i="4"/>
  <c r="P230" i="4"/>
  <c r="U230" i="4"/>
  <c r="AC230" i="4"/>
  <c r="AD230" i="4"/>
  <c r="AB230" i="4"/>
  <c r="R230" i="4"/>
  <c r="Y230" i="4"/>
  <c r="AA230" i="4"/>
  <c r="Q230" i="4"/>
  <c r="S230" i="4"/>
  <c r="W230" i="4"/>
  <c r="V230" i="4"/>
  <c r="T230" i="4"/>
  <c r="B229" i="4"/>
  <c r="F231" i="4"/>
  <c r="AP231" i="4" l="1"/>
  <c r="AO231" i="4"/>
  <c r="AJ231" i="4"/>
  <c r="AI231" i="4"/>
  <c r="AK231" i="4"/>
  <c r="AM231" i="4"/>
  <c r="AN231" i="4"/>
  <c r="AL231" i="4"/>
  <c r="AH231" i="4"/>
  <c r="V231" i="4"/>
  <c r="P231" i="4"/>
  <c r="AD231" i="4"/>
  <c r="W231" i="4"/>
  <c r="X231" i="4"/>
  <c r="S231" i="4"/>
  <c r="U231" i="4"/>
  <c r="AC231" i="4"/>
  <c r="AB231" i="4"/>
  <c r="R231" i="4"/>
  <c r="T231" i="4"/>
  <c r="AA231" i="4"/>
  <c r="Q231" i="4"/>
  <c r="Z231" i="4"/>
  <c r="Y231" i="4"/>
  <c r="B230" i="4"/>
  <c r="F232" i="4"/>
  <c r="AO232" i="4" l="1"/>
  <c r="AP232" i="4"/>
  <c r="AJ232" i="4"/>
  <c r="AI232" i="4"/>
  <c r="AK232" i="4"/>
  <c r="AL232" i="4"/>
  <c r="AN232" i="4"/>
  <c r="AM232" i="4"/>
  <c r="AH232" i="4"/>
  <c r="R232" i="4"/>
  <c r="AA232" i="4"/>
  <c r="X232" i="4"/>
  <c r="AB232" i="4"/>
  <c r="S232" i="4"/>
  <c r="P232" i="4"/>
  <c r="AD232" i="4"/>
  <c r="W232" i="4"/>
  <c r="Z232" i="4"/>
  <c r="AC232" i="4"/>
  <c r="Y232" i="4"/>
  <c r="V232" i="4"/>
  <c r="T232" i="4"/>
  <c r="U232" i="4"/>
  <c r="Q232" i="4"/>
  <c r="B231" i="4"/>
  <c r="F233" i="4"/>
  <c r="AP233" i="4" l="1"/>
  <c r="AO233" i="4"/>
  <c r="AJ233" i="4"/>
  <c r="AI233" i="4"/>
  <c r="AK233" i="4"/>
  <c r="AN233" i="4"/>
  <c r="AL233" i="4"/>
  <c r="AM233" i="4"/>
  <c r="AH233" i="4"/>
  <c r="X233" i="4"/>
  <c r="U233" i="4"/>
  <c r="R233" i="4"/>
  <c r="AD233" i="4"/>
  <c r="Y233" i="4"/>
  <c r="Z233" i="4"/>
  <c r="AA233" i="4"/>
  <c r="P233" i="4"/>
  <c r="S233" i="4"/>
  <c r="T233" i="4"/>
  <c r="AC233" i="4"/>
  <c r="V233" i="4"/>
  <c r="AB233" i="4"/>
  <c r="Q233" i="4"/>
  <c r="W233" i="4"/>
  <c r="B232" i="4"/>
  <c r="F234" i="4"/>
  <c r="AO234" i="4" l="1"/>
  <c r="AP234" i="4"/>
  <c r="AJ234" i="4"/>
  <c r="AI234" i="4"/>
  <c r="AK234" i="4"/>
  <c r="AM234" i="4"/>
  <c r="AN234" i="4"/>
  <c r="AL234" i="4"/>
  <c r="AH234" i="4"/>
  <c r="W234" i="4"/>
  <c r="V234" i="4"/>
  <c r="Z234" i="4"/>
  <c r="AB234" i="4"/>
  <c r="Y234" i="4"/>
  <c r="AA234" i="4"/>
  <c r="R234" i="4"/>
  <c r="S234" i="4"/>
  <c r="AD234" i="4"/>
  <c r="X234" i="4"/>
  <c r="U234" i="4"/>
  <c r="P234" i="4"/>
  <c r="T234" i="4"/>
  <c r="AC234" i="4"/>
  <c r="Q234" i="4"/>
  <c r="B233" i="4"/>
  <c r="F235" i="4"/>
  <c r="AP235" i="4" l="1"/>
  <c r="AO235" i="4"/>
  <c r="AJ235" i="4"/>
  <c r="AI235" i="4"/>
  <c r="AN235" i="4"/>
  <c r="AM235" i="4"/>
  <c r="AK235" i="4"/>
  <c r="AL235" i="4"/>
  <c r="AH235" i="4"/>
  <c r="Q235" i="4"/>
  <c r="W235" i="4"/>
  <c r="Z235" i="4"/>
  <c r="P235" i="4"/>
  <c r="AD235" i="4"/>
  <c r="S235" i="4"/>
  <c r="V235" i="4"/>
  <c r="X235" i="4"/>
  <c r="T235" i="4"/>
  <c r="U235" i="4"/>
  <c r="AC235" i="4"/>
  <c r="AA235" i="4"/>
  <c r="R235" i="4"/>
  <c r="Y235" i="4"/>
  <c r="AB235" i="4"/>
  <c r="B234" i="4"/>
  <c r="F236" i="4"/>
  <c r="AO236" i="4" l="1"/>
  <c r="AP236" i="4"/>
  <c r="AJ236" i="4"/>
  <c r="AI236" i="4"/>
  <c r="AL236" i="4"/>
  <c r="AN236" i="4"/>
  <c r="AM236" i="4"/>
  <c r="AK236" i="4"/>
  <c r="AH236" i="4"/>
  <c r="P236" i="4"/>
  <c r="X236" i="4"/>
  <c r="V236" i="4"/>
  <c r="Y236" i="4"/>
  <c r="Z236" i="4"/>
  <c r="W236" i="4"/>
  <c r="Q236" i="4"/>
  <c r="T236" i="4"/>
  <c r="AC236" i="4"/>
  <c r="AD236" i="4"/>
  <c r="AA236" i="4"/>
  <c r="AB236" i="4"/>
  <c r="U236" i="4"/>
  <c r="R236" i="4"/>
  <c r="S236" i="4"/>
  <c r="B235" i="4"/>
  <c r="F237" i="4"/>
  <c r="AN237" i="4" l="1"/>
  <c r="AP237" i="4"/>
  <c r="AO237" i="4"/>
  <c r="AM237" i="4"/>
  <c r="AK237" i="4"/>
  <c r="AL237" i="4"/>
  <c r="AJ237" i="4"/>
  <c r="AI237" i="4"/>
  <c r="AH237" i="4"/>
  <c r="U237" i="4"/>
  <c r="AC237" i="4"/>
  <c r="Z237" i="4"/>
  <c r="P237" i="4"/>
  <c r="V237" i="4"/>
  <c r="AD237" i="4"/>
  <c r="Y237" i="4"/>
  <c r="X237" i="4"/>
  <c r="AA237" i="4"/>
  <c r="Q237" i="4"/>
  <c r="S237" i="4"/>
  <c r="W237" i="4"/>
  <c r="AB237" i="4"/>
  <c r="T237" i="4"/>
  <c r="R237" i="4"/>
  <c r="B236" i="4"/>
  <c r="F238" i="4"/>
  <c r="AP238" i="4" l="1"/>
  <c r="AO238" i="4"/>
  <c r="AJ238" i="4"/>
  <c r="AI238" i="4"/>
  <c r="AK238" i="4"/>
  <c r="AM238" i="4"/>
  <c r="AN238" i="4"/>
  <c r="AL238" i="4"/>
  <c r="AH238" i="4"/>
  <c r="P238" i="4"/>
  <c r="R238" i="4"/>
  <c r="Q238" i="4"/>
  <c r="X238" i="4"/>
  <c r="V238" i="4"/>
  <c r="U238" i="4"/>
  <c r="AC238" i="4"/>
  <c r="S238" i="4"/>
  <c r="W238" i="4"/>
  <c r="AA238" i="4"/>
  <c r="T238" i="4"/>
  <c r="Z238" i="4"/>
  <c r="AD238" i="4"/>
  <c r="Y238" i="4"/>
  <c r="AB238" i="4"/>
  <c r="B237" i="4"/>
  <c r="F239" i="4"/>
  <c r="AP239" i="4" l="1"/>
  <c r="AO239" i="4"/>
  <c r="AJ239" i="4"/>
  <c r="AI239" i="4"/>
  <c r="AK239" i="4"/>
  <c r="AN239" i="4"/>
  <c r="AL239" i="4"/>
  <c r="AM239" i="4"/>
  <c r="AH239" i="4"/>
  <c r="Q239" i="4"/>
  <c r="AB239" i="4"/>
  <c r="AD239" i="4"/>
  <c r="X239" i="4"/>
  <c r="Y239" i="4"/>
  <c r="P239" i="4"/>
  <c r="V239" i="4"/>
  <c r="Z239" i="4"/>
  <c r="T239" i="4"/>
  <c r="AA239" i="4"/>
  <c r="AC239" i="4"/>
  <c r="S239" i="4"/>
  <c r="W239" i="4"/>
  <c r="U239" i="4"/>
  <c r="R239" i="4"/>
  <c r="B238" i="4"/>
  <c r="F240" i="4"/>
  <c r="AP240" i="4" l="1"/>
  <c r="AO240" i="4"/>
  <c r="AJ240" i="4"/>
  <c r="AI240" i="4"/>
  <c r="AM240" i="4"/>
  <c r="AN240" i="4"/>
  <c r="AL240" i="4"/>
  <c r="AK240" i="4"/>
  <c r="AH240" i="4"/>
  <c r="AD240" i="4"/>
  <c r="T240" i="4"/>
  <c r="V240" i="4"/>
  <c r="U240" i="4"/>
  <c r="X240" i="4"/>
  <c r="P240" i="4"/>
  <c r="S240" i="4"/>
  <c r="R240" i="4"/>
  <c r="AB240" i="4"/>
  <c r="Y240" i="4"/>
  <c r="Z240" i="4"/>
  <c r="AC240" i="4"/>
  <c r="W240" i="4"/>
  <c r="AA240" i="4"/>
  <c r="Q240" i="4"/>
  <c r="B239" i="4"/>
  <c r="F241" i="4"/>
  <c r="AO241" i="4" l="1"/>
  <c r="AP241" i="4"/>
  <c r="AJ241" i="4"/>
  <c r="AI241" i="4"/>
  <c r="AL241" i="4"/>
  <c r="AN241" i="4"/>
  <c r="AM241" i="4"/>
  <c r="AK241" i="4"/>
  <c r="AH241" i="4"/>
  <c r="Y241" i="4"/>
  <c r="U241" i="4"/>
  <c r="AC241" i="4"/>
  <c r="AA241" i="4"/>
  <c r="R241" i="4"/>
  <c r="Q241" i="4"/>
  <c r="T241" i="4"/>
  <c r="P241" i="4"/>
  <c r="X241" i="4"/>
  <c r="S241" i="4"/>
  <c r="V241" i="4"/>
  <c r="Z241" i="4"/>
  <c r="AD241" i="4"/>
  <c r="AB241" i="4"/>
  <c r="W241" i="4"/>
  <c r="B240" i="4"/>
  <c r="F242" i="4"/>
  <c r="AO242" i="4" l="1"/>
  <c r="AP242" i="4"/>
  <c r="AJ242" i="4"/>
  <c r="AI242" i="4"/>
  <c r="AM242" i="4"/>
  <c r="AL242" i="4"/>
  <c r="AN242" i="4"/>
  <c r="AK242" i="4"/>
  <c r="AH242" i="4"/>
  <c r="W242" i="4"/>
  <c r="U242" i="4"/>
  <c r="V242" i="4"/>
  <c r="Y242" i="4"/>
  <c r="T242" i="4"/>
  <c r="AC242" i="4"/>
  <c r="S242" i="4"/>
  <c r="Z242" i="4"/>
  <c r="AB242" i="4"/>
  <c r="R242" i="4"/>
  <c r="P242" i="4"/>
  <c r="AA242" i="4"/>
  <c r="X242" i="4"/>
  <c r="AD242" i="4"/>
  <c r="Q242" i="4"/>
  <c r="B241" i="4"/>
  <c r="F243" i="4"/>
  <c r="AP243" i="4" l="1"/>
  <c r="AO243" i="4"/>
  <c r="AJ243" i="4"/>
  <c r="AI243" i="4"/>
  <c r="AK243" i="4"/>
  <c r="AL243" i="4"/>
  <c r="AN243" i="4"/>
  <c r="AM243" i="4"/>
  <c r="AH243" i="4"/>
  <c r="T243" i="4"/>
  <c r="Y243" i="4"/>
  <c r="AB243" i="4"/>
  <c r="U243" i="4"/>
  <c r="Q243" i="4"/>
  <c r="W243" i="4"/>
  <c r="S243" i="4"/>
  <c r="AC243" i="4"/>
  <c r="V243" i="4"/>
  <c r="AA243" i="4"/>
  <c r="AD243" i="4"/>
  <c r="Z243" i="4"/>
  <c r="X243" i="4"/>
  <c r="P243" i="4"/>
  <c r="R243" i="4"/>
  <c r="B242" i="4"/>
  <c r="F244" i="4"/>
  <c r="AP244" i="4" l="1"/>
  <c r="AO244" i="4"/>
  <c r="AJ244" i="4"/>
  <c r="AI244" i="4"/>
  <c r="AL244" i="4"/>
  <c r="AN244" i="4"/>
  <c r="AM244" i="4"/>
  <c r="AK244" i="4"/>
  <c r="AH244" i="4"/>
  <c r="Z244" i="4"/>
  <c r="W244" i="4"/>
  <c r="Q244" i="4"/>
  <c r="AD244" i="4"/>
  <c r="T244" i="4"/>
  <c r="S244" i="4"/>
  <c r="V244" i="4"/>
  <c r="AB244" i="4"/>
  <c r="U244" i="4"/>
  <c r="P244" i="4"/>
  <c r="AA244" i="4"/>
  <c r="AC244" i="4"/>
  <c r="R244" i="4"/>
  <c r="Y244" i="4"/>
  <c r="X244" i="4"/>
  <c r="B243" i="4"/>
  <c r="F245" i="4"/>
  <c r="AO245" i="4" l="1"/>
  <c r="AP245" i="4"/>
  <c r="AJ245" i="4"/>
  <c r="AI245" i="4"/>
  <c r="AN245" i="4"/>
  <c r="AK245" i="4"/>
  <c r="AM245" i="4"/>
  <c r="AL245" i="4"/>
  <c r="AH245" i="4"/>
  <c r="AC245" i="4"/>
  <c r="X245" i="4"/>
  <c r="T245" i="4"/>
  <c r="U245" i="4"/>
  <c r="P245" i="4"/>
  <c r="S245" i="4"/>
  <c r="AA245" i="4"/>
  <c r="Z245" i="4"/>
  <c r="Q245" i="4"/>
  <c r="Y245" i="4"/>
  <c r="W245" i="4"/>
  <c r="AD245" i="4"/>
  <c r="V245" i="4"/>
  <c r="R245" i="4"/>
  <c r="AB245" i="4"/>
  <c r="B244" i="4"/>
  <c r="F246" i="4"/>
  <c r="AP246" i="4" l="1"/>
  <c r="AO246" i="4"/>
  <c r="AJ246" i="4"/>
  <c r="AI246" i="4"/>
  <c r="AK246" i="4"/>
  <c r="AM246" i="4"/>
  <c r="AN246" i="4"/>
  <c r="AL246" i="4"/>
  <c r="AH246" i="4"/>
  <c r="P246" i="4"/>
  <c r="V246" i="4"/>
  <c r="AA246" i="4"/>
  <c r="X246" i="4"/>
  <c r="AC246" i="4"/>
  <c r="AB246" i="4"/>
  <c r="S246" i="4"/>
  <c r="Q246" i="4"/>
  <c r="Y246" i="4"/>
  <c r="R246" i="4"/>
  <c r="U246" i="4"/>
  <c r="Z246" i="4"/>
  <c r="AD246" i="4"/>
  <c r="T246" i="4"/>
  <c r="W246" i="4"/>
  <c r="B245" i="4"/>
  <c r="F247" i="4"/>
  <c r="AO247" i="4" l="1"/>
  <c r="AP247" i="4"/>
  <c r="AJ247" i="4"/>
  <c r="AI247" i="4"/>
  <c r="AK247" i="4"/>
  <c r="AM247" i="4"/>
  <c r="AN247" i="4"/>
  <c r="AL247" i="4"/>
  <c r="AH247" i="4"/>
  <c r="AA247" i="4"/>
  <c r="S247" i="4"/>
  <c r="R247" i="4"/>
  <c r="Y247" i="4"/>
  <c r="Z247" i="4"/>
  <c r="U247" i="4"/>
  <c r="AD247" i="4"/>
  <c r="V247" i="4"/>
  <c r="AC247" i="4"/>
  <c r="Q247" i="4"/>
  <c r="X247" i="4"/>
  <c r="W247" i="4"/>
  <c r="AB247" i="4"/>
  <c r="P247" i="4"/>
  <c r="T247" i="4"/>
  <c r="B246" i="4"/>
  <c r="F248" i="4"/>
  <c r="AP248" i="4" l="1"/>
  <c r="AO248" i="4"/>
  <c r="AJ248" i="4"/>
  <c r="AI248" i="4"/>
  <c r="AK248" i="4"/>
  <c r="AM248" i="4"/>
  <c r="AN248" i="4"/>
  <c r="AL248" i="4"/>
  <c r="AH248" i="4"/>
  <c r="T248" i="4"/>
  <c r="R248" i="4"/>
  <c r="X248" i="4"/>
  <c r="W248" i="4"/>
  <c r="Z248" i="4"/>
  <c r="AD248" i="4"/>
  <c r="Y248" i="4"/>
  <c r="V248" i="4"/>
  <c r="Q248" i="4"/>
  <c r="U248" i="4"/>
  <c r="P248" i="4"/>
  <c r="AB248" i="4"/>
  <c r="AA248" i="4"/>
  <c r="S248" i="4"/>
  <c r="AC248" i="4"/>
  <c r="B247" i="4"/>
  <c r="F249" i="4"/>
  <c r="AN249" i="4" l="1"/>
  <c r="AO249" i="4"/>
  <c r="AP249" i="4"/>
  <c r="AM249" i="4"/>
  <c r="AK249" i="4"/>
  <c r="AL249" i="4"/>
  <c r="AJ249" i="4"/>
  <c r="AI249" i="4"/>
  <c r="AH249" i="4"/>
  <c r="T249" i="4"/>
  <c r="P249" i="4"/>
  <c r="R249" i="4"/>
  <c r="Y249" i="4"/>
  <c r="AA249" i="4"/>
  <c r="V249" i="4"/>
  <c r="Q249" i="4"/>
  <c r="AC249" i="4"/>
  <c r="AB249" i="4"/>
  <c r="AD249" i="4"/>
  <c r="S249" i="4"/>
  <c r="U249" i="4"/>
  <c r="W249" i="4"/>
  <c r="Z249" i="4"/>
  <c r="X249" i="4"/>
  <c r="B248" i="4"/>
  <c r="F250" i="4"/>
  <c r="AO250" i="4" l="1"/>
  <c r="AP250" i="4"/>
  <c r="AJ250" i="4"/>
  <c r="AI250" i="4"/>
  <c r="AL250" i="4"/>
  <c r="AN250" i="4"/>
  <c r="AM250" i="4"/>
  <c r="AK250" i="4"/>
  <c r="AH250" i="4"/>
  <c r="W250" i="4"/>
  <c r="Y250" i="4"/>
  <c r="AB250" i="4"/>
  <c r="X250" i="4"/>
  <c r="S250" i="4"/>
  <c r="Z250" i="4"/>
  <c r="V250" i="4"/>
  <c r="AA250" i="4"/>
  <c r="P250" i="4"/>
  <c r="U250" i="4"/>
  <c r="AC250" i="4"/>
  <c r="R250" i="4"/>
  <c r="T250" i="4"/>
  <c r="Q250" i="4"/>
  <c r="AD250" i="4"/>
  <c r="B249" i="4"/>
  <c r="F251" i="4"/>
  <c r="AP251" i="4" l="1"/>
  <c r="AO251" i="4"/>
  <c r="AJ251" i="4"/>
  <c r="AI251" i="4"/>
  <c r="AN251" i="4"/>
  <c r="AK251" i="4"/>
  <c r="AM251" i="4"/>
  <c r="AL251" i="4"/>
  <c r="AH251" i="4"/>
  <c r="AC251" i="4"/>
  <c r="X251" i="4"/>
  <c r="Q251" i="4"/>
  <c r="P251" i="4"/>
  <c r="W251" i="4"/>
  <c r="T251" i="4"/>
  <c r="AD251" i="4"/>
  <c r="R251" i="4"/>
  <c r="Y251" i="4"/>
  <c r="AA251" i="4"/>
  <c r="V251" i="4"/>
  <c r="S251" i="4"/>
  <c r="U251" i="4"/>
  <c r="AB251" i="4"/>
  <c r="Z251" i="4"/>
  <c r="B250" i="4"/>
  <c r="F252" i="4"/>
  <c r="AP252" i="4" l="1"/>
  <c r="AO252" i="4"/>
  <c r="AJ252" i="4"/>
  <c r="AI252" i="4"/>
  <c r="AK252" i="4"/>
  <c r="AM252" i="4"/>
  <c r="AN252" i="4"/>
  <c r="AL252" i="4"/>
  <c r="AH252" i="4"/>
  <c r="AD252" i="4"/>
  <c r="R252" i="4"/>
  <c r="AA252" i="4"/>
  <c r="X252" i="4"/>
  <c r="AB252" i="4"/>
  <c r="Q252" i="4"/>
  <c r="P252" i="4"/>
  <c r="AC252" i="4"/>
  <c r="V252" i="4"/>
  <c r="S252" i="4"/>
  <c r="U252" i="4"/>
  <c r="Y252" i="4"/>
  <c r="W252" i="4"/>
  <c r="Z252" i="4"/>
  <c r="T252" i="4"/>
  <c r="B251" i="4"/>
  <c r="F253" i="4"/>
  <c r="AP253" i="4" l="1"/>
  <c r="AO253" i="4"/>
  <c r="AJ253" i="4"/>
  <c r="AI253" i="4"/>
  <c r="AK253" i="4"/>
  <c r="AL253" i="4"/>
  <c r="AN253" i="4"/>
  <c r="AM253" i="4"/>
  <c r="AH253" i="4"/>
  <c r="W253" i="4"/>
  <c r="AD253" i="4"/>
  <c r="AA253" i="4"/>
  <c r="AB253" i="4"/>
  <c r="Z253" i="4"/>
  <c r="AC253" i="4"/>
  <c r="X253" i="4"/>
  <c r="V253" i="4"/>
  <c r="U253" i="4"/>
  <c r="S253" i="4"/>
  <c r="Y253" i="4"/>
  <c r="Q253" i="4"/>
  <c r="P253" i="4"/>
  <c r="R253" i="4"/>
  <c r="T253" i="4"/>
  <c r="B252" i="4"/>
  <c r="F254" i="4"/>
  <c r="AO254" i="4" l="1"/>
  <c r="AP254" i="4"/>
  <c r="AJ254" i="4"/>
  <c r="AI254" i="4"/>
  <c r="AM254" i="4"/>
  <c r="AL254" i="4"/>
  <c r="AN254" i="4"/>
  <c r="AK254" i="4"/>
  <c r="AH254" i="4"/>
  <c r="R254" i="4"/>
  <c r="AD254" i="4"/>
  <c r="Z254" i="4"/>
  <c r="S254" i="4"/>
  <c r="AC254" i="4"/>
  <c r="AA254" i="4"/>
  <c r="W254" i="4"/>
  <c r="Q254" i="4"/>
  <c r="Y254" i="4"/>
  <c r="AB254" i="4"/>
  <c r="V254" i="4"/>
  <c r="X254" i="4"/>
  <c r="U254" i="4"/>
  <c r="T254" i="4"/>
  <c r="P254" i="4"/>
  <c r="B253" i="4"/>
  <c r="F255" i="4"/>
  <c r="AO255" i="4" l="1"/>
  <c r="AP255" i="4"/>
  <c r="AJ255" i="4"/>
  <c r="AI255" i="4"/>
  <c r="AL255" i="4"/>
  <c r="AN255" i="4"/>
  <c r="AM255" i="4"/>
  <c r="AK255" i="4"/>
  <c r="AH255" i="4"/>
  <c r="W255" i="4"/>
  <c r="X255" i="4"/>
  <c r="V255" i="4"/>
  <c r="T255" i="4"/>
  <c r="S255" i="4"/>
  <c r="P255" i="4"/>
  <c r="AB255" i="4"/>
  <c r="AA255" i="4"/>
  <c r="AC255" i="4"/>
  <c r="U255" i="4"/>
  <c r="AD255" i="4"/>
  <c r="R255" i="4"/>
  <c r="Q255" i="4"/>
  <c r="Z255" i="4"/>
  <c r="Y255" i="4"/>
  <c r="B254" i="4"/>
  <c r="F256" i="4"/>
  <c r="AO256" i="4" l="1"/>
  <c r="AP256" i="4"/>
  <c r="AJ256" i="4"/>
  <c r="AI256" i="4"/>
  <c r="AL256" i="4"/>
  <c r="AN256" i="4"/>
  <c r="AM256" i="4"/>
  <c r="AK256" i="4"/>
  <c r="AH256" i="4"/>
  <c r="R256" i="4"/>
  <c r="V256" i="4"/>
  <c r="S256" i="4"/>
  <c r="Z256" i="4"/>
  <c r="P256" i="4"/>
  <c r="Y256" i="4"/>
  <c r="AD256" i="4"/>
  <c r="Q256" i="4"/>
  <c r="AB256" i="4"/>
  <c r="AC256" i="4"/>
  <c r="AA256" i="4"/>
  <c r="T256" i="4"/>
  <c r="X256" i="4"/>
  <c r="U256" i="4"/>
  <c r="W256" i="4"/>
  <c r="B255" i="4"/>
  <c r="F257" i="4"/>
  <c r="AO257" i="4" l="1"/>
  <c r="AP257" i="4"/>
  <c r="AJ257" i="4"/>
  <c r="AI257" i="4"/>
  <c r="AK257" i="4"/>
  <c r="AN257" i="4"/>
  <c r="AL257" i="4"/>
  <c r="AM257" i="4"/>
  <c r="AH257" i="4"/>
  <c r="AB257" i="4"/>
  <c r="AA257" i="4"/>
  <c r="X257" i="4"/>
  <c r="R257" i="4"/>
  <c r="Q257" i="4"/>
  <c r="Z257" i="4"/>
  <c r="W257" i="4"/>
  <c r="AC257" i="4"/>
  <c r="T257" i="4"/>
  <c r="S257" i="4"/>
  <c r="Y257" i="4"/>
  <c r="V257" i="4"/>
  <c r="P257" i="4"/>
  <c r="AD257" i="4"/>
  <c r="U257" i="4"/>
  <c r="B256" i="4"/>
  <c r="F258" i="4"/>
  <c r="AP258" i="4" l="1"/>
  <c r="AO258" i="4"/>
  <c r="AJ258" i="4"/>
  <c r="AI258" i="4"/>
  <c r="AM258" i="4"/>
  <c r="AN258" i="4"/>
  <c r="AL258" i="4"/>
  <c r="AK258" i="4"/>
  <c r="AH258" i="4"/>
  <c r="W258" i="4"/>
  <c r="S258" i="4"/>
  <c r="P258" i="4"/>
  <c r="Y258" i="4"/>
  <c r="Q258" i="4"/>
  <c r="AD258" i="4"/>
  <c r="R258" i="4"/>
  <c r="AC258" i="4"/>
  <c r="T258" i="4"/>
  <c r="X258" i="4"/>
  <c r="V258" i="4"/>
  <c r="AB258" i="4"/>
  <c r="Z258" i="4"/>
  <c r="AA258" i="4"/>
  <c r="U258" i="4"/>
  <c r="B257" i="4"/>
  <c r="F259" i="4"/>
  <c r="AO259" i="4" l="1"/>
  <c r="AP259" i="4"/>
  <c r="AJ259" i="4"/>
  <c r="AI259" i="4"/>
  <c r="AK259" i="4"/>
  <c r="AL259" i="4"/>
  <c r="AN259" i="4"/>
  <c r="AM259" i="4"/>
  <c r="AH259" i="4"/>
  <c r="Q259" i="4"/>
  <c r="V259" i="4"/>
  <c r="X259" i="4"/>
  <c r="AA259" i="4"/>
  <c r="U259" i="4"/>
  <c r="AD259" i="4"/>
  <c r="Y259" i="4"/>
  <c r="W259" i="4"/>
  <c r="S259" i="4"/>
  <c r="T259" i="4"/>
  <c r="Z259" i="4"/>
  <c r="AB259" i="4"/>
  <c r="R259" i="4"/>
  <c r="AC259" i="4"/>
  <c r="P259" i="4"/>
  <c r="B258" i="4"/>
  <c r="F260" i="4"/>
  <c r="AP260" i="4" l="1"/>
  <c r="AO260" i="4"/>
  <c r="AJ260" i="4"/>
  <c r="AI260" i="4"/>
  <c r="AN260" i="4"/>
  <c r="AM260" i="4"/>
  <c r="AK260" i="4"/>
  <c r="AL260" i="4"/>
  <c r="AH260" i="4"/>
  <c r="AD260" i="4"/>
  <c r="AC260" i="4"/>
  <c r="U260" i="4"/>
  <c r="X260" i="4"/>
  <c r="AA260" i="4"/>
  <c r="AB260" i="4"/>
  <c r="W260" i="4"/>
  <c r="P260" i="4"/>
  <c r="Q260" i="4"/>
  <c r="R260" i="4"/>
  <c r="T260" i="4"/>
  <c r="V260" i="4"/>
  <c r="Y260" i="4"/>
  <c r="S260" i="4"/>
  <c r="Z260" i="4"/>
  <c r="B259" i="4"/>
  <c r="F261" i="4"/>
  <c r="AN261" i="4" l="1"/>
  <c r="AP261" i="4"/>
  <c r="AO261" i="4"/>
  <c r="AM261" i="4"/>
  <c r="AK261" i="4"/>
  <c r="AL261" i="4"/>
  <c r="AJ261" i="4"/>
  <c r="AI261" i="4"/>
  <c r="AH261" i="4"/>
  <c r="S261" i="4"/>
  <c r="AC261" i="4"/>
  <c r="Q261" i="4"/>
  <c r="U261" i="4"/>
  <c r="P261" i="4"/>
  <c r="X261" i="4"/>
  <c r="V261" i="4"/>
  <c r="AB261" i="4"/>
  <c r="AA261" i="4"/>
  <c r="Z261" i="4"/>
  <c r="Y261" i="4"/>
  <c r="AD261" i="4"/>
  <c r="W261" i="4"/>
  <c r="R261" i="4"/>
  <c r="T261" i="4"/>
  <c r="B260" i="4"/>
  <c r="F262" i="4"/>
  <c r="AP262" i="4" l="1"/>
  <c r="AO262" i="4"/>
  <c r="AJ262" i="4"/>
  <c r="AI262" i="4"/>
  <c r="AL262" i="4"/>
  <c r="AN262" i="4"/>
  <c r="AM262" i="4"/>
  <c r="AK262" i="4"/>
  <c r="AH262" i="4"/>
  <c r="S262" i="4"/>
  <c r="Q262" i="4"/>
  <c r="X262" i="4"/>
  <c r="W262" i="4"/>
  <c r="T262" i="4"/>
  <c r="AB262" i="4"/>
  <c r="Z262" i="4"/>
  <c r="AC262" i="4"/>
  <c r="U262" i="4"/>
  <c r="Y262" i="4"/>
  <c r="AD262" i="4"/>
  <c r="AA262" i="4"/>
  <c r="V262" i="4"/>
  <c r="P262" i="4"/>
  <c r="R262" i="4"/>
  <c r="B261" i="4"/>
  <c r="F263" i="4"/>
  <c r="AP263" i="4" l="1"/>
  <c r="AO263" i="4"/>
  <c r="AJ263" i="4"/>
  <c r="AI263" i="4"/>
  <c r="AN263" i="4"/>
  <c r="AL263" i="4"/>
  <c r="AM263" i="4"/>
  <c r="AK263" i="4"/>
  <c r="AH263" i="4"/>
  <c r="AD263" i="4"/>
  <c r="T263" i="4"/>
  <c r="V263" i="4"/>
  <c r="W263" i="4"/>
  <c r="AA263" i="4"/>
  <c r="Z263" i="4"/>
  <c r="P263" i="4"/>
  <c r="R263" i="4"/>
  <c r="U263" i="4"/>
  <c r="Q263" i="4"/>
  <c r="S263" i="4"/>
  <c r="X263" i="4"/>
  <c r="AC263" i="4"/>
  <c r="Y263" i="4"/>
  <c r="AB263" i="4"/>
  <c r="B262" i="4"/>
  <c r="F264" i="4"/>
  <c r="AP264" i="4" l="1"/>
  <c r="AO264" i="4"/>
  <c r="AJ264" i="4"/>
  <c r="AI264" i="4"/>
  <c r="AN264" i="4"/>
  <c r="AM264" i="4"/>
  <c r="AK264" i="4"/>
  <c r="AL264" i="4"/>
  <c r="AH264" i="4"/>
  <c r="Z264" i="4"/>
  <c r="P264" i="4"/>
  <c r="S264" i="4"/>
  <c r="U264" i="4"/>
  <c r="AD264" i="4"/>
  <c r="X264" i="4"/>
  <c r="Q264" i="4"/>
  <c r="V264" i="4"/>
  <c r="W264" i="4"/>
  <c r="AA264" i="4"/>
  <c r="T264" i="4"/>
  <c r="AC264" i="4"/>
  <c r="Y264" i="4"/>
  <c r="R264" i="4"/>
  <c r="AB264" i="4"/>
  <c r="B263" i="4"/>
  <c r="F265" i="4"/>
  <c r="AO265" i="4" l="1"/>
  <c r="AP265" i="4"/>
  <c r="AJ265" i="4"/>
  <c r="AI265" i="4"/>
  <c r="AK265" i="4"/>
  <c r="AL265" i="4"/>
  <c r="AN265" i="4"/>
  <c r="AM265" i="4"/>
  <c r="AH265" i="4"/>
  <c r="P265" i="4"/>
  <c r="U265" i="4"/>
  <c r="Z265" i="4"/>
  <c r="AC265" i="4"/>
  <c r="R265" i="4"/>
  <c r="AB265" i="4"/>
  <c r="S265" i="4"/>
  <c r="AD265" i="4"/>
  <c r="X265" i="4"/>
  <c r="T265" i="4"/>
  <c r="Y265" i="4"/>
  <c r="Q265" i="4"/>
  <c r="AA265" i="4"/>
  <c r="V265" i="4"/>
  <c r="W265" i="4"/>
  <c r="B264" i="4"/>
  <c r="F266" i="4"/>
  <c r="AO266" i="4" l="1"/>
  <c r="AP266" i="4"/>
  <c r="AJ266" i="4"/>
  <c r="AI266" i="4"/>
  <c r="AN266" i="4"/>
  <c r="AL266" i="4"/>
  <c r="AM266" i="4"/>
  <c r="AK266" i="4"/>
  <c r="AH266" i="4"/>
  <c r="Y266" i="4"/>
  <c r="V266" i="4"/>
  <c r="R266" i="4"/>
  <c r="Q266" i="4"/>
  <c r="W266" i="4"/>
  <c r="P266" i="4"/>
  <c r="AA266" i="4"/>
  <c r="T266" i="4"/>
  <c r="AC266" i="4"/>
  <c r="X266" i="4"/>
  <c r="Z266" i="4"/>
  <c r="AD266" i="4"/>
  <c r="U266" i="4"/>
  <c r="S266" i="4"/>
  <c r="AB266" i="4"/>
  <c r="B265" i="4"/>
  <c r="F267" i="4"/>
  <c r="AP267" i="4" l="1"/>
  <c r="AO267" i="4"/>
  <c r="AJ267" i="4"/>
  <c r="AI267" i="4"/>
  <c r="AM267" i="4"/>
  <c r="AK267" i="4"/>
  <c r="AL267" i="4"/>
  <c r="AN267" i="4"/>
  <c r="AH267" i="4"/>
  <c r="U267" i="4"/>
  <c r="W267" i="4"/>
  <c r="P267" i="4"/>
  <c r="AA267" i="4"/>
  <c r="AB267" i="4"/>
  <c r="Z267" i="4"/>
  <c r="S267" i="4"/>
  <c r="T267" i="4"/>
  <c r="Y267" i="4"/>
  <c r="V267" i="4"/>
  <c r="Q267" i="4"/>
  <c r="R267" i="4"/>
  <c r="AC267" i="4"/>
  <c r="AD267" i="4"/>
  <c r="X267" i="4"/>
  <c r="B266" i="4"/>
  <c r="F268" i="4"/>
  <c r="AP268" i="4" l="1"/>
  <c r="AO268" i="4"/>
  <c r="AJ268" i="4"/>
  <c r="AI268" i="4"/>
  <c r="AL268" i="4"/>
  <c r="AN268" i="4"/>
  <c r="AM268" i="4"/>
  <c r="AK268" i="4"/>
  <c r="AH268" i="4"/>
  <c r="Y268" i="4"/>
  <c r="P268" i="4"/>
  <c r="U268" i="4"/>
  <c r="Z268" i="4"/>
  <c r="AB268" i="4"/>
  <c r="X268" i="4"/>
  <c r="S268" i="4"/>
  <c r="T268" i="4"/>
  <c r="V268" i="4"/>
  <c r="W268" i="4"/>
  <c r="AD268" i="4"/>
  <c r="AA268" i="4"/>
  <c r="R268" i="4"/>
  <c r="AC268" i="4"/>
  <c r="Q268" i="4"/>
  <c r="B267" i="4"/>
  <c r="F269" i="4"/>
  <c r="AP269" i="4" l="1"/>
  <c r="AO269" i="4"/>
  <c r="AJ269" i="4"/>
  <c r="AI269" i="4"/>
  <c r="AN269" i="4"/>
  <c r="AK269" i="4"/>
  <c r="AM269" i="4"/>
  <c r="AL269" i="4"/>
  <c r="AH269" i="4"/>
  <c r="V269" i="4"/>
  <c r="X269" i="4"/>
  <c r="T269" i="4"/>
  <c r="AB269" i="4"/>
  <c r="S269" i="4"/>
  <c r="AA269" i="4"/>
  <c r="W269" i="4"/>
  <c r="Z269" i="4"/>
  <c r="AC269" i="4"/>
  <c r="U269" i="4"/>
  <c r="R269" i="4"/>
  <c r="AD269" i="4"/>
  <c r="Q269" i="4"/>
  <c r="Y269" i="4"/>
  <c r="P269" i="4"/>
  <c r="B268" i="4"/>
  <c r="F270" i="4"/>
  <c r="AP270" i="4" l="1"/>
  <c r="AO270" i="4"/>
  <c r="AJ270" i="4"/>
  <c r="AI270" i="4"/>
  <c r="AK270" i="4"/>
  <c r="AM270" i="4"/>
  <c r="AN270" i="4"/>
  <c r="AL270" i="4"/>
  <c r="AH270" i="4"/>
  <c r="Z270" i="4"/>
  <c r="P270" i="4"/>
  <c r="S270" i="4"/>
  <c r="X270" i="4"/>
  <c r="V270" i="4"/>
  <c r="R270" i="4"/>
  <c r="T270" i="4"/>
  <c r="AC270" i="4"/>
  <c r="AA270" i="4"/>
  <c r="Y270" i="4"/>
  <c r="AD270" i="4"/>
  <c r="U270" i="4"/>
  <c r="Q270" i="4"/>
  <c r="AB270" i="4"/>
  <c r="W270" i="4"/>
  <c r="B269" i="4"/>
  <c r="F271" i="4"/>
  <c r="AO271" i="4" l="1"/>
  <c r="AP271" i="4"/>
  <c r="AJ271" i="4"/>
  <c r="AI271" i="4"/>
  <c r="AL271" i="4"/>
  <c r="AN271" i="4"/>
  <c r="AM271" i="4"/>
  <c r="AK271" i="4"/>
  <c r="AH271" i="4"/>
  <c r="P271" i="4"/>
  <c r="R271" i="4"/>
  <c r="V271" i="4"/>
  <c r="S271" i="4"/>
  <c r="W271" i="4"/>
  <c r="AC271" i="4"/>
  <c r="X271" i="4"/>
  <c r="T271" i="4"/>
  <c r="AD271" i="4"/>
  <c r="U271" i="4"/>
  <c r="Q271" i="4"/>
  <c r="AA271" i="4"/>
  <c r="Y271" i="4"/>
  <c r="AB271" i="4"/>
  <c r="Z271" i="4"/>
  <c r="B270" i="4"/>
  <c r="F272" i="4"/>
  <c r="AP272" i="4" l="1"/>
  <c r="AO272" i="4"/>
  <c r="AJ272" i="4"/>
  <c r="AI272" i="4"/>
  <c r="AM272" i="4"/>
  <c r="AN272" i="4"/>
  <c r="AL272" i="4"/>
  <c r="AK272" i="4"/>
  <c r="AH272" i="4"/>
  <c r="W272" i="4"/>
  <c r="R272" i="4"/>
  <c r="X272" i="4"/>
  <c r="Z272" i="4"/>
  <c r="AB272" i="4"/>
  <c r="S272" i="4"/>
  <c r="P272" i="4"/>
  <c r="V272" i="4"/>
  <c r="U272" i="4"/>
  <c r="Y272" i="4"/>
  <c r="AA272" i="4"/>
  <c r="Q272" i="4"/>
  <c r="T272" i="4"/>
  <c r="AC272" i="4"/>
  <c r="AD272" i="4"/>
  <c r="B271" i="4"/>
  <c r="F273" i="4"/>
  <c r="AN273" i="4" l="1"/>
  <c r="AP273" i="4"/>
  <c r="AO273" i="4"/>
  <c r="AM273" i="4"/>
  <c r="AK273" i="4"/>
  <c r="AL273" i="4"/>
  <c r="AJ273" i="4"/>
  <c r="AI273" i="4"/>
  <c r="AH273" i="4"/>
  <c r="U273" i="4"/>
  <c r="S273" i="4"/>
  <c r="AA273" i="4"/>
  <c r="T273" i="4"/>
  <c r="P273" i="4"/>
  <c r="W273" i="4"/>
  <c r="Z273" i="4"/>
  <c r="X273" i="4"/>
  <c r="R273" i="4"/>
  <c r="AC273" i="4"/>
  <c r="Y273" i="4"/>
  <c r="V273" i="4"/>
  <c r="Q273" i="4"/>
  <c r="AB273" i="4"/>
  <c r="AD273" i="4"/>
  <c r="B272" i="4"/>
  <c r="F274" i="4"/>
  <c r="AP274" i="4" l="1"/>
  <c r="AO274" i="4"/>
  <c r="AJ274" i="4"/>
  <c r="AI274" i="4"/>
  <c r="AK274" i="4"/>
  <c r="AM274" i="4"/>
  <c r="AN274" i="4"/>
  <c r="AL274" i="4"/>
  <c r="AH274" i="4"/>
  <c r="AC274" i="4"/>
  <c r="AA274" i="4"/>
  <c r="R274" i="4"/>
  <c r="AB274" i="4"/>
  <c r="AD274" i="4"/>
  <c r="X274" i="4"/>
  <c r="U274" i="4"/>
  <c r="Q274" i="4"/>
  <c r="V274" i="4"/>
  <c r="W274" i="4"/>
  <c r="S274" i="4"/>
  <c r="Y274" i="4"/>
  <c r="Z274" i="4"/>
  <c r="P274" i="4"/>
  <c r="T274" i="4"/>
  <c r="B273" i="4"/>
  <c r="F275" i="4"/>
  <c r="AP275" i="4" l="1"/>
  <c r="AO275" i="4"/>
  <c r="AJ275" i="4"/>
  <c r="AI275" i="4"/>
  <c r="AN275" i="4"/>
  <c r="AL275" i="4"/>
  <c r="AM275" i="4"/>
  <c r="AK275" i="4"/>
  <c r="AH275" i="4"/>
  <c r="AB275" i="4"/>
  <c r="AA275" i="4"/>
  <c r="T275" i="4"/>
  <c r="P275" i="4"/>
  <c r="AC275" i="4"/>
  <c r="V275" i="4"/>
  <c r="S275" i="4"/>
  <c r="X275" i="4"/>
  <c r="AD275" i="4"/>
  <c r="R275" i="4"/>
  <c r="Q275" i="4"/>
  <c r="U275" i="4"/>
  <c r="Y275" i="4"/>
  <c r="W275" i="4"/>
  <c r="Z275" i="4"/>
  <c r="B274" i="4"/>
  <c r="F276" i="4"/>
  <c r="AO276" i="4" l="1"/>
  <c r="AP276" i="4"/>
  <c r="AJ276" i="4"/>
  <c r="AI276" i="4"/>
  <c r="AM276" i="4"/>
  <c r="AN276" i="4"/>
  <c r="AL276" i="4"/>
  <c r="AK276" i="4"/>
  <c r="AH276" i="4"/>
  <c r="R276" i="4"/>
  <c r="X276" i="4"/>
  <c r="W276" i="4"/>
  <c r="AB276" i="4"/>
  <c r="Q276" i="4"/>
  <c r="AC276" i="4"/>
  <c r="U276" i="4"/>
  <c r="V276" i="4"/>
  <c r="Y276" i="4"/>
  <c r="AD276" i="4"/>
  <c r="AA276" i="4"/>
  <c r="P276" i="4"/>
  <c r="Z276" i="4"/>
  <c r="T276" i="4"/>
  <c r="S276" i="4"/>
  <c r="B275" i="4"/>
  <c r="F277" i="4"/>
  <c r="AP277" i="4" l="1"/>
  <c r="AO277" i="4"/>
  <c r="AJ277" i="4"/>
  <c r="AI277" i="4"/>
  <c r="AM277" i="4"/>
  <c r="AK277" i="4"/>
  <c r="AL277" i="4"/>
  <c r="AN277" i="4"/>
  <c r="AH277" i="4"/>
  <c r="AB277" i="4"/>
  <c r="R277" i="4"/>
  <c r="AC277" i="4"/>
  <c r="P277" i="4"/>
  <c r="V277" i="4"/>
  <c r="AA277" i="4"/>
  <c r="Q277" i="4"/>
  <c r="S277" i="4"/>
  <c r="U277" i="4"/>
  <c r="Y277" i="4"/>
  <c r="W277" i="4"/>
  <c r="T277" i="4"/>
  <c r="X277" i="4"/>
  <c r="AD277" i="4"/>
  <c r="Z277" i="4"/>
  <c r="B276" i="4"/>
  <c r="F278" i="4"/>
  <c r="AO278" i="4" l="1"/>
  <c r="AP278" i="4"/>
  <c r="AJ278" i="4"/>
  <c r="AI278" i="4"/>
  <c r="AM278" i="4"/>
  <c r="AK278" i="4"/>
  <c r="AN278" i="4"/>
  <c r="AL278" i="4"/>
  <c r="AH278" i="4"/>
  <c r="AD278" i="4"/>
  <c r="Q278" i="4"/>
  <c r="AB278" i="4"/>
  <c r="W278" i="4"/>
  <c r="Z278" i="4"/>
  <c r="R278" i="4"/>
  <c r="P278" i="4"/>
  <c r="U278" i="4"/>
  <c r="T278" i="4"/>
  <c r="X278" i="4"/>
  <c r="S278" i="4"/>
  <c r="Y278" i="4"/>
  <c r="AA278" i="4"/>
  <c r="V278" i="4"/>
  <c r="AC278" i="4"/>
  <c r="B277" i="4"/>
  <c r="F279" i="4"/>
  <c r="AP279" i="4" l="1"/>
  <c r="AO279" i="4"/>
  <c r="AJ279" i="4"/>
  <c r="AI279" i="4"/>
  <c r="AN279" i="4"/>
  <c r="AL279" i="4"/>
  <c r="AK279" i="4"/>
  <c r="AM279" i="4"/>
  <c r="AH279" i="4"/>
  <c r="S279" i="4"/>
  <c r="X279" i="4"/>
  <c r="P279" i="4"/>
  <c r="AA279" i="4"/>
  <c r="U279" i="4"/>
  <c r="Q279" i="4"/>
  <c r="W279" i="4"/>
  <c r="T279" i="4"/>
  <c r="AC279" i="4"/>
  <c r="AB279" i="4"/>
  <c r="V279" i="4"/>
  <c r="Y279" i="4"/>
  <c r="AD279" i="4"/>
  <c r="Z279" i="4"/>
  <c r="R279" i="4"/>
  <c r="B278" i="4"/>
  <c r="F280" i="4"/>
  <c r="AO280" i="4" l="1"/>
  <c r="AP280" i="4"/>
  <c r="AJ280" i="4"/>
  <c r="AI280" i="4"/>
  <c r="AM280" i="4"/>
  <c r="AN280" i="4"/>
  <c r="AL280" i="4"/>
  <c r="AK280" i="4"/>
  <c r="AH280" i="4"/>
  <c r="AC280" i="4"/>
  <c r="W280" i="4"/>
  <c r="R280" i="4"/>
  <c r="X280" i="4"/>
  <c r="AD280" i="4"/>
  <c r="T280" i="4"/>
  <c r="V280" i="4"/>
  <c r="P280" i="4"/>
  <c r="Z280" i="4"/>
  <c r="S280" i="4"/>
  <c r="AA280" i="4"/>
  <c r="Q280" i="4"/>
  <c r="AB280" i="4"/>
  <c r="Y280" i="4"/>
  <c r="U280" i="4"/>
  <c r="B279" i="4"/>
  <c r="F281" i="4"/>
  <c r="AP281" i="4" l="1"/>
  <c r="AO281" i="4"/>
  <c r="AJ281" i="4"/>
  <c r="AI281" i="4"/>
  <c r="AL281" i="4"/>
  <c r="AN281" i="4"/>
  <c r="AK281" i="4"/>
  <c r="AM281" i="4"/>
  <c r="AH281" i="4"/>
  <c r="W281" i="4"/>
  <c r="AA281" i="4"/>
  <c r="P281" i="4"/>
  <c r="R281" i="4"/>
  <c r="S281" i="4"/>
  <c r="AB281" i="4"/>
  <c r="Y281" i="4"/>
  <c r="T281" i="4"/>
  <c r="Z281" i="4"/>
  <c r="Q281" i="4"/>
  <c r="X281" i="4"/>
  <c r="AD281" i="4"/>
  <c r="V281" i="4"/>
  <c r="U281" i="4"/>
  <c r="AC281" i="4"/>
  <c r="B280" i="4"/>
  <c r="F282" i="4"/>
  <c r="AP282" i="4" l="1"/>
  <c r="AO282" i="4"/>
  <c r="AJ282" i="4"/>
  <c r="AI282" i="4"/>
  <c r="AL282" i="4"/>
  <c r="AK282" i="4"/>
  <c r="AM282" i="4"/>
  <c r="AN282" i="4"/>
  <c r="AH282" i="4"/>
  <c r="Y282" i="4"/>
  <c r="AA282" i="4"/>
  <c r="AB282" i="4"/>
  <c r="T282" i="4"/>
  <c r="R282" i="4"/>
  <c r="W282" i="4"/>
  <c r="V282" i="4"/>
  <c r="AD282" i="4"/>
  <c r="S282" i="4"/>
  <c r="AC282" i="4"/>
  <c r="Z282" i="4"/>
  <c r="Q282" i="4"/>
  <c r="U282" i="4"/>
  <c r="X282" i="4"/>
  <c r="P282" i="4"/>
  <c r="B281" i="4"/>
  <c r="F283" i="4"/>
  <c r="AP283" i="4" l="1"/>
  <c r="AO283" i="4"/>
  <c r="AJ283" i="4"/>
  <c r="AI283" i="4"/>
  <c r="AM283" i="4"/>
  <c r="AK283" i="4"/>
  <c r="AL283" i="4"/>
  <c r="AN283" i="4"/>
  <c r="AH283" i="4"/>
  <c r="Q283" i="4"/>
  <c r="Z283" i="4"/>
  <c r="T283" i="4"/>
  <c r="U283" i="4"/>
  <c r="AB283" i="4"/>
  <c r="AC283" i="4"/>
  <c r="AD283" i="4"/>
  <c r="S283" i="4"/>
  <c r="X283" i="4"/>
  <c r="AA283" i="4"/>
  <c r="R283" i="4"/>
  <c r="W283" i="4"/>
  <c r="P283" i="4"/>
  <c r="Y283" i="4"/>
  <c r="V283" i="4"/>
  <c r="B282" i="4"/>
  <c r="F284" i="4"/>
  <c r="AP284" i="4" l="1"/>
  <c r="AO284" i="4"/>
  <c r="AJ284" i="4"/>
  <c r="AI284" i="4"/>
  <c r="AM284" i="4"/>
  <c r="AN284" i="4"/>
  <c r="AL284" i="4"/>
  <c r="AK284" i="4"/>
  <c r="AH284" i="4"/>
  <c r="Y284" i="4"/>
  <c r="U284" i="4"/>
  <c r="V284" i="4"/>
  <c r="S284" i="4"/>
  <c r="AD284" i="4"/>
  <c r="AB284" i="4"/>
  <c r="P284" i="4"/>
  <c r="T284" i="4"/>
  <c r="Q284" i="4"/>
  <c r="R284" i="4"/>
  <c r="Z284" i="4"/>
  <c r="AC284" i="4"/>
  <c r="X284" i="4"/>
  <c r="W284" i="4"/>
  <c r="AA284" i="4"/>
  <c r="B283" i="4"/>
  <c r="F285" i="4"/>
  <c r="AN285" i="4" l="1"/>
  <c r="AP285" i="4"/>
  <c r="AO285" i="4"/>
  <c r="AM285" i="4"/>
  <c r="AK285" i="4"/>
  <c r="AL285" i="4"/>
  <c r="AJ285" i="4"/>
  <c r="AI285" i="4"/>
  <c r="AH285" i="4"/>
  <c r="Q285" i="4"/>
  <c r="Z285" i="4"/>
  <c r="R285" i="4"/>
  <c r="AD285" i="4"/>
  <c r="W285" i="4"/>
  <c r="Y285" i="4"/>
  <c r="T285" i="4"/>
  <c r="S285" i="4"/>
  <c r="U285" i="4"/>
  <c r="AB285" i="4"/>
  <c r="AA285" i="4"/>
  <c r="P285" i="4"/>
  <c r="AC285" i="4"/>
  <c r="V285" i="4"/>
  <c r="X285" i="4"/>
  <c r="B284" i="4"/>
  <c r="F286" i="4"/>
  <c r="AP286" i="4" l="1"/>
  <c r="AO286" i="4"/>
  <c r="AJ286" i="4"/>
  <c r="AI286" i="4"/>
  <c r="AN286" i="4"/>
  <c r="AL286" i="4"/>
  <c r="AK286" i="4"/>
  <c r="AM286" i="4"/>
  <c r="AH286" i="4"/>
  <c r="AC286" i="4"/>
  <c r="W286" i="4"/>
  <c r="T286" i="4"/>
  <c r="Q286" i="4"/>
  <c r="AD286" i="4"/>
  <c r="P286" i="4"/>
  <c r="U286" i="4"/>
  <c r="Z286" i="4"/>
  <c r="X286" i="4"/>
  <c r="S286" i="4"/>
  <c r="AA286" i="4"/>
  <c r="AB286" i="4"/>
  <c r="Y286" i="4"/>
  <c r="R286" i="4"/>
  <c r="V286" i="4"/>
  <c r="B285" i="4"/>
  <c r="F287" i="4"/>
  <c r="AP287" i="4" l="1"/>
  <c r="AO287" i="4"/>
  <c r="AJ287" i="4"/>
  <c r="AI287" i="4"/>
  <c r="AL287" i="4"/>
  <c r="AM287" i="4"/>
  <c r="AK287" i="4"/>
  <c r="AN287" i="4"/>
  <c r="AH287" i="4"/>
  <c r="AC287" i="4"/>
  <c r="AA287" i="4"/>
  <c r="U287" i="4"/>
  <c r="P287" i="4"/>
  <c r="Q287" i="4"/>
  <c r="T287" i="4"/>
  <c r="W287" i="4"/>
  <c r="R287" i="4"/>
  <c r="AB287" i="4"/>
  <c r="AD287" i="4"/>
  <c r="Z287" i="4"/>
  <c r="S287" i="4"/>
  <c r="X287" i="4"/>
  <c r="Y287" i="4"/>
  <c r="V287" i="4"/>
  <c r="B286" i="4"/>
  <c r="F288" i="4"/>
  <c r="AP288" i="4" l="1"/>
  <c r="AO288" i="4"/>
  <c r="AJ288" i="4"/>
  <c r="AI288" i="4"/>
  <c r="AL288" i="4"/>
  <c r="AN288" i="4"/>
  <c r="AM288" i="4"/>
  <c r="AK288" i="4"/>
  <c r="AH288" i="4"/>
  <c r="R288" i="4"/>
  <c r="Y288" i="4"/>
  <c r="V288" i="4"/>
  <c r="AD288" i="4"/>
  <c r="T288" i="4"/>
  <c r="U288" i="4"/>
  <c r="S288" i="4"/>
  <c r="AC288" i="4"/>
  <c r="P288" i="4"/>
  <c r="W288" i="4"/>
  <c r="X288" i="4"/>
  <c r="Z288" i="4"/>
  <c r="Q288" i="4"/>
  <c r="AB288" i="4"/>
  <c r="AA288" i="4"/>
  <c r="B287" i="4"/>
  <c r="F289" i="4"/>
  <c r="AO289" i="4" l="1"/>
  <c r="AP289" i="4"/>
  <c r="AJ289" i="4"/>
  <c r="AI289" i="4"/>
  <c r="AK289" i="4"/>
  <c r="AL289" i="4"/>
  <c r="AN289" i="4"/>
  <c r="AM289" i="4"/>
  <c r="AH289" i="4"/>
  <c r="Z289" i="4"/>
  <c r="U289" i="4"/>
  <c r="AB289" i="4"/>
  <c r="AD289" i="4"/>
  <c r="Q289" i="4"/>
  <c r="T289" i="4"/>
  <c r="P289" i="4"/>
  <c r="S289" i="4"/>
  <c r="W289" i="4"/>
  <c r="AC289" i="4"/>
  <c r="X289" i="4"/>
  <c r="V289" i="4"/>
  <c r="Y289" i="4"/>
  <c r="R289" i="4"/>
  <c r="AA289" i="4"/>
  <c r="B288" i="4"/>
  <c r="F290" i="4"/>
  <c r="AO290" i="4" l="1"/>
  <c r="AP290" i="4"/>
  <c r="AJ290" i="4"/>
  <c r="AI290" i="4"/>
  <c r="AM290" i="4"/>
  <c r="AK290" i="4"/>
  <c r="AN290" i="4"/>
  <c r="AL290" i="4"/>
  <c r="AH290" i="4"/>
  <c r="Y290" i="4"/>
  <c r="Q290" i="4"/>
  <c r="T290" i="4"/>
  <c r="AC290" i="4"/>
  <c r="R290" i="4"/>
  <c r="U290" i="4"/>
  <c r="X290" i="4"/>
  <c r="AB290" i="4"/>
  <c r="V290" i="4"/>
  <c r="P290" i="4"/>
  <c r="AA290" i="4"/>
  <c r="W290" i="4"/>
  <c r="Z290" i="4"/>
  <c r="S290" i="4"/>
  <c r="AD290" i="4"/>
  <c r="B289" i="4"/>
  <c r="F291" i="4"/>
  <c r="AP291" i="4" l="1"/>
  <c r="AO291" i="4"/>
  <c r="AJ291" i="4"/>
  <c r="AI291" i="4"/>
  <c r="AL291" i="4"/>
  <c r="AN291" i="4"/>
  <c r="AM291" i="4"/>
  <c r="AK291" i="4"/>
  <c r="AH291" i="4"/>
  <c r="Y291" i="4"/>
  <c r="R291" i="4"/>
  <c r="Q291" i="4"/>
  <c r="AD291" i="4"/>
  <c r="T291" i="4"/>
  <c r="X291" i="4"/>
  <c r="V291" i="4"/>
  <c r="P291" i="4"/>
  <c r="U291" i="4"/>
  <c r="AC291" i="4"/>
  <c r="W291" i="4"/>
  <c r="S291" i="4"/>
  <c r="Z291" i="4"/>
  <c r="AA291" i="4"/>
  <c r="AB291" i="4"/>
  <c r="B290" i="4"/>
  <c r="F292" i="4"/>
  <c r="AP292" i="4" l="1"/>
  <c r="AO292" i="4"/>
  <c r="AJ292" i="4"/>
  <c r="AI292" i="4"/>
  <c r="AK292" i="4"/>
  <c r="AL292" i="4"/>
  <c r="AN292" i="4"/>
  <c r="AM292" i="4"/>
  <c r="AH292" i="4"/>
  <c r="V292" i="4"/>
  <c r="AC292" i="4"/>
  <c r="AD292" i="4"/>
  <c r="Y292" i="4"/>
  <c r="X292" i="4"/>
  <c r="S292" i="4"/>
  <c r="P292" i="4"/>
  <c r="Q292" i="4"/>
  <c r="R292" i="4"/>
  <c r="AA292" i="4"/>
  <c r="W292" i="4"/>
  <c r="U292" i="4"/>
  <c r="Z292" i="4"/>
  <c r="T292" i="4"/>
  <c r="AB292" i="4"/>
  <c r="B291" i="4"/>
  <c r="F293" i="4"/>
  <c r="AP293" i="4" l="1"/>
  <c r="AO293" i="4"/>
  <c r="AJ293" i="4"/>
  <c r="AI293" i="4"/>
  <c r="AM293" i="4"/>
  <c r="AL293" i="4"/>
  <c r="AN293" i="4"/>
  <c r="AK293" i="4"/>
  <c r="AH293" i="4"/>
  <c r="Y293" i="4"/>
  <c r="U293" i="4"/>
  <c r="R293" i="4"/>
  <c r="T293" i="4"/>
  <c r="AC293" i="4"/>
  <c r="AD293" i="4"/>
  <c r="S293" i="4"/>
  <c r="V293" i="4"/>
  <c r="AA293" i="4"/>
  <c r="Q293" i="4"/>
  <c r="X293" i="4"/>
  <c r="W293" i="4"/>
  <c r="P293" i="4"/>
  <c r="AB293" i="4"/>
  <c r="Z293" i="4"/>
  <c r="B292" i="4"/>
  <c r="F294" i="4"/>
  <c r="AO294" i="4" l="1"/>
  <c r="AP294" i="4"/>
  <c r="AJ294" i="4"/>
  <c r="AI294" i="4"/>
  <c r="AK294" i="4"/>
  <c r="AL294" i="4"/>
  <c r="AN294" i="4"/>
  <c r="AM294" i="4"/>
  <c r="AH294" i="4"/>
  <c r="W294" i="4"/>
  <c r="S294" i="4"/>
  <c r="Y294" i="4"/>
  <c r="Q294" i="4"/>
  <c r="V294" i="4"/>
  <c r="U294" i="4"/>
  <c r="AB294" i="4"/>
  <c r="AD294" i="4"/>
  <c r="AC294" i="4"/>
  <c r="P294" i="4"/>
  <c r="R294" i="4"/>
  <c r="X294" i="4"/>
  <c r="T294" i="4"/>
  <c r="Z294" i="4"/>
  <c r="AA294" i="4"/>
  <c r="B293" i="4"/>
  <c r="F295" i="4"/>
  <c r="AP295" i="4" l="1"/>
  <c r="AO295" i="4"/>
  <c r="AJ295" i="4"/>
  <c r="AI295" i="4"/>
  <c r="AM295" i="4"/>
  <c r="AN295" i="4"/>
  <c r="AL295" i="4"/>
  <c r="AK295" i="4"/>
  <c r="AH295" i="4"/>
  <c r="S295" i="4"/>
  <c r="Q295" i="4"/>
  <c r="V295" i="4"/>
  <c r="U295" i="4"/>
  <c r="AC295" i="4"/>
  <c r="AA295" i="4"/>
  <c r="W295" i="4"/>
  <c r="P295" i="4"/>
  <c r="Z295" i="4"/>
  <c r="X295" i="4"/>
  <c r="R295" i="4"/>
  <c r="AB295" i="4"/>
  <c r="AD295" i="4"/>
  <c r="Y295" i="4"/>
  <c r="T295" i="4"/>
  <c r="B294" i="4"/>
  <c r="F296" i="4"/>
  <c r="AP296" i="4" l="1"/>
  <c r="AO296" i="4"/>
  <c r="AJ296" i="4"/>
  <c r="AI296" i="4"/>
  <c r="AM296" i="4"/>
  <c r="AK296" i="4"/>
  <c r="AL296" i="4"/>
  <c r="AN296" i="4"/>
  <c r="AH296" i="4"/>
  <c r="T296" i="4"/>
  <c r="AA296" i="4"/>
  <c r="AD296" i="4"/>
  <c r="S296" i="4"/>
  <c r="AB296" i="4"/>
  <c r="X296" i="4"/>
  <c r="U296" i="4"/>
  <c r="AC296" i="4"/>
  <c r="P296" i="4"/>
  <c r="V296" i="4"/>
  <c r="R296" i="4"/>
  <c r="Y296" i="4"/>
  <c r="Q296" i="4"/>
  <c r="W296" i="4"/>
  <c r="Z296" i="4"/>
  <c r="B295" i="4"/>
  <c r="F297" i="4"/>
  <c r="AN297" i="4" l="1"/>
  <c r="AP297" i="4"/>
  <c r="AO297" i="4"/>
  <c r="AM297" i="4"/>
  <c r="AK297" i="4"/>
  <c r="AJ297" i="4"/>
  <c r="AL297" i="4"/>
  <c r="AI297" i="4"/>
  <c r="AH297" i="4"/>
  <c r="T297" i="4"/>
  <c r="R297" i="4"/>
  <c r="AC297" i="4"/>
  <c r="Y297" i="4"/>
  <c r="X297" i="4"/>
  <c r="AD297" i="4"/>
  <c r="U297" i="4"/>
  <c r="Z297" i="4"/>
  <c r="P297" i="4"/>
  <c r="W297" i="4"/>
  <c r="AB297" i="4"/>
  <c r="Q297" i="4"/>
  <c r="AA297" i="4"/>
  <c r="S297" i="4"/>
  <c r="V297" i="4"/>
  <c r="B296" i="4"/>
  <c r="F298" i="4"/>
  <c r="AP298" i="4" l="1"/>
  <c r="AO298" i="4"/>
  <c r="AJ298" i="4"/>
  <c r="AI298" i="4"/>
  <c r="AK298" i="4"/>
  <c r="AM298" i="4"/>
  <c r="AN298" i="4"/>
  <c r="AL298" i="4"/>
  <c r="AH298" i="4"/>
  <c r="P298" i="4"/>
  <c r="AA298" i="4"/>
  <c r="Y298" i="4"/>
  <c r="Q298" i="4"/>
  <c r="S298" i="4"/>
  <c r="AC298" i="4"/>
  <c r="AB298" i="4"/>
  <c r="T298" i="4"/>
  <c r="W298" i="4"/>
  <c r="AD298" i="4"/>
  <c r="Z298" i="4"/>
  <c r="X298" i="4"/>
  <c r="R298" i="4"/>
  <c r="V298" i="4"/>
  <c r="U298" i="4"/>
  <c r="B297" i="4"/>
  <c r="F299" i="4"/>
  <c r="AO299" i="4" l="1"/>
  <c r="AP299" i="4"/>
  <c r="AJ299" i="4"/>
  <c r="AI299" i="4"/>
  <c r="AN299" i="4"/>
  <c r="AL299" i="4"/>
  <c r="AM299" i="4"/>
  <c r="AK299" i="4"/>
  <c r="AH299" i="4"/>
  <c r="Z299" i="4"/>
  <c r="AC299" i="4"/>
  <c r="T299" i="4"/>
  <c r="S299" i="4"/>
  <c r="AB299" i="4"/>
  <c r="AA299" i="4"/>
  <c r="AD299" i="4"/>
  <c r="V299" i="4"/>
  <c r="W299" i="4"/>
  <c r="Q299" i="4"/>
  <c r="X299" i="4"/>
  <c r="U299" i="4"/>
  <c r="R299" i="4"/>
  <c r="Y299" i="4"/>
  <c r="P299" i="4"/>
  <c r="B298" i="4"/>
  <c r="F300" i="4"/>
  <c r="AO300" i="4" l="1"/>
  <c r="AP300" i="4"/>
  <c r="AJ300" i="4"/>
  <c r="AI300" i="4"/>
  <c r="AK300" i="4"/>
  <c r="AM300" i="4"/>
  <c r="AN300" i="4"/>
  <c r="AL300" i="4"/>
  <c r="AH300" i="4"/>
  <c r="AB300" i="4"/>
  <c r="V300" i="4"/>
  <c r="Q300" i="4"/>
  <c r="Y300" i="4"/>
  <c r="X300" i="4"/>
  <c r="R300" i="4"/>
  <c r="W300" i="4"/>
  <c r="AA300" i="4"/>
  <c r="AD300" i="4"/>
  <c r="AC300" i="4"/>
  <c r="S300" i="4"/>
  <c r="U300" i="4"/>
  <c r="Z300" i="4"/>
  <c r="T300" i="4"/>
  <c r="P300" i="4"/>
  <c r="B299" i="4"/>
  <c r="F301" i="4"/>
  <c r="AO301" i="4" l="1"/>
  <c r="AP301" i="4"/>
  <c r="AJ301" i="4"/>
  <c r="AI301" i="4"/>
  <c r="AM301" i="4"/>
  <c r="AK301" i="4"/>
  <c r="AL301" i="4"/>
  <c r="AN301" i="4"/>
  <c r="AH301" i="4"/>
  <c r="Z301" i="4"/>
  <c r="R301" i="4"/>
  <c r="Y301" i="4"/>
  <c r="AA301" i="4"/>
  <c r="X301" i="4"/>
  <c r="AC301" i="4"/>
  <c r="W301" i="4"/>
  <c r="V301" i="4"/>
  <c r="P301" i="4"/>
  <c r="T301" i="4"/>
  <c r="Q301" i="4"/>
  <c r="S301" i="4"/>
  <c r="AD301" i="4"/>
  <c r="AB301" i="4"/>
  <c r="U301" i="4"/>
  <c r="B300" i="4"/>
  <c r="F302" i="4"/>
  <c r="AO302" i="4" l="1"/>
  <c r="AP302" i="4"/>
  <c r="AJ302" i="4"/>
  <c r="AI302" i="4"/>
  <c r="AM302" i="4"/>
  <c r="AK302" i="4"/>
  <c r="AN302" i="4"/>
  <c r="AL302" i="4"/>
  <c r="AH302" i="4"/>
  <c r="T302" i="4"/>
  <c r="AA302" i="4"/>
  <c r="S302" i="4"/>
  <c r="W302" i="4"/>
  <c r="AD302" i="4"/>
  <c r="AB302" i="4"/>
  <c r="Z302" i="4"/>
  <c r="R302" i="4"/>
  <c r="V302" i="4"/>
  <c r="U302" i="4"/>
  <c r="Y302" i="4"/>
  <c r="AC302" i="4"/>
  <c r="X302" i="4"/>
  <c r="Q302" i="4"/>
  <c r="P302" i="4"/>
  <c r="B301" i="4"/>
  <c r="F303" i="4"/>
  <c r="AO303" i="4" l="1"/>
  <c r="AP303" i="4"/>
  <c r="AJ303" i="4"/>
  <c r="AI303" i="4"/>
  <c r="AK303" i="4"/>
  <c r="AM303" i="4"/>
  <c r="AN303" i="4"/>
  <c r="AL303" i="4"/>
  <c r="AH303" i="4"/>
  <c r="AC303" i="4"/>
  <c r="AA303" i="4"/>
  <c r="R303" i="4"/>
  <c r="V303" i="4"/>
  <c r="X303" i="4"/>
  <c r="W303" i="4"/>
  <c r="AD303" i="4"/>
  <c r="Q303" i="4"/>
  <c r="U303" i="4"/>
  <c r="P303" i="4"/>
  <c r="Z303" i="4"/>
  <c r="S303" i="4"/>
  <c r="Y303" i="4"/>
  <c r="AB303" i="4"/>
  <c r="T303" i="4"/>
  <c r="B302" i="4"/>
  <c r="F304" i="4"/>
  <c r="AP304" i="4" l="1"/>
  <c r="AO304" i="4"/>
  <c r="AJ304" i="4"/>
  <c r="AI304" i="4"/>
  <c r="AK304" i="4"/>
  <c r="AL304" i="4"/>
  <c r="AN304" i="4"/>
  <c r="AM304" i="4"/>
  <c r="AH304" i="4"/>
  <c r="AC304" i="4"/>
  <c r="AB304" i="4"/>
  <c r="Y304" i="4"/>
  <c r="R304" i="4"/>
  <c r="V304" i="4"/>
  <c r="Z304" i="4"/>
  <c r="AA304" i="4"/>
  <c r="S304" i="4"/>
  <c r="Q304" i="4"/>
  <c r="W304" i="4"/>
  <c r="X304" i="4"/>
  <c r="P304" i="4"/>
  <c r="T304" i="4"/>
  <c r="AD304" i="4"/>
  <c r="U304" i="4"/>
  <c r="B303" i="4"/>
  <c r="F305" i="4"/>
  <c r="AP305" i="4" l="1"/>
  <c r="AO305" i="4"/>
  <c r="AJ305" i="4"/>
  <c r="AI305" i="4"/>
  <c r="AN305" i="4"/>
  <c r="AK305" i="4"/>
  <c r="AM305" i="4"/>
  <c r="AL305" i="4"/>
  <c r="AH305" i="4"/>
  <c r="Z305" i="4"/>
  <c r="AD305" i="4"/>
  <c r="AB305" i="4"/>
  <c r="W305" i="4"/>
  <c r="U305" i="4"/>
  <c r="S305" i="4"/>
  <c r="P305" i="4"/>
  <c r="R305" i="4"/>
  <c r="V305" i="4"/>
  <c r="Q305" i="4"/>
  <c r="AA305" i="4"/>
  <c r="T305" i="4"/>
  <c r="AC305" i="4"/>
  <c r="X305" i="4"/>
  <c r="Y305" i="4"/>
  <c r="B304" i="4"/>
  <c r="F306" i="4"/>
  <c r="AP306" i="4" l="1"/>
  <c r="AO306" i="4"/>
  <c r="AJ306" i="4"/>
  <c r="AI306" i="4"/>
  <c r="AM306" i="4"/>
  <c r="AN306" i="4"/>
  <c r="AL306" i="4"/>
  <c r="AK306" i="4"/>
  <c r="AH306" i="4"/>
  <c r="V306" i="4"/>
  <c r="T306" i="4"/>
  <c r="AB306" i="4"/>
  <c r="P306" i="4"/>
  <c r="X306" i="4"/>
  <c r="S306" i="4"/>
  <c r="W306" i="4"/>
  <c r="Q306" i="4"/>
  <c r="AC306" i="4"/>
  <c r="R306" i="4"/>
  <c r="U306" i="4"/>
  <c r="AA306" i="4"/>
  <c r="AD306" i="4"/>
  <c r="Z306" i="4"/>
  <c r="Y306" i="4"/>
  <c r="B305" i="4"/>
  <c r="F307" i="4"/>
  <c r="AP307" i="4" l="1"/>
  <c r="AO307" i="4"/>
  <c r="AJ307" i="4"/>
  <c r="AI307" i="4"/>
  <c r="AK307" i="4"/>
  <c r="AL307" i="4"/>
  <c r="AN307" i="4"/>
  <c r="AM307" i="4"/>
  <c r="AH307" i="4"/>
  <c r="R307" i="4"/>
  <c r="U307" i="4"/>
  <c r="W307" i="4"/>
  <c r="T307" i="4"/>
  <c r="S307" i="4"/>
  <c r="AD307" i="4"/>
  <c r="AC307" i="4"/>
  <c r="AB307" i="4"/>
  <c r="V307" i="4"/>
  <c r="Q307" i="4"/>
  <c r="X307" i="4"/>
  <c r="Y307" i="4"/>
  <c r="AA307" i="4"/>
  <c r="Z307" i="4"/>
  <c r="P307" i="4"/>
  <c r="B306" i="4"/>
  <c r="F308" i="4"/>
  <c r="AP308" i="4" l="1"/>
  <c r="AO308" i="4"/>
  <c r="AJ308" i="4"/>
  <c r="AI308" i="4"/>
  <c r="AN308" i="4"/>
  <c r="AM308" i="4"/>
  <c r="AK308" i="4"/>
  <c r="AL308" i="4"/>
  <c r="AH308" i="4"/>
  <c r="P308" i="4"/>
  <c r="AB308" i="4"/>
  <c r="AC308" i="4"/>
  <c r="Z308" i="4"/>
  <c r="X308" i="4"/>
  <c r="U308" i="4"/>
  <c r="S308" i="4"/>
  <c r="R308" i="4"/>
  <c r="W308" i="4"/>
  <c r="AD308" i="4"/>
  <c r="Y308" i="4"/>
  <c r="T308" i="4"/>
  <c r="V308" i="4"/>
  <c r="Q308" i="4"/>
  <c r="AA308" i="4"/>
  <c r="B307" i="4"/>
  <c r="F309" i="4"/>
  <c r="AN309" i="4" l="1"/>
  <c r="AO309" i="4"/>
  <c r="AP309" i="4"/>
  <c r="AM309" i="4"/>
  <c r="AK309" i="4"/>
  <c r="AL309" i="4"/>
  <c r="AJ309" i="4"/>
  <c r="AI309" i="4"/>
  <c r="AH309" i="4"/>
  <c r="S309" i="4"/>
  <c r="Y309" i="4"/>
  <c r="U309" i="4"/>
  <c r="T309" i="4"/>
  <c r="AC309" i="4"/>
  <c r="V309" i="4"/>
  <c r="X309" i="4"/>
  <c r="P309" i="4"/>
  <c r="Q309" i="4"/>
  <c r="AA309" i="4"/>
  <c r="R309" i="4"/>
  <c r="AD309" i="4"/>
  <c r="Z309" i="4"/>
  <c r="AB309" i="4"/>
  <c r="W309" i="4"/>
  <c r="B308" i="4"/>
  <c r="F310" i="4"/>
  <c r="AP310" i="4" l="1"/>
  <c r="AO310" i="4"/>
  <c r="AJ310" i="4"/>
  <c r="AI310" i="4"/>
  <c r="AM310" i="4"/>
  <c r="AK310" i="4"/>
  <c r="AL310" i="4"/>
  <c r="AN310" i="4"/>
  <c r="AH310" i="4"/>
  <c r="V310" i="4"/>
  <c r="R310" i="4"/>
  <c r="Y310" i="4"/>
  <c r="S310" i="4"/>
  <c r="Z310" i="4"/>
  <c r="AA310" i="4"/>
  <c r="Q310" i="4"/>
  <c r="W310" i="4"/>
  <c r="T310" i="4"/>
  <c r="AD310" i="4"/>
  <c r="P310" i="4"/>
  <c r="AC310" i="4"/>
  <c r="X310" i="4"/>
  <c r="U310" i="4"/>
  <c r="AB310" i="4"/>
  <c r="B309" i="4"/>
  <c r="F311" i="4"/>
  <c r="AP311" i="4" l="1"/>
  <c r="AO311" i="4"/>
  <c r="AJ311" i="4"/>
  <c r="AI311" i="4"/>
  <c r="AN311" i="4"/>
  <c r="AL311" i="4"/>
  <c r="AM311" i="4"/>
  <c r="AK311" i="4"/>
  <c r="AH311" i="4"/>
  <c r="Q311" i="4"/>
  <c r="AC311" i="4"/>
  <c r="V311" i="4"/>
  <c r="AD311" i="4"/>
  <c r="W311" i="4"/>
  <c r="Y311" i="4"/>
  <c r="AB311" i="4"/>
  <c r="P311" i="4"/>
  <c r="AA311" i="4"/>
  <c r="U311" i="4"/>
  <c r="X311" i="4"/>
  <c r="T311" i="4"/>
  <c r="R311" i="4"/>
  <c r="S311" i="4"/>
  <c r="Z311" i="4"/>
  <c r="B310" i="4"/>
  <c r="F312" i="4"/>
  <c r="AP312" i="4" l="1"/>
  <c r="AO312" i="4"/>
  <c r="AJ312" i="4"/>
  <c r="AI312" i="4"/>
  <c r="AL312" i="4"/>
  <c r="AK312" i="4"/>
  <c r="AM312" i="4"/>
  <c r="AN312" i="4"/>
  <c r="AH312" i="4"/>
  <c r="T312" i="4"/>
  <c r="X312" i="4"/>
  <c r="AD312" i="4"/>
  <c r="AA312" i="4"/>
  <c r="P312" i="4"/>
  <c r="V312" i="4"/>
  <c r="R312" i="4"/>
  <c r="Q312" i="4"/>
  <c r="AC312" i="4"/>
  <c r="Y312" i="4"/>
  <c r="S312" i="4"/>
  <c r="AB312" i="4"/>
  <c r="W312" i="4"/>
  <c r="Z312" i="4"/>
  <c r="U312" i="4"/>
  <c r="B311" i="4"/>
  <c r="F313" i="4"/>
  <c r="AP313" i="4" l="1"/>
  <c r="AO313" i="4"/>
  <c r="AJ313" i="4"/>
  <c r="AI313" i="4"/>
  <c r="AL313" i="4"/>
  <c r="AN313" i="4"/>
  <c r="AM313" i="4"/>
  <c r="AK313" i="4"/>
  <c r="AH313" i="4"/>
  <c r="AD313" i="4"/>
  <c r="AA313" i="4"/>
  <c r="W313" i="4"/>
  <c r="AB313" i="4"/>
  <c r="T313" i="4"/>
  <c r="R313" i="4"/>
  <c r="U313" i="4"/>
  <c r="X313" i="4"/>
  <c r="Q313" i="4"/>
  <c r="V313" i="4"/>
  <c r="Z313" i="4"/>
  <c r="S313" i="4"/>
  <c r="Y313" i="4"/>
  <c r="AC313" i="4"/>
  <c r="P313" i="4"/>
  <c r="B312" i="4"/>
  <c r="F314" i="4"/>
  <c r="AO314" i="4" l="1"/>
  <c r="AP314" i="4"/>
  <c r="AJ314" i="4"/>
  <c r="AI314" i="4"/>
  <c r="AK314" i="4"/>
  <c r="AN314" i="4"/>
  <c r="AL314" i="4"/>
  <c r="AM314" i="4"/>
  <c r="AH314" i="4"/>
  <c r="X314" i="4"/>
  <c r="Q314" i="4"/>
  <c r="AD314" i="4"/>
  <c r="R314" i="4"/>
  <c r="Y314" i="4"/>
  <c r="T314" i="4"/>
  <c r="P314" i="4"/>
  <c r="AB314" i="4"/>
  <c r="AC314" i="4"/>
  <c r="S314" i="4"/>
  <c r="W314" i="4"/>
  <c r="V314" i="4"/>
  <c r="U314" i="4"/>
  <c r="AA314" i="4"/>
  <c r="Z314" i="4"/>
  <c r="F315" i="4"/>
  <c r="F316" i="4" s="1"/>
  <c r="B313" i="4"/>
  <c r="AP316" i="4" l="1"/>
  <c r="AO316" i="4"/>
  <c r="AJ316" i="4"/>
  <c r="AI316" i="4"/>
  <c r="AL316" i="4"/>
  <c r="AK316" i="4"/>
  <c r="AM316" i="4"/>
  <c r="AN316" i="4"/>
  <c r="AP315" i="4"/>
  <c r="AO315" i="4"/>
  <c r="AJ315" i="4"/>
  <c r="AI315" i="4"/>
  <c r="AN315" i="4"/>
  <c r="AL315" i="4"/>
  <c r="AK315" i="4"/>
  <c r="AM315" i="4"/>
  <c r="AH316" i="4"/>
  <c r="AH315" i="4"/>
  <c r="Y316" i="4"/>
  <c r="AB316" i="4"/>
  <c r="S316" i="4"/>
  <c r="W316" i="4"/>
  <c r="Q316" i="4"/>
  <c r="Z316" i="4"/>
  <c r="U316" i="4"/>
  <c r="V316" i="4"/>
  <c r="AA316" i="4"/>
  <c r="P316" i="4"/>
  <c r="X316" i="4"/>
  <c r="AD316" i="4"/>
  <c r="T316" i="4"/>
  <c r="R316" i="4"/>
  <c r="AC316" i="4"/>
  <c r="X315" i="4"/>
  <c r="S315" i="4"/>
  <c r="AA315" i="4"/>
  <c r="W315" i="4"/>
  <c r="Y315" i="4"/>
  <c r="R315" i="4"/>
  <c r="U315" i="4"/>
  <c r="T315" i="4"/>
  <c r="V315" i="4"/>
  <c r="AB315" i="4"/>
  <c r="P315" i="4"/>
  <c r="AC315" i="4"/>
  <c r="Z315" i="4"/>
  <c r="AD315" i="4"/>
  <c r="Q315" i="4"/>
  <c r="B315" i="4"/>
  <c r="B314" i="4"/>
  <c r="F317" i="4"/>
  <c r="AP317" i="4" l="1"/>
  <c r="AO317" i="4"/>
  <c r="AJ317" i="4"/>
  <c r="AI317" i="4"/>
  <c r="AL317" i="4"/>
  <c r="AN317" i="4"/>
  <c r="AK317" i="4"/>
  <c r="AM317" i="4"/>
  <c r="AH317" i="4"/>
  <c r="V317" i="4"/>
  <c r="S317" i="4"/>
  <c r="U317" i="4"/>
  <c r="Z317" i="4"/>
  <c r="AC317" i="4"/>
  <c r="P317" i="4"/>
  <c r="AB317" i="4"/>
  <c r="AD317" i="4"/>
  <c r="T317" i="4"/>
  <c r="Q317" i="4"/>
  <c r="X317" i="4"/>
  <c r="AA317" i="4"/>
  <c r="R317" i="4"/>
  <c r="Y317" i="4"/>
  <c r="W317" i="4"/>
  <c r="B316" i="4"/>
  <c r="F318" i="4"/>
  <c r="AP318" i="4" l="1"/>
  <c r="AO318" i="4"/>
  <c r="AJ318" i="4"/>
  <c r="AI318" i="4"/>
  <c r="AM318" i="4"/>
  <c r="AK318" i="4"/>
  <c r="AL318" i="4"/>
  <c r="AN318" i="4"/>
  <c r="AH318" i="4"/>
  <c r="Q318" i="4"/>
  <c r="AA318" i="4"/>
  <c r="P318" i="4"/>
  <c r="S318" i="4"/>
  <c r="AC318" i="4"/>
  <c r="U318" i="4"/>
  <c r="Y318" i="4"/>
  <c r="AD318" i="4"/>
  <c r="T318" i="4"/>
  <c r="Z318" i="4"/>
  <c r="AB318" i="4"/>
  <c r="R318" i="4"/>
  <c r="X318" i="4"/>
  <c r="W318" i="4"/>
  <c r="V318" i="4"/>
  <c r="B317" i="4"/>
  <c r="F319" i="4"/>
  <c r="AO319" i="4" l="1"/>
  <c r="AP319" i="4"/>
  <c r="AJ319" i="4"/>
  <c r="AI319" i="4"/>
  <c r="AM319" i="4"/>
  <c r="AK319" i="4"/>
  <c r="AL319" i="4"/>
  <c r="AN319" i="4"/>
  <c r="AH319" i="4"/>
  <c r="T319" i="4"/>
  <c r="Z319" i="4"/>
  <c r="S319" i="4"/>
  <c r="AB319" i="4"/>
  <c r="Y319" i="4"/>
  <c r="V319" i="4"/>
  <c r="R319" i="4"/>
  <c r="X319" i="4"/>
  <c r="W319" i="4"/>
  <c r="AA319" i="4"/>
  <c r="U319" i="4"/>
  <c r="Q319" i="4"/>
  <c r="P319" i="4"/>
  <c r="AD319" i="4"/>
  <c r="AC319" i="4"/>
  <c r="B318" i="4"/>
  <c r="F320" i="4"/>
  <c r="AP320" i="4" l="1"/>
  <c r="AO320" i="4"/>
  <c r="AJ320" i="4"/>
  <c r="AI320" i="4"/>
  <c r="AM320" i="4"/>
  <c r="AK320" i="4"/>
  <c r="AL320" i="4"/>
  <c r="AN320" i="4"/>
  <c r="AH320" i="4"/>
  <c r="AD320" i="4"/>
  <c r="W320" i="4"/>
  <c r="P320" i="4"/>
  <c r="V320" i="4"/>
  <c r="X320" i="4"/>
  <c r="U320" i="4"/>
  <c r="AC320" i="4"/>
  <c r="AB320" i="4"/>
  <c r="AA320" i="4"/>
  <c r="Q320" i="4"/>
  <c r="R320" i="4"/>
  <c r="S320" i="4"/>
  <c r="T320" i="4"/>
  <c r="Z320" i="4"/>
  <c r="Y320" i="4"/>
  <c r="B319" i="4"/>
  <c r="F321" i="4"/>
  <c r="AN321" i="4" l="1"/>
  <c r="AP321" i="4"/>
  <c r="AO321" i="4"/>
  <c r="AM321" i="4"/>
  <c r="AK321" i="4"/>
  <c r="AL321" i="4"/>
  <c r="AJ321" i="4"/>
  <c r="AI321" i="4"/>
  <c r="AH321" i="4"/>
  <c r="P321" i="4"/>
  <c r="U321" i="4"/>
  <c r="V321" i="4"/>
  <c r="Z321" i="4"/>
  <c r="T321" i="4"/>
  <c r="AA321" i="4"/>
  <c r="Y321" i="4"/>
  <c r="AB321" i="4"/>
  <c r="AD321" i="4"/>
  <c r="X321" i="4"/>
  <c r="Q321" i="4"/>
  <c r="R321" i="4"/>
  <c r="W321" i="4"/>
  <c r="AC321" i="4"/>
  <c r="S321" i="4"/>
  <c r="B320" i="4"/>
  <c r="F322" i="4"/>
  <c r="AO322" i="4" l="1"/>
  <c r="AP322" i="4"/>
  <c r="AJ322" i="4"/>
  <c r="AI322" i="4"/>
  <c r="AK322" i="4"/>
  <c r="AL322" i="4"/>
  <c r="AN322" i="4"/>
  <c r="AM322" i="4"/>
  <c r="AH322" i="4"/>
  <c r="U322" i="4"/>
  <c r="Z322" i="4"/>
  <c r="AB322" i="4"/>
  <c r="S322" i="4"/>
  <c r="V322" i="4"/>
  <c r="P322" i="4"/>
  <c r="R322" i="4"/>
  <c r="X322" i="4"/>
  <c r="AD322" i="4"/>
  <c r="T322" i="4"/>
  <c r="Y322" i="4"/>
  <c r="AA322" i="4"/>
  <c r="W322" i="4"/>
  <c r="Q322" i="4"/>
  <c r="AC322" i="4"/>
  <c r="B321" i="4"/>
  <c r="F323" i="4"/>
  <c r="AP323" i="4" l="1"/>
  <c r="AO323" i="4"/>
  <c r="AJ323" i="4"/>
  <c r="AI323" i="4"/>
  <c r="AM323" i="4"/>
  <c r="AK323" i="4"/>
  <c r="AN323" i="4"/>
  <c r="AL323" i="4"/>
  <c r="AH323" i="4"/>
  <c r="S323" i="4"/>
  <c r="R323" i="4"/>
  <c r="Z323" i="4"/>
  <c r="Y323" i="4"/>
  <c r="AA323" i="4"/>
  <c r="X323" i="4"/>
  <c r="AC323" i="4"/>
  <c r="Q323" i="4"/>
  <c r="AD323" i="4"/>
  <c r="AB323" i="4"/>
  <c r="P323" i="4"/>
  <c r="U323" i="4"/>
  <c r="W323" i="4"/>
  <c r="T323" i="4"/>
  <c r="V323" i="4"/>
  <c r="B322" i="4"/>
  <c r="F324" i="4"/>
  <c r="AP324" i="4" l="1"/>
  <c r="AO324" i="4"/>
  <c r="AJ324" i="4"/>
  <c r="AI324" i="4"/>
  <c r="AM324" i="4"/>
  <c r="AK324" i="4"/>
  <c r="AL324" i="4"/>
  <c r="AN324" i="4"/>
  <c r="AH324" i="4"/>
  <c r="Q324" i="4"/>
  <c r="U324" i="4"/>
  <c r="V324" i="4"/>
  <c r="Z324" i="4"/>
  <c r="R324" i="4"/>
  <c r="AB324" i="4"/>
  <c r="AA324" i="4"/>
  <c r="S324" i="4"/>
  <c r="AD324" i="4"/>
  <c r="Y324" i="4"/>
  <c r="X324" i="4"/>
  <c r="W324" i="4"/>
  <c r="P324" i="4"/>
  <c r="AC324" i="4"/>
  <c r="T324" i="4"/>
  <c r="B323" i="4"/>
  <c r="F325" i="4"/>
  <c r="AO325" i="4" l="1"/>
  <c r="AP325" i="4"/>
  <c r="AJ325" i="4"/>
  <c r="AI325" i="4"/>
  <c r="AK325" i="4"/>
  <c r="AL325" i="4"/>
  <c r="AN325" i="4"/>
  <c r="AM325" i="4"/>
  <c r="AH325" i="4"/>
  <c r="U325" i="4"/>
  <c r="Q325" i="4"/>
  <c r="AD325" i="4"/>
  <c r="P325" i="4"/>
  <c r="T325" i="4"/>
  <c r="X325" i="4"/>
  <c r="Y325" i="4"/>
  <c r="S325" i="4"/>
  <c r="AC325" i="4"/>
  <c r="AB325" i="4"/>
  <c r="R325" i="4"/>
  <c r="V325" i="4"/>
  <c r="Z325" i="4"/>
  <c r="AA325" i="4"/>
  <c r="W325" i="4"/>
  <c r="B324" i="4"/>
  <c r="F326" i="4"/>
  <c r="AO326" i="4" l="1"/>
  <c r="AP326" i="4"/>
  <c r="AJ326" i="4"/>
  <c r="AI326" i="4"/>
  <c r="AM326" i="4"/>
  <c r="AK326" i="4"/>
  <c r="AN326" i="4"/>
  <c r="AL326" i="4"/>
  <c r="AH326" i="4"/>
  <c r="Q326" i="4"/>
  <c r="Y326" i="4"/>
  <c r="U326" i="4"/>
  <c r="P326" i="4"/>
  <c r="W326" i="4"/>
  <c r="AA326" i="4"/>
  <c r="AD326" i="4"/>
  <c r="S326" i="4"/>
  <c r="V326" i="4"/>
  <c r="AB326" i="4"/>
  <c r="X326" i="4"/>
  <c r="T326" i="4"/>
  <c r="AC326" i="4"/>
  <c r="Z326" i="4"/>
  <c r="R326" i="4"/>
  <c r="D357" i="4"/>
  <c r="D382" i="4"/>
  <c r="D358" i="4"/>
  <c r="D365" i="4"/>
  <c r="D366" i="4"/>
  <c r="D379" i="4"/>
  <c r="D377" i="4"/>
  <c r="D363" i="4"/>
  <c r="D361" i="4"/>
  <c r="D374" i="4"/>
  <c r="D367" i="4"/>
  <c r="D369" i="4"/>
  <c r="D372" i="4"/>
  <c r="D364" i="4"/>
  <c r="D375" i="4"/>
  <c r="D360" i="4"/>
  <c r="D370" i="4"/>
  <c r="D380" i="4"/>
  <c r="D381" i="4"/>
  <c r="D373" i="4"/>
  <c r="D359" i="4"/>
  <c r="D378" i="4"/>
  <c r="D368" i="4"/>
  <c r="D362" i="4"/>
  <c r="D371" i="4"/>
  <c r="D376" i="4"/>
  <c r="B326" i="4"/>
  <c r="B325" i="4"/>
  <c r="D331" i="4"/>
  <c r="D332" i="4"/>
  <c r="D330" i="4"/>
  <c r="D333" i="4"/>
  <c r="D334" i="4"/>
  <c r="D335" i="4"/>
  <c r="D337" i="4"/>
  <c r="D336" i="4"/>
  <c r="D338" i="4"/>
  <c r="D339" i="4"/>
  <c r="D340" i="4"/>
  <c r="D343" i="4"/>
  <c r="D341" i="4"/>
  <c r="D342" i="4"/>
  <c r="D344" i="4"/>
  <c r="D345" i="4"/>
  <c r="D347" i="4"/>
  <c r="D346" i="4"/>
  <c r="D349" i="4"/>
  <c r="D348" i="4"/>
  <c r="D350" i="4"/>
  <c r="D351" i="4"/>
  <c r="D354" i="4"/>
  <c r="D352" i="4"/>
  <c r="D353" i="4"/>
  <c r="AN352" i="4" l="1"/>
  <c r="AP352" i="4"/>
  <c r="AO352" i="4"/>
  <c r="AM352" i="4"/>
  <c r="AK352" i="4"/>
  <c r="AL352" i="4"/>
  <c r="AJ352" i="4"/>
  <c r="AI352" i="4"/>
  <c r="AN351" i="4"/>
  <c r="AO351" i="4"/>
  <c r="AP351" i="4"/>
  <c r="AM351" i="4"/>
  <c r="AK351" i="4"/>
  <c r="AL351" i="4"/>
  <c r="AJ351" i="4"/>
  <c r="AI351" i="4"/>
  <c r="AN348" i="4"/>
  <c r="AO348" i="4"/>
  <c r="AP348" i="4"/>
  <c r="AM348" i="4"/>
  <c r="AK348" i="4"/>
  <c r="AL348" i="4"/>
  <c r="AJ348" i="4"/>
  <c r="AI348" i="4"/>
  <c r="AN346" i="4"/>
  <c r="AO346" i="4"/>
  <c r="AP346" i="4"/>
  <c r="AM346" i="4"/>
  <c r="AK346" i="4"/>
  <c r="AL346" i="4"/>
  <c r="AJ346" i="4"/>
  <c r="AI346" i="4"/>
  <c r="AN345" i="4"/>
  <c r="AP345" i="4"/>
  <c r="AO345" i="4"/>
  <c r="AM345" i="4"/>
  <c r="AK345" i="4"/>
  <c r="AL345" i="4"/>
  <c r="AJ345" i="4"/>
  <c r="AI345" i="4"/>
  <c r="AN342" i="4"/>
  <c r="AO342" i="4"/>
  <c r="AP342" i="4"/>
  <c r="AM342" i="4"/>
  <c r="AK342" i="4"/>
  <c r="AL342" i="4"/>
  <c r="AJ342" i="4"/>
  <c r="AI342" i="4"/>
  <c r="AN343" i="4"/>
  <c r="AP343" i="4"/>
  <c r="AO343" i="4"/>
  <c r="AM343" i="4"/>
  <c r="AK343" i="4"/>
  <c r="AL343" i="4"/>
  <c r="AJ343" i="4"/>
  <c r="AI343" i="4"/>
  <c r="AN339" i="4"/>
  <c r="AP339" i="4"/>
  <c r="AO339" i="4"/>
  <c r="AM339" i="4"/>
  <c r="AK339" i="4"/>
  <c r="AL339" i="4"/>
  <c r="AJ339" i="4"/>
  <c r="AI339" i="4"/>
  <c r="AN336" i="4"/>
  <c r="AP336" i="4"/>
  <c r="AO336" i="4"/>
  <c r="AM336" i="4"/>
  <c r="AK336" i="4"/>
  <c r="AL336" i="4"/>
  <c r="AJ336" i="4"/>
  <c r="AI336" i="4"/>
  <c r="AN335" i="4"/>
  <c r="AP335" i="4"/>
  <c r="AO335" i="4"/>
  <c r="AM335" i="4"/>
  <c r="AK335" i="4"/>
  <c r="AJ335" i="4"/>
  <c r="AL335" i="4"/>
  <c r="AI335" i="4"/>
  <c r="AN333" i="4"/>
  <c r="AP333" i="4"/>
  <c r="AO333" i="4"/>
  <c r="AM333" i="4"/>
  <c r="AK333" i="4"/>
  <c r="AL333" i="4"/>
  <c r="AJ333" i="4"/>
  <c r="AI333" i="4"/>
  <c r="AN332" i="4"/>
  <c r="AP332" i="4"/>
  <c r="AO332" i="4"/>
  <c r="AL332" i="4"/>
  <c r="AM332" i="4"/>
  <c r="AK332" i="4"/>
  <c r="AJ332" i="4"/>
  <c r="AI332" i="4"/>
  <c r="AN353" i="4"/>
  <c r="AP353" i="4"/>
  <c r="AO353" i="4"/>
  <c r="AM353" i="4"/>
  <c r="AK353" i="4"/>
  <c r="AJ353" i="4"/>
  <c r="AL353" i="4"/>
  <c r="AI353" i="4"/>
  <c r="AP354" i="4"/>
  <c r="AO354" i="4"/>
  <c r="AJ354" i="4"/>
  <c r="AI354" i="4"/>
  <c r="AN354" i="4"/>
  <c r="AM354" i="4"/>
  <c r="AK354" i="4"/>
  <c r="AL354" i="4"/>
  <c r="AN350" i="4"/>
  <c r="AP350" i="4"/>
  <c r="AO350" i="4"/>
  <c r="AM350" i="4"/>
  <c r="AK350" i="4"/>
  <c r="AJ350" i="4"/>
  <c r="AL350" i="4"/>
  <c r="AI350" i="4"/>
  <c r="AN349" i="4"/>
  <c r="AP349" i="4"/>
  <c r="AO349" i="4"/>
  <c r="AM349" i="4"/>
  <c r="AK349" i="4"/>
  <c r="AL349" i="4"/>
  <c r="AJ349" i="4"/>
  <c r="AI349" i="4"/>
  <c r="AN347" i="4"/>
  <c r="AP347" i="4"/>
  <c r="AO347" i="4"/>
  <c r="AM347" i="4"/>
  <c r="AK347" i="4"/>
  <c r="AL347" i="4"/>
  <c r="AJ347" i="4"/>
  <c r="AI347" i="4"/>
  <c r="AN344" i="4"/>
  <c r="AO344" i="4"/>
  <c r="AP344" i="4"/>
  <c r="AM344" i="4"/>
  <c r="AK344" i="4"/>
  <c r="AJ344" i="4"/>
  <c r="AL344" i="4"/>
  <c r="AI344" i="4"/>
  <c r="AN341" i="4"/>
  <c r="AP341" i="4"/>
  <c r="AO341" i="4"/>
  <c r="AM341" i="4"/>
  <c r="AK341" i="4"/>
  <c r="AL341" i="4"/>
  <c r="AJ341" i="4"/>
  <c r="AI341" i="4"/>
  <c r="AN340" i="4"/>
  <c r="AP340" i="4"/>
  <c r="AO340" i="4"/>
  <c r="AM340" i="4"/>
  <c r="AK340" i="4"/>
  <c r="AJ340" i="4"/>
  <c r="AL340" i="4"/>
  <c r="AI340" i="4"/>
  <c r="AN338" i="4"/>
  <c r="AO338" i="4"/>
  <c r="AP338" i="4"/>
  <c r="AM338" i="4"/>
  <c r="AK338" i="4"/>
  <c r="AJ338" i="4"/>
  <c r="AL338" i="4"/>
  <c r="AI338" i="4"/>
  <c r="AN337" i="4"/>
  <c r="AP337" i="4"/>
  <c r="AO337" i="4"/>
  <c r="AM337" i="4"/>
  <c r="AK337" i="4"/>
  <c r="AL337" i="4"/>
  <c r="AJ337" i="4"/>
  <c r="AI337" i="4"/>
  <c r="AN334" i="4"/>
  <c r="AP334" i="4"/>
  <c r="AO334" i="4"/>
  <c r="AM334" i="4"/>
  <c r="AK334" i="4"/>
  <c r="AL334" i="4"/>
  <c r="AJ334" i="4"/>
  <c r="AI334" i="4"/>
  <c r="AN330" i="4"/>
  <c r="AO330" i="4"/>
  <c r="AP330" i="4"/>
  <c r="AL330" i="4"/>
  <c r="AM330" i="4"/>
  <c r="AK330" i="4"/>
  <c r="AJ330" i="4"/>
  <c r="AI330" i="4"/>
  <c r="AN331" i="4"/>
  <c r="AP331" i="4"/>
  <c r="AO331" i="4"/>
  <c r="AM331" i="4"/>
  <c r="AL331" i="4"/>
  <c r="AK331" i="4"/>
  <c r="AJ331" i="4"/>
  <c r="AI331" i="4"/>
  <c r="AH353" i="4"/>
  <c r="AH347" i="4"/>
  <c r="AH338" i="4"/>
  <c r="AH334" i="4"/>
  <c r="AH331" i="4"/>
  <c r="AH352" i="4"/>
  <c r="AH348" i="4"/>
  <c r="AH345" i="4"/>
  <c r="AH343" i="4"/>
  <c r="AH336" i="4"/>
  <c r="AH333" i="4"/>
  <c r="AH341" i="4"/>
  <c r="AH354" i="4"/>
  <c r="AH349" i="4"/>
  <c r="AH344" i="4"/>
  <c r="AH340" i="4"/>
  <c r="AH337" i="4"/>
  <c r="AH330" i="4"/>
  <c r="AH350" i="4"/>
  <c r="AH351" i="4"/>
  <c r="AH346" i="4"/>
  <c r="AH342" i="4"/>
  <c r="AH339" i="4"/>
  <c r="AH335" i="4"/>
  <c r="AH332" i="4"/>
  <c r="AC351" i="4"/>
  <c r="AC339" i="4"/>
  <c r="AC353" i="4"/>
  <c r="AC350" i="4"/>
  <c r="AC347" i="4"/>
  <c r="AC341" i="4"/>
  <c r="AC338" i="4"/>
  <c r="AC334" i="4"/>
  <c r="AC331" i="4"/>
  <c r="AC342" i="4"/>
  <c r="AC352" i="4"/>
  <c r="AC348" i="4"/>
  <c r="AC345" i="4"/>
  <c r="AC343" i="4"/>
  <c r="AC336" i="4"/>
  <c r="AC333" i="4"/>
  <c r="AC346" i="4"/>
  <c r="AC335" i="4"/>
  <c r="AC332" i="4"/>
  <c r="AC354" i="4"/>
  <c r="AC349" i="4"/>
  <c r="AC344" i="4"/>
  <c r="AC340" i="4"/>
  <c r="AC337" i="4"/>
  <c r="AC330" i="4"/>
  <c r="P346" i="4"/>
  <c r="P335" i="4"/>
  <c r="P353" i="4"/>
  <c r="P350" i="4"/>
  <c r="P347" i="4"/>
  <c r="P341" i="4"/>
  <c r="P338" i="4"/>
  <c r="P334" i="4"/>
  <c r="P331" i="4"/>
  <c r="P351" i="4"/>
  <c r="P352" i="4"/>
  <c r="P348" i="4"/>
  <c r="P345" i="4"/>
  <c r="P343" i="4"/>
  <c r="P336" i="4"/>
  <c r="P333" i="4"/>
  <c r="P342" i="4"/>
  <c r="P339" i="4"/>
  <c r="P332" i="4"/>
  <c r="P354" i="4"/>
  <c r="P349" i="4"/>
  <c r="P344" i="4"/>
  <c r="P340" i="4"/>
  <c r="P337" i="4"/>
  <c r="P330" i="4"/>
  <c r="AE385" i="4" l="1"/>
  <c r="AE381" i="4" l="1"/>
  <c r="AE375" i="4"/>
  <c r="AE368" i="4"/>
  <c r="AE357" i="4"/>
  <c r="AE362" i="4"/>
  <c r="AE359" i="4"/>
  <c r="AE379" i="4"/>
  <c r="AE376" i="4"/>
  <c r="AE374" i="4"/>
  <c r="AE371" i="4"/>
  <c r="AE370" i="4"/>
  <c r="AE363" i="4"/>
  <c r="AE366" i="4"/>
  <c r="AE382" i="4"/>
  <c r="AE372" i="4"/>
  <c r="AE369" i="4"/>
  <c r="AE365" i="4"/>
  <c r="AE364" i="4"/>
  <c r="AE377" i="4"/>
  <c r="AE358" i="4"/>
  <c r="AE378" i="4"/>
  <c r="AE380" i="4"/>
  <c r="AE373" i="4"/>
  <c r="AE361" i="4"/>
  <c r="AE360" i="4"/>
  <c r="AE367" i="4"/>
  <c r="C44" i="5" l="1"/>
  <c r="Q15" i="4" l="1"/>
  <c r="R15" i="4"/>
  <c r="Q16" i="4" l="1"/>
  <c r="R16" i="4"/>
  <c r="Q17" i="4" l="1"/>
  <c r="R17" i="4"/>
  <c r="R18" i="4" l="1"/>
  <c r="Q18" i="4"/>
  <c r="R19" i="4" l="1"/>
  <c r="Q19" i="4"/>
  <c r="V15" i="4" l="1"/>
  <c r="R20" i="4"/>
  <c r="U15" i="4"/>
  <c r="T15" i="4"/>
  <c r="Q20" i="4"/>
  <c r="S15" i="4"/>
  <c r="T16" i="4" l="1"/>
  <c r="V16" i="4"/>
  <c r="R331" i="4"/>
  <c r="R21" i="4"/>
  <c r="S16" i="4"/>
  <c r="T17" i="4"/>
  <c r="U16" i="4"/>
  <c r="Q331" i="4"/>
  <c r="Q21" i="4"/>
  <c r="V17" i="4" l="1"/>
  <c r="R332" i="4"/>
  <c r="Q332" i="4"/>
  <c r="T18" i="4"/>
  <c r="Q329" i="4"/>
  <c r="Q22" i="4"/>
  <c r="S17" i="4"/>
  <c r="R329" i="4"/>
  <c r="R22" i="4"/>
  <c r="V18" i="4"/>
  <c r="U17" i="4"/>
  <c r="R333" i="4" l="1"/>
  <c r="U18" i="4"/>
  <c r="V19" i="4"/>
  <c r="R23" i="4"/>
  <c r="Q333" i="4"/>
  <c r="T19" i="4"/>
  <c r="S18" i="4"/>
  <c r="Q23" i="4"/>
  <c r="R334" i="4" l="1"/>
  <c r="Q24" i="4"/>
  <c r="T20" i="4"/>
  <c r="V20" i="4"/>
  <c r="Q334" i="4"/>
  <c r="U19" i="4"/>
  <c r="S19" i="4"/>
  <c r="R24" i="4"/>
  <c r="R335" i="4" l="1"/>
  <c r="V21" i="4"/>
  <c r="T21" i="4"/>
  <c r="S20" i="4"/>
  <c r="Q335" i="4"/>
  <c r="Q25" i="4"/>
  <c r="R25" i="4"/>
  <c r="U20" i="4"/>
  <c r="R336" i="4" l="1"/>
  <c r="U21" i="4"/>
  <c r="Q26" i="4"/>
  <c r="Q336" i="4"/>
  <c r="V329" i="4"/>
  <c r="V22" i="4"/>
  <c r="T329" i="4"/>
  <c r="T22" i="4"/>
  <c r="R26" i="4"/>
  <c r="S21" i="4"/>
  <c r="Q27" i="4" l="1"/>
  <c r="R27" i="4"/>
  <c r="R337" i="4"/>
  <c r="S331" i="4"/>
  <c r="S329" i="4"/>
  <c r="S22" i="4"/>
  <c r="T23" i="4"/>
  <c r="T331" i="4"/>
  <c r="U329" i="4"/>
  <c r="U22" i="4"/>
  <c r="V23" i="4"/>
  <c r="Q337" i="4"/>
  <c r="R28" i="4" l="1"/>
  <c r="Q28" i="4"/>
  <c r="R338" i="4"/>
  <c r="S332" i="4"/>
  <c r="S23" i="4"/>
  <c r="Q338" i="4"/>
  <c r="U23" i="4"/>
  <c r="T332" i="4"/>
  <c r="T24" i="4"/>
  <c r="V24" i="4"/>
  <c r="Q29" i="4" l="1"/>
  <c r="R29" i="4"/>
  <c r="R339" i="4"/>
  <c r="S333" i="4"/>
  <c r="T25" i="4"/>
  <c r="T333" i="4"/>
  <c r="S24" i="4"/>
  <c r="V25" i="4"/>
  <c r="Q339" i="4"/>
  <c r="U24" i="4"/>
  <c r="R30" i="4" l="1"/>
  <c r="Q30" i="4"/>
  <c r="S334" i="4"/>
  <c r="R340" i="4"/>
  <c r="U25" i="4"/>
  <c r="S25" i="4"/>
  <c r="Q340" i="4"/>
  <c r="V26" i="4"/>
  <c r="T334" i="4"/>
  <c r="T26" i="4"/>
  <c r="Q31" i="4" l="1"/>
  <c r="V27" i="4"/>
  <c r="T27" i="4"/>
  <c r="R31" i="4"/>
  <c r="R341" i="4"/>
  <c r="S335" i="4"/>
  <c r="S26" i="4"/>
  <c r="Q341" i="4"/>
  <c r="T335" i="4"/>
  <c r="U26" i="4"/>
  <c r="R32" i="4" l="1"/>
  <c r="U27" i="4"/>
  <c r="S27" i="4"/>
  <c r="T28" i="4"/>
  <c r="V28" i="4"/>
  <c r="Q32" i="4"/>
  <c r="S336" i="4"/>
  <c r="R342" i="4"/>
  <c r="T336" i="4"/>
  <c r="Q342" i="4"/>
  <c r="U28" i="4" l="1"/>
  <c r="Q33" i="4"/>
  <c r="T29" i="4"/>
  <c r="V29" i="4"/>
  <c r="S28" i="4"/>
  <c r="R33" i="4"/>
  <c r="R343" i="4"/>
  <c r="S337" i="4"/>
  <c r="Q343" i="4"/>
  <c r="T337" i="4"/>
  <c r="V30" i="4" l="1"/>
  <c r="S29" i="4"/>
  <c r="T30" i="4"/>
  <c r="R34" i="4"/>
  <c r="Q34" i="4"/>
  <c r="U29" i="4"/>
  <c r="S338" i="4"/>
  <c r="R344" i="4"/>
  <c r="Q344" i="4"/>
  <c r="T338" i="4"/>
  <c r="R330" i="4"/>
  <c r="Q330" i="4"/>
  <c r="R35" i="4" l="1"/>
  <c r="T31" i="4"/>
  <c r="V31" i="4"/>
  <c r="U30" i="4"/>
  <c r="S30" i="4"/>
  <c r="Q35" i="4"/>
  <c r="R345" i="4"/>
  <c r="S339" i="4"/>
  <c r="Q345" i="4"/>
  <c r="T339" i="4"/>
  <c r="Q36" i="4" l="1"/>
  <c r="T32" i="4"/>
  <c r="V32" i="4"/>
  <c r="R36" i="4"/>
  <c r="U31" i="4"/>
  <c r="S31" i="4"/>
  <c r="R346" i="4"/>
  <c r="S340" i="4"/>
  <c r="Q346" i="4"/>
  <c r="T340" i="4"/>
  <c r="S32" i="4" l="1"/>
  <c r="R37" i="4"/>
  <c r="V33" i="4"/>
  <c r="T33" i="4"/>
  <c r="U32" i="4"/>
  <c r="Q37" i="4"/>
  <c r="R347" i="4"/>
  <c r="S341" i="4"/>
  <c r="Q347" i="4"/>
  <c r="T341" i="4"/>
  <c r="T34" i="4" l="1"/>
  <c r="U33" i="4"/>
  <c r="S33" i="4"/>
  <c r="Q38" i="4"/>
  <c r="R38" i="4"/>
  <c r="V34" i="4"/>
  <c r="S342" i="4"/>
  <c r="R348" i="4"/>
  <c r="V330" i="4"/>
  <c r="T342" i="4"/>
  <c r="Q348" i="4"/>
  <c r="T330" i="4"/>
  <c r="V35" i="4" l="1"/>
  <c r="U34" i="4"/>
  <c r="S34" i="4"/>
  <c r="T35" i="4"/>
  <c r="S343" i="4"/>
  <c r="R349" i="4"/>
  <c r="S330" i="4"/>
  <c r="T343" i="4"/>
  <c r="U330" i="4"/>
  <c r="Q349" i="4"/>
  <c r="T36" i="4" l="1"/>
  <c r="U35" i="4"/>
  <c r="S35" i="4"/>
  <c r="V36" i="4"/>
  <c r="R350" i="4"/>
  <c r="S344" i="4"/>
  <c r="Q350" i="4"/>
  <c r="T344" i="4"/>
  <c r="V37" i="4" l="1"/>
  <c r="S36" i="4"/>
  <c r="U36" i="4"/>
  <c r="T37" i="4"/>
  <c r="R351" i="4"/>
  <c r="S345" i="4"/>
  <c r="T345" i="4"/>
  <c r="Q351" i="4"/>
  <c r="T38" i="4" l="1"/>
  <c r="S37" i="4"/>
  <c r="U37" i="4"/>
  <c r="V38" i="4"/>
  <c r="S346" i="4"/>
  <c r="R352" i="4"/>
  <c r="T346" i="4"/>
  <c r="Q352" i="4"/>
  <c r="S38" i="4" l="1"/>
  <c r="U38" i="4"/>
  <c r="R353" i="4"/>
  <c r="S347" i="4"/>
  <c r="Q353" i="4"/>
  <c r="T347" i="4"/>
  <c r="S348" i="4" l="1"/>
  <c r="R354" i="4"/>
  <c r="T348" i="4"/>
  <c r="Q354" i="4"/>
  <c r="S349" i="4" l="1"/>
  <c r="T349" i="4"/>
  <c r="S350" i="4" l="1"/>
  <c r="T350" i="4"/>
  <c r="S351" i="4" l="1"/>
  <c r="T351" i="4"/>
  <c r="S352" i="4" l="1"/>
  <c r="T352" i="4"/>
  <c r="S353" i="4" l="1"/>
  <c r="T353" i="4"/>
  <c r="S354" i="4" l="1"/>
  <c r="T354" i="4"/>
  <c r="X15" i="4" l="1"/>
  <c r="AA15" i="4"/>
  <c r="W15" i="4"/>
  <c r="Y15" i="4"/>
  <c r="AD15" i="4"/>
  <c r="Z15" i="4"/>
  <c r="AB15" i="4"/>
  <c r="Y16" i="4" l="1"/>
  <c r="W16" i="4"/>
  <c r="AB16" i="4"/>
  <c r="Z16" i="4"/>
  <c r="AD16" i="4"/>
  <c r="X16" i="4"/>
  <c r="W17" i="4"/>
  <c r="AB17" i="4"/>
  <c r="AA16" i="4"/>
  <c r="Z17" i="4" l="1"/>
  <c r="X17" i="4"/>
  <c r="AD17" i="4"/>
  <c r="Y17" i="4"/>
  <c r="AB18" i="4"/>
  <c r="W18" i="4"/>
  <c r="AA17" i="4"/>
  <c r="Z18" i="4"/>
  <c r="AD18" i="4" l="1"/>
  <c r="Y18" i="4"/>
  <c r="X18" i="4"/>
  <c r="AA18" i="4"/>
  <c r="W19" i="4"/>
  <c r="Z19" i="4"/>
  <c r="AB19" i="4"/>
  <c r="Y19" i="4" l="1"/>
  <c r="X19" i="4"/>
  <c r="AD19" i="4"/>
  <c r="Z20" i="4"/>
  <c r="W20" i="4"/>
  <c r="AA19" i="4"/>
  <c r="AB20" i="4"/>
  <c r="X20" i="4" l="1"/>
  <c r="AD20" i="4"/>
  <c r="Y20" i="4"/>
  <c r="AB21" i="4"/>
  <c r="AA20" i="4"/>
  <c r="W21" i="4"/>
  <c r="Z21" i="4"/>
  <c r="AD21" i="4" l="1"/>
  <c r="Y21" i="4"/>
  <c r="X21" i="4"/>
  <c r="W331" i="4"/>
  <c r="AA21" i="4"/>
  <c r="AB329" i="4"/>
  <c r="AB22" i="4"/>
  <c r="U331" i="4"/>
  <c r="V331" i="4"/>
  <c r="AA331" i="4"/>
  <c r="AB331" i="4"/>
  <c r="X331" i="4"/>
  <c r="Z329" i="4"/>
  <c r="Z22" i="4"/>
  <c r="W329" i="4"/>
  <c r="W22" i="4"/>
  <c r="Y329" i="4" l="1"/>
  <c r="Y22" i="4"/>
  <c r="X22" i="4"/>
  <c r="X329" i="4"/>
  <c r="AD329" i="4"/>
  <c r="AD22" i="4"/>
  <c r="W332" i="4"/>
  <c r="W23" i="4"/>
  <c r="Y331" i="4"/>
  <c r="X332" i="4"/>
  <c r="AB332" i="4"/>
  <c r="W333" i="4"/>
  <c r="V332" i="4"/>
  <c r="AB23" i="4"/>
  <c r="Z23" i="4"/>
  <c r="AA332" i="4"/>
  <c r="Z331" i="4"/>
  <c r="U332" i="4"/>
  <c r="AA329" i="4"/>
  <c r="AA22" i="4"/>
  <c r="AD23" i="4" l="1"/>
  <c r="Y23" i="4"/>
  <c r="X23" i="4"/>
  <c r="AA23" i="4"/>
  <c r="U333" i="4"/>
  <c r="Z332" i="4"/>
  <c r="V333" i="4"/>
  <c r="X333" i="4"/>
  <c r="Y332" i="4"/>
  <c r="Z24" i="4"/>
  <c r="AD333" i="4"/>
  <c r="AA333" i="4"/>
  <c r="AB24" i="4"/>
  <c r="AB333" i="4"/>
  <c r="W24" i="4"/>
  <c r="W334" i="4"/>
  <c r="Y24" i="4" l="1"/>
  <c r="X24" i="4"/>
  <c r="AD24" i="4"/>
  <c r="AB25" i="4"/>
  <c r="W25" i="4"/>
  <c r="AD334" i="4"/>
  <c r="AA24" i="4"/>
  <c r="W335" i="4"/>
  <c r="AB334" i="4"/>
  <c r="AA334" i="4"/>
  <c r="Y333" i="4"/>
  <c r="V334" i="4"/>
  <c r="Z333" i="4"/>
  <c r="Z25" i="4"/>
  <c r="X334" i="4"/>
  <c r="U334" i="4"/>
  <c r="X25" i="4" l="1"/>
  <c r="AD25" i="4"/>
  <c r="Y25" i="4"/>
  <c r="U335" i="4"/>
  <c r="X335" i="4"/>
  <c r="V335" i="4"/>
  <c r="Y334" i="4"/>
  <c r="AA335" i="4"/>
  <c r="W336" i="4"/>
  <c r="AB26" i="4"/>
  <c r="Z334" i="4"/>
  <c r="Z26" i="4"/>
  <c r="AA25" i="4"/>
  <c r="AB335" i="4"/>
  <c r="AD335" i="4"/>
  <c r="W26" i="4"/>
  <c r="AB27" i="4" l="1"/>
  <c r="AD26" i="4"/>
  <c r="W27" i="4"/>
  <c r="Z27" i="4"/>
  <c r="Y26" i="4"/>
  <c r="X26" i="4"/>
  <c r="AD336" i="4"/>
  <c r="W337" i="4"/>
  <c r="U336" i="4"/>
  <c r="AA26" i="4"/>
  <c r="AA336" i="4"/>
  <c r="Y335" i="4"/>
  <c r="V336" i="4"/>
  <c r="AB336" i="4"/>
  <c r="Z335" i="4"/>
  <c r="X336" i="4"/>
  <c r="AA27" i="4" l="1"/>
  <c r="Y27" i="4"/>
  <c r="X27" i="4"/>
  <c r="Z28" i="4"/>
  <c r="AD27" i="4"/>
  <c r="W28" i="4"/>
  <c r="AB28" i="4"/>
  <c r="Y336" i="4"/>
  <c r="U337" i="4"/>
  <c r="W338" i="4"/>
  <c r="AD337" i="4"/>
  <c r="AB337" i="4"/>
  <c r="V337" i="4"/>
  <c r="AA337" i="4"/>
  <c r="X337" i="4"/>
  <c r="Z336" i="4"/>
  <c r="Z29" i="4" l="1"/>
  <c r="Y28" i="4"/>
  <c r="AB29" i="4"/>
  <c r="AD28" i="4"/>
  <c r="X28" i="4"/>
  <c r="AA28" i="4"/>
  <c r="W29" i="4"/>
  <c r="X338" i="4"/>
  <c r="W339" i="4"/>
  <c r="AB338" i="4"/>
  <c r="U338" i="4"/>
  <c r="Z337" i="4"/>
  <c r="V338" i="4"/>
  <c r="Y337" i="4"/>
  <c r="AA338" i="4"/>
  <c r="AD338" i="4"/>
  <c r="AD29" i="4" l="1"/>
  <c r="Y29" i="4"/>
  <c r="Z30" i="4"/>
  <c r="AA29" i="4"/>
  <c r="W30" i="4"/>
  <c r="X29" i="4"/>
  <c r="AB30" i="4"/>
  <c r="U339" i="4"/>
  <c r="AB339" i="4"/>
  <c r="Y338" i="4"/>
  <c r="W340" i="4"/>
  <c r="AD339" i="4"/>
  <c r="AA339" i="4"/>
  <c r="Z338" i="4"/>
  <c r="V339" i="4"/>
  <c r="X339" i="4"/>
  <c r="Y30" i="4" l="1"/>
  <c r="AB31" i="4"/>
  <c r="Z31" i="4"/>
  <c r="AD30" i="4"/>
  <c r="X30" i="4"/>
  <c r="AA30" i="4"/>
  <c r="W31" i="4"/>
  <c r="AA340" i="4"/>
  <c r="W341" i="4"/>
  <c r="U340" i="4"/>
  <c r="Z339" i="4"/>
  <c r="X340" i="4"/>
  <c r="V340" i="4"/>
  <c r="AD340" i="4"/>
  <c r="AB340" i="4"/>
  <c r="Y339" i="4"/>
  <c r="AA31" i="4" l="1"/>
  <c r="AD31" i="4"/>
  <c r="AB32" i="4"/>
  <c r="W32" i="4"/>
  <c r="Z32" i="4"/>
  <c r="Y31" i="4"/>
  <c r="X31" i="4"/>
  <c r="Y340" i="4"/>
  <c r="X341" i="4"/>
  <c r="W342" i="4"/>
  <c r="AD341" i="4"/>
  <c r="U341" i="4"/>
  <c r="AB341" i="4"/>
  <c r="V341" i="4"/>
  <c r="Z340" i="4"/>
  <c r="AA341" i="4"/>
  <c r="W33" i="4" l="1"/>
  <c r="AD32" i="4"/>
  <c r="X32" i="4"/>
  <c r="AA32" i="4"/>
  <c r="Y32" i="4"/>
  <c r="Z33" i="4"/>
  <c r="AB33" i="4"/>
  <c r="Z341" i="4"/>
  <c r="W343" i="4"/>
  <c r="U342" i="4"/>
  <c r="Y341" i="4"/>
  <c r="V342" i="4"/>
  <c r="AB342" i="4"/>
  <c r="AD342" i="4"/>
  <c r="AA342" i="4"/>
  <c r="X342" i="4"/>
  <c r="Z34" i="4" l="1"/>
  <c r="AA33" i="4"/>
  <c r="AD33" i="4"/>
  <c r="AB34" i="4"/>
  <c r="W34" i="4"/>
  <c r="Y33" i="4"/>
  <c r="X33" i="4"/>
  <c r="X343" i="4"/>
  <c r="W330" i="4"/>
  <c r="AD343" i="4"/>
  <c r="AB343" i="4"/>
  <c r="AA343" i="4"/>
  <c r="U343" i="4"/>
  <c r="W344" i="4"/>
  <c r="Z330" i="4"/>
  <c r="V343" i="4"/>
  <c r="Y342" i="4"/>
  <c r="AB330" i="4"/>
  <c r="Z342" i="4"/>
  <c r="Y34" i="4" l="1"/>
  <c r="Y330" i="4"/>
  <c r="AD34" i="4"/>
  <c r="AD330" i="4"/>
  <c r="AB35" i="4"/>
  <c r="AA34" i="4"/>
  <c r="X34" i="4"/>
  <c r="X330" i="4"/>
  <c r="W35" i="4"/>
  <c r="Z35" i="4"/>
  <c r="AB344" i="4"/>
  <c r="Z343" i="4"/>
  <c r="AA330" i="4"/>
  <c r="U344" i="4"/>
  <c r="Y343" i="4"/>
  <c r="V344" i="4"/>
  <c r="W345" i="4"/>
  <c r="AA344" i="4"/>
  <c r="AD344" i="4"/>
  <c r="X344" i="4"/>
  <c r="AA35" i="4" l="1"/>
  <c r="AB36" i="4"/>
  <c r="AD35" i="4"/>
  <c r="Z36" i="4"/>
  <c r="W36" i="4"/>
  <c r="X35" i="4"/>
  <c r="Y35" i="4"/>
  <c r="AD345" i="4"/>
  <c r="W346" i="4"/>
  <c r="V345" i="4"/>
  <c r="U345" i="4"/>
  <c r="X345" i="4"/>
  <c r="AA345" i="4"/>
  <c r="Y344" i="4"/>
  <c r="Z344" i="4"/>
  <c r="AB345" i="4"/>
  <c r="Z37" i="4" l="1"/>
  <c r="Y36" i="4"/>
  <c r="AD36" i="4"/>
  <c r="AA36" i="4"/>
  <c r="X36" i="4"/>
  <c r="AB37" i="4"/>
  <c r="W37" i="4"/>
  <c r="AB346" i="4"/>
  <c r="Z345" i="4"/>
  <c r="AD346" i="4"/>
  <c r="Y345" i="4"/>
  <c r="W347" i="4"/>
  <c r="AA346" i="4"/>
  <c r="U346" i="4"/>
  <c r="V346" i="4"/>
  <c r="X346" i="4"/>
  <c r="AB38" i="4" l="1"/>
  <c r="AA37" i="4"/>
  <c r="Y37" i="4"/>
  <c r="AD37" i="4"/>
  <c r="Z38" i="4"/>
  <c r="X37" i="4"/>
  <c r="X347" i="4"/>
  <c r="AB347" i="4"/>
  <c r="Y346" i="4"/>
  <c r="V347" i="4"/>
  <c r="U347" i="4"/>
  <c r="Z346" i="4"/>
  <c r="AA347" i="4"/>
  <c r="W348" i="4"/>
  <c r="AD347" i="4"/>
  <c r="AD38" i="4" l="1"/>
  <c r="AA38" i="4"/>
  <c r="X38" i="4"/>
  <c r="Y38" i="4"/>
  <c r="AD348" i="4"/>
  <c r="AA348" i="4"/>
  <c r="V348" i="4"/>
  <c r="Y347" i="4"/>
  <c r="X348" i="4"/>
  <c r="W349" i="4"/>
  <c r="Z347" i="4"/>
  <c r="U348" i="4"/>
  <c r="AB348" i="4"/>
  <c r="AD39" i="4" l="1"/>
  <c r="X349" i="4"/>
  <c r="Z348" i="4"/>
  <c r="W350" i="4"/>
  <c r="Y348" i="4"/>
  <c r="AA349" i="4"/>
  <c r="AD349" i="4"/>
  <c r="AB349" i="4"/>
  <c r="V349" i="4"/>
  <c r="U349" i="4"/>
  <c r="AD40" i="4" l="1"/>
  <c r="U350" i="4"/>
  <c r="AD350" i="4"/>
  <c r="V350" i="4"/>
  <c r="W351" i="4"/>
  <c r="AB350" i="4"/>
  <c r="AA350" i="4"/>
  <c r="X350" i="4"/>
  <c r="Y349" i="4"/>
  <c r="Z349" i="4"/>
  <c r="AD41" i="4" l="1"/>
  <c r="Z350" i="4"/>
  <c r="Y350" i="4"/>
  <c r="X351" i="4"/>
  <c r="W352" i="4"/>
  <c r="AD351" i="4"/>
  <c r="AB351" i="4"/>
  <c r="U351" i="4"/>
  <c r="AA351" i="4"/>
  <c r="V351" i="4"/>
  <c r="AD42" i="4" l="1"/>
  <c r="V352" i="4"/>
  <c r="AA352" i="4"/>
  <c r="AD352" i="4"/>
  <c r="Z351" i="4"/>
  <c r="U352" i="4"/>
  <c r="W353" i="4"/>
  <c r="X352" i="4"/>
  <c r="AB352" i="4"/>
  <c r="Y351" i="4"/>
  <c r="AD43" i="4" l="1"/>
  <c r="U353" i="4"/>
  <c r="AA353" i="4"/>
  <c r="V353" i="4"/>
  <c r="X353" i="4"/>
  <c r="W354" i="4"/>
  <c r="Z352" i="4"/>
  <c r="Y352" i="4"/>
  <c r="AB353" i="4"/>
  <c r="AD353" i="4"/>
  <c r="AD44" i="4" l="1"/>
  <c r="AD354" i="4"/>
  <c r="Y353" i="4"/>
  <c r="U354" i="4"/>
  <c r="AB354" i="4"/>
  <c r="Z353" i="4"/>
  <c r="X354" i="4"/>
  <c r="V354" i="4"/>
  <c r="AA354" i="4"/>
  <c r="AD45" i="4" l="1"/>
  <c r="Z354" i="4"/>
  <c r="Y354" i="4"/>
  <c r="AD46" i="4" l="1"/>
  <c r="AD331" i="4"/>
  <c r="AD47" i="4" l="1"/>
  <c r="AD48" i="4" l="1"/>
  <c r="AD49" i="4" l="1"/>
  <c r="AD50" i="4" l="1"/>
  <c r="G31" i="6"/>
  <c r="G32" i="6" s="1"/>
  <c r="AD51" i="4" l="1"/>
  <c r="G33" i="6"/>
  <c r="AD52" i="4" l="1"/>
  <c r="G34" i="6"/>
  <c r="AD53" i="4" l="1"/>
  <c r="G35" i="6"/>
  <c r="AD54" i="4" l="1"/>
  <c r="G36" i="6"/>
  <c r="AD55" i="4" l="1"/>
  <c r="AF39" i="4"/>
  <c r="AF40" i="4" s="1"/>
  <c r="AF41" i="4" s="1"/>
  <c r="AD56" i="4" l="1"/>
  <c r="AF42" i="4"/>
  <c r="AD57" i="4" l="1"/>
  <c r="AF54" i="4"/>
  <c r="AF66" i="4" s="1"/>
  <c r="AF78" i="4" s="1"/>
  <c r="AF90" i="4" s="1"/>
  <c r="AF102" i="4" s="1"/>
  <c r="AF114" i="4" s="1"/>
  <c r="AF126" i="4" s="1"/>
  <c r="AF138" i="4" s="1"/>
  <c r="AF150" i="4" s="1"/>
  <c r="AF162" i="4" s="1"/>
  <c r="AF174" i="4" s="1"/>
  <c r="AF186" i="4" s="1"/>
  <c r="AF198" i="4" s="1"/>
  <c r="AF210" i="4" s="1"/>
  <c r="AF222" i="4" s="1"/>
  <c r="AF234" i="4" s="1"/>
  <c r="AF246" i="4" s="1"/>
  <c r="AF258" i="4" s="1"/>
  <c r="AF270" i="4" s="1"/>
  <c r="AF282" i="4" s="1"/>
  <c r="AF294" i="4" s="1"/>
  <c r="AF306" i="4" s="1"/>
  <c r="AF318" i="4" s="1"/>
  <c r="AF43" i="4"/>
  <c r="AD58" i="4" l="1"/>
  <c r="AD332" i="4"/>
  <c r="AF46" i="4"/>
  <c r="AF58" i="4" s="1"/>
  <c r="AF70" i="4" s="1"/>
  <c r="AF82" i="4" s="1"/>
  <c r="AF94" i="4" s="1"/>
  <c r="AF106" i="4" s="1"/>
  <c r="AF118" i="4" s="1"/>
  <c r="AF130" i="4" s="1"/>
  <c r="AF142" i="4" s="1"/>
  <c r="AF154" i="4" s="1"/>
  <c r="AF166" i="4" s="1"/>
  <c r="AF178" i="4" s="1"/>
  <c r="AF190" i="4" s="1"/>
  <c r="AF202" i="4" s="1"/>
  <c r="AF214" i="4" s="1"/>
  <c r="AF226" i="4" s="1"/>
  <c r="AF238" i="4" s="1"/>
  <c r="AF250" i="4" s="1"/>
  <c r="AF262" i="4" s="1"/>
  <c r="AF274" i="4" s="1"/>
  <c r="AF286" i="4" s="1"/>
  <c r="AF298" i="4" s="1"/>
  <c r="AF310" i="4" s="1"/>
  <c r="AF322" i="4" s="1"/>
  <c r="AF48" i="4"/>
  <c r="AF60" i="4" s="1"/>
  <c r="AF72" i="4" s="1"/>
  <c r="AF84" i="4" s="1"/>
  <c r="AF96" i="4" s="1"/>
  <c r="AF108" i="4" s="1"/>
  <c r="AF120" i="4" s="1"/>
  <c r="AF132" i="4" s="1"/>
  <c r="AF144" i="4" s="1"/>
  <c r="AF156" i="4" s="1"/>
  <c r="AF168" i="4" s="1"/>
  <c r="AF180" i="4" s="1"/>
  <c r="AF192" i="4" s="1"/>
  <c r="AF204" i="4" s="1"/>
  <c r="AF216" i="4" s="1"/>
  <c r="AF228" i="4" s="1"/>
  <c r="AF240" i="4" s="1"/>
  <c r="AF252" i="4" s="1"/>
  <c r="AF264" i="4" s="1"/>
  <c r="AF276" i="4" s="1"/>
  <c r="AF288" i="4" s="1"/>
  <c r="AF300" i="4" s="1"/>
  <c r="AF312" i="4" s="1"/>
  <c r="AF324" i="4" s="1"/>
  <c r="AF47" i="4"/>
  <c r="AF59" i="4" s="1"/>
  <c r="AF71" i="4" s="1"/>
  <c r="AF83" i="4" s="1"/>
  <c r="AF95" i="4" s="1"/>
  <c r="AF107" i="4" s="1"/>
  <c r="AF119" i="4" s="1"/>
  <c r="AF131" i="4" s="1"/>
  <c r="AF143" i="4" s="1"/>
  <c r="AF155" i="4" s="1"/>
  <c r="AF167" i="4" s="1"/>
  <c r="AF179" i="4" s="1"/>
  <c r="AF191" i="4" s="1"/>
  <c r="AF203" i="4" s="1"/>
  <c r="AF215" i="4" s="1"/>
  <c r="AF227" i="4" s="1"/>
  <c r="AF239" i="4" s="1"/>
  <c r="AF251" i="4" s="1"/>
  <c r="AF263" i="4" s="1"/>
  <c r="AF275" i="4" s="1"/>
  <c r="AF287" i="4" s="1"/>
  <c r="AF299" i="4" s="1"/>
  <c r="AF311" i="4" s="1"/>
  <c r="AF323" i="4" s="1"/>
  <c r="AF50" i="4"/>
  <c r="AF62" i="4" s="1"/>
  <c r="AF74" i="4" s="1"/>
  <c r="AF86" i="4" s="1"/>
  <c r="AF98" i="4" s="1"/>
  <c r="AF110" i="4" s="1"/>
  <c r="AF122" i="4" s="1"/>
  <c r="AF134" i="4" s="1"/>
  <c r="AF146" i="4" s="1"/>
  <c r="AF158" i="4" s="1"/>
  <c r="AF170" i="4" s="1"/>
  <c r="AF182" i="4" s="1"/>
  <c r="AF194" i="4" s="1"/>
  <c r="AF206" i="4" s="1"/>
  <c r="AF218" i="4" s="1"/>
  <c r="AF230" i="4" s="1"/>
  <c r="AF242" i="4" s="1"/>
  <c r="AF254" i="4" s="1"/>
  <c r="AF266" i="4" s="1"/>
  <c r="AF278" i="4" s="1"/>
  <c r="AF290" i="4" s="1"/>
  <c r="AF302" i="4" s="1"/>
  <c r="AF314" i="4" s="1"/>
  <c r="AF326" i="4" s="1"/>
  <c r="AF45" i="4"/>
  <c r="AF57" i="4" s="1"/>
  <c r="AF69" i="4" s="1"/>
  <c r="AF81" i="4" s="1"/>
  <c r="AF93" i="4" s="1"/>
  <c r="AF105" i="4" s="1"/>
  <c r="AF117" i="4" s="1"/>
  <c r="AF129" i="4" s="1"/>
  <c r="AF141" i="4" s="1"/>
  <c r="AF153" i="4" s="1"/>
  <c r="AF165" i="4" s="1"/>
  <c r="AF177" i="4" s="1"/>
  <c r="AF189" i="4" s="1"/>
  <c r="AF201" i="4" s="1"/>
  <c r="AF213" i="4" s="1"/>
  <c r="AF225" i="4" s="1"/>
  <c r="AF237" i="4" s="1"/>
  <c r="AF249" i="4" s="1"/>
  <c r="AF261" i="4" s="1"/>
  <c r="AF273" i="4" s="1"/>
  <c r="AF285" i="4" s="1"/>
  <c r="AF297" i="4" s="1"/>
  <c r="AF309" i="4" s="1"/>
  <c r="AF321" i="4" s="1"/>
  <c r="AF49" i="4"/>
  <c r="AF61" i="4" s="1"/>
  <c r="AF73" i="4" s="1"/>
  <c r="AF85" i="4" s="1"/>
  <c r="AF97" i="4" s="1"/>
  <c r="AF109" i="4" s="1"/>
  <c r="AF121" i="4" s="1"/>
  <c r="AF133" i="4" s="1"/>
  <c r="AF145" i="4" s="1"/>
  <c r="AF157" i="4" s="1"/>
  <c r="AF169" i="4" s="1"/>
  <c r="AF181" i="4" s="1"/>
  <c r="AF193" i="4" s="1"/>
  <c r="AF205" i="4" s="1"/>
  <c r="AF217" i="4" s="1"/>
  <c r="AF229" i="4" s="1"/>
  <c r="AF241" i="4" s="1"/>
  <c r="AF253" i="4" s="1"/>
  <c r="AF265" i="4" s="1"/>
  <c r="AF277" i="4" s="1"/>
  <c r="AF289" i="4" s="1"/>
  <c r="AF301" i="4" s="1"/>
  <c r="AF313" i="4" s="1"/>
  <c r="AF325" i="4" s="1"/>
  <c r="AF52" i="4"/>
  <c r="AF64" i="4" s="1"/>
  <c r="AF76" i="4" s="1"/>
  <c r="AF88" i="4" s="1"/>
  <c r="AF100" i="4" s="1"/>
  <c r="AF112" i="4" s="1"/>
  <c r="AF124" i="4" s="1"/>
  <c r="AF136" i="4" s="1"/>
  <c r="AF148" i="4" s="1"/>
  <c r="AF160" i="4" s="1"/>
  <c r="AF172" i="4" s="1"/>
  <c r="AF184" i="4" s="1"/>
  <c r="AF196" i="4" s="1"/>
  <c r="AF208" i="4" s="1"/>
  <c r="AF220" i="4" s="1"/>
  <c r="AF232" i="4" s="1"/>
  <c r="AF244" i="4" s="1"/>
  <c r="AF256" i="4" s="1"/>
  <c r="AF268" i="4" s="1"/>
  <c r="AF280" i="4" s="1"/>
  <c r="AF292" i="4" s="1"/>
  <c r="AF304" i="4" s="1"/>
  <c r="AF316" i="4" s="1"/>
  <c r="AF53" i="4"/>
  <c r="AF65" i="4" s="1"/>
  <c r="AF77" i="4" s="1"/>
  <c r="AF89" i="4" s="1"/>
  <c r="AF101" i="4" s="1"/>
  <c r="AF113" i="4" s="1"/>
  <c r="AF125" i="4" s="1"/>
  <c r="AF137" i="4" s="1"/>
  <c r="AF149" i="4" s="1"/>
  <c r="AF161" i="4" s="1"/>
  <c r="AF173" i="4" s="1"/>
  <c r="AF185" i="4" s="1"/>
  <c r="AF197" i="4" s="1"/>
  <c r="AF209" i="4" s="1"/>
  <c r="AF221" i="4" s="1"/>
  <c r="AF233" i="4" s="1"/>
  <c r="AF245" i="4" s="1"/>
  <c r="AF257" i="4" s="1"/>
  <c r="AF269" i="4" s="1"/>
  <c r="AF281" i="4" s="1"/>
  <c r="AF293" i="4" s="1"/>
  <c r="AF305" i="4" s="1"/>
  <c r="AF317" i="4" s="1"/>
  <c r="AF51" i="4"/>
  <c r="AF63" i="4" s="1"/>
  <c r="AF75" i="4" s="1"/>
  <c r="AF87" i="4" s="1"/>
  <c r="AF99" i="4" s="1"/>
  <c r="AF111" i="4" s="1"/>
  <c r="AF123" i="4" s="1"/>
  <c r="AF135" i="4" s="1"/>
  <c r="AF147" i="4" s="1"/>
  <c r="AF159" i="4" s="1"/>
  <c r="AF171" i="4" s="1"/>
  <c r="AF183" i="4" s="1"/>
  <c r="AF195" i="4" s="1"/>
  <c r="AF207" i="4" s="1"/>
  <c r="AF219" i="4" s="1"/>
  <c r="AF231" i="4" s="1"/>
  <c r="AF243" i="4" s="1"/>
  <c r="AF255" i="4" s="1"/>
  <c r="AF267" i="4" s="1"/>
  <c r="AF279" i="4" s="1"/>
  <c r="AF291" i="4" s="1"/>
  <c r="AF303" i="4" s="1"/>
  <c r="AF315" i="4" s="1"/>
  <c r="AF55" i="4"/>
  <c r="AF67" i="4" s="1"/>
  <c r="AF79" i="4" s="1"/>
  <c r="AF91" i="4" s="1"/>
  <c r="AF103" i="4" s="1"/>
  <c r="AF115" i="4" s="1"/>
  <c r="AF127" i="4" s="1"/>
  <c r="AF139" i="4" s="1"/>
  <c r="AF151" i="4" s="1"/>
  <c r="AF163" i="4" s="1"/>
  <c r="AF175" i="4" s="1"/>
  <c r="AF187" i="4" s="1"/>
  <c r="AF199" i="4" s="1"/>
  <c r="AF211" i="4" s="1"/>
  <c r="AF223" i="4" s="1"/>
  <c r="AF235" i="4" s="1"/>
  <c r="AF247" i="4" s="1"/>
  <c r="AF259" i="4" s="1"/>
  <c r="AF271" i="4" s="1"/>
  <c r="AF283" i="4" s="1"/>
  <c r="AF295" i="4" s="1"/>
  <c r="AF307" i="4" s="1"/>
  <c r="AF319" i="4" s="1"/>
  <c r="AF44" i="4"/>
  <c r="AF56" i="4" s="1"/>
  <c r="AF68" i="4" s="1"/>
  <c r="AF80" i="4" s="1"/>
  <c r="AF92" i="4" s="1"/>
  <c r="AF104" i="4" s="1"/>
  <c r="AF116" i="4" s="1"/>
  <c r="AF128" i="4" s="1"/>
  <c r="AF140" i="4" s="1"/>
  <c r="AF152" i="4" s="1"/>
  <c r="AF164" i="4" s="1"/>
  <c r="AF176" i="4" s="1"/>
  <c r="AF188" i="4" s="1"/>
  <c r="AF200" i="4" s="1"/>
  <c r="AF212" i="4" s="1"/>
  <c r="AF224" i="4" s="1"/>
  <c r="AF236" i="4" s="1"/>
  <c r="AF248" i="4" s="1"/>
  <c r="AF260" i="4" s="1"/>
  <c r="AF272" i="4" s="1"/>
  <c r="AF284" i="4" s="1"/>
  <c r="AF296" i="4" s="1"/>
  <c r="AF308" i="4" s="1"/>
  <c r="AF320" i="4" s="1"/>
  <c r="AD59" i="4" l="1"/>
  <c r="AD60" i="4" l="1"/>
  <c r="AE51" i="4" l="1"/>
  <c r="AE63" i="4" s="1"/>
  <c r="AE75" i="4" s="1"/>
  <c r="AE87" i="4" s="1"/>
  <c r="AE99" i="4" s="1"/>
  <c r="AE111" i="4" s="1"/>
  <c r="AE123" i="4" s="1"/>
  <c r="AE135" i="4" s="1"/>
  <c r="AE147" i="4" s="1"/>
  <c r="AE159" i="4" s="1"/>
  <c r="AE171" i="4" s="1"/>
  <c r="AE183" i="4" s="1"/>
  <c r="AE195" i="4" s="1"/>
  <c r="AE207" i="4" s="1"/>
  <c r="AE219" i="4" s="1"/>
  <c r="AE231" i="4" s="1"/>
  <c r="AE243" i="4" s="1"/>
  <c r="AE255" i="4" s="1"/>
  <c r="AE267" i="4" s="1"/>
  <c r="AE279" i="4" s="1"/>
  <c r="AE291" i="4" s="1"/>
  <c r="AE303" i="4" s="1"/>
  <c r="AE315" i="4" s="1"/>
  <c r="AE62" i="4"/>
  <c r="AE74" i="4" s="1"/>
  <c r="AE86" i="4" s="1"/>
  <c r="AE98" i="4" s="1"/>
  <c r="AE110" i="4" s="1"/>
  <c r="AE122" i="4" s="1"/>
  <c r="AE134" i="4" s="1"/>
  <c r="AE146" i="4" s="1"/>
  <c r="AE158" i="4" s="1"/>
  <c r="AE170" i="4" s="1"/>
  <c r="AE182" i="4" s="1"/>
  <c r="AE194" i="4" s="1"/>
  <c r="AE206" i="4" s="1"/>
  <c r="AE218" i="4" s="1"/>
  <c r="AE230" i="4" s="1"/>
  <c r="AE242" i="4" s="1"/>
  <c r="AE254" i="4" s="1"/>
  <c r="AE266" i="4" s="1"/>
  <c r="AE278" i="4" s="1"/>
  <c r="AE290" i="4" s="1"/>
  <c r="AE302" i="4" s="1"/>
  <c r="AE314" i="4" s="1"/>
  <c r="AE326" i="4" s="1"/>
  <c r="AE57" i="4"/>
  <c r="AE69" i="4" s="1"/>
  <c r="AE81" i="4" s="1"/>
  <c r="AE93" i="4" s="1"/>
  <c r="AE105" i="4" s="1"/>
  <c r="AE117" i="4" s="1"/>
  <c r="AE129" i="4" s="1"/>
  <c r="AE141" i="4" s="1"/>
  <c r="AE153" i="4" s="1"/>
  <c r="AE165" i="4" s="1"/>
  <c r="AE177" i="4" s="1"/>
  <c r="AE189" i="4" s="1"/>
  <c r="AE201" i="4" s="1"/>
  <c r="AE213" i="4" s="1"/>
  <c r="AE225" i="4" s="1"/>
  <c r="AE237" i="4" s="1"/>
  <c r="AE249" i="4" s="1"/>
  <c r="AE261" i="4" s="1"/>
  <c r="AE273" i="4" s="1"/>
  <c r="AE285" i="4" s="1"/>
  <c r="AE297" i="4" s="1"/>
  <c r="AE309" i="4" s="1"/>
  <c r="AE321" i="4" s="1"/>
  <c r="AE52" i="4"/>
  <c r="AE64" i="4" s="1"/>
  <c r="AE76" i="4" s="1"/>
  <c r="AE88" i="4" s="1"/>
  <c r="AE100" i="4" s="1"/>
  <c r="AE112" i="4" s="1"/>
  <c r="AE124" i="4" s="1"/>
  <c r="AE136" i="4" s="1"/>
  <c r="AE148" i="4" s="1"/>
  <c r="AE160" i="4" s="1"/>
  <c r="AE172" i="4" s="1"/>
  <c r="AE184" i="4" s="1"/>
  <c r="AE196" i="4" s="1"/>
  <c r="AE208" i="4" s="1"/>
  <c r="AE220" i="4" s="1"/>
  <c r="AE232" i="4" s="1"/>
  <c r="AE244" i="4" s="1"/>
  <c r="AE256" i="4" s="1"/>
  <c r="AE268" i="4" s="1"/>
  <c r="AE280" i="4" s="1"/>
  <c r="AE292" i="4" s="1"/>
  <c r="AE304" i="4" s="1"/>
  <c r="AE316" i="4" s="1"/>
  <c r="AE59" i="4"/>
  <c r="AE71" i="4" s="1"/>
  <c r="AE83" i="4" s="1"/>
  <c r="AE95" i="4" s="1"/>
  <c r="AE107" i="4" s="1"/>
  <c r="AE119" i="4" s="1"/>
  <c r="AE131" i="4" s="1"/>
  <c r="AE143" i="4" s="1"/>
  <c r="AE155" i="4" s="1"/>
  <c r="AE167" i="4" s="1"/>
  <c r="AE179" i="4" s="1"/>
  <c r="AE191" i="4" s="1"/>
  <c r="AE203" i="4" s="1"/>
  <c r="AE215" i="4" s="1"/>
  <c r="AE227" i="4" s="1"/>
  <c r="AE239" i="4" s="1"/>
  <c r="AE251" i="4" s="1"/>
  <c r="AE263" i="4" s="1"/>
  <c r="AE275" i="4" s="1"/>
  <c r="AE287" i="4" s="1"/>
  <c r="AE299" i="4" s="1"/>
  <c r="AE311" i="4" s="1"/>
  <c r="AE323" i="4" s="1"/>
  <c r="AE61" i="4"/>
  <c r="AE73" i="4" s="1"/>
  <c r="AE85" i="4" s="1"/>
  <c r="AE97" i="4" s="1"/>
  <c r="AE109" i="4" s="1"/>
  <c r="AE121" i="4" s="1"/>
  <c r="AE133" i="4" s="1"/>
  <c r="AE145" i="4" s="1"/>
  <c r="AE157" i="4" s="1"/>
  <c r="AE169" i="4" s="1"/>
  <c r="AE181" i="4" s="1"/>
  <c r="AE193" i="4" s="1"/>
  <c r="AE205" i="4" s="1"/>
  <c r="AE217" i="4" s="1"/>
  <c r="AE229" i="4" s="1"/>
  <c r="AE241" i="4" s="1"/>
  <c r="AE253" i="4" s="1"/>
  <c r="AE265" i="4" s="1"/>
  <c r="AE277" i="4" s="1"/>
  <c r="AE289" i="4" s="1"/>
  <c r="AE301" i="4" s="1"/>
  <c r="AE313" i="4" s="1"/>
  <c r="AE325" i="4" s="1"/>
  <c r="AE60" i="4"/>
  <c r="AE72" i="4" s="1"/>
  <c r="AE84" i="4" s="1"/>
  <c r="AE96" i="4" s="1"/>
  <c r="AE108" i="4" s="1"/>
  <c r="AE120" i="4" s="1"/>
  <c r="AE132" i="4" s="1"/>
  <c r="AE144" i="4" s="1"/>
  <c r="AE156" i="4" s="1"/>
  <c r="AE168" i="4" s="1"/>
  <c r="AE180" i="4" s="1"/>
  <c r="AE192" i="4" s="1"/>
  <c r="AE204" i="4" s="1"/>
  <c r="AE216" i="4" s="1"/>
  <c r="AE228" i="4" s="1"/>
  <c r="AE240" i="4" s="1"/>
  <c r="AE252" i="4" s="1"/>
  <c r="AE264" i="4" s="1"/>
  <c r="AE276" i="4" s="1"/>
  <c r="AE288" i="4" s="1"/>
  <c r="AE300" i="4" s="1"/>
  <c r="AE312" i="4" s="1"/>
  <c r="AE324" i="4" s="1"/>
  <c r="AE56" i="4"/>
  <c r="AE68" i="4" s="1"/>
  <c r="AE80" i="4" s="1"/>
  <c r="AE92" i="4" s="1"/>
  <c r="AE104" i="4" s="1"/>
  <c r="AE116" i="4" s="1"/>
  <c r="AE128" i="4" s="1"/>
  <c r="AE140" i="4" s="1"/>
  <c r="AE152" i="4" s="1"/>
  <c r="AE164" i="4" s="1"/>
  <c r="AE176" i="4" s="1"/>
  <c r="AE188" i="4" s="1"/>
  <c r="AE200" i="4" s="1"/>
  <c r="AE212" i="4" s="1"/>
  <c r="AE224" i="4" s="1"/>
  <c r="AE236" i="4" s="1"/>
  <c r="AE248" i="4" s="1"/>
  <c r="AE260" i="4" s="1"/>
  <c r="AE272" i="4" s="1"/>
  <c r="AE284" i="4" s="1"/>
  <c r="AE296" i="4" s="1"/>
  <c r="AE308" i="4" s="1"/>
  <c r="AE320" i="4" s="1"/>
  <c r="AE55" i="4"/>
  <c r="AE67" i="4" s="1"/>
  <c r="AE79" i="4" s="1"/>
  <c r="AE91" i="4" s="1"/>
  <c r="AE103" i="4" s="1"/>
  <c r="AE115" i="4" s="1"/>
  <c r="AE127" i="4" s="1"/>
  <c r="AE139" i="4" s="1"/>
  <c r="AE151" i="4" s="1"/>
  <c r="AE163" i="4" s="1"/>
  <c r="AE175" i="4" s="1"/>
  <c r="AE187" i="4" s="1"/>
  <c r="AE199" i="4" s="1"/>
  <c r="AE211" i="4" s="1"/>
  <c r="AE223" i="4" s="1"/>
  <c r="AE235" i="4" s="1"/>
  <c r="AE247" i="4" s="1"/>
  <c r="AE259" i="4" s="1"/>
  <c r="AE271" i="4" s="1"/>
  <c r="AE283" i="4" s="1"/>
  <c r="AE295" i="4" s="1"/>
  <c r="AE307" i="4" s="1"/>
  <c r="AE319" i="4" s="1"/>
  <c r="AE54" i="4"/>
  <c r="AE66" i="4" s="1"/>
  <c r="AE78" i="4" s="1"/>
  <c r="AE90" i="4" s="1"/>
  <c r="AE102" i="4" s="1"/>
  <c r="AE114" i="4" s="1"/>
  <c r="AE126" i="4" s="1"/>
  <c r="AE138" i="4" s="1"/>
  <c r="AE150" i="4" s="1"/>
  <c r="AE162" i="4" s="1"/>
  <c r="AE174" i="4" s="1"/>
  <c r="AE186" i="4" s="1"/>
  <c r="AE198" i="4" s="1"/>
  <c r="AE210" i="4" s="1"/>
  <c r="AE222" i="4" s="1"/>
  <c r="AE234" i="4" s="1"/>
  <c r="AE246" i="4" s="1"/>
  <c r="AE258" i="4" s="1"/>
  <c r="AE270" i="4" s="1"/>
  <c r="AE282" i="4" s="1"/>
  <c r="AE294" i="4" s="1"/>
  <c r="AE306" i="4" s="1"/>
  <c r="AE318" i="4" s="1"/>
  <c r="AE53" i="4"/>
  <c r="AE65" i="4" s="1"/>
  <c r="AE77" i="4" s="1"/>
  <c r="AE89" i="4" s="1"/>
  <c r="AE101" i="4" s="1"/>
  <c r="AE113" i="4" s="1"/>
  <c r="AE125" i="4" s="1"/>
  <c r="AE137" i="4" s="1"/>
  <c r="AE149" i="4" s="1"/>
  <c r="AE161" i="4" s="1"/>
  <c r="AE173" i="4" s="1"/>
  <c r="AE185" i="4" s="1"/>
  <c r="AE197" i="4" s="1"/>
  <c r="AE209" i="4" s="1"/>
  <c r="AE221" i="4" s="1"/>
  <c r="AE233" i="4" s="1"/>
  <c r="AE245" i="4" s="1"/>
  <c r="AE257" i="4" s="1"/>
  <c r="AE269" i="4" s="1"/>
  <c r="AE281" i="4" s="1"/>
  <c r="AE293" i="4" s="1"/>
  <c r="AE305" i="4" s="1"/>
  <c r="AE317" i="4" s="1"/>
  <c r="AE58" i="4"/>
  <c r="AE70" i="4" s="1"/>
  <c r="AE82" i="4" s="1"/>
  <c r="AE94" i="4" s="1"/>
  <c r="AE106" i="4" s="1"/>
  <c r="AE118" i="4" s="1"/>
  <c r="AE130" i="4" s="1"/>
  <c r="AE142" i="4" s="1"/>
  <c r="AE154" i="4" s="1"/>
  <c r="AE166" i="4" s="1"/>
  <c r="AE178" i="4" s="1"/>
  <c r="AE190" i="4" s="1"/>
  <c r="AE202" i="4" s="1"/>
  <c r="AE214" i="4" s="1"/>
  <c r="AE226" i="4" s="1"/>
  <c r="AE238" i="4" s="1"/>
  <c r="AE250" i="4" s="1"/>
  <c r="AE262" i="4" s="1"/>
  <c r="AE274" i="4" s="1"/>
  <c r="AE286" i="4" s="1"/>
  <c r="AE298" i="4" s="1"/>
  <c r="AE310" i="4" s="1"/>
  <c r="AE322" i="4" s="1"/>
  <c r="M3" i="5" l="1"/>
  <c r="AG27" i="4" l="1"/>
  <c r="AG39" i="4" s="1"/>
  <c r="AG51" i="4" s="1"/>
  <c r="AG63" i="4" s="1"/>
  <c r="AG75" i="4" s="1"/>
  <c r="AG87" i="4" s="1"/>
  <c r="AG99" i="4" s="1"/>
  <c r="AG111" i="4" s="1"/>
  <c r="AG123" i="4" s="1"/>
  <c r="AG135" i="4" s="1"/>
  <c r="AG147" i="4" s="1"/>
  <c r="AG159" i="4" s="1"/>
  <c r="AG171" i="4" s="1"/>
  <c r="AG183" i="4" s="1"/>
  <c r="AG195" i="4" s="1"/>
  <c r="AG207" i="4" s="1"/>
  <c r="AG219" i="4" s="1"/>
  <c r="AG231" i="4" s="1"/>
  <c r="AG243" i="4" s="1"/>
  <c r="AG255" i="4" s="1"/>
  <c r="AG267" i="4" s="1"/>
  <c r="AG279" i="4" s="1"/>
  <c r="AG291" i="4" s="1"/>
  <c r="AG303" i="4" s="1"/>
  <c r="AG315" i="4" s="1"/>
  <c r="AG15" i="4"/>
  <c r="AG16" i="4" s="1"/>
  <c r="AG17" i="4" s="1"/>
  <c r="AG18" i="4" s="1"/>
  <c r="AG19" i="4" s="1"/>
  <c r="AG20" i="4" s="1"/>
  <c r="AG21" i="4" s="1"/>
  <c r="H367" i="4"/>
  <c r="I340" i="4"/>
  <c r="M331" i="4"/>
  <c r="M378" i="4"/>
  <c r="M329" i="4"/>
  <c r="H336" i="4"/>
  <c r="N329" i="4"/>
  <c r="H7" i="4"/>
  <c r="M368" i="4"/>
  <c r="M346" i="4"/>
  <c r="M335" i="4"/>
  <c r="H351" i="4"/>
  <c r="I339" i="4"/>
  <c r="M382" i="4"/>
  <c r="H343" i="4"/>
  <c r="M366" i="4"/>
  <c r="M347" i="4"/>
  <c r="M342" i="4"/>
  <c r="I349" i="4"/>
  <c r="H344" i="4"/>
  <c r="M353" i="4"/>
  <c r="M379" i="4"/>
  <c r="M374" i="4"/>
  <c r="N352" i="4"/>
  <c r="M372" i="4"/>
  <c r="H378" i="4"/>
  <c r="M377" i="4"/>
  <c r="I345" i="4"/>
  <c r="I333" i="4"/>
  <c r="H381" i="4"/>
  <c r="M334" i="4"/>
  <c r="N333" i="4"/>
  <c r="N348" i="4"/>
  <c r="M330" i="4"/>
  <c r="I353" i="4"/>
  <c r="M376" i="4"/>
  <c r="H331" i="4"/>
  <c r="N351" i="4"/>
  <c r="I343" i="4"/>
  <c r="H368" i="4"/>
  <c r="M352" i="4"/>
  <c r="N340" i="4"/>
  <c r="M341" i="4"/>
  <c r="I329" i="4"/>
  <c r="H338" i="4"/>
  <c r="M333" i="4"/>
  <c r="H342" i="4"/>
  <c r="H358" i="4"/>
  <c r="M7" i="4"/>
  <c r="H382" i="4"/>
  <c r="I347" i="4"/>
  <c r="N330" i="4"/>
  <c r="I334" i="4"/>
  <c r="H376" i="4"/>
  <c r="H359" i="4"/>
  <c r="N7" i="4"/>
  <c r="H353" i="4"/>
  <c r="M336" i="4"/>
  <c r="J359" i="4"/>
  <c r="J360" i="4"/>
  <c r="J361" i="4"/>
  <c r="J363" i="4"/>
  <c r="J364" i="4"/>
  <c r="J340" i="4"/>
  <c r="J341" i="4"/>
  <c r="J370" i="4"/>
  <c r="J342" i="4"/>
  <c r="J344" i="4"/>
  <c r="J348" i="4"/>
  <c r="J378" i="4"/>
  <c r="J379" i="4"/>
  <c r="J353" i="4"/>
  <c r="J382" i="4"/>
  <c r="L333" i="4"/>
  <c r="H360" i="4"/>
  <c r="H357" i="4"/>
  <c r="M359" i="4"/>
  <c r="H333" i="4"/>
  <c r="H369" i="4"/>
  <c r="M361" i="4"/>
  <c r="H347" i="4"/>
  <c r="I352" i="4"/>
  <c r="H350" i="4"/>
  <c r="H337" i="4"/>
  <c r="I351" i="4"/>
  <c r="M332" i="4"/>
  <c r="I336" i="4"/>
  <c r="H370" i="4"/>
  <c r="I7" i="4"/>
  <c r="H346" i="4"/>
  <c r="H380" i="4"/>
  <c r="M369" i="4"/>
  <c r="H361" i="4"/>
  <c r="H354" i="4"/>
  <c r="M344" i="4"/>
  <c r="H377" i="4"/>
  <c r="K7" i="4"/>
  <c r="H340" i="4"/>
  <c r="I346" i="4"/>
  <c r="H352" i="4"/>
  <c r="J7" i="4"/>
  <c r="N337" i="4"/>
  <c r="M380" i="4"/>
  <c r="H373" i="4"/>
  <c r="N334" i="4"/>
  <c r="M358" i="4"/>
  <c r="N331" i="4"/>
  <c r="H365" i="4"/>
  <c r="H349" i="4"/>
  <c r="I330" i="4"/>
  <c r="M339" i="4"/>
  <c r="L329" i="4"/>
  <c r="J333" i="4"/>
  <c r="J362" i="4"/>
  <c r="N354" i="4"/>
  <c r="N332" i="4"/>
  <c r="N341" i="4"/>
  <c r="N345" i="4"/>
  <c r="M351" i="4"/>
  <c r="M362" i="4"/>
  <c r="M370" i="4"/>
  <c r="M364" i="4"/>
  <c r="I337" i="4"/>
  <c r="H374" i="4"/>
  <c r="M381" i="4"/>
  <c r="N343" i="4"/>
  <c r="I338" i="4"/>
  <c r="H364" i="4"/>
  <c r="N338" i="4"/>
  <c r="M354" i="4"/>
  <c r="M337" i="4"/>
  <c r="H379" i="4"/>
  <c r="I332" i="4"/>
  <c r="M363" i="4"/>
  <c r="N349" i="4"/>
  <c r="I331" i="4"/>
  <c r="H339" i="4"/>
  <c r="N347" i="4"/>
  <c r="H366" i="4"/>
  <c r="N342" i="4"/>
  <c r="N346" i="4"/>
  <c r="N335" i="4"/>
  <c r="M360" i="4"/>
  <c r="H375" i="4"/>
  <c r="I348" i="4"/>
  <c r="M345" i="4"/>
  <c r="H363" i="4"/>
  <c r="M367" i="4"/>
  <c r="I335" i="4"/>
  <c r="H329" i="4"/>
  <c r="J329" i="4"/>
  <c r="J336" i="4"/>
  <c r="J366" i="4"/>
  <c r="J339" i="4"/>
  <c r="N353" i="4"/>
  <c r="H341" i="4"/>
  <c r="L7" i="4"/>
  <c r="H335" i="4"/>
  <c r="I342" i="4"/>
  <c r="J335" i="4"/>
  <c r="J367" i="4"/>
  <c r="J358" i="4"/>
  <c r="J347" i="4"/>
  <c r="J377" i="4"/>
  <c r="J349" i="4"/>
  <c r="J352" i="4"/>
  <c r="L335" i="4"/>
  <c r="L337" i="4"/>
  <c r="L339" i="4"/>
  <c r="L346" i="4"/>
  <c r="L352" i="4"/>
  <c r="L353" i="4"/>
  <c r="L354" i="4"/>
  <c r="L338" i="4"/>
  <c r="L349" i="4"/>
  <c r="L348" i="4"/>
  <c r="L350" i="4"/>
  <c r="H372" i="4"/>
  <c r="H330" i="4"/>
  <c r="M348" i="4"/>
  <c r="H371" i="4"/>
  <c r="I350" i="4"/>
  <c r="I344" i="4"/>
  <c r="M357" i="4"/>
  <c r="M340" i="4"/>
  <c r="M343" i="4"/>
  <c r="N339" i="4"/>
  <c r="J357" i="4"/>
  <c r="J334" i="4"/>
  <c r="J368" i="4"/>
  <c r="J371" i="4"/>
  <c r="L330" i="4"/>
  <c r="J330" i="4"/>
  <c r="J345" i="4"/>
  <c r="J375" i="4"/>
  <c r="J376" i="4"/>
  <c r="J351" i="4"/>
  <c r="J381" i="4"/>
  <c r="L334" i="4"/>
  <c r="L345" i="4"/>
  <c r="L351" i="4"/>
  <c r="I354" i="4"/>
  <c r="M349" i="4"/>
  <c r="M375" i="4"/>
  <c r="M350" i="4"/>
  <c r="H332" i="4"/>
  <c r="N350" i="4"/>
  <c r="M365" i="4"/>
  <c r="M371" i="4"/>
  <c r="J331" i="4"/>
  <c r="J365" i="4"/>
  <c r="J337" i="4"/>
  <c r="J338" i="4"/>
  <c r="J343" i="4"/>
  <c r="J373" i="4"/>
  <c r="L331" i="4"/>
  <c r="J350" i="4"/>
  <c r="J380" i="4"/>
  <c r="L332" i="4"/>
  <c r="L340" i="4"/>
  <c r="L341" i="4"/>
  <c r="L343" i="4"/>
  <c r="N344" i="4"/>
  <c r="M373" i="4"/>
  <c r="H348" i="4"/>
  <c r="H345" i="4"/>
  <c r="H334" i="4"/>
  <c r="J374" i="4"/>
  <c r="J346" i="4"/>
  <c r="L344" i="4"/>
  <c r="I341" i="4"/>
  <c r="L347" i="4"/>
  <c r="J369" i="4"/>
  <c r="J372" i="4"/>
  <c r="H362" i="4"/>
  <c r="M338" i="4"/>
  <c r="N336" i="4"/>
  <c r="J332" i="4"/>
  <c r="J354" i="4"/>
  <c r="L336" i="4"/>
  <c r="L342" i="4"/>
  <c r="AG28" i="4" l="1"/>
  <c r="AG329" i="4"/>
  <c r="AG22" i="4"/>
  <c r="AG23" i="4" s="1"/>
  <c r="AG24" i="4" s="1"/>
  <c r="AG25" i="4" s="1"/>
  <c r="AG26" i="4" s="1"/>
  <c r="G7" i="4"/>
  <c r="AG40" i="4" l="1"/>
  <c r="AG52" i="4" s="1"/>
  <c r="AG64" i="4" s="1"/>
  <c r="AG76" i="4" s="1"/>
  <c r="AG88" i="4" s="1"/>
  <c r="AG100" i="4" s="1"/>
  <c r="AG112" i="4" s="1"/>
  <c r="AG124" i="4" s="1"/>
  <c r="AG136" i="4" s="1"/>
  <c r="AG148" i="4" s="1"/>
  <c r="AG160" i="4" s="1"/>
  <c r="AG172" i="4" s="1"/>
  <c r="AG184" i="4" s="1"/>
  <c r="AG196" i="4" s="1"/>
  <c r="AG208" i="4" s="1"/>
  <c r="AG220" i="4" s="1"/>
  <c r="AG232" i="4" s="1"/>
  <c r="AG244" i="4" s="1"/>
  <c r="AG256" i="4" s="1"/>
  <c r="AG268" i="4" s="1"/>
  <c r="AG280" i="4" s="1"/>
  <c r="AG292" i="4" s="1"/>
  <c r="AG304" i="4" s="1"/>
  <c r="AG316" i="4" s="1"/>
  <c r="G316" i="4" s="1"/>
  <c r="AG29" i="4"/>
  <c r="G29" i="4" s="1"/>
  <c r="G315" i="4"/>
  <c r="G17" i="4"/>
  <c r="G63" i="4"/>
  <c r="G291" i="4"/>
  <c r="G75" i="4"/>
  <c r="G39" i="4"/>
  <c r="G231" i="4"/>
  <c r="G279" i="4"/>
  <c r="G195" i="4"/>
  <c r="G27" i="4"/>
  <c r="G255" i="4"/>
  <c r="G147" i="4"/>
  <c r="G111" i="4"/>
  <c r="G123" i="4"/>
  <c r="G16" i="4"/>
  <c r="G87" i="4"/>
  <c r="G51" i="4"/>
  <c r="G243" i="4"/>
  <c r="G207" i="4"/>
  <c r="G219" i="4"/>
  <c r="G303" i="4"/>
  <c r="G159" i="4"/>
  <c r="G171" i="4"/>
  <c r="G135" i="4"/>
  <c r="G28" i="4"/>
  <c r="G99" i="4"/>
  <c r="G267" i="4"/>
  <c r="G15" i="4"/>
  <c r="G183" i="4"/>
  <c r="G18" i="4"/>
  <c r="G19" i="4"/>
  <c r="G20" i="4"/>
  <c r="G21" i="4"/>
  <c r="G22" i="4"/>
  <c r="G23" i="4"/>
  <c r="G24" i="4"/>
  <c r="G25" i="4"/>
  <c r="G26" i="4"/>
  <c r="AG357" i="4"/>
  <c r="G329" i="4"/>
  <c r="K329" i="4"/>
  <c r="G76" i="4" l="1"/>
  <c r="G112" i="4"/>
  <c r="G172" i="4"/>
  <c r="G292" i="4"/>
  <c r="G280" i="4"/>
  <c r="G124" i="4"/>
  <c r="G232" i="4"/>
  <c r="G220" i="4"/>
  <c r="G64" i="4"/>
  <c r="G208" i="4"/>
  <c r="G52" i="4"/>
  <c r="G160" i="4"/>
  <c r="AG41" i="4"/>
  <c r="AG30" i="4"/>
  <c r="G304" i="4"/>
  <c r="G148" i="4"/>
  <c r="G40" i="4"/>
  <c r="G100" i="4"/>
  <c r="G88" i="4"/>
  <c r="G184" i="4"/>
  <c r="G136" i="4"/>
  <c r="G268" i="4"/>
  <c r="G256" i="4"/>
  <c r="G244" i="4"/>
  <c r="G196" i="4"/>
  <c r="AG42" i="4" l="1"/>
  <c r="AG31" i="4"/>
  <c r="G30" i="4"/>
  <c r="AG53" i="4"/>
  <c r="G41" i="4"/>
  <c r="AG54" i="4" l="1"/>
  <c r="G42" i="4"/>
  <c r="AG65" i="4"/>
  <c r="G53" i="4"/>
  <c r="AG32" i="4"/>
  <c r="AG43" i="4"/>
  <c r="G31" i="4"/>
  <c r="G32" i="4" l="1"/>
  <c r="AG33" i="4"/>
  <c r="AG44" i="4"/>
  <c r="AG77" i="4"/>
  <c r="G65" i="4"/>
  <c r="AG55" i="4"/>
  <c r="G43" i="4"/>
  <c r="AG66" i="4"/>
  <c r="G54" i="4"/>
  <c r="AG78" i="4" l="1"/>
  <c r="G66" i="4"/>
  <c r="AG56" i="4"/>
  <c r="G44" i="4"/>
  <c r="AG67" i="4"/>
  <c r="G55" i="4"/>
  <c r="AG330" i="4"/>
  <c r="AG34" i="4"/>
  <c r="G33" i="4"/>
  <c r="AG45" i="4"/>
  <c r="AG89" i="4"/>
  <c r="G77" i="4"/>
  <c r="AG101" i="4" l="1"/>
  <c r="G89" i="4"/>
  <c r="AG46" i="4"/>
  <c r="AG35" i="4"/>
  <c r="G34" i="4"/>
  <c r="G330" i="4"/>
  <c r="AG358" i="4"/>
  <c r="K330" i="4"/>
  <c r="AG68" i="4"/>
  <c r="G56" i="4"/>
  <c r="AG57" i="4"/>
  <c r="G45" i="4"/>
  <c r="AG331" i="4"/>
  <c r="AG79" i="4"/>
  <c r="G67" i="4"/>
  <c r="AG90" i="4"/>
  <c r="G78" i="4"/>
  <c r="AG36" i="4" l="1"/>
  <c r="AG47" i="4"/>
  <c r="G35" i="4"/>
  <c r="AG102" i="4"/>
  <c r="G90" i="4"/>
  <c r="AG359" i="4"/>
  <c r="G331" i="4"/>
  <c r="K331" i="4"/>
  <c r="AG80" i="4"/>
  <c r="G68" i="4"/>
  <c r="AG58" i="4"/>
  <c r="G46" i="4"/>
  <c r="AG91" i="4"/>
  <c r="G79" i="4"/>
  <c r="G57" i="4"/>
  <c r="AG332" i="4"/>
  <c r="AG69" i="4"/>
  <c r="AG113" i="4"/>
  <c r="G101" i="4"/>
  <c r="AG114" i="4" l="1"/>
  <c r="G102" i="4"/>
  <c r="G69" i="4"/>
  <c r="AG333" i="4"/>
  <c r="AG81" i="4"/>
  <c r="AG103" i="4"/>
  <c r="G91" i="4"/>
  <c r="AG70" i="4"/>
  <c r="G58" i="4"/>
  <c r="AG125" i="4"/>
  <c r="G113" i="4"/>
  <c r="AG360" i="4"/>
  <c r="G332" i="4"/>
  <c r="K332" i="4"/>
  <c r="AG59" i="4"/>
  <c r="G47" i="4"/>
  <c r="G80" i="4"/>
  <c r="AG92" i="4"/>
  <c r="AG48" i="4"/>
  <c r="AG37" i="4"/>
  <c r="G36" i="4"/>
  <c r="AG104" i="4" l="1"/>
  <c r="G92" i="4"/>
  <c r="G70" i="4"/>
  <c r="AG82" i="4"/>
  <c r="G333" i="4"/>
  <c r="AG361" i="4"/>
  <c r="K333" i="4"/>
  <c r="G37" i="4"/>
  <c r="AG38" i="4"/>
  <c r="AG49" i="4"/>
  <c r="AG137" i="4"/>
  <c r="G125" i="4"/>
  <c r="AG115" i="4"/>
  <c r="G103" i="4"/>
  <c r="AG60" i="4"/>
  <c r="G48" i="4"/>
  <c r="AG71" i="4"/>
  <c r="G59" i="4"/>
  <c r="AG93" i="4"/>
  <c r="G81" i="4"/>
  <c r="AG334" i="4"/>
  <c r="AG126" i="4"/>
  <c r="G114" i="4"/>
  <c r="AG138" i="4" l="1"/>
  <c r="G126" i="4"/>
  <c r="AG362" i="4"/>
  <c r="G334" i="4"/>
  <c r="K334" i="4"/>
  <c r="AG83" i="4"/>
  <c r="G71" i="4"/>
  <c r="AG149" i="4"/>
  <c r="G137" i="4"/>
  <c r="G49" i="4"/>
  <c r="AG61" i="4"/>
  <c r="AG94" i="4"/>
  <c r="G82" i="4"/>
  <c r="AG335" i="4"/>
  <c r="AG105" i="4"/>
  <c r="G93" i="4"/>
  <c r="AG72" i="4"/>
  <c r="G60" i="4"/>
  <c r="AG127" i="4"/>
  <c r="G115" i="4"/>
  <c r="G38" i="4"/>
  <c r="AG50" i="4"/>
  <c r="AG116" i="4"/>
  <c r="G104" i="4"/>
  <c r="AG62" i="4" l="1"/>
  <c r="G50" i="4"/>
  <c r="AG363" i="4"/>
  <c r="K335" i="4"/>
  <c r="G335" i="4"/>
  <c r="AG95" i="4"/>
  <c r="G83" i="4"/>
  <c r="AG84" i="4"/>
  <c r="G72" i="4"/>
  <c r="G116" i="4"/>
  <c r="AG128" i="4"/>
  <c r="AG106" i="4"/>
  <c r="G94" i="4"/>
  <c r="AG161" i="4"/>
  <c r="G149" i="4"/>
  <c r="AG139" i="4"/>
  <c r="G127" i="4"/>
  <c r="G105" i="4"/>
  <c r="AG336" i="4"/>
  <c r="AG117" i="4"/>
  <c r="AG73" i="4"/>
  <c r="G61" i="4"/>
  <c r="AG150" i="4"/>
  <c r="G138" i="4"/>
  <c r="AG364" i="4" l="1"/>
  <c r="K336" i="4"/>
  <c r="G336" i="4"/>
  <c r="AG118" i="4"/>
  <c r="G106" i="4"/>
  <c r="AG96" i="4"/>
  <c r="G84" i="4"/>
  <c r="AG107" i="4"/>
  <c r="G95" i="4"/>
  <c r="AG162" i="4"/>
  <c r="G150" i="4"/>
  <c r="AG173" i="4"/>
  <c r="G161" i="4"/>
  <c r="AG85" i="4"/>
  <c r="G73" i="4"/>
  <c r="AG140" i="4"/>
  <c r="G128" i="4"/>
  <c r="AG74" i="4"/>
  <c r="G62" i="4"/>
  <c r="AG129" i="4"/>
  <c r="G117" i="4"/>
  <c r="AG337" i="4"/>
  <c r="AG151" i="4"/>
  <c r="G139" i="4"/>
  <c r="AG97" i="4" l="1"/>
  <c r="G85" i="4"/>
  <c r="AG174" i="4"/>
  <c r="G162" i="4"/>
  <c r="AG119" i="4"/>
  <c r="G107" i="4"/>
  <c r="AG338" i="4"/>
  <c r="AG141" i="4"/>
  <c r="G129" i="4"/>
  <c r="AG163" i="4"/>
  <c r="G151" i="4"/>
  <c r="AG152" i="4"/>
  <c r="G140" i="4"/>
  <c r="AG185" i="4"/>
  <c r="G173" i="4"/>
  <c r="AG108" i="4"/>
  <c r="G96" i="4"/>
  <c r="AG130" i="4"/>
  <c r="G118" i="4"/>
  <c r="AG365" i="4"/>
  <c r="G337" i="4"/>
  <c r="K337" i="4"/>
  <c r="G74" i="4"/>
  <c r="AG86" i="4"/>
  <c r="AG186" i="4" l="1"/>
  <c r="G174" i="4"/>
  <c r="G86" i="4"/>
  <c r="AG98" i="4"/>
  <c r="AG142" i="4"/>
  <c r="G130" i="4"/>
  <c r="AG175" i="4"/>
  <c r="G163" i="4"/>
  <c r="AG339" i="4"/>
  <c r="AG153" i="4"/>
  <c r="G141" i="4"/>
  <c r="AG131" i="4"/>
  <c r="G119" i="4"/>
  <c r="G97" i="4"/>
  <c r="AG109" i="4"/>
  <c r="AG120" i="4"/>
  <c r="G108" i="4"/>
  <c r="AG197" i="4"/>
  <c r="G185" i="4"/>
  <c r="AG164" i="4"/>
  <c r="G152" i="4"/>
  <c r="K338" i="4"/>
  <c r="AG366" i="4"/>
  <c r="G338" i="4"/>
  <c r="G131" i="4" l="1"/>
  <c r="AG143" i="4"/>
  <c r="AG154" i="4"/>
  <c r="G142" i="4"/>
  <c r="AG209" i="4"/>
  <c r="G197" i="4"/>
  <c r="AG121" i="4"/>
  <c r="G109" i="4"/>
  <c r="AG187" i="4"/>
  <c r="G175" i="4"/>
  <c r="AG176" i="4"/>
  <c r="G164" i="4"/>
  <c r="G153" i="4"/>
  <c r="AG340" i="4"/>
  <c r="AG165" i="4"/>
  <c r="AG198" i="4"/>
  <c r="G186" i="4"/>
  <c r="AG132" i="4"/>
  <c r="G120" i="4"/>
  <c r="G339" i="4"/>
  <c r="AG367" i="4"/>
  <c r="K339" i="4"/>
  <c r="AG110" i="4"/>
  <c r="G98" i="4"/>
  <c r="AG122" i="4" l="1"/>
  <c r="G110" i="4"/>
  <c r="AG177" i="4"/>
  <c r="G165" i="4"/>
  <c r="AG341" i="4"/>
  <c r="AG188" i="4"/>
  <c r="G176" i="4"/>
  <c r="AG210" i="4"/>
  <c r="G198" i="4"/>
  <c r="K340" i="4"/>
  <c r="AG368" i="4"/>
  <c r="G340" i="4"/>
  <c r="AG199" i="4"/>
  <c r="G187" i="4"/>
  <c r="AG221" i="4"/>
  <c r="G209" i="4"/>
  <c r="G143" i="4"/>
  <c r="AG155" i="4"/>
  <c r="AG144" i="4"/>
  <c r="G132" i="4"/>
  <c r="AG133" i="4"/>
  <c r="G121" i="4"/>
  <c r="G154" i="4"/>
  <c r="AG166" i="4"/>
  <c r="AG233" i="4" l="1"/>
  <c r="G221" i="4"/>
  <c r="AG145" i="4"/>
  <c r="G133" i="4"/>
  <c r="G155" i="4"/>
  <c r="AG167" i="4"/>
  <c r="AG222" i="4"/>
  <c r="G210" i="4"/>
  <c r="AG342" i="4"/>
  <c r="AG189" i="4"/>
  <c r="G177" i="4"/>
  <c r="G122" i="4"/>
  <c r="AG134" i="4"/>
  <c r="G166" i="4"/>
  <c r="AG178" i="4"/>
  <c r="AG211" i="4"/>
  <c r="G199" i="4"/>
  <c r="G188" i="4"/>
  <c r="AG200" i="4"/>
  <c r="AG156" i="4"/>
  <c r="G144" i="4"/>
  <c r="AG369" i="4"/>
  <c r="K341" i="4"/>
  <c r="G341" i="4"/>
  <c r="AG190" i="4" l="1"/>
  <c r="G178" i="4"/>
  <c r="AG234" i="4"/>
  <c r="G222" i="4"/>
  <c r="G156" i="4"/>
  <c r="AG168" i="4"/>
  <c r="AG343" i="4"/>
  <c r="AG201" i="4"/>
  <c r="G189" i="4"/>
  <c r="AG179" i="4"/>
  <c r="G167" i="4"/>
  <c r="AG245" i="4"/>
  <c r="G233" i="4"/>
  <c r="G200" i="4"/>
  <c r="AG212" i="4"/>
  <c r="G134" i="4"/>
  <c r="AG146" i="4"/>
  <c r="K342" i="4"/>
  <c r="AG370" i="4"/>
  <c r="G342" i="4"/>
  <c r="G145" i="4"/>
  <c r="AG157" i="4"/>
  <c r="AG223" i="4"/>
  <c r="G211" i="4"/>
  <c r="AG158" i="4" l="1"/>
  <c r="G146" i="4"/>
  <c r="G179" i="4"/>
  <c r="AG191" i="4"/>
  <c r="AG202" i="4"/>
  <c r="G190" i="4"/>
  <c r="AG235" i="4"/>
  <c r="G223" i="4"/>
  <c r="AG169" i="4"/>
  <c r="G157" i="4"/>
  <c r="AG257" i="4"/>
  <c r="G245" i="4"/>
  <c r="AG213" i="4"/>
  <c r="AG344" i="4"/>
  <c r="G201" i="4"/>
  <c r="AG246" i="4"/>
  <c r="G234" i="4"/>
  <c r="G212" i="4"/>
  <c r="AG224" i="4"/>
  <c r="K343" i="4"/>
  <c r="AG371" i="4"/>
  <c r="G343" i="4"/>
  <c r="G168" i="4"/>
  <c r="AG180" i="4"/>
  <c r="AG214" i="4" l="1"/>
  <c r="G202" i="4"/>
  <c r="G180" i="4"/>
  <c r="AG192" i="4"/>
  <c r="AG269" i="4"/>
  <c r="G257" i="4"/>
  <c r="G169" i="4"/>
  <c r="AG181" i="4"/>
  <c r="G224" i="4"/>
  <c r="AG236" i="4"/>
  <c r="AG372" i="4"/>
  <c r="K344" i="4"/>
  <c r="G344" i="4"/>
  <c r="AG247" i="4"/>
  <c r="G235" i="4"/>
  <c r="AG170" i="4"/>
  <c r="G158" i="4"/>
  <c r="AG258" i="4"/>
  <c r="G246" i="4"/>
  <c r="AG345" i="4"/>
  <c r="AG225" i="4"/>
  <c r="G213" i="4"/>
  <c r="AG203" i="4"/>
  <c r="G191" i="4"/>
  <c r="G203" i="4" l="1"/>
  <c r="AG215" i="4"/>
  <c r="G345" i="4"/>
  <c r="K345" i="4"/>
  <c r="AG373" i="4"/>
  <c r="AG182" i="4"/>
  <c r="G170" i="4"/>
  <c r="AG248" i="4"/>
  <c r="G236" i="4"/>
  <c r="AG270" i="4"/>
  <c r="G258" i="4"/>
  <c r="AG259" i="4"/>
  <c r="G247" i="4"/>
  <c r="AG281" i="4"/>
  <c r="G269" i="4"/>
  <c r="AG226" i="4"/>
  <c r="G214" i="4"/>
  <c r="AG346" i="4"/>
  <c r="AG237" i="4"/>
  <c r="G225" i="4"/>
  <c r="G181" i="4"/>
  <c r="AG193" i="4"/>
  <c r="AG204" i="4"/>
  <c r="G192" i="4"/>
  <c r="AG205" i="4" l="1"/>
  <c r="G193" i="4"/>
  <c r="G237" i="4"/>
  <c r="AG347" i="4"/>
  <c r="AG249" i="4"/>
  <c r="AG271" i="4"/>
  <c r="G259" i="4"/>
  <c r="AG374" i="4"/>
  <c r="G346" i="4"/>
  <c r="K346" i="4"/>
  <c r="AG293" i="4"/>
  <c r="G281" i="4"/>
  <c r="AG282" i="4"/>
  <c r="G270" i="4"/>
  <c r="AG260" i="4"/>
  <c r="G248" i="4"/>
  <c r="AG194" i="4"/>
  <c r="G182" i="4"/>
  <c r="AG227" i="4"/>
  <c r="G215" i="4"/>
  <c r="AG216" i="4"/>
  <c r="G204" i="4"/>
  <c r="AG238" i="4"/>
  <c r="G226" i="4"/>
  <c r="AG206" i="4" l="1"/>
  <c r="G194" i="4"/>
  <c r="AG250" i="4"/>
  <c r="G238" i="4"/>
  <c r="AG294" i="4"/>
  <c r="G282" i="4"/>
  <c r="G227" i="4"/>
  <c r="AG239" i="4"/>
  <c r="AG272" i="4"/>
  <c r="G260" i="4"/>
  <c r="AG305" i="4"/>
  <c r="G293" i="4"/>
  <c r="AG261" i="4"/>
  <c r="G249" i="4"/>
  <c r="AG348" i="4"/>
  <c r="AG217" i="4"/>
  <c r="G205" i="4"/>
  <c r="AG228" i="4"/>
  <c r="G216" i="4"/>
  <c r="AG283" i="4"/>
  <c r="G271" i="4"/>
  <c r="AG375" i="4"/>
  <c r="G347" i="4"/>
  <c r="K347" i="4"/>
  <c r="G217" i="4" l="1"/>
  <c r="AG229" i="4"/>
  <c r="AG317" i="4"/>
  <c r="G317" i="4" s="1"/>
  <c r="G305" i="4"/>
  <c r="G228" i="4"/>
  <c r="AG240" i="4"/>
  <c r="AG376" i="4"/>
  <c r="K348" i="4"/>
  <c r="G348" i="4"/>
  <c r="G272" i="4"/>
  <c r="AG284" i="4"/>
  <c r="AG262" i="4"/>
  <c r="G250" i="4"/>
  <c r="G206" i="4"/>
  <c r="AG218" i="4"/>
  <c r="AG251" i="4"/>
  <c r="G239" i="4"/>
  <c r="AG295" i="4"/>
  <c r="G283" i="4"/>
  <c r="G261" i="4"/>
  <c r="AG349" i="4"/>
  <c r="AG273" i="4"/>
  <c r="AG306" i="4"/>
  <c r="G294" i="4"/>
  <c r="AG318" i="4" l="1"/>
  <c r="G318" i="4" s="1"/>
  <c r="G306" i="4"/>
  <c r="G284" i="4"/>
  <c r="AG296" i="4"/>
  <c r="G273" i="4"/>
  <c r="AG350" i="4"/>
  <c r="AG285" i="4"/>
  <c r="AG307" i="4"/>
  <c r="G295" i="4"/>
  <c r="K349" i="4"/>
  <c r="AG377" i="4"/>
  <c r="G349" i="4"/>
  <c r="AG274" i="4"/>
  <c r="G262" i="4"/>
  <c r="G229" i="4"/>
  <c r="AG241" i="4"/>
  <c r="G251" i="4"/>
  <c r="AG263" i="4"/>
  <c r="AG230" i="4"/>
  <c r="G218" i="4"/>
  <c r="AG252" i="4"/>
  <c r="G240" i="4"/>
  <c r="AG242" i="4" l="1"/>
  <c r="G230" i="4"/>
  <c r="AG264" i="4"/>
  <c r="G252" i="4"/>
  <c r="G263" i="4"/>
  <c r="AG275" i="4"/>
  <c r="AG286" i="4"/>
  <c r="G274" i="4"/>
  <c r="AG319" i="4"/>
  <c r="G319" i="4" s="1"/>
  <c r="G307" i="4"/>
  <c r="AG297" i="4"/>
  <c r="G285" i="4"/>
  <c r="AG351" i="4"/>
  <c r="AG308" i="4"/>
  <c r="G296" i="4"/>
  <c r="AG253" i="4"/>
  <c r="G241" i="4"/>
  <c r="AG378" i="4"/>
  <c r="G350" i="4"/>
  <c r="K350" i="4"/>
  <c r="AG352" i="4" l="1"/>
  <c r="G297" i="4"/>
  <c r="AG309" i="4"/>
  <c r="AG265" i="4"/>
  <c r="G253" i="4"/>
  <c r="AG320" i="4"/>
  <c r="G320" i="4" s="1"/>
  <c r="G308" i="4"/>
  <c r="G351" i="4"/>
  <c r="K351" i="4"/>
  <c r="AG379" i="4"/>
  <c r="AG298" i="4"/>
  <c r="G286" i="4"/>
  <c r="AG276" i="4"/>
  <c r="G264" i="4"/>
  <c r="AG287" i="4"/>
  <c r="G275" i="4"/>
  <c r="AG254" i="4"/>
  <c r="G242" i="4"/>
  <c r="AG380" i="4" l="1"/>
  <c r="G352" i="4"/>
  <c r="K352" i="4"/>
  <c r="AG266" i="4"/>
  <c r="G254" i="4"/>
  <c r="G287" i="4"/>
  <c r="AG299" i="4"/>
  <c r="AG310" i="4"/>
  <c r="G298" i="4"/>
  <c r="AG277" i="4"/>
  <c r="G265" i="4"/>
  <c r="AG321" i="4"/>
  <c r="G309" i="4"/>
  <c r="AG353" i="4"/>
  <c r="G276" i="4"/>
  <c r="AG288" i="4"/>
  <c r="AG381" i="4" l="1"/>
  <c r="G353" i="4"/>
  <c r="K353" i="4"/>
  <c r="AG289" i="4"/>
  <c r="G277" i="4"/>
  <c r="AG311" i="4"/>
  <c r="G299" i="4"/>
  <c r="AG300" i="4"/>
  <c r="G288" i="4"/>
  <c r="AG354" i="4"/>
  <c r="G321" i="4"/>
  <c r="AG322" i="4"/>
  <c r="G322" i="4" s="1"/>
  <c r="G310" i="4"/>
  <c r="G266" i="4"/>
  <c r="AG278" i="4"/>
  <c r="AG290" i="4" l="1"/>
  <c r="G278" i="4"/>
  <c r="AG323" i="4"/>
  <c r="G323" i="4" s="1"/>
  <c r="G311" i="4"/>
  <c r="K354" i="4"/>
  <c r="AG382" i="4"/>
  <c r="G354" i="4"/>
  <c r="G300" i="4"/>
  <c r="AG312" i="4"/>
  <c r="AG301" i="4"/>
  <c r="G289" i="4"/>
  <c r="AG313" i="4" l="1"/>
  <c r="G301" i="4"/>
  <c r="G312" i="4"/>
  <c r="AG324" i="4"/>
  <c r="G324" i="4" s="1"/>
  <c r="AG302" i="4"/>
  <c r="G290" i="4"/>
  <c r="AG314" i="4" l="1"/>
  <c r="G302" i="4"/>
  <c r="AG325" i="4"/>
  <c r="G325" i="4" s="1"/>
  <c r="G313" i="4"/>
  <c r="AG326" i="4" l="1"/>
  <c r="G326" i="4" s="1"/>
  <c r="G314" i="4"/>
  <c r="E10" i="5" l="1"/>
  <c r="E11" i="5"/>
  <c r="E45" i="5" s="1"/>
  <c r="F10" i="5"/>
  <c r="F11" i="5"/>
  <c r="G10" i="5"/>
  <c r="G11" i="5"/>
  <c r="H10" i="5"/>
  <c r="H11" i="5"/>
  <c r="I7" i="5"/>
  <c r="I11" i="5"/>
  <c r="J11" i="5" s="1"/>
  <c r="J7" i="5"/>
  <c r="C7" i="5" s="1"/>
  <c r="K11" i="5"/>
  <c r="K45" i="5" s="1"/>
  <c r="U10" i="4"/>
  <c r="AF10" i="4"/>
  <c r="AK10" i="4"/>
  <c r="AL10" i="4"/>
  <c r="AM10" i="4"/>
  <c r="AN10" i="4"/>
  <c r="AO10" i="4"/>
  <c r="AP10" i="4"/>
  <c r="M5" i="5"/>
  <c r="M8" i="5"/>
  <c r="M10" i="5"/>
  <c r="M11" i="5"/>
  <c r="M9" i="5" l="1"/>
  <c r="M7" i="5"/>
  <c r="M43" i="5" s="1"/>
  <c r="AF382" i="4"/>
  <c r="AF362" i="4"/>
  <c r="AF371" i="4"/>
  <c r="AF359" i="4"/>
  <c r="AF376" i="4"/>
  <c r="AF377" i="4"/>
  <c r="AF367" i="4"/>
  <c r="AF374" i="4"/>
  <c r="AF365" i="4"/>
  <c r="AF370" i="4"/>
  <c r="AF375" i="4"/>
  <c r="AF363" i="4"/>
  <c r="AF360" i="4"/>
  <c r="AF366" i="4"/>
  <c r="AF381" i="4"/>
  <c r="AF369" i="4"/>
  <c r="AF378" i="4"/>
  <c r="AF379" i="4"/>
  <c r="AF380" i="4"/>
  <c r="AF357" i="4"/>
  <c r="AF358" i="4"/>
  <c r="AF364" i="4"/>
  <c r="AF372" i="4"/>
  <c r="AF373" i="4"/>
  <c r="AF361" i="4"/>
  <c r="AF368" i="4"/>
  <c r="U357" i="4"/>
  <c r="U358" i="4"/>
  <c r="U359" i="4"/>
  <c r="U360" i="4"/>
  <c r="U361" i="4"/>
  <c r="U362" i="4"/>
  <c r="U363" i="4"/>
  <c r="U364" i="4"/>
  <c r="U365" i="4"/>
  <c r="U366" i="4"/>
  <c r="U367" i="4"/>
  <c r="U368" i="4"/>
  <c r="U369" i="4"/>
  <c r="U370" i="4"/>
  <c r="U371" i="4"/>
  <c r="U372" i="4"/>
  <c r="U373" i="4"/>
  <c r="U374" i="4"/>
  <c r="U375" i="4"/>
  <c r="U376" i="4"/>
  <c r="U377" i="4"/>
  <c r="U378" i="4"/>
  <c r="U379" i="4"/>
  <c r="U380" i="4"/>
  <c r="U381" i="4"/>
  <c r="U382" i="4"/>
  <c r="M42" i="5"/>
  <c r="M14" i="5" s="1"/>
  <c r="J11" i="6" s="1"/>
  <c r="AO357" i="4"/>
  <c r="AO358" i="4"/>
  <c r="AO372" i="4"/>
  <c r="AO359" i="4"/>
  <c r="AO362" i="4"/>
  <c r="AO369" i="4"/>
  <c r="AO375" i="4"/>
  <c r="AO378" i="4"/>
  <c r="AO381" i="4"/>
  <c r="AO365" i="4"/>
  <c r="AO364" i="4"/>
  <c r="AO373" i="4"/>
  <c r="AO380" i="4"/>
  <c r="AO376" i="4"/>
  <c r="AO368" i="4"/>
  <c r="AO360" i="4"/>
  <c r="AO367" i="4"/>
  <c r="AO382" i="4"/>
  <c r="AO370" i="4"/>
  <c r="AO379" i="4"/>
  <c r="AO361" i="4"/>
  <c r="AO371" i="4"/>
  <c r="AO366" i="4"/>
  <c r="AO377" i="4"/>
  <c r="AO363" i="4"/>
  <c r="AO374" i="4"/>
  <c r="AN357" i="4"/>
  <c r="AN359" i="4"/>
  <c r="AN362" i="4"/>
  <c r="AN366" i="4"/>
  <c r="AN369" i="4"/>
  <c r="AN375" i="4"/>
  <c r="AN378" i="4"/>
  <c r="AN381" i="4"/>
  <c r="AN361" i="4"/>
  <c r="AN364" i="4"/>
  <c r="AN371" i="4"/>
  <c r="AN373" i="4"/>
  <c r="AN376" i="4"/>
  <c r="AN380" i="4"/>
  <c r="AN358" i="4"/>
  <c r="AN365" i="4"/>
  <c r="AN368" i="4"/>
  <c r="AN372" i="4"/>
  <c r="AN377" i="4"/>
  <c r="AN360" i="4"/>
  <c r="AN363" i="4"/>
  <c r="AN367" i="4"/>
  <c r="AN370" i="4"/>
  <c r="AN374" i="4"/>
  <c r="AN379" i="4"/>
  <c r="AN382" i="4"/>
  <c r="J385" i="4"/>
  <c r="K385" i="4"/>
  <c r="H385" i="4"/>
  <c r="M385" i="4"/>
  <c r="L385" i="4"/>
  <c r="N385" i="4"/>
  <c r="I385" i="4"/>
  <c r="AL357" i="4"/>
  <c r="AL382" i="4"/>
  <c r="AL362" i="4"/>
  <c r="AL369" i="4"/>
  <c r="AL375" i="4"/>
  <c r="AL368" i="4"/>
  <c r="AL372" i="4"/>
  <c r="AL363" i="4"/>
  <c r="AL367" i="4"/>
  <c r="AL370" i="4"/>
  <c r="AL374" i="4"/>
  <c r="AL379" i="4"/>
  <c r="AL358" i="4"/>
  <c r="AL365" i="4"/>
  <c r="AL377" i="4"/>
  <c r="AL366" i="4"/>
  <c r="AL378" i="4"/>
  <c r="AL381" i="4"/>
  <c r="AL361" i="4"/>
  <c r="AL364" i="4"/>
  <c r="AL371" i="4"/>
  <c r="AL373" i="4"/>
  <c r="AL376" i="4"/>
  <c r="AL380" i="4"/>
  <c r="AL359" i="4"/>
  <c r="AL360" i="4"/>
  <c r="K17" i="5"/>
  <c r="K46" i="5"/>
  <c r="E46" i="5"/>
  <c r="E17" i="5"/>
  <c r="AM357" i="4"/>
  <c r="AM378" i="4"/>
  <c r="AM359" i="4"/>
  <c r="AM362" i="4"/>
  <c r="AM366" i="4"/>
  <c r="AM369" i="4"/>
  <c r="AM375" i="4"/>
  <c r="AM382" i="4"/>
  <c r="AM365" i="4"/>
  <c r="AM368" i="4"/>
  <c r="AM372" i="4"/>
  <c r="AM377" i="4"/>
  <c r="AM381" i="4"/>
  <c r="AM361" i="4"/>
  <c r="AM364" i="4"/>
  <c r="AM371" i="4"/>
  <c r="AM373" i="4"/>
  <c r="AM376" i="4"/>
  <c r="AM380" i="4"/>
  <c r="AM363" i="4"/>
  <c r="AM379" i="4"/>
  <c r="AM367" i="4"/>
  <c r="AM370" i="4"/>
  <c r="AM374" i="4"/>
  <c r="AM358" i="4"/>
  <c r="AM360" i="4"/>
  <c r="AP357" i="4"/>
  <c r="AP378" i="4"/>
  <c r="AP382" i="4"/>
  <c r="AP365" i="4"/>
  <c r="AP368" i="4"/>
  <c r="AP377" i="4"/>
  <c r="AP366" i="4"/>
  <c r="AP369" i="4"/>
  <c r="AP361" i="4"/>
  <c r="AP371" i="4"/>
  <c r="AP359" i="4"/>
  <c r="AP375" i="4"/>
  <c r="AP374" i="4"/>
  <c r="AP363" i="4"/>
  <c r="AP362" i="4"/>
  <c r="AP372" i="4"/>
  <c r="AP376" i="4"/>
  <c r="AP381" i="4"/>
  <c r="AP364" i="4"/>
  <c r="AP373" i="4"/>
  <c r="AP380" i="4"/>
  <c r="AP358" i="4"/>
  <c r="AP370" i="4"/>
  <c r="AP379" i="4"/>
  <c r="AP360" i="4"/>
  <c r="AP367" i="4"/>
  <c r="AK357" i="4"/>
  <c r="AK359" i="4"/>
  <c r="AK382" i="4"/>
  <c r="AK360" i="4"/>
  <c r="AK358" i="4"/>
  <c r="AK362" i="4"/>
  <c r="AK369" i="4"/>
  <c r="AK378" i="4"/>
  <c r="AK361" i="4"/>
  <c r="AK371" i="4"/>
  <c r="AK376" i="4"/>
  <c r="AK365" i="4"/>
  <c r="AK372" i="4"/>
  <c r="AK363" i="4"/>
  <c r="AK370" i="4"/>
  <c r="AK379" i="4"/>
  <c r="AK366" i="4"/>
  <c r="AK375" i="4"/>
  <c r="AK381" i="4"/>
  <c r="AK364" i="4"/>
  <c r="AK373" i="4"/>
  <c r="AK380" i="4"/>
  <c r="AK368" i="4"/>
  <c r="AK377" i="4"/>
  <c r="AK367" i="4"/>
  <c r="AK374" i="4"/>
  <c r="I9" i="5"/>
  <c r="H45" i="5"/>
  <c r="G45" i="5"/>
  <c r="F45" i="5"/>
  <c r="V10" i="4"/>
  <c r="AJ10" i="4"/>
  <c r="AI10" i="4"/>
  <c r="AD10" i="4"/>
  <c r="AB10" i="4"/>
  <c r="AA10" i="4"/>
  <c r="Z10" i="4"/>
  <c r="Y10" i="4"/>
  <c r="X10" i="4"/>
  <c r="W10" i="4"/>
  <c r="T10" i="4"/>
  <c r="S10" i="4"/>
  <c r="AC10" i="4"/>
  <c r="Q10" i="4"/>
  <c r="P10" i="4"/>
  <c r="R10" i="4"/>
  <c r="AH10" i="4"/>
  <c r="G385" i="4"/>
  <c r="R359" i="4" l="1"/>
  <c r="R357" i="4"/>
  <c r="R360" i="4"/>
  <c r="R361" i="4"/>
  <c r="R362" i="4"/>
  <c r="R363" i="4"/>
  <c r="R364" i="4"/>
  <c r="R365" i="4"/>
  <c r="R366" i="4"/>
  <c r="R367" i="4"/>
  <c r="R368" i="4"/>
  <c r="R369" i="4"/>
  <c r="R370" i="4"/>
  <c r="R371" i="4"/>
  <c r="R358" i="4"/>
  <c r="R372" i="4"/>
  <c r="R373" i="4"/>
  <c r="R374" i="4"/>
  <c r="R375" i="4"/>
  <c r="R376" i="4"/>
  <c r="R377" i="4"/>
  <c r="R378" i="4"/>
  <c r="R379" i="4"/>
  <c r="R380" i="4"/>
  <c r="R381" i="4"/>
  <c r="R382" i="4"/>
  <c r="AC360" i="4"/>
  <c r="AC364" i="4"/>
  <c r="AC368" i="4"/>
  <c r="AC371" i="4"/>
  <c r="AC375" i="4"/>
  <c r="AC379" i="4"/>
  <c r="AC361" i="4"/>
  <c r="AC365" i="4"/>
  <c r="AC369" i="4"/>
  <c r="AC372" i="4"/>
  <c r="AC376" i="4"/>
  <c r="AC380" i="4"/>
  <c r="AC357" i="4"/>
  <c r="AC362" i="4"/>
  <c r="AC366" i="4"/>
  <c r="AC358" i="4"/>
  <c r="AC373" i="4"/>
  <c r="AC377" i="4"/>
  <c r="AC381" i="4"/>
  <c r="AC359" i="4"/>
  <c r="AC363" i="4"/>
  <c r="AC367" i="4"/>
  <c r="AC370" i="4"/>
  <c r="AC374" i="4"/>
  <c r="AC378" i="4"/>
  <c r="AC382" i="4"/>
  <c r="X359" i="4"/>
  <c r="X357" i="4"/>
  <c r="X360" i="4"/>
  <c r="X361" i="4"/>
  <c r="X362" i="4"/>
  <c r="X363" i="4"/>
  <c r="X364" i="4"/>
  <c r="X365" i="4"/>
  <c r="X366" i="4"/>
  <c r="X367" i="4"/>
  <c r="X368" i="4"/>
  <c r="X369" i="4"/>
  <c r="X370" i="4"/>
  <c r="X371" i="4"/>
  <c r="X372" i="4"/>
  <c r="X358" i="4"/>
  <c r="X373" i="4"/>
  <c r="X374" i="4"/>
  <c r="X375" i="4"/>
  <c r="X376" i="4"/>
  <c r="X377" i="4"/>
  <c r="X378" i="4"/>
  <c r="X379" i="4"/>
  <c r="X380" i="4"/>
  <c r="X381" i="4"/>
  <c r="X382" i="4"/>
  <c r="AB357" i="4"/>
  <c r="AB359" i="4"/>
  <c r="AB360" i="4"/>
  <c r="AB361" i="4"/>
  <c r="AB362" i="4"/>
  <c r="AB363" i="4"/>
  <c r="AB364" i="4"/>
  <c r="AB365" i="4"/>
  <c r="AB366" i="4"/>
  <c r="AB367" i="4"/>
  <c r="AB368" i="4"/>
  <c r="AB369" i="4"/>
  <c r="AB370" i="4"/>
  <c r="AB371" i="4"/>
  <c r="AB358" i="4"/>
  <c r="AB372" i="4"/>
  <c r="AB373" i="4"/>
  <c r="AB374" i="4"/>
  <c r="AB375" i="4"/>
  <c r="AB376" i="4"/>
  <c r="AB377" i="4"/>
  <c r="AB378" i="4"/>
  <c r="AB379" i="4"/>
  <c r="AB380" i="4"/>
  <c r="AB381" i="4"/>
  <c r="AB382" i="4"/>
  <c r="Y359" i="4"/>
  <c r="Y357" i="4"/>
  <c r="Y360" i="4"/>
  <c r="Y361" i="4"/>
  <c r="Y362" i="4"/>
  <c r="Y363" i="4"/>
  <c r="Y364" i="4"/>
  <c r="Y365" i="4"/>
  <c r="Y366" i="4"/>
  <c r="Y367" i="4"/>
  <c r="Y368" i="4"/>
  <c r="Y369" i="4"/>
  <c r="Y370" i="4"/>
  <c r="Y358" i="4"/>
  <c r="Y371" i="4"/>
  <c r="Y372" i="4"/>
  <c r="Y373" i="4"/>
  <c r="Y374" i="4"/>
  <c r="Y375" i="4"/>
  <c r="Y376" i="4"/>
  <c r="Y377" i="4"/>
  <c r="Y378" i="4"/>
  <c r="Y379" i="4"/>
  <c r="Y380" i="4"/>
  <c r="Y381" i="4"/>
  <c r="Y382" i="4"/>
  <c r="I14" i="5"/>
  <c r="I15" i="5"/>
  <c r="I17" i="5"/>
  <c r="J9" i="5"/>
  <c r="I16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S357" i="4"/>
  <c r="S359" i="4"/>
  <c r="S360" i="4"/>
  <c r="S361" i="4"/>
  <c r="S362" i="4"/>
  <c r="S363" i="4"/>
  <c r="S364" i="4"/>
  <c r="S365" i="4"/>
  <c r="S366" i="4"/>
  <c r="S367" i="4"/>
  <c r="S368" i="4"/>
  <c r="S369" i="4"/>
  <c r="S370" i="4"/>
  <c r="S358" i="4"/>
  <c r="S371" i="4"/>
  <c r="S372" i="4"/>
  <c r="S373" i="4"/>
  <c r="S374" i="4"/>
  <c r="S375" i="4"/>
  <c r="S376" i="4"/>
  <c r="S377" i="4"/>
  <c r="S378" i="4"/>
  <c r="S379" i="4"/>
  <c r="S380" i="4"/>
  <c r="S381" i="4"/>
  <c r="S382" i="4"/>
  <c r="AD357" i="4"/>
  <c r="AD361" i="4"/>
  <c r="AD362" i="4"/>
  <c r="AD363" i="4"/>
  <c r="AD364" i="4"/>
  <c r="AD365" i="4"/>
  <c r="AD366" i="4"/>
  <c r="AD367" i="4"/>
  <c r="AD368" i="4"/>
  <c r="AD369" i="4"/>
  <c r="AD370" i="4"/>
  <c r="AD371" i="4"/>
  <c r="AD358" i="4"/>
  <c r="AD372" i="4"/>
  <c r="AD373" i="4"/>
  <c r="AD374" i="4"/>
  <c r="AD375" i="4"/>
  <c r="AD376" i="4"/>
  <c r="AD377" i="4"/>
  <c r="AD378" i="4"/>
  <c r="AD379" i="4"/>
  <c r="AD380" i="4"/>
  <c r="AD381" i="4"/>
  <c r="AD382" i="4"/>
  <c r="AD359" i="4"/>
  <c r="AD360" i="4"/>
  <c r="AJ357" i="4"/>
  <c r="AJ366" i="4"/>
  <c r="AJ358" i="4"/>
  <c r="AJ365" i="4"/>
  <c r="AJ377" i="4"/>
  <c r="AJ360" i="4"/>
  <c r="AJ367" i="4"/>
  <c r="L367" i="4" s="1"/>
  <c r="AJ370" i="4"/>
  <c r="AJ374" i="4"/>
  <c r="AJ379" i="4"/>
  <c r="AJ363" i="4"/>
  <c r="AJ378" i="4"/>
  <c r="AJ368" i="4"/>
  <c r="AJ372" i="4"/>
  <c r="AJ359" i="4"/>
  <c r="AJ362" i="4"/>
  <c r="AJ369" i="4"/>
  <c r="AJ375" i="4"/>
  <c r="AJ361" i="4"/>
  <c r="AJ364" i="4"/>
  <c r="AJ371" i="4"/>
  <c r="AJ373" i="4"/>
  <c r="AJ376" i="4"/>
  <c r="AJ380" i="4"/>
  <c r="AJ381" i="4"/>
  <c r="AJ382" i="4"/>
  <c r="V357" i="4"/>
  <c r="V358" i="4"/>
  <c r="V359" i="4"/>
  <c r="V360" i="4"/>
  <c r="V361" i="4"/>
  <c r="V362" i="4"/>
  <c r="V363" i="4"/>
  <c r="V364" i="4"/>
  <c r="V365" i="4"/>
  <c r="V366" i="4"/>
  <c r="V367" i="4"/>
  <c r="V368" i="4"/>
  <c r="V369" i="4"/>
  <c r="V370" i="4"/>
  <c r="V371" i="4"/>
  <c r="V372" i="4"/>
  <c r="V373" i="4"/>
  <c r="V374" i="4"/>
  <c r="V375" i="4"/>
  <c r="V376" i="4"/>
  <c r="V377" i="4"/>
  <c r="V378" i="4"/>
  <c r="V379" i="4"/>
  <c r="V380" i="4"/>
  <c r="V381" i="4"/>
  <c r="V382" i="4"/>
  <c r="F46" i="5"/>
  <c r="F17" i="5"/>
  <c r="T357" i="4"/>
  <c r="T359" i="4"/>
  <c r="T360" i="4"/>
  <c r="T361" i="4"/>
  <c r="T362" i="4"/>
  <c r="T363" i="4"/>
  <c r="T364" i="4"/>
  <c r="T365" i="4"/>
  <c r="T366" i="4"/>
  <c r="T367" i="4"/>
  <c r="T368" i="4"/>
  <c r="T369" i="4"/>
  <c r="T358" i="4"/>
  <c r="T370" i="4"/>
  <c r="T371" i="4"/>
  <c r="T372" i="4"/>
  <c r="T373" i="4"/>
  <c r="T374" i="4"/>
  <c r="T375" i="4"/>
  <c r="T376" i="4"/>
  <c r="T377" i="4"/>
  <c r="T378" i="4"/>
  <c r="T379" i="4"/>
  <c r="T380" i="4"/>
  <c r="T381" i="4"/>
  <c r="T382" i="4"/>
  <c r="AI357" i="4"/>
  <c r="AI360" i="4"/>
  <c r="AI363" i="4"/>
  <c r="AI367" i="4"/>
  <c r="AI370" i="4"/>
  <c r="AI374" i="4"/>
  <c r="AI379" i="4"/>
  <c r="AI358" i="4"/>
  <c r="AI365" i="4"/>
  <c r="AI368" i="4"/>
  <c r="AI372" i="4"/>
  <c r="AI377" i="4"/>
  <c r="AI381" i="4"/>
  <c r="AI361" i="4"/>
  <c r="AI364" i="4"/>
  <c r="AI371" i="4"/>
  <c r="AI373" i="4"/>
  <c r="AI376" i="4"/>
  <c r="AI380" i="4"/>
  <c r="AI359" i="4"/>
  <c r="AI362" i="4"/>
  <c r="AI366" i="4"/>
  <c r="L366" i="4" s="1"/>
  <c r="AI369" i="4"/>
  <c r="AI375" i="4"/>
  <c r="AI378" i="4"/>
  <c r="AI382" i="4"/>
  <c r="H46" i="5"/>
  <c r="H17" i="5"/>
  <c r="K18" i="5"/>
  <c r="K47" i="5"/>
  <c r="M44" i="5"/>
  <c r="M15" i="5"/>
  <c r="J12" i="6" s="1"/>
  <c r="AA359" i="4"/>
  <c r="AA357" i="4"/>
  <c r="AA360" i="4"/>
  <c r="AA361" i="4"/>
  <c r="AA362" i="4"/>
  <c r="AA363" i="4"/>
  <c r="AA364" i="4"/>
  <c r="AA365" i="4"/>
  <c r="AA366" i="4"/>
  <c r="AA367" i="4"/>
  <c r="AA368" i="4"/>
  <c r="AA369" i="4"/>
  <c r="AA370" i="4"/>
  <c r="AA371" i="4"/>
  <c r="AA358" i="4"/>
  <c r="AA372" i="4"/>
  <c r="AA373" i="4"/>
  <c r="AA374" i="4"/>
  <c r="AA375" i="4"/>
  <c r="AA376" i="4"/>
  <c r="AA377" i="4"/>
  <c r="AA378" i="4"/>
  <c r="AA379" i="4"/>
  <c r="AA380" i="4"/>
  <c r="AA381" i="4"/>
  <c r="AA382" i="4"/>
  <c r="F39" i="6"/>
  <c r="C45" i="5"/>
  <c r="Q359" i="4"/>
  <c r="K359" i="4" s="1"/>
  <c r="Q357" i="4"/>
  <c r="K357" i="4" s="1"/>
  <c r="Q360" i="4"/>
  <c r="K360" i="4" s="1"/>
  <c r="Q361" i="4"/>
  <c r="Q362" i="4"/>
  <c r="K362" i="4" s="1"/>
  <c r="Q363" i="4"/>
  <c r="K363" i="4" s="1"/>
  <c r="Q364" i="4"/>
  <c r="Q365" i="4"/>
  <c r="Q366" i="4"/>
  <c r="K366" i="4" s="1"/>
  <c r="Q367" i="4"/>
  <c r="K367" i="4" s="1"/>
  <c r="Q368" i="4"/>
  <c r="K368" i="4" s="1"/>
  <c r="Q369" i="4"/>
  <c r="Q370" i="4"/>
  <c r="K370" i="4" s="1"/>
  <c r="Q371" i="4"/>
  <c r="K371" i="4" s="1"/>
  <c r="Q358" i="4"/>
  <c r="Q372" i="4"/>
  <c r="Q373" i="4"/>
  <c r="K373" i="4" s="1"/>
  <c r="Q374" i="4"/>
  <c r="K374" i="4" s="1"/>
  <c r="Q375" i="4"/>
  <c r="K375" i="4" s="1"/>
  <c r="Q376" i="4"/>
  <c r="Q377" i="4"/>
  <c r="K377" i="4" s="1"/>
  <c r="Q378" i="4"/>
  <c r="K378" i="4" s="1"/>
  <c r="Q379" i="4"/>
  <c r="Q380" i="4"/>
  <c r="Q381" i="4"/>
  <c r="K381" i="4" s="1"/>
  <c r="Q382" i="4"/>
  <c r="K382" i="4" s="1"/>
  <c r="W359" i="4"/>
  <c r="W357" i="4"/>
  <c r="W360" i="4"/>
  <c r="W361" i="4"/>
  <c r="W362" i="4"/>
  <c r="W363" i="4"/>
  <c r="W364" i="4"/>
  <c r="W365" i="4"/>
  <c r="W366" i="4"/>
  <c r="W367" i="4"/>
  <c r="W368" i="4"/>
  <c r="W369" i="4"/>
  <c r="W370" i="4"/>
  <c r="W371" i="4"/>
  <c r="W372" i="4"/>
  <c r="W358" i="4"/>
  <c r="W373" i="4"/>
  <c r="W374" i="4"/>
  <c r="W375" i="4"/>
  <c r="W376" i="4"/>
  <c r="W377" i="4"/>
  <c r="W378" i="4"/>
  <c r="W379" i="4"/>
  <c r="W380" i="4"/>
  <c r="W381" i="4"/>
  <c r="W382" i="4"/>
  <c r="AH357" i="4"/>
  <c r="AH369" i="4"/>
  <c r="AH377" i="4"/>
  <c r="AH367" i="4"/>
  <c r="AH376" i="4"/>
  <c r="L376" i="4" s="1"/>
  <c r="AH360" i="4"/>
  <c r="AH371" i="4"/>
  <c r="AH363" i="4"/>
  <c r="AH373" i="4"/>
  <c r="AH379" i="4"/>
  <c r="AH362" i="4"/>
  <c r="AH370" i="4"/>
  <c r="AH380" i="4"/>
  <c r="AH372" i="4"/>
  <c r="AH365" i="4"/>
  <c r="L365" i="4" s="1"/>
  <c r="AH381" i="4"/>
  <c r="AH368" i="4"/>
  <c r="AH358" i="4"/>
  <c r="AH375" i="4"/>
  <c r="AH361" i="4"/>
  <c r="AH364" i="4"/>
  <c r="AH382" i="4"/>
  <c r="AH378" i="4"/>
  <c r="L378" i="4" s="1"/>
  <c r="AH359" i="4"/>
  <c r="AH366" i="4"/>
  <c r="AH374" i="4"/>
  <c r="P360" i="4"/>
  <c r="P365" i="4"/>
  <c r="P379" i="4"/>
  <c r="P369" i="4"/>
  <c r="P374" i="4"/>
  <c r="P358" i="4"/>
  <c r="P368" i="4"/>
  <c r="P357" i="4"/>
  <c r="P375" i="4"/>
  <c r="P371" i="4"/>
  <c r="P361" i="4"/>
  <c r="P370" i="4"/>
  <c r="P380" i="4"/>
  <c r="P364" i="4"/>
  <c r="P381" i="4"/>
  <c r="P367" i="4"/>
  <c r="P363" i="4"/>
  <c r="P382" i="4"/>
  <c r="P366" i="4"/>
  <c r="P376" i="4"/>
  <c r="P373" i="4"/>
  <c r="P359" i="4"/>
  <c r="P377" i="4"/>
  <c r="P378" i="4"/>
  <c r="P362" i="4"/>
  <c r="P372" i="4"/>
  <c r="Z357" i="4"/>
  <c r="Z359" i="4"/>
  <c r="Z360" i="4"/>
  <c r="Z361" i="4"/>
  <c r="Z362" i="4"/>
  <c r="Z363" i="4"/>
  <c r="Z364" i="4"/>
  <c r="Z365" i="4"/>
  <c r="Z366" i="4"/>
  <c r="Z367" i="4"/>
  <c r="Z368" i="4"/>
  <c r="Z369" i="4"/>
  <c r="Z358" i="4"/>
  <c r="Z370" i="4"/>
  <c r="Z371" i="4"/>
  <c r="Z372" i="4"/>
  <c r="Z373" i="4"/>
  <c r="Z374" i="4"/>
  <c r="Z375" i="4"/>
  <c r="Z376" i="4"/>
  <c r="Z377" i="4"/>
  <c r="Z378" i="4"/>
  <c r="Z379" i="4"/>
  <c r="Z380" i="4"/>
  <c r="Z381" i="4"/>
  <c r="Z382" i="4"/>
  <c r="G46" i="5"/>
  <c r="G17" i="5"/>
  <c r="E47" i="5"/>
  <c r="E18" i="5"/>
  <c r="L375" i="4"/>
  <c r="L364" i="4" l="1"/>
  <c r="L362" i="4"/>
  <c r="L377" i="4"/>
  <c r="K379" i="4"/>
  <c r="K358" i="4"/>
  <c r="K364" i="4"/>
  <c r="L359" i="4"/>
  <c r="L363" i="4"/>
  <c r="L361" i="4"/>
  <c r="C46" i="5"/>
  <c r="L371" i="4"/>
  <c r="L382" i="4"/>
  <c r="L358" i="4"/>
  <c r="L372" i="4"/>
  <c r="L379" i="4"/>
  <c r="L360" i="4"/>
  <c r="L381" i="4"/>
  <c r="L357" i="4"/>
  <c r="L374" i="4"/>
  <c r="L368" i="4"/>
  <c r="L373" i="4"/>
  <c r="L369" i="4"/>
  <c r="L380" i="4"/>
  <c r="L370" i="4"/>
  <c r="I362" i="4"/>
  <c r="G362" i="4"/>
  <c r="D16" i="6" s="1"/>
  <c r="I363" i="4"/>
  <c r="G363" i="4"/>
  <c r="D17" i="6" s="1"/>
  <c r="I375" i="4"/>
  <c r="G375" i="4"/>
  <c r="D29" i="6" s="1"/>
  <c r="M45" i="5"/>
  <c r="M16" i="5"/>
  <c r="J13" i="6" s="1"/>
  <c r="N377" i="4"/>
  <c r="N370" i="4"/>
  <c r="N362" i="4"/>
  <c r="I376" i="4"/>
  <c r="G376" i="4"/>
  <c r="D30" i="6" s="1"/>
  <c r="I370" i="4"/>
  <c r="G370" i="4"/>
  <c r="D24" i="6" s="1"/>
  <c r="I369" i="4"/>
  <c r="G369" i="4"/>
  <c r="D23" i="6" s="1"/>
  <c r="N376" i="4"/>
  <c r="N369" i="4"/>
  <c r="N361" i="4"/>
  <c r="I377" i="4"/>
  <c r="G377" i="4"/>
  <c r="D31" i="6" s="1"/>
  <c r="I366" i="4"/>
  <c r="G366" i="4"/>
  <c r="D20" i="6" s="1"/>
  <c r="I381" i="4"/>
  <c r="G381" i="4"/>
  <c r="D35" i="6" s="1"/>
  <c r="I361" i="4"/>
  <c r="G361" i="4"/>
  <c r="D15" i="6" s="1"/>
  <c r="I368" i="4"/>
  <c r="G368" i="4"/>
  <c r="D22" i="6" s="1"/>
  <c r="I379" i="4"/>
  <c r="G379" i="4"/>
  <c r="D33" i="6" s="1"/>
  <c r="N379" i="4"/>
  <c r="N375" i="4"/>
  <c r="N371" i="4"/>
  <c r="N368" i="4"/>
  <c r="N364" i="4"/>
  <c r="N360" i="4"/>
  <c r="J18" i="5"/>
  <c r="J16" i="5"/>
  <c r="C16" i="5" s="1"/>
  <c r="C13" i="6" s="1"/>
  <c r="J19" i="5"/>
  <c r="J17" i="5"/>
  <c r="C17" i="5" s="1"/>
  <c r="C14" i="6" s="1"/>
  <c r="J14" i="5"/>
  <c r="C14" i="5" s="1"/>
  <c r="C11" i="6" s="1"/>
  <c r="J15" i="5"/>
  <c r="C15" i="5" s="1"/>
  <c r="C12" i="6" s="1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9" i="5"/>
  <c r="J38" i="5"/>
  <c r="G47" i="5"/>
  <c r="G18" i="5"/>
  <c r="I373" i="4"/>
  <c r="G373" i="4"/>
  <c r="D27" i="6" s="1"/>
  <c r="I380" i="4"/>
  <c r="G380" i="4"/>
  <c r="D34" i="6" s="1"/>
  <c r="I374" i="4"/>
  <c r="G374" i="4"/>
  <c r="D28" i="6" s="1"/>
  <c r="I360" i="4"/>
  <c r="G360" i="4"/>
  <c r="D14" i="6" s="1"/>
  <c r="E14" i="6" s="1"/>
  <c r="H47" i="5"/>
  <c r="H18" i="5"/>
  <c r="F47" i="5"/>
  <c r="F18" i="5"/>
  <c r="N381" i="4"/>
  <c r="N373" i="4"/>
  <c r="N366" i="4"/>
  <c r="N357" i="4"/>
  <c r="I378" i="4"/>
  <c r="G378" i="4"/>
  <c r="D32" i="6" s="1"/>
  <c r="I367" i="4"/>
  <c r="G367" i="4"/>
  <c r="D21" i="6" s="1"/>
  <c r="I357" i="4"/>
  <c r="G357" i="4"/>
  <c r="D11" i="6" s="1"/>
  <c r="K19" i="5"/>
  <c r="K48" i="5"/>
  <c r="N380" i="4"/>
  <c r="N372" i="4"/>
  <c r="N365" i="4"/>
  <c r="E48" i="5"/>
  <c r="E19" i="5"/>
  <c r="I372" i="4"/>
  <c r="G372" i="4"/>
  <c r="D26" i="6" s="1"/>
  <c r="I359" i="4"/>
  <c r="G359" i="4"/>
  <c r="D13" i="6" s="1"/>
  <c r="I382" i="4"/>
  <c r="G382" i="4"/>
  <c r="D36" i="6" s="1"/>
  <c r="I364" i="4"/>
  <c r="G364" i="4"/>
  <c r="D18" i="6" s="1"/>
  <c r="I371" i="4"/>
  <c r="G371" i="4"/>
  <c r="D25" i="6" s="1"/>
  <c r="I358" i="4"/>
  <c r="G358" i="4"/>
  <c r="D12" i="6" s="1"/>
  <c r="I365" i="4"/>
  <c r="G365" i="4"/>
  <c r="D19" i="6" s="1"/>
  <c r="K380" i="4"/>
  <c r="K376" i="4"/>
  <c r="K372" i="4"/>
  <c r="K369" i="4"/>
  <c r="K365" i="4"/>
  <c r="K361" i="4"/>
  <c r="N382" i="4"/>
  <c r="N378" i="4"/>
  <c r="N374" i="4"/>
  <c r="N358" i="4"/>
  <c r="N367" i="4"/>
  <c r="N363" i="4"/>
  <c r="N359" i="4"/>
  <c r="G39" i="6"/>
  <c r="E12" i="6" l="1"/>
  <c r="K12" i="6" s="1"/>
  <c r="E13" i="6"/>
  <c r="K13" i="6" s="1"/>
  <c r="C47" i="5"/>
  <c r="E11" i="6"/>
  <c r="C18" i="5"/>
  <c r="C15" i="6" s="1"/>
  <c r="E15" i="6" s="1"/>
  <c r="K11" i="6"/>
  <c r="L11" i="6" s="1"/>
  <c r="H11" i="6"/>
  <c r="E49" i="5"/>
  <c r="E20" i="5"/>
  <c r="H48" i="5"/>
  <c r="H19" i="5"/>
  <c r="M46" i="5"/>
  <c r="M17" i="5"/>
  <c r="J14" i="6" s="1"/>
  <c r="K14" i="6" s="1"/>
  <c r="K20" i="5"/>
  <c r="K49" i="5"/>
  <c r="F48" i="5"/>
  <c r="F19" i="5"/>
  <c r="G48" i="5"/>
  <c r="G19" i="5"/>
  <c r="C19" i="5" l="1"/>
  <c r="C16" i="6" s="1"/>
  <c r="E16" i="6" s="1"/>
  <c r="C48" i="5"/>
  <c r="K21" i="5"/>
  <c r="K50" i="5"/>
  <c r="F49" i="5"/>
  <c r="F20" i="5"/>
  <c r="H49" i="5"/>
  <c r="H20" i="5"/>
  <c r="I11" i="6"/>
  <c r="H12" i="6"/>
  <c r="G49" i="5"/>
  <c r="G20" i="5"/>
  <c r="M47" i="5"/>
  <c r="M18" i="5"/>
  <c r="J15" i="6" s="1"/>
  <c r="K15" i="6" s="1"/>
  <c r="E50" i="5"/>
  <c r="E21" i="5"/>
  <c r="M11" i="6"/>
  <c r="L12" i="6"/>
  <c r="C20" i="5" l="1"/>
  <c r="C17" i="6" s="1"/>
  <c r="E17" i="6" s="1"/>
  <c r="G50" i="5"/>
  <c r="G21" i="5"/>
  <c r="K22" i="5"/>
  <c r="K51" i="5"/>
  <c r="C49" i="5"/>
  <c r="M19" i="5"/>
  <c r="J16" i="6" s="1"/>
  <c r="K16" i="6" s="1"/>
  <c r="M48" i="5"/>
  <c r="I12" i="6"/>
  <c r="H13" i="6"/>
  <c r="H50" i="5"/>
  <c r="H21" i="5"/>
  <c r="M12" i="6"/>
  <c r="L13" i="6"/>
  <c r="E51" i="5"/>
  <c r="E22" i="5"/>
  <c r="F50" i="5"/>
  <c r="F21" i="5"/>
  <c r="C21" i="5" l="1"/>
  <c r="C18" i="6" s="1"/>
  <c r="E18" i="6" s="1"/>
  <c r="M20" i="5"/>
  <c r="J17" i="6" s="1"/>
  <c r="K17" i="6" s="1"/>
  <c r="M49" i="5"/>
  <c r="H51" i="5"/>
  <c r="H22" i="5"/>
  <c r="I13" i="6"/>
  <c r="H14" i="6"/>
  <c r="G51" i="5"/>
  <c r="C51" i="5" s="1"/>
  <c r="G22" i="5"/>
  <c r="E52" i="5"/>
  <c r="E23" i="5"/>
  <c r="F51" i="5"/>
  <c r="F22" i="5"/>
  <c r="C22" i="5" s="1"/>
  <c r="C19" i="6" s="1"/>
  <c r="E19" i="6" s="1"/>
  <c r="M13" i="6"/>
  <c r="L14" i="6"/>
  <c r="C50" i="5"/>
  <c r="K23" i="5"/>
  <c r="K52" i="5"/>
  <c r="G52" i="5" l="1"/>
  <c r="G23" i="5"/>
  <c r="H52" i="5"/>
  <c r="H23" i="5"/>
  <c r="H15" i="6"/>
  <c r="I14" i="6"/>
  <c r="M21" i="5"/>
  <c r="J18" i="6" s="1"/>
  <c r="K18" i="6" s="1"/>
  <c r="M50" i="5"/>
  <c r="M14" i="6"/>
  <c r="L15" i="6"/>
  <c r="E53" i="5"/>
  <c r="E24" i="5"/>
  <c r="K24" i="5"/>
  <c r="K53" i="5"/>
  <c r="F52" i="5"/>
  <c r="F23" i="5"/>
  <c r="C23" i="5" l="1"/>
  <c r="C20" i="6" s="1"/>
  <c r="E20" i="6" s="1"/>
  <c r="K25" i="5"/>
  <c r="K54" i="5"/>
  <c r="G53" i="5"/>
  <c r="G24" i="5"/>
  <c r="E54" i="5"/>
  <c r="E25" i="5"/>
  <c r="F53" i="5"/>
  <c r="F24" i="5"/>
  <c r="C52" i="5"/>
  <c r="I15" i="6"/>
  <c r="H16" i="6"/>
  <c r="M22" i="5"/>
  <c r="J19" i="6" s="1"/>
  <c r="K19" i="6" s="1"/>
  <c r="M51" i="5"/>
  <c r="M15" i="6"/>
  <c r="L16" i="6"/>
  <c r="H53" i="5"/>
  <c r="H24" i="5"/>
  <c r="C24" i="5" l="1"/>
  <c r="C21" i="6" s="1"/>
  <c r="E21" i="6" s="1"/>
  <c r="G54" i="5"/>
  <c r="G25" i="5"/>
  <c r="L17" i="6"/>
  <c r="M16" i="6"/>
  <c r="E55" i="5"/>
  <c r="E26" i="5"/>
  <c r="H54" i="5"/>
  <c r="H25" i="5"/>
  <c r="C53" i="5"/>
  <c r="K26" i="5"/>
  <c r="K55" i="5"/>
  <c r="H17" i="6"/>
  <c r="I16" i="6"/>
  <c r="F54" i="5"/>
  <c r="F25" i="5"/>
  <c r="C25" i="5" s="1"/>
  <c r="C22" i="6" s="1"/>
  <c r="E22" i="6" s="1"/>
  <c r="M23" i="5"/>
  <c r="J20" i="6" s="1"/>
  <c r="K20" i="6" s="1"/>
  <c r="M52" i="5"/>
  <c r="C54" i="5" l="1"/>
  <c r="F55" i="5"/>
  <c r="F26" i="5"/>
  <c r="L18" i="6"/>
  <c r="M17" i="6"/>
  <c r="M24" i="5"/>
  <c r="J21" i="6" s="1"/>
  <c r="K21" i="6" s="1"/>
  <c r="M53" i="5"/>
  <c r="E56" i="5"/>
  <c r="E27" i="5"/>
  <c r="K27" i="5"/>
  <c r="K56" i="5"/>
  <c r="I17" i="6"/>
  <c r="H18" i="6"/>
  <c r="H55" i="5"/>
  <c r="H26" i="5"/>
  <c r="G55" i="5"/>
  <c r="G26" i="5"/>
  <c r="C26" i="5" l="1"/>
  <c r="C23" i="6" s="1"/>
  <c r="E23" i="6" s="1"/>
  <c r="C55" i="5"/>
  <c r="I18" i="6"/>
  <c r="H19" i="6"/>
  <c r="M25" i="5"/>
  <c r="J22" i="6" s="1"/>
  <c r="K22" i="6" s="1"/>
  <c r="M54" i="5"/>
  <c r="G56" i="5"/>
  <c r="C56" i="5" s="1"/>
  <c r="G27" i="5"/>
  <c r="F56" i="5"/>
  <c r="F27" i="5"/>
  <c r="H56" i="5"/>
  <c r="H27" i="5"/>
  <c r="K28" i="5"/>
  <c r="K57" i="5"/>
  <c r="E57" i="5"/>
  <c r="E28" i="5"/>
  <c r="L19" i="6"/>
  <c r="M18" i="6"/>
  <c r="C27" i="5" l="1"/>
  <c r="C24" i="6" s="1"/>
  <c r="E24" i="6" s="1"/>
  <c r="E58" i="5"/>
  <c r="E29" i="5"/>
  <c r="H57" i="5"/>
  <c r="H28" i="5"/>
  <c r="L20" i="6"/>
  <c r="M19" i="6"/>
  <c r="K29" i="5"/>
  <c r="K58" i="5"/>
  <c r="H20" i="6"/>
  <c r="I19" i="6"/>
  <c r="F57" i="5"/>
  <c r="F28" i="5"/>
  <c r="G57" i="5"/>
  <c r="C57" i="5" s="1"/>
  <c r="G28" i="5"/>
  <c r="M26" i="5"/>
  <c r="J23" i="6" s="1"/>
  <c r="K23" i="6" s="1"/>
  <c r="M55" i="5"/>
  <c r="C28" i="5" l="1"/>
  <c r="C25" i="6" s="1"/>
  <c r="E25" i="6" s="1"/>
  <c r="M27" i="5"/>
  <c r="J24" i="6" s="1"/>
  <c r="K24" i="6" s="1"/>
  <c r="M56" i="5"/>
  <c r="L21" i="6"/>
  <c r="M20" i="6"/>
  <c r="E59" i="5"/>
  <c r="E30" i="5"/>
  <c r="G58" i="5"/>
  <c r="G29" i="5"/>
  <c r="I20" i="6"/>
  <c r="H21" i="6"/>
  <c r="K30" i="5"/>
  <c r="K59" i="5"/>
  <c r="F58" i="5"/>
  <c r="F29" i="5"/>
  <c r="H58" i="5"/>
  <c r="H29" i="5"/>
  <c r="C29" i="5" l="1"/>
  <c r="C26" i="6" s="1"/>
  <c r="E26" i="6" s="1"/>
  <c r="H59" i="5"/>
  <c r="H30" i="5"/>
  <c r="K31" i="5"/>
  <c r="K60" i="5"/>
  <c r="M28" i="5"/>
  <c r="J25" i="6" s="1"/>
  <c r="K25" i="6" s="1"/>
  <c r="M57" i="5"/>
  <c r="E60" i="5"/>
  <c r="E31" i="5"/>
  <c r="F59" i="5"/>
  <c r="F30" i="5"/>
  <c r="G59" i="5"/>
  <c r="G30" i="5"/>
  <c r="H22" i="6"/>
  <c r="I21" i="6"/>
  <c r="C58" i="5"/>
  <c r="L22" i="6"/>
  <c r="M21" i="6"/>
  <c r="C30" i="5" l="1"/>
  <c r="C27" i="6" s="1"/>
  <c r="E27" i="6" s="1"/>
  <c r="G60" i="5"/>
  <c r="G31" i="5"/>
  <c r="C59" i="5"/>
  <c r="F60" i="5"/>
  <c r="F31" i="5"/>
  <c r="K32" i="5"/>
  <c r="K61" i="5"/>
  <c r="H60" i="5"/>
  <c r="H31" i="5"/>
  <c r="I22" i="6"/>
  <c r="H23" i="6"/>
  <c r="E61" i="5"/>
  <c r="E32" i="5"/>
  <c r="L23" i="6"/>
  <c r="M22" i="6"/>
  <c r="M29" i="5"/>
  <c r="J26" i="6" s="1"/>
  <c r="K26" i="6" s="1"/>
  <c r="M58" i="5"/>
  <c r="C31" i="5" l="1"/>
  <c r="C28" i="6" s="1"/>
  <c r="E28" i="6" s="1"/>
  <c r="E62" i="5"/>
  <c r="E33" i="5"/>
  <c r="H61" i="5"/>
  <c r="H32" i="5"/>
  <c r="K33" i="5"/>
  <c r="K62" i="5"/>
  <c r="G61" i="5"/>
  <c r="G32" i="5"/>
  <c r="F61" i="5"/>
  <c r="F32" i="5"/>
  <c r="L24" i="6"/>
  <c r="M23" i="6"/>
  <c r="I23" i="6"/>
  <c r="H24" i="6"/>
  <c r="M30" i="5"/>
  <c r="J27" i="6" s="1"/>
  <c r="K27" i="6" s="1"/>
  <c r="M59" i="5"/>
  <c r="C60" i="5"/>
  <c r="C32" i="5" l="1"/>
  <c r="C29" i="6" s="1"/>
  <c r="E29" i="6" s="1"/>
  <c r="E63" i="5"/>
  <c r="E34" i="5"/>
  <c r="L25" i="6"/>
  <c r="M24" i="6"/>
  <c r="G62" i="5"/>
  <c r="G33" i="5"/>
  <c r="H62" i="5"/>
  <c r="H33" i="5"/>
  <c r="F62" i="5"/>
  <c r="F33" i="5"/>
  <c r="M31" i="5"/>
  <c r="J28" i="6" s="1"/>
  <c r="K28" i="6" s="1"/>
  <c r="M60" i="5"/>
  <c r="I24" i="6"/>
  <c r="H25" i="6"/>
  <c r="K34" i="5"/>
  <c r="K63" i="5"/>
  <c r="C61" i="5"/>
  <c r="C33" i="5" l="1"/>
  <c r="C30" i="6" s="1"/>
  <c r="E30" i="6" s="1"/>
  <c r="H26" i="6"/>
  <c r="I25" i="6"/>
  <c r="H63" i="5"/>
  <c r="H34" i="5"/>
  <c r="L26" i="6"/>
  <c r="M25" i="6"/>
  <c r="E64" i="5"/>
  <c r="E35" i="5"/>
  <c r="K35" i="5"/>
  <c r="K64" i="5"/>
  <c r="M32" i="5"/>
  <c r="J29" i="6" s="1"/>
  <c r="K29" i="6" s="1"/>
  <c r="M61" i="5"/>
  <c r="F63" i="5"/>
  <c r="F34" i="5"/>
  <c r="C34" i="5" s="1"/>
  <c r="C31" i="6" s="1"/>
  <c r="E31" i="6" s="1"/>
  <c r="G63" i="5"/>
  <c r="G34" i="5"/>
  <c r="C62" i="5"/>
  <c r="G64" i="5" l="1"/>
  <c r="G35" i="5"/>
  <c r="K36" i="5"/>
  <c r="K65" i="5"/>
  <c r="C63" i="5"/>
  <c r="L27" i="6"/>
  <c r="M26" i="6"/>
  <c r="H27" i="6"/>
  <c r="I26" i="6"/>
  <c r="F64" i="5"/>
  <c r="F35" i="5"/>
  <c r="M33" i="5"/>
  <c r="J30" i="6" s="1"/>
  <c r="K30" i="6" s="1"/>
  <c r="M62" i="5"/>
  <c r="E65" i="5"/>
  <c r="E36" i="5"/>
  <c r="C64" i="5"/>
  <c r="H64" i="5"/>
  <c r="H35" i="5"/>
  <c r="C35" i="5" l="1"/>
  <c r="C32" i="6" s="1"/>
  <c r="E32" i="6" s="1"/>
  <c r="F65" i="5"/>
  <c r="F36" i="5"/>
  <c r="L28" i="6"/>
  <c r="M27" i="6"/>
  <c r="G65" i="5"/>
  <c r="G36" i="5"/>
  <c r="E66" i="5"/>
  <c r="E37" i="5"/>
  <c r="H28" i="6"/>
  <c r="I27" i="6"/>
  <c r="K37" i="5"/>
  <c r="K66" i="5"/>
  <c r="H65" i="5"/>
  <c r="H36" i="5"/>
  <c r="M34" i="5"/>
  <c r="J31" i="6" s="1"/>
  <c r="K31" i="6" s="1"/>
  <c r="M63" i="5"/>
  <c r="C36" i="5" l="1"/>
  <c r="C33" i="6" s="1"/>
  <c r="E33" i="6" s="1"/>
  <c r="F66" i="5"/>
  <c r="F37" i="5"/>
  <c r="E67" i="5"/>
  <c r="E38" i="5"/>
  <c r="H66" i="5"/>
  <c r="H37" i="5"/>
  <c r="H29" i="6"/>
  <c r="I28" i="6"/>
  <c r="L29" i="6"/>
  <c r="M28" i="6"/>
  <c r="M35" i="5"/>
  <c r="J32" i="6" s="1"/>
  <c r="K32" i="6" s="1"/>
  <c r="M64" i="5"/>
  <c r="K38" i="5"/>
  <c r="K67" i="5"/>
  <c r="K39" i="5" s="1"/>
  <c r="C65" i="5"/>
  <c r="G66" i="5"/>
  <c r="G37" i="5"/>
  <c r="C66" i="5" l="1"/>
  <c r="C37" i="5"/>
  <c r="C34" i="6" s="1"/>
  <c r="E34" i="6" s="1"/>
  <c r="E39" i="5"/>
  <c r="L30" i="6"/>
  <c r="M29" i="6"/>
  <c r="H67" i="5"/>
  <c r="H39" i="5" s="1"/>
  <c r="H38" i="5"/>
  <c r="F67" i="5"/>
  <c r="F39" i="5" s="1"/>
  <c r="F38" i="5"/>
  <c r="G67" i="5"/>
  <c r="G39" i="5" s="1"/>
  <c r="G38" i="5"/>
  <c r="M36" i="5"/>
  <c r="J33" i="6" s="1"/>
  <c r="K33" i="6" s="1"/>
  <c r="M65" i="5"/>
  <c r="H30" i="6"/>
  <c r="I29" i="6"/>
  <c r="C38" i="5" l="1"/>
  <c r="C35" i="6" s="1"/>
  <c r="E35" i="6" s="1"/>
  <c r="H31" i="6"/>
  <c r="I30" i="6"/>
  <c r="C39" i="5"/>
  <c r="C36" i="6" s="1"/>
  <c r="E36" i="6" s="1"/>
  <c r="M37" i="5"/>
  <c r="J34" i="6" s="1"/>
  <c r="K34" i="6" s="1"/>
  <c r="M66" i="5"/>
  <c r="L31" i="6"/>
  <c r="M30" i="6"/>
  <c r="C67" i="5"/>
  <c r="L32" i="6" l="1"/>
  <c r="M31" i="6"/>
  <c r="M38" i="5"/>
  <c r="J35" i="6" s="1"/>
  <c r="K35" i="6" s="1"/>
  <c r="M67" i="5"/>
  <c r="M39" i="5" s="1"/>
  <c r="J36" i="6" s="1"/>
  <c r="K36" i="6" s="1"/>
  <c r="H32" i="6"/>
  <c r="I31" i="6"/>
  <c r="H33" i="6" l="1"/>
  <c r="I32" i="6"/>
  <c r="L33" i="6"/>
  <c r="M32" i="6"/>
  <c r="L34" i="6" l="1"/>
  <c r="M33" i="6"/>
  <c r="H34" i="6"/>
  <c r="I33" i="6"/>
  <c r="H35" i="6" l="1"/>
  <c r="I34" i="6"/>
  <c r="L35" i="6"/>
  <c r="M34" i="6"/>
  <c r="L36" i="6" l="1"/>
  <c r="M35" i="6"/>
  <c r="H36" i="6"/>
  <c r="I35" i="6"/>
  <c r="F40" i="6" l="1"/>
  <c r="I36" i="6"/>
  <c r="G40" i="6"/>
  <c r="M36" i="6"/>
</calcChain>
</file>

<file path=xl/sharedStrings.xml><?xml version="1.0" encoding="utf-8"?>
<sst xmlns="http://schemas.openxmlformats.org/spreadsheetml/2006/main" count="397" uniqueCount="132">
  <si>
    <t>Start Date</t>
  </si>
  <si>
    <t>CF</t>
  </si>
  <si>
    <t>QF Name</t>
  </si>
  <si>
    <t>Capacity Contribution</t>
  </si>
  <si>
    <t>Signed</t>
  </si>
  <si>
    <t>Name plate</t>
  </si>
  <si>
    <t>QF - 109 - UT - Solar</t>
  </si>
  <si>
    <t>QF - 110 - UT - Solar</t>
  </si>
  <si>
    <t>QF - 116 - UT - Solar</t>
  </si>
  <si>
    <t>QF - 131 - UT - Solar</t>
  </si>
  <si>
    <t>Wyoming Northeast</t>
  </si>
  <si>
    <t>Utah South</t>
  </si>
  <si>
    <t>QF - 142 - UT - Solar</t>
  </si>
  <si>
    <t>QF - 177 - WY - Wind</t>
  </si>
  <si>
    <t>Location</t>
  </si>
  <si>
    <t>Month</t>
  </si>
  <si>
    <t>Hour</t>
  </si>
  <si>
    <t>Index</t>
  </si>
  <si>
    <t>Clover</t>
  </si>
  <si>
    <t>Utah North</t>
  </si>
  <si>
    <t>Goshen</t>
  </si>
  <si>
    <t>Total</t>
  </si>
  <si>
    <t>Central Oregon</t>
  </si>
  <si>
    <t>QF - 172 - UT - Solar</t>
  </si>
  <si>
    <t>QF - 173 - UT - Solar</t>
  </si>
  <si>
    <t>&lt; -- End of Section</t>
  </si>
  <si>
    <t>OK</t>
  </si>
  <si>
    <t>Displacement</t>
  </si>
  <si>
    <t>Nameplate</t>
  </si>
  <si>
    <t>QF - 03 - OR - Solar</t>
  </si>
  <si>
    <t>MWh</t>
  </si>
  <si>
    <t>Degradation Rate</t>
  </si>
  <si>
    <t>Degradation Method</t>
  </si>
  <si>
    <t>Year</t>
  </si>
  <si>
    <t>Row</t>
  </si>
  <si>
    <t>Nameplate Adjusted for Degradation (July)</t>
  </si>
  <si>
    <t>COD (First Month)</t>
  </si>
  <si>
    <t>Days</t>
  </si>
  <si>
    <t>Check Total</t>
  </si>
  <si>
    <t>West Main</t>
  </si>
  <si>
    <t>OK Check Total</t>
  </si>
  <si>
    <t>Partial Displacement Adjusted for Degradation (July)</t>
  </si>
  <si>
    <t>Method</t>
  </si>
  <si>
    <t>Degradation</t>
  </si>
  <si>
    <t>Capacity Contritution</t>
  </si>
  <si>
    <t>Signed Resources</t>
  </si>
  <si>
    <t>QF being Priced</t>
  </si>
  <si>
    <t>FOT</t>
  </si>
  <si>
    <t>Potential</t>
  </si>
  <si>
    <t>Base Case</t>
  </si>
  <si>
    <t>Signed &amp; Potential QFs</t>
  </si>
  <si>
    <t>Adjusted For Solar Degradation</t>
  </si>
  <si>
    <t xml:space="preserve">Base Case </t>
  </si>
  <si>
    <t>Avoided Cost Case</t>
  </si>
  <si>
    <t>New QF</t>
  </si>
  <si>
    <t>AC Case</t>
  </si>
  <si>
    <t>Cummulative</t>
  </si>
  <si>
    <t>2015 IRP</t>
  </si>
  <si>
    <t>CCCT MW</t>
  </si>
  <si>
    <t>Partial Displacement Adjusted for Solar Degradation</t>
  </si>
  <si>
    <t>CCCT</t>
  </si>
  <si>
    <t>MW Capacity (July)</t>
  </si>
  <si>
    <t>Monthly Capacity adjusted for Degradation (MW)</t>
  </si>
  <si>
    <t>Nameplate Adjusted for Degradation (July MW)</t>
  </si>
  <si>
    <t>Partial Displacement Adjusted for Degradation (July MW)</t>
  </si>
  <si>
    <t>CCCT Partial Displacement in 2030</t>
  </si>
  <si>
    <t xml:space="preserve">    Before Solar Degradation</t>
  </si>
  <si>
    <t xml:space="preserve">    After Solar Degradation</t>
  </si>
  <si>
    <t>Contract Term</t>
  </si>
  <si>
    <t>Tesoro QF</t>
  </si>
  <si>
    <t>Count Adder</t>
  </si>
  <si>
    <t>MWh Adder</t>
  </si>
  <si>
    <t>QF - 236 - UT - Solar</t>
  </si>
  <si>
    <t>QF - 237 - UT - Solar</t>
  </si>
  <si>
    <t>QF - 238 - UT - Solar</t>
  </si>
  <si>
    <t>QF - 239 - UT - Solar</t>
  </si>
  <si>
    <t>QF - 240 - UT - Solar</t>
  </si>
  <si>
    <t>Partial Displacement after QF</t>
  </si>
  <si>
    <t>Avoided Cost Resource</t>
  </si>
  <si>
    <t>Utah 2015.Q3</t>
  </si>
  <si>
    <t>Total Partial Displacement</t>
  </si>
  <si>
    <t>Total Potential MW</t>
  </si>
  <si>
    <t>QF - 242 - OR - Solar</t>
  </si>
  <si>
    <t>QF - 241 - OR - Solar</t>
  </si>
  <si>
    <t>QF - 235 - UT - Solar</t>
  </si>
  <si>
    <t>QF - 223 - WY - Solar</t>
  </si>
  <si>
    <t>QF - 219 - WY - Wind</t>
  </si>
  <si>
    <t>QF - 218 - WY - Wind</t>
  </si>
  <si>
    <t>QF - 217 - WY - Wind</t>
  </si>
  <si>
    <t>QF - 195 - WY - Wind</t>
  </si>
  <si>
    <t>QF - 194 - WY - Wind</t>
  </si>
  <si>
    <t>QF - 193 - WY - Wind</t>
  </si>
  <si>
    <t>QF - 180 - WY - Wind</t>
  </si>
  <si>
    <t>First Year</t>
  </si>
  <si>
    <t>Active</t>
  </si>
  <si>
    <t>QF - 234 - UT - Solar</t>
  </si>
  <si>
    <t>QF - 233 - UT - Solar</t>
  </si>
  <si>
    <t>QF - 232 - UT - Solar</t>
  </si>
  <si>
    <t>QF - 231 - UT - Solar</t>
  </si>
  <si>
    <t>QF - 230 - UT - Solar</t>
  </si>
  <si>
    <t>QF - 229 - UT - Solar</t>
  </si>
  <si>
    <t>QF - 224 - OR - Solar</t>
  </si>
  <si>
    <t>QF - 220 - OR - Solar</t>
  </si>
  <si>
    <t>QF - 183 - OR - Solar</t>
  </si>
  <si>
    <t>QF - 182 - OR - Solar</t>
  </si>
  <si>
    <t>QF - 101 - OR - Geoth</t>
  </si>
  <si>
    <t>Total Signed MW</t>
  </si>
  <si>
    <t>Three Peaks Solar</t>
  </si>
  <si>
    <t>Oregon</t>
  </si>
  <si>
    <t>Oregon Sch 37 Solar QF  - COD before 7/2018</t>
  </si>
  <si>
    <t xml:space="preserve">Hydro </t>
  </si>
  <si>
    <t>Oregon Sch 37 Solar QF  - COD before 7/2017</t>
  </si>
  <si>
    <t xml:space="preserve">Gas </t>
  </si>
  <si>
    <t>Granite Mtn Solar East</t>
  </si>
  <si>
    <t>Tracking</t>
  </si>
  <si>
    <t>Iron Springs Solar</t>
  </si>
  <si>
    <t>Fixed</t>
  </si>
  <si>
    <t>Granite Mtn Solar West</t>
  </si>
  <si>
    <t xml:space="preserve">Wind </t>
  </si>
  <si>
    <t>Utah Pavant Solar II</t>
  </si>
  <si>
    <t>West</t>
  </si>
  <si>
    <t>Type</t>
  </si>
  <si>
    <t>East</t>
  </si>
  <si>
    <t>Verification</t>
  </si>
  <si>
    <t>QF Queue Date</t>
  </si>
  <si>
    <t>Transmission Bubble</t>
  </si>
  <si>
    <t>Status</t>
  </si>
  <si>
    <t>Partial Displacement</t>
  </si>
  <si>
    <t>QF</t>
  </si>
  <si>
    <t>No.</t>
  </si>
  <si>
    <t>QF Queue</t>
  </si>
  <si>
    <t>Prior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</si>
</sst>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[Red]_(* \(#,##0\);_(* &quot;-&quot;_);_(@_)"/>
    <numFmt numFmtId="165" formatCode="0.0"/>
    <numFmt numFmtId="166" formatCode="yyyy\ mm\ dd"/>
    <numFmt numFmtId="167" formatCode="0.0%"/>
    <numFmt numFmtId="168" formatCode="&quot;$&quot;###0;[Red]\(&quot;$&quot;###0\)"/>
    <numFmt numFmtId="169" formatCode="yyyy/mm/dd:hh:mm:ssAM/PM"/>
    <numFmt numFmtId="170" formatCode="#,##0.0_);[Red]\(#,##0.0\)"/>
    <numFmt numFmtId="171" formatCode="_(* #,##0.0_);[Red]_(* \(#,##0.0\);_(* &quot;-&quot;_);_(@_)"/>
    <numFmt numFmtId="172" formatCode="_(* #,##0_);_(* \(#,##0\);_(* &quot;-&quot;??_);_(@_)"/>
    <numFmt numFmtId="173" formatCode="yyyy\ mmm"/>
    <numFmt numFmtId="174" formatCode="_(* #,##0.0000_);_(* \(#,##0.0000\);_(* &quot;-&quot;??_);_(@_)"/>
    <numFmt numFmtId="175" formatCode="_(* #,##0.0_);_(* \(#,##0.0\);_(* &quot;-&quot;??_);_(@_)"/>
    <numFmt numFmtId="176" formatCode="_(* #,##0.0000_);[Red]_(* \(#,##0.0000\);_(* &quot;-&quot;_);_(@_)"/>
    <numFmt numFmtId="177" formatCode="_(* #,##0.00%_);[Red]_(* \(#,##0.00%\);_(* &quot;-&quot;_);_(@_)"/>
    <numFmt numFmtId="178" formatCode="yyyy\ mm"/>
    <numFmt numFmtId="179" formatCode="_(* #,##0.0_);_(* \(#,##0.0\);_(* &quot;-&quot;_);_(@_)"/>
    <numFmt numFmtId="180" formatCode="_(* #,##0.000%_);[Red]_(* \(#,##0.000%\);_(* &quot;-&quot;_);_(@_)"/>
    <numFmt numFmtId="181" formatCode="#,##0.0_);\(#,##0.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1"/>
      <name val="Calibri"/>
      <family val="2"/>
      <scheme val="minor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3">
    <xf numFmtId="164" fontId="0" fillId="0" borderId="0"/>
    <xf numFmtId="164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164" fontId="2" fillId="0" borderId="0"/>
    <xf numFmtId="164" fontId="6" fillId="0" borderId="0"/>
    <xf numFmtId="0" fontId="1" fillId="0" borderId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ont="0" applyFill="0" applyBorder="0" applyProtection="0">
      <alignment horizontal="right"/>
    </xf>
    <xf numFmtId="165" fontId="11" fillId="0" borderId="0" applyNumberFormat="0" applyFill="0" applyBorder="0" applyAlignment="0" applyProtection="0"/>
    <xf numFmtId="0" fontId="12" fillId="0" borderId="15" applyNumberFormat="0" applyBorder="0" applyAlignment="0"/>
    <xf numFmtId="12" fontId="13" fillId="16" borderId="16">
      <alignment horizontal="left"/>
    </xf>
    <xf numFmtId="37" fontId="12" fillId="17" borderId="0" applyNumberFormat="0" applyBorder="0" applyAlignment="0" applyProtection="0"/>
    <xf numFmtId="37" fontId="12" fillId="0" borderId="0"/>
    <xf numFmtId="3" fontId="14" fillId="18" borderId="17" applyProtection="0"/>
    <xf numFmtId="9" fontId="1" fillId="0" borderId="0" applyFont="0" applyFill="0" applyBorder="0" applyAlignment="0" applyProtection="0"/>
    <xf numFmtId="41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221">
    <xf numFmtId="164" fontId="0" fillId="0" borderId="0" xfId="0"/>
    <xf numFmtId="164" fontId="0" fillId="0" borderId="0" xfId="0" applyFont="1"/>
    <xf numFmtId="164" fontId="0" fillId="0" borderId="0" xfId="0" applyNumberFormat="1" applyFont="1"/>
    <xf numFmtId="164" fontId="0" fillId="0" borderId="9" xfId="0" applyFont="1" applyBorder="1" applyAlignment="1">
      <alignment horizontal="centerContinuous"/>
    </xf>
    <xf numFmtId="164" fontId="0" fillId="0" borderId="9" xfId="0" applyFont="1" applyBorder="1"/>
    <xf numFmtId="169" fontId="16" fillId="0" borderId="0" xfId="39" applyNumberFormat="1" applyFont="1" applyFill="1" applyBorder="1" applyAlignment="1">
      <alignment horizontal="right"/>
    </xf>
    <xf numFmtId="164" fontId="0" fillId="0" borderId="8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 wrapText="1"/>
    </xf>
    <xf numFmtId="10" fontId="0" fillId="0" borderId="8" xfId="29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 wrapText="1"/>
    </xf>
    <xf numFmtId="166" fontId="16" fillId="0" borderId="8" xfId="2" applyNumberFormat="1" applyFont="1" applyFill="1" applyBorder="1" applyAlignment="1">
      <alignment horizontal="center"/>
    </xf>
    <xf numFmtId="170" fontId="0" fillId="0" borderId="8" xfId="0" applyNumberFormat="1" applyFont="1" applyBorder="1" applyAlignment="1">
      <alignment horizontal="center"/>
    </xf>
    <xf numFmtId="164" fontId="17" fillId="0" borderId="0" xfId="0" applyFont="1" applyAlignment="1">
      <alignment horizontal="centerContinuous"/>
    </xf>
    <xf numFmtId="0" fontId="0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Fill="1"/>
    <xf numFmtId="164" fontId="0" fillId="20" borderId="0" xfId="0" applyFont="1" applyFill="1"/>
    <xf numFmtId="164" fontId="0" fillId="19" borderId="8" xfId="0" applyNumberFormat="1" applyFont="1" applyFill="1" applyBorder="1" applyAlignment="1">
      <alignment horizontal="center" wrapText="1"/>
    </xf>
    <xf numFmtId="43" fontId="0" fillId="0" borderId="0" xfId="30" applyFont="1"/>
    <xf numFmtId="164" fontId="0" fillId="0" borderId="0" xfId="0" applyFont="1" applyBorder="1" applyAlignment="1">
      <alignment horizontal="centerContinuous"/>
    </xf>
    <xf numFmtId="164" fontId="15" fillId="0" borderId="0" xfId="0" applyFont="1"/>
    <xf numFmtId="0" fontId="15" fillId="0" borderId="0" xfId="41" applyFont="1"/>
    <xf numFmtId="0" fontId="0" fillId="0" borderId="0" xfId="41" applyFont="1"/>
    <xf numFmtId="173" fontId="0" fillId="0" borderId="0" xfId="41" applyNumberFormat="1" applyFont="1" applyAlignment="1">
      <alignment horizontal="center"/>
    </xf>
    <xf numFmtId="174" fontId="0" fillId="0" borderId="0" xfId="41" applyNumberFormat="1" applyFont="1"/>
    <xf numFmtId="173" fontId="0" fillId="0" borderId="18" xfId="41" applyNumberFormat="1" applyFont="1" applyBorder="1" applyAlignment="1">
      <alignment horizontal="center"/>
    </xf>
    <xf numFmtId="174" fontId="0" fillId="0" borderId="18" xfId="41" applyNumberFormat="1" applyFont="1" applyBorder="1"/>
    <xf numFmtId="0" fontId="0" fillId="0" borderId="18" xfId="41" applyFont="1" applyBorder="1"/>
    <xf numFmtId="164" fontId="0" fillId="0" borderId="11" xfId="0" applyFont="1" applyBorder="1" applyAlignment="1">
      <alignment horizontal="centerContinuous"/>
    </xf>
    <xf numFmtId="164" fontId="0" fillId="0" borderId="5" xfId="0" applyFont="1" applyBorder="1" applyAlignment="1">
      <alignment horizontal="centerContinuous"/>
    </xf>
    <xf numFmtId="10" fontId="0" fillId="0" borderId="8" xfId="3" applyNumberFormat="1" applyFont="1" applyBorder="1" applyAlignment="1">
      <alignment horizontal="center"/>
    </xf>
    <xf numFmtId="171" fontId="0" fillId="0" borderId="7" xfId="41" applyNumberFormat="1" applyFont="1" applyBorder="1" applyAlignment="1">
      <alignment horizontal="center"/>
    </xf>
    <xf numFmtId="175" fontId="0" fillId="0" borderId="0" xfId="30" applyNumberFormat="1" applyFont="1" applyFill="1"/>
    <xf numFmtId="175" fontId="0" fillId="0" borderId="0" xfId="0" applyNumberFormat="1" applyFont="1"/>
    <xf numFmtId="172" fontId="18" fillId="0" borderId="0" xfId="30" applyNumberFormat="1" applyFont="1"/>
    <xf numFmtId="172" fontId="18" fillId="0" borderId="0" xfId="0" applyNumberFormat="1" applyFont="1"/>
    <xf numFmtId="38" fontId="0" fillId="0" borderId="8" xfId="0" applyNumberFormat="1" applyFont="1" applyBorder="1" applyAlignment="1">
      <alignment horizontal="center"/>
    </xf>
    <xf numFmtId="176" fontId="0" fillId="0" borderId="0" xfId="0" applyNumberFormat="1" applyFont="1"/>
    <xf numFmtId="164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171" fontId="0" fillId="0" borderId="0" xfId="0" applyNumberFormat="1"/>
    <xf numFmtId="178" fontId="0" fillId="0" borderId="0" xfId="0" applyNumberFormat="1"/>
    <xf numFmtId="178" fontId="19" fillId="0" borderId="0" xfId="0" applyNumberFormat="1" applyFont="1"/>
    <xf numFmtId="164" fontId="18" fillId="0" borderId="8" xfId="0" applyNumberFormat="1" applyFont="1" applyFill="1" applyBorder="1" applyAlignment="1">
      <alignment horizontal="center"/>
    </xf>
    <xf numFmtId="170" fontId="0" fillId="0" borderId="8" xfId="0" applyNumberFormat="1" applyFont="1" applyFill="1" applyBorder="1" applyAlignment="1">
      <alignment horizontal="center"/>
    </xf>
    <xf numFmtId="166" fontId="20" fillId="0" borderId="8" xfId="2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 wrapText="1"/>
    </xf>
    <xf numFmtId="167" fontId="0" fillId="0" borderId="8" xfId="29" applyNumberFormat="1" applyFont="1" applyFill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64" fontId="0" fillId="0" borderId="12" xfId="0" applyBorder="1" applyAlignment="1">
      <alignment horizontal="centerContinuous"/>
    </xf>
    <xf numFmtId="164" fontId="0" fillId="0" borderId="13" xfId="0" applyBorder="1" applyAlignment="1">
      <alignment horizontal="centerContinuous"/>
    </xf>
    <xf numFmtId="164" fontId="0" fillId="0" borderId="14" xfId="0" applyBorder="1" applyAlignment="1">
      <alignment horizontal="centerContinuous"/>
    </xf>
    <xf numFmtId="164" fontId="0" fillId="0" borderId="20" xfId="0" applyBorder="1"/>
    <xf numFmtId="164" fontId="0" fillId="0" borderId="8" xfId="0" applyNumberFormat="1" applyFont="1" applyFill="1" applyBorder="1" applyAlignment="1">
      <alignment horizontal="centerContinuous" wrapText="1"/>
    </xf>
    <xf numFmtId="164" fontId="0" fillId="0" borderId="10" xfId="0" applyNumberFormat="1" applyFont="1" applyBorder="1"/>
    <xf numFmtId="164" fontId="0" fillId="0" borderId="8" xfId="0" applyNumberFormat="1" applyFont="1" applyBorder="1"/>
    <xf numFmtId="164" fontId="0" fillId="0" borderId="7" xfId="0" applyNumberFormat="1" applyFont="1" applyBorder="1"/>
    <xf numFmtId="164" fontId="0" fillId="0" borderId="10" xfId="0" applyBorder="1"/>
    <xf numFmtId="164" fontId="0" fillId="0" borderId="8" xfId="0" applyBorder="1"/>
    <xf numFmtId="164" fontId="0" fillId="0" borderId="7" xfId="0" applyBorder="1"/>
    <xf numFmtId="171" fontId="0" fillId="0" borderId="8" xfId="0" applyNumberFormat="1" applyBorder="1"/>
    <xf numFmtId="164" fontId="15" fillId="0" borderId="0" xfId="0" applyFont="1" applyAlignment="1">
      <alignment horizontal="centerContinuous"/>
    </xf>
    <xf numFmtId="164" fontId="18" fillId="0" borderId="0" xfId="0" applyFont="1" applyAlignment="1">
      <alignment horizontal="center"/>
    </xf>
    <xf numFmtId="164" fontId="8" fillId="0" borderId="10" xfId="1" applyFont="1" applyFill="1" applyBorder="1" applyAlignment="1">
      <alignment horizontal="center"/>
    </xf>
    <xf numFmtId="164" fontId="8" fillId="0" borderId="3" xfId="1" applyFont="1" applyFill="1" applyBorder="1" applyAlignment="1">
      <alignment horizontal="centerContinuous"/>
    </xf>
    <xf numFmtId="164" fontId="8" fillId="0" borderId="19" xfId="1" applyFont="1" applyFill="1" applyBorder="1" applyAlignment="1">
      <alignment horizontal="centerContinuous"/>
    </xf>
    <xf numFmtId="164" fontId="8" fillId="0" borderId="10" xfId="1" applyFont="1" applyFill="1" applyBorder="1" applyAlignment="1">
      <alignment horizontal="centerContinuous"/>
    </xf>
    <xf numFmtId="164" fontId="8" fillId="0" borderId="4" xfId="1" applyFont="1" applyFill="1" applyBorder="1" applyAlignment="1">
      <alignment horizontal="centerContinuous"/>
    </xf>
    <xf numFmtId="164" fontId="8" fillId="0" borderId="8" xfId="1" applyFont="1" applyFill="1" applyBorder="1" applyAlignment="1">
      <alignment horizontal="center"/>
    </xf>
    <xf numFmtId="164" fontId="8" fillId="0" borderId="7" xfId="1" applyFont="1" applyFill="1" applyBorder="1" applyAlignment="1">
      <alignment horizontal="centerContinuous"/>
    </xf>
    <xf numFmtId="164" fontId="0" fillId="0" borderId="7" xfId="0" applyFont="1" applyFill="1" applyBorder="1" applyAlignment="1">
      <alignment horizontal="center"/>
    </xf>
    <xf numFmtId="164" fontId="8" fillId="0" borderId="5" xfId="1" applyFont="1" applyFill="1" applyBorder="1" applyAlignment="1">
      <alignment horizontal="center"/>
    </xf>
    <xf numFmtId="164" fontId="8" fillId="0" borderId="9" xfId="1" applyFont="1" applyFill="1" applyBorder="1" applyAlignment="1">
      <alignment horizontal="center"/>
    </xf>
    <xf numFmtId="164" fontId="8" fillId="0" borderId="6" xfId="1" applyFont="1" applyFill="1" applyBorder="1" applyAlignment="1">
      <alignment horizontal="center"/>
    </xf>
    <xf numFmtId="164" fontId="8" fillId="0" borderId="7" xfId="1" applyFont="1" applyFill="1" applyBorder="1" applyAlignment="1">
      <alignment horizontal="center"/>
    </xf>
    <xf numFmtId="164" fontId="8" fillId="0" borderId="1" xfId="1" applyFont="1" applyFill="1" applyBorder="1" applyAlignment="1">
      <alignment horizontal="center"/>
    </xf>
    <xf numFmtId="0" fontId="9" fillId="0" borderId="4" xfId="1" applyNumberFormat="1" applyFont="1" applyFill="1" applyBorder="1" applyAlignment="1">
      <alignment horizontal="center"/>
    </xf>
    <xf numFmtId="179" fontId="9" fillId="0" borderId="10" xfId="2" applyNumberFormat="1" applyFont="1" applyFill="1" applyBorder="1"/>
    <xf numFmtId="175" fontId="9" fillId="0" borderId="4" xfId="2" applyNumberFormat="1" applyFont="1" applyFill="1" applyBorder="1"/>
    <xf numFmtId="179" fontId="9" fillId="0" borderId="4" xfId="2" applyNumberFormat="1" applyFont="1" applyFill="1" applyBorder="1"/>
    <xf numFmtId="0" fontId="9" fillId="0" borderId="21" xfId="1" applyNumberFormat="1" applyFont="1" applyFill="1" applyBorder="1" applyAlignment="1">
      <alignment horizontal="center"/>
    </xf>
    <xf numFmtId="179" fontId="9" fillId="0" borderId="8" xfId="2" applyNumberFormat="1" applyFont="1" applyFill="1" applyBorder="1"/>
    <xf numFmtId="175" fontId="9" fillId="0" borderId="21" xfId="2" applyNumberFormat="1" applyFont="1" applyFill="1" applyBorder="1"/>
    <xf numFmtId="179" fontId="9" fillId="0" borderId="21" xfId="2" applyNumberFormat="1" applyFont="1" applyFill="1" applyBorder="1"/>
    <xf numFmtId="0" fontId="9" fillId="0" borderId="2" xfId="1" applyNumberFormat="1" applyFont="1" applyFill="1" applyBorder="1" applyAlignment="1">
      <alignment horizontal="center"/>
    </xf>
    <xf numFmtId="179" fontId="9" fillId="0" borderId="7" xfId="2" applyNumberFormat="1" applyFont="1" applyFill="1" applyBorder="1"/>
    <xf numFmtId="175" fontId="9" fillId="0" borderId="2" xfId="2" applyNumberFormat="1" applyFont="1" applyFill="1" applyBorder="1"/>
    <xf numFmtId="179" fontId="9" fillId="0" borderId="2" xfId="2" applyNumberFormat="1" applyFont="1" applyFill="1" applyBorder="1"/>
    <xf numFmtId="43" fontId="9" fillId="0" borderId="7" xfId="2" applyNumberFormat="1" applyFont="1" applyFill="1" applyBorder="1"/>
    <xf numFmtId="43" fontId="9" fillId="0" borderId="9" xfId="2" applyNumberFormat="1" applyFont="1" applyFill="1" applyBorder="1"/>
    <xf numFmtId="164" fontId="8" fillId="0" borderId="1" xfId="1" applyFont="1" applyFill="1" applyBorder="1" applyAlignment="1">
      <alignment horizontal="centerContinuous"/>
    </xf>
    <xf numFmtId="164" fontId="5" fillId="0" borderId="14" xfId="0" applyFont="1" applyBorder="1" applyAlignment="1">
      <alignment horizontal="center"/>
    </xf>
    <xf numFmtId="164" fontId="5" fillId="0" borderId="22" xfId="0" applyFont="1" applyBorder="1" applyAlignment="1">
      <alignment horizontal="center"/>
    </xf>
    <xf numFmtId="180" fontId="0" fillId="0" borderId="8" xfId="0" applyNumberFormat="1" applyBorder="1" applyAlignment="1"/>
    <xf numFmtId="0" fontId="16" fillId="0" borderId="8" xfId="2" applyNumberFormat="1" applyFont="1" applyFill="1" applyBorder="1" applyAlignment="1">
      <alignment horizontal="center"/>
    </xf>
    <xf numFmtId="164" fontId="1" fillId="0" borderId="0" xfId="0" applyFont="1"/>
    <xf numFmtId="170" fontId="0" fillId="19" borderId="8" xfId="0" applyNumberFormat="1" applyFont="1" applyFill="1" applyBorder="1" applyAlignment="1">
      <alignment horizontal="center"/>
    </xf>
    <xf numFmtId="10" fontId="0" fillId="19" borderId="8" xfId="29" applyNumberFormat="1" applyFont="1" applyFill="1" applyBorder="1" applyAlignment="1">
      <alignment horizontal="center"/>
    </xf>
    <xf numFmtId="38" fontId="0" fillId="19" borderId="8" xfId="0" applyNumberFormat="1" applyFont="1" applyFill="1" applyBorder="1" applyAlignment="1">
      <alignment horizontal="center"/>
    </xf>
    <xf numFmtId="164" fontId="0" fillId="19" borderId="11" xfId="0" applyFont="1" applyFill="1" applyBorder="1" applyAlignment="1">
      <alignment horizontal="centerContinuous"/>
    </xf>
    <xf numFmtId="164" fontId="0" fillId="19" borderId="5" xfId="0" applyFont="1" applyFill="1" applyBorder="1" applyAlignment="1">
      <alignment horizontal="centerContinuous"/>
    </xf>
    <xf numFmtId="164" fontId="0" fillId="21" borderId="8" xfId="0" applyNumberFormat="1" applyFont="1" applyFill="1" applyBorder="1" applyAlignment="1">
      <alignment horizontal="center" wrapText="1"/>
    </xf>
    <xf numFmtId="164" fontId="9" fillId="0" borderId="0" xfId="0" applyFont="1" applyFill="1"/>
    <xf numFmtId="164" fontId="9" fillId="0" borderId="0" xfId="1" applyFont="1" applyFill="1"/>
    <xf numFmtId="164" fontId="8" fillId="0" borderId="0" xfId="0" applyFont="1" applyFill="1"/>
    <xf numFmtId="164" fontId="9" fillId="0" borderId="5" xfId="1" applyFont="1" applyFill="1" applyBorder="1"/>
    <xf numFmtId="164" fontId="9" fillId="0" borderId="11" xfId="1" applyFont="1" applyFill="1" applyBorder="1"/>
    <xf numFmtId="181" fontId="9" fillId="0" borderId="11" xfId="2" applyNumberFormat="1" applyFont="1" applyFill="1" applyBorder="1" applyAlignment="1">
      <alignment horizontal="center"/>
    </xf>
    <xf numFmtId="2" fontId="8" fillId="0" borderId="11" xfId="2" applyNumberFormat="1" applyFont="1" applyFill="1" applyBorder="1" applyAlignment="1">
      <alignment horizontal="center"/>
    </xf>
    <xf numFmtId="164" fontId="9" fillId="0" borderId="6" xfId="1" applyFont="1" applyFill="1" applyBorder="1"/>
    <xf numFmtId="43" fontId="9" fillId="0" borderId="9" xfId="30" applyFont="1" applyFill="1" applyBorder="1" applyAlignment="1">
      <alignment horizontal="center"/>
    </xf>
    <xf numFmtId="43" fontId="9" fillId="0" borderId="9" xfId="30" applyFont="1" applyFill="1" applyBorder="1"/>
    <xf numFmtId="10" fontId="9" fillId="0" borderId="9" xfId="29" applyNumberFormat="1" applyFont="1" applyFill="1" applyBorder="1" applyAlignment="1">
      <alignment horizontal="center"/>
    </xf>
    <xf numFmtId="166" fontId="9" fillId="0" borderId="9" xfId="2" applyNumberFormat="1" applyFont="1" applyFill="1" applyBorder="1" applyAlignment="1">
      <alignment horizontal="center"/>
    </xf>
    <xf numFmtId="164" fontId="9" fillId="0" borderId="9" xfId="0" applyFont="1" applyFill="1" applyBorder="1"/>
    <xf numFmtId="166" fontId="9" fillId="0" borderId="5" xfId="2" applyNumberFormat="1" applyFont="1" applyFill="1" applyBorder="1" applyAlignment="1">
      <alignment horizontal="center"/>
    </xf>
    <xf numFmtId="167" fontId="9" fillId="0" borderId="9" xfId="29" applyNumberFormat="1" applyFont="1" applyFill="1" applyBorder="1" applyAlignment="1">
      <alignment horizontal="center"/>
    </xf>
    <xf numFmtId="167" fontId="9" fillId="0" borderId="5" xfId="3" applyNumberFormat="1" applyFont="1" applyFill="1" applyBorder="1" applyAlignment="1">
      <alignment horizontal="center"/>
    </xf>
    <xf numFmtId="2" fontId="9" fillId="0" borderId="9" xfId="1" applyNumberFormat="1" applyFont="1" applyFill="1" applyBorder="1" applyAlignment="1">
      <alignment horizontal="center"/>
    </xf>
    <xf numFmtId="43" fontId="9" fillId="0" borderId="9" xfId="2" applyFont="1" applyFill="1" applyBorder="1"/>
    <xf numFmtId="0" fontId="9" fillId="0" borderId="6" xfId="1" applyNumberFormat="1" applyFont="1" applyFill="1" applyBorder="1" applyAlignment="1">
      <alignment horizontal="center"/>
    </xf>
    <xf numFmtId="164" fontId="9" fillId="0" borderId="0" xfId="1" applyFont="1" applyFill="1" applyBorder="1"/>
    <xf numFmtId="167" fontId="9" fillId="0" borderId="0" xfId="1" applyNumberFormat="1" applyFont="1" applyFill="1" applyBorder="1" applyAlignment="1">
      <alignment horizontal="center"/>
    </xf>
    <xf numFmtId="181" fontId="9" fillId="0" borderId="0" xfId="2" applyNumberFormat="1" applyFont="1" applyFill="1" applyBorder="1" applyAlignment="1">
      <alignment horizontal="center"/>
    </xf>
    <xf numFmtId="2" fontId="8" fillId="0" borderId="0" xfId="2" applyNumberFormat="1" applyFont="1" applyFill="1" applyBorder="1" applyAlignment="1">
      <alignment horizontal="center"/>
    </xf>
    <xf numFmtId="167" fontId="9" fillId="0" borderId="11" xfId="1" applyNumberFormat="1" applyFont="1" applyFill="1" applyBorder="1" applyAlignment="1">
      <alignment horizontal="center"/>
    </xf>
    <xf numFmtId="167" fontId="9" fillId="0" borderId="0" xfId="0" applyNumberFormat="1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2" fontId="8" fillId="0" borderId="0" xfId="2" applyNumberFormat="1" applyFont="1" applyFill="1" applyAlignment="1">
      <alignment horizontal="center"/>
    </xf>
    <xf numFmtId="164" fontId="9" fillId="0" borderId="7" xfId="0" applyFont="1" applyFill="1" applyBorder="1"/>
    <xf numFmtId="167" fontId="9" fillId="0" borderId="5" xfId="2" applyNumberFormat="1" applyFont="1" applyFill="1" applyBorder="1" applyAlignment="1">
      <alignment horizontal="center"/>
    </xf>
    <xf numFmtId="0" fontId="9" fillId="0" borderId="9" xfId="1" applyNumberFormat="1" applyFont="1" applyFill="1" applyBorder="1" applyAlignment="1">
      <alignment horizontal="center"/>
    </xf>
    <xf numFmtId="2" fontId="9" fillId="0" borderId="9" xfId="2" applyNumberFormat="1" applyFont="1" applyFill="1" applyBorder="1" applyAlignment="1">
      <alignment horizontal="center"/>
    </xf>
    <xf numFmtId="164" fontId="9" fillId="0" borderId="11" xfId="1" applyFont="1" applyFill="1" applyBorder="1" applyAlignment="1">
      <alignment horizontal="centerContinuous"/>
    </xf>
    <xf numFmtId="43" fontId="9" fillId="0" borderId="9" xfId="2" applyFont="1" applyFill="1" applyBorder="1" applyAlignment="1">
      <alignment horizontal="centerContinuous"/>
    </xf>
    <xf numFmtId="164" fontId="9" fillId="0" borderId="8" xfId="0" applyFont="1" applyFill="1" applyBorder="1"/>
    <xf numFmtId="164" fontId="9" fillId="0" borderId="23" xfId="0" applyFont="1" applyFill="1" applyBorder="1"/>
    <xf numFmtId="166" fontId="9" fillId="0" borderId="1" xfId="2" applyNumberFormat="1" applyFont="1" applyFill="1" applyBorder="1" applyAlignment="1">
      <alignment horizontal="center"/>
    </xf>
    <xf numFmtId="167" fontId="9" fillId="0" borderId="23" xfId="0" applyNumberFormat="1" applyFont="1" applyFill="1" applyBorder="1" applyAlignment="1">
      <alignment horizontal="center"/>
    </xf>
    <xf numFmtId="167" fontId="9" fillId="0" borderId="7" xfId="3" applyNumberFormat="1" applyFont="1" applyFill="1" applyBorder="1" applyAlignment="1">
      <alignment horizontal="center"/>
    </xf>
    <xf numFmtId="2" fontId="9" fillId="0" borderId="7" xfId="2" applyNumberFormat="1" applyFont="1" applyFill="1" applyBorder="1" applyAlignment="1">
      <alignment horizontal="center"/>
    </xf>
    <xf numFmtId="43" fontId="9" fillId="0" borderId="18" xfId="2" applyFont="1" applyFill="1" applyBorder="1"/>
    <xf numFmtId="43" fontId="9" fillId="0" borderId="7" xfId="2" applyFont="1" applyFill="1" applyBorder="1"/>
    <xf numFmtId="43" fontId="9" fillId="0" borderId="8" xfId="30" applyFont="1" applyFill="1" applyBorder="1" applyAlignment="1">
      <alignment horizontal="center"/>
    </xf>
    <xf numFmtId="166" fontId="9" fillId="0" borderId="23" xfId="2" applyNumberFormat="1" applyFont="1" applyFill="1" applyBorder="1" applyAlignment="1">
      <alignment horizontal="center"/>
    </xf>
    <xf numFmtId="43" fontId="9" fillId="0" borderId="23" xfId="30" applyFont="1" applyFill="1" applyBorder="1"/>
    <xf numFmtId="167" fontId="9" fillId="0" borderId="23" xfId="29" applyNumberFormat="1" applyFont="1" applyFill="1" applyBorder="1" applyAlignment="1">
      <alignment horizontal="center"/>
    </xf>
    <xf numFmtId="167" fontId="9" fillId="0" borderId="23" xfId="3" applyNumberFormat="1" applyFont="1" applyFill="1" applyBorder="1" applyAlignment="1">
      <alignment horizontal="center"/>
    </xf>
    <xf numFmtId="2" fontId="9" fillId="0" borderId="8" xfId="1" applyNumberFormat="1" applyFont="1" applyFill="1" applyBorder="1" applyAlignment="1">
      <alignment horizontal="center"/>
    </xf>
    <xf numFmtId="43" fontId="9" fillId="0" borderId="0" xfId="2" applyFont="1" applyFill="1" applyBorder="1"/>
    <xf numFmtId="0" fontId="9" fillId="0" borderId="8" xfId="1" applyNumberFormat="1" applyFont="1" applyFill="1" applyBorder="1" applyAlignment="1">
      <alignment horizontal="center"/>
    </xf>
    <xf numFmtId="43" fontId="8" fillId="0" borderId="8" xfId="30" applyFont="1" applyFill="1" applyBorder="1" applyAlignment="1">
      <alignment horizontal="center"/>
    </xf>
    <xf numFmtId="166" fontId="8" fillId="0" borderId="23" xfId="2" applyNumberFormat="1" applyFont="1" applyFill="1" applyBorder="1" applyAlignment="1">
      <alignment horizontal="center"/>
    </xf>
    <xf numFmtId="10" fontId="8" fillId="0" borderId="23" xfId="29" applyNumberFormat="1" applyFont="1" applyFill="1" applyBorder="1" applyAlignment="1">
      <alignment horizontal="center"/>
    </xf>
    <xf numFmtId="43" fontId="8" fillId="0" borderId="8" xfId="30" applyFont="1" applyFill="1" applyBorder="1"/>
    <xf numFmtId="164" fontId="8" fillId="0" borderId="8" xfId="0" applyFont="1" applyFill="1" applyBorder="1"/>
    <xf numFmtId="167" fontId="8" fillId="0" borderId="8" xfId="29" applyNumberFormat="1" applyFont="1" applyFill="1" applyBorder="1" applyAlignment="1">
      <alignment horizontal="center"/>
    </xf>
    <xf numFmtId="167" fontId="8" fillId="0" borderId="23" xfId="3" applyNumberFormat="1" applyFont="1" applyFill="1" applyBorder="1" applyAlignment="1">
      <alignment horizontal="center"/>
    </xf>
    <xf numFmtId="2" fontId="8" fillId="0" borderId="8" xfId="1" applyNumberFormat="1" applyFont="1" applyFill="1" applyBorder="1" applyAlignment="1">
      <alignment horizontal="center"/>
    </xf>
    <xf numFmtId="43" fontId="8" fillId="0" borderId="8" xfId="2" applyFont="1" applyFill="1" applyBorder="1"/>
    <xf numFmtId="0" fontId="8" fillId="0" borderId="8" xfId="1" applyNumberFormat="1" applyFont="1" applyFill="1" applyBorder="1" applyAlignment="1">
      <alignment horizontal="center"/>
    </xf>
    <xf numFmtId="10" fontId="9" fillId="0" borderId="23" xfId="29" applyNumberFormat="1" applyFont="1" applyFill="1" applyBorder="1" applyAlignment="1">
      <alignment horizontal="center"/>
    </xf>
    <xf numFmtId="43" fontId="9" fillId="0" borderId="8" xfId="30" applyFont="1" applyFill="1" applyBorder="1"/>
    <xf numFmtId="167" fontId="9" fillId="0" borderId="8" xfId="29" applyNumberFormat="1" applyFont="1" applyFill="1" applyBorder="1" applyAlignment="1">
      <alignment horizontal="center"/>
    </xf>
    <xf numFmtId="43" fontId="9" fillId="0" borderId="8" xfId="2" applyFont="1" applyFill="1" applyBorder="1"/>
    <xf numFmtId="10" fontId="9" fillId="0" borderId="8" xfId="29" applyNumberFormat="1" applyFont="1" applyFill="1" applyBorder="1" applyAlignment="1">
      <alignment horizontal="center"/>
    </xf>
    <xf numFmtId="43" fontId="21" fillId="0" borderId="8" xfId="2" applyFont="1" applyFill="1" applyBorder="1"/>
    <xf numFmtId="164" fontId="9" fillId="0" borderId="10" xfId="0" applyFont="1" applyFill="1" applyBorder="1"/>
    <xf numFmtId="164" fontId="9" fillId="0" borderId="3" xfId="0" applyFont="1" applyFill="1" applyBorder="1"/>
    <xf numFmtId="164" fontId="9" fillId="0" borderId="4" xfId="0" applyFont="1" applyFill="1" applyBorder="1"/>
    <xf numFmtId="166" fontId="9" fillId="0" borderId="3" xfId="1" applyNumberFormat="1" applyFont="1" applyFill="1" applyBorder="1"/>
    <xf numFmtId="167" fontId="9" fillId="0" borderId="3" xfId="29" applyNumberFormat="1" applyFont="1" applyFill="1" applyBorder="1" applyAlignment="1">
      <alignment horizontal="center"/>
    </xf>
    <xf numFmtId="167" fontId="9" fillId="0" borderId="3" xfId="3" applyNumberFormat="1" applyFont="1" applyFill="1" applyBorder="1"/>
    <xf numFmtId="2" fontId="9" fillId="0" borderId="10" xfId="1" applyNumberFormat="1" applyFont="1" applyFill="1" applyBorder="1" applyAlignment="1">
      <alignment horizontal="left"/>
    </xf>
    <xf numFmtId="43" fontId="9" fillId="0" borderId="4" xfId="2" applyFont="1" applyFill="1" applyBorder="1"/>
    <xf numFmtId="0" fontId="9" fillId="0" borderId="10" xfId="1" applyNumberFormat="1" applyFont="1" applyFill="1" applyBorder="1" applyAlignment="1">
      <alignment horizontal="left"/>
    </xf>
    <xf numFmtId="166" fontId="9" fillId="0" borderId="0" xfId="2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2" fontId="9" fillId="0" borderId="0" xfId="2" applyNumberFormat="1" applyFont="1" applyFill="1" applyBorder="1" applyAlignment="1">
      <alignment horizontal="center"/>
    </xf>
    <xf numFmtId="0" fontId="9" fillId="0" borderId="0" xfId="2" applyNumberFormat="1" applyFont="1" applyFill="1" applyBorder="1" applyAlignment="1">
      <alignment horizontal="center"/>
    </xf>
    <xf numFmtId="164" fontId="9" fillId="0" borderId="0" xfId="0" applyFont="1" applyFill="1" applyBorder="1"/>
    <xf numFmtId="164" fontId="9" fillId="0" borderId="5" xfId="0" applyFont="1" applyFill="1" applyBorder="1"/>
    <xf numFmtId="167" fontId="9" fillId="0" borderId="5" xfId="0" applyNumberFormat="1" applyFont="1" applyFill="1" applyBorder="1" applyAlignment="1">
      <alignment horizontal="center"/>
    </xf>
    <xf numFmtId="164" fontId="9" fillId="0" borderId="1" xfId="0" applyFont="1" applyFill="1" applyBorder="1"/>
    <xf numFmtId="167" fontId="9" fillId="0" borderId="1" xfId="0" applyNumberFormat="1" applyFont="1" applyFill="1" applyBorder="1" applyAlignment="1">
      <alignment horizontal="center"/>
    </xf>
    <xf numFmtId="167" fontId="9" fillId="0" borderId="1" xfId="3" applyNumberFormat="1" applyFont="1" applyFill="1" applyBorder="1" applyAlignment="1">
      <alignment horizontal="center"/>
    </xf>
    <xf numFmtId="2" fontId="9" fillId="0" borderId="7" xfId="1" applyNumberFormat="1" applyFont="1" applyFill="1" applyBorder="1" applyAlignment="1">
      <alignment horizontal="center"/>
    </xf>
    <xf numFmtId="43" fontId="9" fillId="0" borderId="2" xfId="2" applyFont="1" applyFill="1" applyBorder="1"/>
    <xf numFmtId="0" fontId="9" fillId="0" borderId="7" xfId="1" applyNumberFormat="1" applyFont="1" applyFill="1" applyBorder="1" applyAlignment="1">
      <alignment horizontal="center"/>
    </xf>
    <xf numFmtId="164" fontId="9" fillId="0" borderId="8" xfId="0" quotePrefix="1" applyFont="1" applyFill="1" applyBorder="1"/>
    <xf numFmtId="167" fontId="9" fillId="0" borderId="8" xfId="38" applyNumberFormat="1" applyFont="1" applyFill="1" applyBorder="1" applyAlignment="1">
      <alignment horizontal="center"/>
    </xf>
    <xf numFmtId="166" fontId="9" fillId="0" borderId="8" xfId="2" applyNumberFormat="1" applyFont="1" applyFill="1" applyBorder="1" applyAlignment="1">
      <alignment horizontal="center"/>
    </xf>
    <xf numFmtId="167" fontId="9" fillId="0" borderId="9" xfId="3" applyNumberFormat="1" applyFont="1" applyFill="1" applyBorder="1"/>
    <xf numFmtId="0" fontId="9" fillId="0" borderId="3" xfId="1" applyNumberFormat="1" applyFont="1" applyFill="1" applyBorder="1" applyAlignment="1">
      <alignment horizontal="left"/>
    </xf>
    <xf numFmtId="164" fontId="9" fillId="0" borderId="7" xfId="0" applyFont="1" applyFill="1" applyBorder="1" applyAlignment="1">
      <alignment horizontal="center"/>
    </xf>
    <xf numFmtId="0" fontId="22" fillId="0" borderId="5" xfId="0" applyNumberFormat="1" applyFont="1" applyFill="1" applyBorder="1" applyAlignment="1">
      <alignment horizontal="center"/>
    </xf>
    <xf numFmtId="164" fontId="8" fillId="0" borderId="9" xfId="1" applyFont="1" applyFill="1" applyBorder="1" applyAlignment="1">
      <alignment horizontal="centerContinuous" wrapText="1"/>
    </xf>
    <xf numFmtId="164" fontId="8" fillId="0" borderId="7" xfId="1" applyFont="1" applyFill="1" applyBorder="1" applyAlignment="1">
      <alignment horizontal="centerContinuous" wrapText="1"/>
    </xf>
    <xf numFmtId="164" fontId="8" fillId="0" borderId="7" xfId="0" applyFont="1" applyFill="1" applyBorder="1"/>
    <xf numFmtId="164" fontId="8" fillId="0" borderId="8" xfId="1" applyFont="1" applyFill="1" applyBorder="1" applyAlignment="1">
      <alignment horizontal="centerContinuous" wrapText="1"/>
    </xf>
    <xf numFmtId="0" fontId="8" fillId="0" borderId="7" xfId="1" applyNumberFormat="1" applyFont="1" applyFill="1" applyBorder="1" applyAlignment="1">
      <alignment horizontal="centerContinuous" wrapText="1"/>
    </xf>
    <xf numFmtId="164" fontId="9" fillId="0" borderId="5" xfId="0" applyFont="1" applyFill="1" applyBorder="1" applyAlignment="1">
      <alignment horizontal="centerContinuous"/>
    </xf>
    <xf numFmtId="164" fontId="9" fillId="0" borderId="11" xfId="0" applyFont="1" applyFill="1" applyBorder="1" applyAlignment="1">
      <alignment horizontal="centerContinuous"/>
    </xf>
    <xf numFmtId="164" fontId="23" fillId="0" borderId="9" xfId="1" applyFont="1" applyFill="1" applyBorder="1" applyAlignment="1">
      <alignment horizontal="centerContinuous"/>
    </xf>
    <xf numFmtId="164" fontId="9" fillId="0" borderId="10" xfId="0" applyFont="1" applyFill="1" applyBorder="1" applyAlignment="1">
      <alignment horizontal="centerContinuous"/>
    </xf>
    <xf numFmtId="164" fontId="9" fillId="0" borderId="9" xfId="0" applyFont="1" applyFill="1" applyBorder="1" applyAlignment="1">
      <alignment horizontal="centerContinuous"/>
    </xf>
    <xf numFmtId="164" fontId="9" fillId="0" borderId="6" xfId="0" applyFont="1" applyFill="1" applyBorder="1" applyAlignment="1">
      <alignment horizontal="centerContinuous"/>
    </xf>
    <xf numFmtId="164" fontId="9" fillId="0" borderId="5" xfId="1" applyFont="1" applyFill="1" applyBorder="1" applyAlignment="1">
      <alignment horizontal="centerContinuous"/>
    </xf>
    <xf numFmtId="0" fontId="8" fillId="0" borderId="11" xfId="42" applyFont="1" applyFill="1" applyBorder="1" applyAlignment="1">
      <alignment horizontal="centerContinuous"/>
    </xf>
    <xf numFmtId="0" fontId="8" fillId="0" borderId="6" xfId="42" applyFont="1" applyFill="1" applyBorder="1" applyAlignment="1">
      <alignment horizontal="centerContinuous"/>
    </xf>
    <xf numFmtId="164" fontId="0" fillId="0" borderId="12" xfId="0" applyFont="1" applyBorder="1" applyAlignment="1"/>
    <xf numFmtId="164" fontId="0" fillId="0" borderId="13" xfId="0" applyBorder="1" applyAlignment="1"/>
    <xf numFmtId="164" fontId="0" fillId="0" borderId="14" xfId="0" applyBorder="1" applyAlignment="1"/>
    <xf numFmtId="164" fontId="0" fillId="0" borderId="2" xfId="0" applyFont="1" applyBorder="1" applyAlignment="1"/>
    <xf numFmtId="164" fontId="0" fillId="0" borderId="18" xfId="0" applyBorder="1" applyAlignment="1"/>
    <xf numFmtId="164" fontId="0" fillId="0" borderId="1" xfId="0" applyBorder="1" applyAlignment="1"/>
    <xf numFmtId="164" fontId="0" fillId="0" borderId="6" xfId="0" applyFont="1" applyBorder="1" applyAlignment="1"/>
    <xf numFmtId="164" fontId="0" fillId="0" borderId="11" xfId="0" applyBorder="1" applyAlignment="1"/>
    <xf numFmtId="164" fontId="0" fillId="0" borderId="5" xfId="0" applyBorder="1" applyAlignment="1"/>
  </cellXfs>
  <cellStyles count="43">
    <cellStyle name="Accent1 - 20%" xfId="5"/>
    <cellStyle name="Accent1 - 40%" xfId="6"/>
    <cellStyle name="Accent1 - 60%" xfId="7"/>
    <cellStyle name="Accent2 - 20%" xfId="8"/>
    <cellStyle name="Accent2 - 40%" xfId="9"/>
    <cellStyle name="Accent2 - 60%" xfId="10"/>
    <cellStyle name="Accent3 - 20%" xfId="11"/>
    <cellStyle name="Accent3 - 40%" xfId="12"/>
    <cellStyle name="Accent3 - 60%" xfId="13"/>
    <cellStyle name="Accent4 - 20%" xfId="14"/>
    <cellStyle name="Accent4 - 40%" xfId="15"/>
    <cellStyle name="Accent4 - 60%" xfId="16"/>
    <cellStyle name="Accent5 - 20%" xfId="17"/>
    <cellStyle name="Accent5 - 40%" xfId="18"/>
    <cellStyle name="Accent5 - 60%" xfId="19"/>
    <cellStyle name="Accent6 - 20%" xfId="20"/>
    <cellStyle name="Accent6 - 40%" xfId="21"/>
    <cellStyle name="Accent6 - 60%" xfId="22"/>
    <cellStyle name="Comma" xfId="30" builtinId="3"/>
    <cellStyle name="Comma 2" xfId="2"/>
    <cellStyle name="Comma 2 2" xfId="40"/>
    <cellStyle name="Currency 2" xfId="23"/>
    <cellStyle name="Currency No Comma" xfId="31"/>
    <cellStyle name="MCP" xfId="32"/>
    <cellStyle name="noninput" xfId="33"/>
    <cellStyle name="Normal" xfId="0" builtinId="0" customBuiltin="1"/>
    <cellStyle name="Normal 176" xfId="41"/>
    <cellStyle name="Normal 2" xfId="24"/>
    <cellStyle name="Normal 2 2" xfId="4"/>
    <cellStyle name="Normal 3" xfId="25"/>
    <cellStyle name="Normal 4" xfId="26"/>
    <cellStyle name="Normal 7" xfId="27"/>
    <cellStyle name="Normal_AES Wind 2009 - Demand (Confidential) _2009 08 05" xfId="39"/>
    <cellStyle name="Normal_Thermal Attributes" xfId="42"/>
    <cellStyle name="Normal_xAC_Demand (Avoided Cost)" xfId="1"/>
    <cellStyle name="Password" xfId="34"/>
    <cellStyle name="Percent" xfId="29" builtinId="5"/>
    <cellStyle name="Percent 2" xfId="3"/>
    <cellStyle name="Percent 3 2 2 2" xfId="38"/>
    <cellStyle name="Sheet Title" xfId="28"/>
    <cellStyle name="Unprot" xfId="35"/>
    <cellStyle name="Unprot$" xfId="36"/>
    <cellStyle name="Unprotect" xfId="37"/>
  </cellStyles>
  <dxfs count="51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voided%20Cost%20-%202015\94%20-%20UT%20Compliance%20Filing%20-%202015.Q3%20-%202015%20Nov\Data\xx%202015%20QF%20Pricing%20Request%20Study%20List%20_2015%2011%20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 Study"/>
      <sheetName val="QF_Names"/>
      <sheetName val="Queue"/>
      <sheetName val="WeeklyReport"/>
      <sheetName val="xx 2015 QF Pricing Request Stud"/>
    </sheetNames>
    <definedNames>
      <definedName name="Active_CF" refersTo="='QF_Names'!$E$4:$E$38"/>
      <definedName name="Active_Deg_Method" refersTo="='QF_Names'!$N$4:$N$38"/>
      <definedName name="Active_Deg_Rate" refersTo="='QF_Names'!$M$4:$M$38"/>
      <definedName name="Active_Delivery_Point" refersTo="='QF_Names'!$C$4:$C$38"/>
      <definedName name="Active_MW" refersTo="='QF_Names'!$D$4:$D$38"/>
      <definedName name="Active_Name_Conf" refersTo="='QF_Names'!$A$4:$A$38"/>
      <definedName name="Active_Online" refersTo="='QF_Names'!$F$4:$F$38"/>
      <definedName name="Active_QF_Name" refersTo="='QF_Names'!$B$4:$B$38"/>
      <definedName name="Active_QF_Queue_Date" refersTo="='QF_Names'!$L$4:$L$38"/>
      <definedName name="Active_Status" refersTo="='QF_Names'!$K$4:$K$38"/>
    </definedNames>
    <sheetDataSet>
      <sheetData sheetId="0" refreshError="1"/>
      <sheetData sheetId="1">
        <row r="4">
          <cell r="A4" t="str">
            <v>Paisley Geothermal</v>
          </cell>
          <cell r="B4" t="str">
            <v>QF - 101 - OR - Geoth</v>
          </cell>
          <cell r="C4" t="str">
            <v>Central Oregon</v>
          </cell>
          <cell r="D4">
            <v>3.5</v>
          </cell>
          <cell r="E4">
            <v>0.85</v>
          </cell>
          <cell r="F4">
            <v>42217</v>
          </cell>
          <cell r="K4" t="str">
            <v>Active</v>
          </cell>
          <cell r="L4">
            <v>41508</v>
          </cell>
          <cell r="M4">
            <v>0</v>
          </cell>
          <cell r="N4" t="str">
            <v>First Year</v>
          </cell>
        </row>
        <row r="5">
          <cell r="A5" t="str">
            <v>Ogden Solar</v>
          </cell>
          <cell r="B5" t="str">
            <v>QF - 172 - UT - Solar</v>
          </cell>
          <cell r="C5" t="str">
            <v>Utah North</v>
          </cell>
          <cell r="D5">
            <v>14.5</v>
          </cell>
          <cell r="E5">
            <v>0.25264566210045664</v>
          </cell>
          <cell r="F5">
            <v>42735</v>
          </cell>
          <cell r="K5" t="str">
            <v>Active</v>
          </cell>
          <cell r="L5">
            <v>41932.409722222219</v>
          </cell>
          <cell r="M5">
            <v>8.0000000000000002E-3</v>
          </cell>
          <cell r="N5" t="str">
            <v>Prior Year</v>
          </cell>
        </row>
        <row r="6">
          <cell r="A6" t="str">
            <v>Blue Creek Solar</v>
          </cell>
          <cell r="B6" t="str">
            <v>QF - 173 - UT - Solar</v>
          </cell>
          <cell r="C6" t="str">
            <v>Utah North</v>
          </cell>
          <cell r="D6">
            <v>7.5</v>
          </cell>
          <cell r="E6">
            <v>0.25751902587519027</v>
          </cell>
          <cell r="F6">
            <v>42735</v>
          </cell>
          <cell r="K6" t="str">
            <v>Active</v>
          </cell>
          <cell r="L6">
            <v>41932.410416666666</v>
          </cell>
          <cell r="M6">
            <v>8.0000000000000002E-3</v>
          </cell>
          <cell r="N6" t="str">
            <v>Prior Year</v>
          </cell>
        </row>
        <row r="7">
          <cell r="A7" t="str">
            <v>Boswell Springs I Wind</v>
          </cell>
          <cell r="B7" t="str">
            <v>QF - 177 - WY - Wind</v>
          </cell>
          <cell r="C7" t="str">
            <v>Wyoming Northeast</v>
          </cell>
          <cell r="D7">
            <v>80</v>
          </cell>
          <cell r="E7">
            <v>0.40697345890410958</v>
          </cell>
          <cell r="F7">
            <v>42735</v>
          </cell>
          <cell r="K7" t="str">
            <v>Active</v>
          </cell>
          <cell r="L7">
            <v>41957.46875</v>
          </cell>
          <cell r="M7">
            <v>0</v>
          </cell>
          <cell r="N7" t="str">
            <v>First Year</v>
          </cell>
        </row>
        <row r="8">
          <cell r="A8" t="str">
            <v>Boswell Springs II Wind</v>
          </cell>
          <cell r="B8" t="str">
            <v>QF - 180 - WY - Wind</v>
          </cell>
          <cell r="C8" t="str">
            <v>Wyoming Northeast</v>
          </cell>
          <cell r="D8">
            <v>80</v>
          </cell>
          <cell r="E8">
            <v>0.40697345890410958</v>
          </cell>
          <cell r="F8">
            <v>42735</v>
          </cell>
          <cell r="K8" t="str">
            <v>Active</v>
          </cell>
          <cell r="L8">
            <v>42013.574999999997</v>
          </cell>
          <cell r="M8">
            <v>0</v>
          </cell>
          <cell r="N8" t="str">
            <v>First Year</v>
          </cell>
        </row>
        <row r="9">
          <cell r="A9" t="str">
            <v>Ashwood Solar</v>
          </cell>
          <cell r="B9" t="str">
            <v>QF - 182 - OR - Solar</v>
          </cell>
          <cell r="C9" t="str">
            <v>Central Oregon</v>
          </cell>
          <cell r="D9">
            <v>44.2</v>
          </cell>
          <cell r="E9">
            <v>0.23964854645757144</v>
          </cell>
          <cell r="F9">
            <v>42736</v>
          </cell>
          <cell r="K9" t="str">
            <v>Active</v>
          </cell>
          <cell r="L9">
            <v>42031.683333333334</v>
          </cell>
          <cell r="M9">
            <v>8.0000000000000002E-3</v>
          </cell>
          <cell r="N9" t="str">
            <v>Prior Year</v>
          </cell>
        </row>
        <row r="10">
          <cell r="A10" t="str">
            <v>Lakeview Solar</v>
          </cell>
          <cell r="B10" t="str">
            <v>QF - 183 - OR - Solar</v>
          </cell>
          <cell r="C10" t="str">
            <v>Central Oregon</v>
          </cell>
          <cell r="D10">
            <v>45</v>
          </cell>
          <cell r="E10">
            <v>0.27515728056823946</v>
          </cell>
          <cell r="F10">
            <v>42735</v>
          </cell>
          <cell r="K10" t="str">
            <v>Active</v>
          </cell>
          <cell r="L10">
            <v>41925.333333333336</v>
          </cell>
          <cell r="M10">
            <v>8.0000000000000002E-3</v>
          </cell>
          <cell r="N10" t="str">
            <v>Prior Year</v>
          </cell>
        </row>
        <row r="11">
          <cell r="A11" t="str">
            <v>Elk Mtn Wind</v>
          </cell>
          <cell r="B11" t="str">
            <v>QF - 193 - WY - Wind</v>
          </cell>
          <cell r="C11" t="str">
            <v>Wyoming Northeast</v>
          </cell>
          <cell r="D11">
            <v>75.900000000000006</v>
          </cell>
          <cell r="E11">
            <v>0.4271857948153362</v>
          </cell>
          <cell r="F11">
            <v>42705</v>
          </cell>
          <cell r="K11" t="str">
            <v>Active</v>
          </cell>
          <cell r="L11">
            <v>42032.333333333336</v>
          </cell>
          <cell r="M11">
            <v>0</v>
          </cell>
          <cell r="N11" t="str">
            <v>First Year</v>
          </cell>
        </row>
        <row r="12">
          <cell r="A12" t="str">
            <v>Boswell Springs III Wind</v>
          </cell>
          <cell r="B12" t="str">
            <v>QF - 194 - WY - Wind</v>
          </cell>
          <cell r="C12" t="str">
            <v>Wyoming Northeast</v>
          </cell>
          <cell r="D12">
            <v>80</v>
          </cell>
          <cell r="E12">
            <v>0.40697345890410958</v>
          </cell>
          <cell r="F12">
            <v>42735</v>
          </cell>
          <cell r="K12" t="str">
            <v>Active</v>
          </cell>
          <cell r="L12">
            <v>42038.306250000001</v>
          </cell>
          <cell r="M12">
            <v>0</v>
          </cell>
          <cell r="N12" t="str">
            <v>First Year</v>
          </cell>
        </row>
        <row r="13">
          <cell r="A13" t="str">
            <v>Boswell Springs IV Wind</v>
          </cell>
          <cell r="B13" t="str">
            <v>QF - 195 - WY - Wind</v>
          </cell>
          <cell r="C13" t="str">
            <v>Wyoming Northeast</v>
          </cell>
          <cell r="D13">
            <v>80</v>
          </cell>
          <cell r="E13">
            <v>0.40697345890410958</v>
          </cell>
          <cell r="F13">
            <v>42735</v>
          </cell>
          <cell r="K13" t="str">
            <v>Active</v>
          </cell>
          <cell r="L13">
            <v>42038.306250000001</v>
          </cell>
          <cell r="M13">
            <v>0</v>
          </cell>
          <cell r="N13" t="str">
            <v>First Year</v>
          </cell>
        </row>
        <row r="14">
          <cell r="A14" t="str">
            <v>Pryor Caves Wind</v>
          </cell>
          <cell r="B14" t="str">
            <v>QF - 217 - WY - Wind</v>
          </cell>
          <cell r="C14" t="str">
            <v>Wyoming Northeast</v>
          </cell>
          <cell r="D14">
            <v>80</v>
          </cell>
          <cell r="E14">
            <v>0.42296232876712331</v>
          </cell>
          <cell r="F14">
            <v>42735</v>
          </cell>
          <cell r="K14" t="str">
            <v>Active</v>
          </cell>
          <cell r="L14">
            <v>42093.68472222222</v>
          </cell>
          <cell r="M14">
            <v>0</v>
          </cell>
          <cell r="N14" t="str">
            <v>First Year</v>
          </cell>
        </row>
        <row r="15">
          <cell r="A15" t="str">
            <v>Mud Springs Wind</v>
          </cell>
          <cell r="B15" t="str">
            <v>QF - 218 - WY - Wind</v>
          </cell>
          <cell r="C15" t="str">
            <v>Wyoming Northeast</v>
          </cell>
          <cell r="D15">
            <v>80</v>
          </cell>
          <cell r="E15">
            <v>0.35547374429223744</v>
          </cell>
          <cell r="F15">
            <v>42735</v>
          </cell>
          <cell r="K15" t="str">
            <v>Active</v>
          </cell>
          <cell r="L15">
            <v>42093.68472222222</v>
          </cell>
          <cell r="M15">
            <v>0</v>
          </cell>
          <cell r="N15" t="str">
            <v>First Year</v>
          </cell>
        </row>
        <row r="16">
          <cell r="A16" t="str">
            <v>Horse Thief Wind</v>
          </cell>
          <cell r="B16" t="str">
            <v>QF - 219 - WY - Wind</v>
          </cell>
          <cell r="C16" t="str">
            <v>Wyoming Northeast</v>
          </cell>
          <cell r="D16">
            <v>80</v>
          </cell>
          <cell r="E16">
            <v>0.45526398401826484</v>
          </cell>
          <cell r="F16">
            <v>42735</v>
          </cell>
          <cell r="K16" t="str">
            <v>Active</v>
          </cell>
          <cell r="L16">
            <v>42093.68472222222</v>
          </cell>
          <cell r="M16">
            <v>0</v>
          </cell>
          <cell r="N16" t="str">
            <v>First Year</v>
          </cell>
        </row>
        <row r="17">
          <cell r="A17" t="str">
            <v>Skysol Solar</v>
          </cell>
          <cell r="B17" t="str">
            <v>QF - 220 - OR - Solar</v>
          </cell>
          <cell r="C17" t="str">
            <v>Central Oregon</v>
          </cell>
          <cell r="D17">
            <v>80</v>
          </cell>
          <cell r="E17">
            <v>0.26619292237442921</v>
          </cell>
          <cell r="F17">
            <v>42735</v>
          </cell>
          <cell r="K17" t="str">
            <v>Active</v>
          </cell>
          <cell r="L17">
            <v>42095</v>
          </cell>
          <cell r="M17">
            <v>7.0000000000000001E-3</v>
          </cell>
          <cell r="N17" t="str">
            <v>Prior Year</v>
          </cell>
        </row>
        <row r="18">
          <cell r="A18" t="str">
            <v>Sweetwater Solar</v>
          </cell>
          <cell r="B18" t="str">
            <v>QF - 223 - WY - Solar</v>
          </cell>
          <cell r="C18" t="str">
            <v>Wyoming Northeast</v>
          </cell>
          <cell r="D18">
            <v>80</v>
          </cell>
          <cell r="E18">
            <v>0.26619292237442921</v>
          </cell>
          <cell r="F18">
            <v>43405</v>
          </cell>
          <cell r="K18" t="str">
            <v>Active</v>
          </cell>
          <cell r="L18">
            <v>42152.580555555556</v>
          </cell>
          <cell r="M18">
            <v>8.0000000000000002E-3</v>
          </cell>
          <cell r="N18" t="str">
            <v>Prior Year</v>
          </cell>
        </row>
        <row r="19">
          <cell r="A19" t="str">
            <v>Oregon Potential Solar</v>
          </cell>
          <cell r="B19" t="str">
            <v>QF - 224 - OR - Solar</v>
          </cell>
          <cell r="C19" t="str">
            <v>Oregon</v>
          </cell>
          <cell r="D19">
            <v>10</v>
          </cell>
          <cell r="E19">
            <v>0.44954</v>
          </cell>
          <cell r="F19">
            <v>42735</v>
          </cell>
          <cell r="K19" t="str">
            <v>Active</v>
          </cell>
          <cell r="L19">
            <v>42156</v>
          </cell>
          <cell r="M19">
            <v>5.0000000000000001E-3</v>
          </cell>
          <cell r="N19" t="str">
            <v>Prior Year</v>
          </cell>
        </row>
        <row r="20">
          <cell r="A20" t="str">
            <v>Utah Potential Solar</v>
          </cell>
          <cell r="B20" t="str">
            <v>QF - 229 - UT - Solar</v>
          </cell>
          <cell r="C20" t="str">
            <v>Utah South</v>
          </cell>
          <cell r="D20">
            <v>12</v>
          </cell>
          <cell r="E20">
            <v>0.29100252544556426</v>
          </cell>
          <cell r="F20">
            <v>42543.833333333336</v>
          </cell>
          <cell r="K20" t="str">
            <v>Active</v>
          </cell>
          <cell r="L20">
            <v>42178</v>
          </cell>
          <cell r="M20">
            <v>7.0833333333333338E-3</v>
          </cell>
          <cell r="N20" t="str">
            <v>Prior Year</v>
          </cell>
        </row>
        <row r="21">
          <cell r="A21" t="str">
            <v>North South 1 Solar</v>
          </cell>
          <cell r="B21" t="str">
            <v>QF - 230 - UT - Solar</v>
          </cell>
          <cell r="C21" t="str">
            <v>Utah South</v>
          </cell>
          <cell r="D21">
            <v>80</v>
          </cell>
          <cell r="E21">
            <v>0.30707000000000001</v>
          </cell>
          <cell r="F21">
            <v>42705</v>
          </cell>
          <cell r="K21" t="str">
            <v>Active</v>
          </cell>
          <cell r="L21">
            <v>42234.70416666667</v>
          </cell>
          <cell r="M21">
            <v>7.0000000000000001E-3</v>
          </cell>
          <cell r="N21" t="str">
            <v>Prior Year</v>
          </cell>
        </row>
        <row r="22">
          <cell r="A22" t="str">
            <v>North South 2 Solar</v>
          </cell>
          <cell r="B22" t="str">
            <v>QF - 231 - UT - Solar</v>
          </cell>
          <cell r="C22" t="str">
            <v>Utah South</v>
          </cell>
          <cell r="D22">
            <v>80</v>
          </cell>
          <cell r="E22">
            <v>0.30707000000000001</v>
          </cell>
          <cell r="F22">
            <v>42705</v>
          </cell>
          <cell r="K22" t="str">
            <v>Active</v>
          </cell>
          <cell r="L22">
            <v>42234.70416666667</v>
          </cell>
          <cell r="M22">
            <v>7.0000000000000001E-3</v>
          </cell>
          <cell r="N22" t="str">
            <v>Prior Year</v>
          </cell>
        </row>
        <row r="23">
          <cell r="A23" t="str">
            <v>North South 3 Solar</v>
          </cell>
          <cell r="B23" t="str">
            <v>QF - 232 - UT - Solar</v>
          </cell>
          <cell r="C23" t="str">
            <v>Utah South</v>
          </cell>
          <cell r="D23">
            <v>80</v>
          </cell>
          <cell r="E23">
            <v>0.30707000000000001</v>
          </cell>
          <cell r="F23">
            <v>42705</v>
          </cell>
          <cell r="K23" t="str">
            <v>Active</v>
          </cell>
          <cell r="L23">
            <v>42234.70416666667</v>
          </cell>
          <cell r="M23">
            <v>7.0000000000000001E-3</v>
          </cell>
          <cell r="N23" t="str">
            <v>Prior Year</v>
          </cell>
        </row>
        <row r="24">
          <cell r="A24" t="str">
            <v>North South 4 Solar</v>
          </cell>
          <cell r="B24" t="str">
            <v>QF - 233 - UT - Solar</v>
          </cell>
          <cell r="C24" t="str">
            <v>Utah South</v>
          </cell>
          <cell r="D24">
            <v>80</v>
          </cell>
          <cell r="E24">
            <v>0.30707000000000001</v>
          </cell>
          <cell r="F24">
            <v>42705</v>
          </cell>
          <cell r="K24" t="str">
            <v>Active</v>
          </cell>
          <cell r="L24">
            <v>42234.70416666667</v>
          </cell>
          <cell r="M24">
            <v>7.0000000000000001E-3</v>
          </cell>
          <cell r="N24" t="str">
            <v>Prior Year</v>
          </cell>
        </row>
        <row r="25">
          <cell r="A25" t="str">
            <v>North South 5 Solar</v>
          </cell>
          <cell r="B25" t="str">
            <v>QF - 234 - UT - Solar</v>
          </cell>
          <cell r="C25" t="str">
            <v>Utah South</v>
          </cell>
          <cell r="D25">
            <v>55</v>
          </cell>
          <cell r="E25">
            <v>0.30704999999999999</v>
          </cell>
          <cell r="F25">
            <v>42705</v>
          </cell>
          <cell r="K25" t="str">
            <v>Active</v>
          </cell>
          <cell r="L25">
            <v>42234.70416666667</v>
          </cell>
          <cell r="M25">
            <v>7.0000000000000001E-3</v>
          </cell>
          <cell r="N25" t="str">
            <v>Prior Year</v>
          </cell>
        </row>
        <row r="26">
          <cell r="A26" t="str">
            <v>Big Water A Solar</v>
          </cell>
          <cell r="B26" t="str">
            <v>QF - 235 - UT - Solar</v>
          </cell>
          <cell r="C26" t="str">
            <v>Utah South</v>
          </cell>
          <cell r="D26">
            <v>80</v>
          </cell>
          <cell r="E26">
            <v>0.32705479452054792</v>
          </cell>
          <cell r="F26">
            <v>43465</v>
          </cell>
          <cell r="K26" t="str">
            <v>Active</v>
          </cell>
          <cell r="L26">
            <v>42269.361111111109</v>
          </cell>
          <cell r="M26">
            <v>5.0000000000000001E-3</v>
          </cell>
          <cell r="N26" t="str">
            <v>Prior Year</v>
          </cell>
        </row>
        <row r="27">
          <cell r="A27" t="str">
            <v>Big Water B Solar</v>
          </cell>
          <cell r="B27" t="str">
            <v>QF - 236 - UT - Solar</v>
          </cell>
          <cell r="C27" t="str">
            <v>Utah South</v>
          </cell>
          <cell r="D27">
            <v>80</v>
          </cell>
          <cell r="E27">
            <v>0.32705479452054792</v>
          </cell>
          <cell r="F27">
            <v>43465</v>
          </cell>
          <cell r="K27" t="str">
            <v>Active</v>
          </cell>
          <cell r="L27">
            <v>42269.361111111109</v>
          </cell>
          <cell r="M27">
            <v>5.0000000000000001E-3</v>
          </cell>
          <cell r="N27" t="str">
            <v>Prior Year</v>
          </cell>
        </row>
        <row r="28">
          <cell r="A28" t="str">
            <v>Big Water C Solar</v>
          </cell>
          <cell r="B28" t="str">
            <v>QF - 237 - UT - Solar</v>
          </cell>
          <cell r="C28" t="str">
            <v>Utah South</v>
          </cell>
          <cell r="D28">
            <v>80</v>
          </cell>
          <cell r="E28">
            <v>0.32705479452054792</v>
          </cell>
          <cell r="F28">
            <v>43465</v>
          </cell>
          <cell r="K28" t="str">
            <v>Active</v>
          </cell>
          <cell r="L28">
            <v>42269.361111111109</v>
          </cell>
          <cell r="M28">
            <v>5.0000000000000001E-3</v>
          </cell>
          <cell r="N28" t="str">
            <v>Prior Year</v>
          </cell>
        </row>
        <row r="29">
          <cell r="A29" t="str">
            <v>Big Water D Solar</v>
          </cell>
          <cell r="B29" t="str">
            <v>QF - 238 - UT - Solar</v>
          </cell>
          <cell r="C29" t="str">
            <v>Utah South</v>
          </cell>
          <cell r="D29">
            <v>80</v>
          </cell>
          <cell r="E29">
            <v>0.32705479452054792</v>
          </cell>
          <cell r="F29">
            <v>43465</v>
          </cell>
          <cell r="K29" t="str">
            <v>Active</v>
          </cell>
          <cell r="L29">
            <v>42269.361111111109</v>
          </cell>
          <cell r="M29">
            <v>5.0000000000000001E-3</v>
          </cell>
          <cell r="N29" t="str">
            <v>Prior Year</v>
          </cell>
        </row>
        <row r="30">
          <cell r="A30" t="str">
            <v>Big Water E Solar</v>
          </cell>
          <cell r="B30" t="str">
            <v>QF - 239 - UT - Solar</v>
          </cell>
          <cell r="C30" t="str">
            <v>Utah South</v>
          </cell>
          <cell r="D30">
            <v>30</v>
          </cell>
          <cell r="E30">
            <v>0.32700913242009133</v>
          </cell>
          <cell r="F30">
            <v>43465</v>
          </cell>
          <cell r="K30" t="str">
            <v>Active</v>
          </cell>
          <cell r="L30">
            <v>42269.361111111109</v>
          </cell>
          <cell r="M30">
            <v>5.0000000000000001E-3</v>
          </cell>
          <cell r="N30" t="str">
            <v>Prior Year</v>
          </cell>
        </row>
        <row r="31">
          <cell r="A31" t="str">
            <v>Big Water F Solar</v>
          </cell>
          <cell r="B31" t="str">
            <v>QF - 240 - UT - Solar</v>
          </cell>
          <cell r="C31" t="str">
            <v>Utah South</v>
          </cell>
          <cell r="D31">
            <v>30</v>
          </cell>
          <cell r="E31">
            <v>0.32700913242009133</v>
          </cell>
          <cell r="F31">
            <v>43465</v>
          </cell>
          <cell r="K31" t="str">
            <v>Active</v>
          </cell>
          <cell r="L31">
            <v>42269.361111111109</v>
          </cell>
          <cell r="M31">
            <v>5.0000000000000001E-3</v>
          </cell>
          <cell r="N31" t="str">
            <v>Prior Year</v>
          </cell>
        </row>
        <row r="32">
          <cell r="A32" t="str">
            <v>Tesoro</v>
          </cell>
          <cell r="B32" t="str">
            <v>Tesoro QF</v>
          </cell>
          <cell r="C32" t="str">
            <v>Utah North</v>
          </cell>
          <cell r="D32">
            <v>25</v>
          </cell>
          <cell r="E32">
            <v>0.85</v>
          </cell>
          <cell r="F32">
            <v>42370</v>
          </cell>
          <cell r="K32" t="str">
            <v>Active</v>
          </cell>
          <cell r="L32">
            <v>42237.415277777778</v>
          </cell>
          <cell r="M32">
            <v>0</v>
          </cell>
          <cell r="N32" t="str">
            <v>Prior Year</v>
          </cell>
        </row>
        <row r="33">
          <cell r="A33" t="str">
            <v>Invenergy Prineville Solar</v>
          </cell>
          <cell r="B33" t="str">
            <v>QF - 241 - OR - Solar</v>
          </cell>
          <cell r="C33" t="str">
            <v>Central Oregon</v>
          </cell>
          <cell r="D33">
            <v>55</v>
          </cell>
          <cell r="E33">
            <v>0.23464300539643004</v>
          </cell>
          <cell r="F33">
            <v>42705</v>
          </cell>
          <cell r="L33">
            <v>42286.540277777778</v>
          </cell>
          <cell r="M33">
            <v>5.0000000000000001E-3</v>
          </cell>
          <cell r="N33" t="str">
            <v>First Year</v>
          </cell>
        </row>
        <row r="34">
          <cell r="A34" t="str">
            <v>Iberdrola Prineville Solar</v>
          </cell>
          <cell r="B34" t="str">
            <v>QF - 242 - OR - Solar</v>
          </cell>
          <cell r="C34" t="str">
            <v>Central Oregon</v>
          </cell>
          <cell r="D34">
            <v>52</v>
          </cell>
          <cell r="E34">
            <v>0.23769538110291535</v>
          </cell>
          <cell r="F34">
            <v>42735</v>
          </cell>
          <cell r="L34">
            <v>42286.540277777778</v>
          </cell>
          <cell r="M34">
            <v>5.0000000000000001E-3</v>
          </cell>
          <cell r="N34" t="str">
            <v>First Year</v>
          </cell>
        </row>
        <row r="38">
          <cell r="A38" t="str">
            <v>Utah 2015.Q2</v>
          </cell>
          <cell r="B38" t="str">
            <v>Avoided Cost Resource</v>
          </cell>
          <cell r="C38" t="str">
            <v>Utah North</v>
          </cell>
          <cell r="D38">
            <v>100</v>
          </cell>
          <cell r="E38">
            <v>0.85</v>
          </cell>
          <cell r="F38">
            <v>42370</v>
          </cell>
          <cell r="K38" t="str">
            <v>Active</v>
          </cell>
          <cell r="L38">
            <v>42286.540277777778</v>
          </cell>
          <cell r="M38">
            <v>0</v>
          </cell>
          <cell r="N38" t="str">
            <v>First Year</v>
          </cell>
        </row>
      </sheetData>
      <sheetData sheetId="2">
        <row r="5">
          <cell r="J5" t="str">
            <v>QF - 131 - UT - Solar</v>
          </cell>
          <cell r="N5">
            <v>5.0000000000000001E-3</v>
          </cell>
        </row>
        <row r="6">
          <cell r="N6">
            <v>7.4999999999999997E-3</v>
          </cell>
        </row>
        <row r="7">
          <cell r="N7">
            <v>7.4999999999999997E-3</v>
          </cell>
        </row>
        <row r="8">
          <cell r="N8">
            <v>7.4999999999999997E-3</v>
          </cell>
        </row>
        <row r="30">
          <cell r="D30">
            <v>3.5</v>
          </cell>
        </row>
        <row r="31">
          <cell r="D31">
            <v>5.67</v>
          </cell>
        </row>
        <row r="32">
          <cell r="D32">
            <v>2.93</v>
          </cell>
        </row>
        <row r="33">
          <cell r="D33">
            <v>16.22</v>
          </cell>
        </row>
        <row r="34">
          <cell r="D34">
            <v>16.52</v>
          </cell>
        </row>
        <row r="35">
          <cell r="D35">
            <v>29.36</v>
          </cell>
        </row>
        <row r="36">
          <cell r="D36">
            <v>3.67</v>
          </cell>
        </row>
        <row r="37">
          <cell r="D37">
            <v>3.41</v>
          </cell>
        </row>
        <row r="38">
          <cell r="D38">
            <v>1.1399999999999999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5"/>
  <sheetViews>
    <sheetView showGridLines="0" tabSelected="1" zoomScaleNormal="100" workbookViewId="0">
      <pane xSplit="2" ySplit="3" topLeftCell="C4" activePane="bottomRight" state="frozen"/>
      <selection activeCell="J49" sqref="J49"/>
      <selection pane="topRight" activeCell="J49" sqref="J49"/>
      <selection pane="bottomLeft" activeCell="J49" sqref="J49"/>
      <selection pane="bottomRight" activeCell="D34" sqref="D34"/>
    </sheetView>
  </sheetViews>
  <sheetFormatPr defaultRowHeight="12.75" x14ac:dyDescent="0.2"/>
  <cols>
    <col min="1" max="1" width="2.85546875" style="104" customWidth="1"/>
    <col min="2" max="2" width="5.5703125" style="104" customWidth="1"/>
    <col min="3" max="3" width="27.7109375" style="105" customWidth="1"/>
    <col min="4" max="4" width="11.5703125" style="105" customWidth="1"/>
    <col min="5" max="6" width="8.7109375" style="105" customWidth="1"/>
    <col min="7" max="7" width="11.140625" style="104" customWidth="1"/>
    <col min="8" max="8" width="11.5703125" style="105" customWidth="1"/>
    <col min="9" max="9" width="2.42578125" style="104" customWidth="1"/>
    <col min="10" max="10" width="18.85546875" style="104" hidden="1" customWidth="1"/>
    <col min="11" max="11" width="12.140625" style="104" hidden="1" customWidth="1"/>
    <col min="12" max="12" width="14.5703125" style="104" hidden="1" customWidth="1"/>
    <col min="13" max="13" width="12.42578125" style="104" hidden="1" customWidth="1"/>
    <col min="14" max="15" width="11.28515625" style="104" hidden="1" customWidth="1"/>
    <col min="16" max="16" width="11.140625" style="104" hidden="1" customWidth="1"/>
    <col min="17" max="17" width="9.140625" style="104" customWidth="1"/>
    <col min="18" max="18" width="14" style="104" customWidth="1"/>
    <col min="19" max="19" width="9.140625" style="104" customWidth="1"/>
    <col min="20" max="20" width="1.7109375" style="104" customWidth="1"/>
    <col min="21" max="22" width="9.140625" style="104" customWidth="1"/>
    <col min="23" max="16384" width="9.140625" style="104"/>
  </cols>
  <sheetData>
    <row r="1" spans="2:22" ht="6" customHeight="1" x14ac:dyDescent="0.2"/>
    <row r="2" spans="2:22" x14ac:dyDescent="0.2">
      <c r="B2" s="211" t="s">
        <v>130</v>
      </c>
      <c r="C2" s="211"/>
      <c r="D2" s="210"/>
      <c r="E2" s="210"/>
      <c r="F2" s="210"/>
      <c r="G2" s="204"/>
      <c r="H2" s="209"/>
      <c r="J2" s="208"/>
      <c r="K2" s="203"/>
      <c r="L2" s="203"/>
      <c r="M2" s="207"/>
      <c r="N2" s="206"/>
      <c r="O2" s="206"/>
      <c r="R2" s="205" t="s">
        <v>3</v>
      </c>
      <c r="S2" s="205"/>
      <c r="T2" s="204"/>
      <c r="U2" s="204"/>
      <c r="V2" s="203"/>
    </row>
    <row r="3" spans="2:22" ht="26.25" x14ac:dyDescent="0.25">
      <c r="B3" s="202" t="s">
        <v>129</v>
      </c>
      <c r="C3" s="201" t="s">
        <v>128</v>
      </c>
      <c r="D3" s="199" t="s">
        <v>127</v>
      </c>
      <c r="E3" s="199" t="s">
        <v>5</v>
      </c>
      <c r="F3" s="201" t="s">
        <v>1</v>
      </c>
      <c r="G3" s="199" t="s">
        <v>3</v>
      </c>
      <c r="H3" s="199" t="s">
        <v>0</v>
      </c>
      <c r="J3" s="200" t="s">
        <v>2</v>
      </c>
      <c r="K3" s="199" t="s">
        <v>126</v>
      </c>
      <c r="L3" s="198" t="s">
        <v>125</v>
      </c>
      <c r="M3" s="198" t="s">
        <v>124</v>
      </c>
      <c r="N3" s="198" t="s">
        <v>31</v>
      </c>
      <c r="O3" s="198" t="s">
        <v>32</v>
      </c>
      <c r="P3" s="197" t="s">
        <v>123</v>
      </c>
      <c r="R3" s="196" t="s">
        <v>121</v>
      </c>
      <c r="S3" s="196" t="s">
        <v>122</v>
      </c>
      <c r="U3" s="196" t="s">
        <v>121</v>
      </c>
      <c r="V3" s="196" t="s">
        <v>120</v>
      </c>
    </row>
    <row r="4" spans="2:22" ht="4.5" customHeight="1" x14ac:dyDescent="0.2">
      <c r="B4" s="177"/>
      <c r="C4" s="176"/>
      <c r="D4" s="177"/>
      <c r="E4" s="177"/>
      <c r="F4" s="174"/>
      <c r="G4" s="177"/>
      <c r="H4" s="172"/>
      <c r="J4" s="169"/>
      <c r="K4" s="195"/>
      <c r="L4" s="195"/>
      <c r="M4" s="137"/>
      <c r="N4" s="137"/>
      <c r="O4" s="137"/>
    </row>
    <row r="5" spans="2:22" ht="12" customHeight="1" x14ac:dyDescent="0.2">
      <c r="B5" s="152">
        <v>1</v>
      </c>
      <c r="C5" s="166" t="s">
        <v>119</v>
      </c>
      <c r="D5" s="150">
        <f>ROUND(E5*CC_E_Tracking,2)</f>
        <v>19.55</v>
      </c>
      <c r="E5" s="150">
        <v>50</v>
      </c>
      <c r="F5" s="149">
        <f>129809/(8760*E5)</f>
        <v>0.29636757990867579</v>
      </c>
      <c r="G5" s="165">
        <f>ROUND(D5/E5,3)</f>
        <v>0.39100000000000001</v>
      </c>
      <c r="H5" s="146">
        <v>42705</v>
      </c>
      <c r="J5" s="137" t="s">
        <v>9</v>
      </c>
      <c r="K5" s="164" t="s">
        <v>4</v>
      </c>
      <c r="L5" s="164" t="s">
        <v>11</v>
      </c>
      <c r="M5" s="193">
        <v>41752.507638888892</v>
      </c>
      <c r="N5" s="167">
        <v>5.0000000000000001E-3</v>
      </c>
      <c r="O5" s="193" t="s">
        <v>93</v>
      </c>
      <c r="P5" s="104">
        <f>SUM(P30:P124)</f>
        <v>0</v>
      </c>
      <c r="R5" s="116" t="s">
        <v>118</v>
      </c>
      <c r="S5" s="194">
        <v>0.14499999999999999</v>
      </c>
      <c r="U5" s="116" t="str">
        <f>"CC_W_"&amp;R5</f>
        <v xml:space="preserve">CC_W_Wind </v>
      </c>
      <c r="V5" s="194">
        <v>0.254</v>
      </c>
    </row>
    <row r="6" spans="2:22" ht="12" customHeight="1" x14ac:dyDescent="0.2">
      <c r="B6" s="152">
        <f t="shared" ref="B6:B11" ca="1" si="0">OFFSET(B6,-1,0)+1</f>
        <v>2</v>
      </c>
      <c r="C6" s="166" t="s">
        <v>117</v>
      </c>
      <c r="D6" s="150">
        <f>ROUND(E6*CC_E_Tracking,2)</f>
        <v>19.71</v>
      </c>
      <c r="E6" s="150">
        <v>50.4</v>
      </c>
      <c r="F6" s="149">
        <v>0.31370950206566645</v>
      </c>
      <c r="G6" s="165">
        <f>ROUND(D6/E6,3)</f>
        <v>0.39100000000000001</v>
      </c>
      <c r="H6" s="146">
        <v>42583</v>
      </c>
      <c r="J6" s="137" t="s">
        <v>6</v>
      </c>
      <c r="K6" s="164" t="s">
        <v>4</v>
      </c>
      <c r="L6" s="164" t="s">
        <v>11</v>
      </c>
      <c r="M6" s="193">
        <v>41575.336805555555</v>
      </c>
      <c r="N6" s="167">
        <v>7.4999999999999997E-3</v>
      </c>
      <c r="O6" s="193" t="s">
        <v>93</v>
      </c>
      <c r="R6" s="116" t="s">
        <v>116</v>
      </c>
      <c r="S6" s="194">
        <v>0.34100000000000003</v>
      </c>
      <c r="U6" s="116" t="str">
        <f>"CC_W_"&amp;R6</f>
        <v>CC_W_Fixed</v>
      </c>
      <c r="V6" s="194">
        <v>0.32200000000000001</v>
      </c>
    </row>
    <row r="7" spans="2:22" ht="12" customHeight="1" x14ac:dyDescent="0.2">
      <c r="B7" s="152">
        <f t="shared" ca="1" si="0"/>
        <v>3</v>
      </c>
      <c r="C7" s="166" t="s">
        <v>115</v>
      </c>
      <c r="D7" s="150">
        <f>ROUND(E7*CC_E_Tracking,2)</f>
        <v>31.28</v>
      </c>
      <c r="E7" s="150">
        <v>80</v>
      </c>
      <c r="F7" s="149">
        <v>0.31105165525114153</v>
      </c>
      <c r="G7" s="165">
        <f>ROUND(D7/E7,3)</f>
        <v>0.39100000000000001</v>
      </c>
      <c r="H7" s="146">
        <v>42614</v>
      </c>
      <c r="J7" s="137" t="s">
        <v>7</v>
      </c>
      <c r="K7" s="164" t="s">
        <v>4</v>
      </c>
      <c r="L7" s="164" t="s">
        <v>11</v>
      </c>
      <c r="M7" s="193">
        <v>41575.336805555555</v>
      </c>
      <c r="N7" s="167">
        <v>7.4999999999999997E-3</v>
      </c>
      <c r="O7" s="193" t="s">
        <v>93</v>
      </c>
      <c r="R7" s="116" t="s">
        <v>114</v>
      </c>
      <c r="S7" s="194">
        <v>0.39100000000000001</v>
      </c>
      <c r="U7" s="116" t="str">
        <f>"CC_W_"&amp;R7</f>
        <v>CC_W_Tracking</v>
      </c>
      <c r="V7" s="194">
        <v>0.36699999999999999</v>
      </c>
    </row>
    <row r="8" spans="2:22" ht="12" customHeight="1" x14ac:dyDescent="0.2">
      <c r="B8" s="152">
        <f t="shared" ca="1" si="0"/>
        <v>4</v>
      </c>
      <c r="C8" s="166" t="s">
        <v>113</v>
      </c>
      <c r="D8" s="150">
        <f>ROUND(E8*CC_E_Tracking,2)</f>
        <v>31.28</v>
      </c>
      <c r="E8" s="150">
        <v>80</v>
      </c>
      <c r="F8" s="149">
        <v>0.31370576484018264</v>
      </c>
      <c r="G8" s="165">
        <f>ROUND(D8/E8,3)</f>
        <v>0.39100000000000001</v>
      </c>
      <c r="H8" s="146">
        <v>42583</v>
      </c>
      <c r="J8" s="137" t="s">
        <v>8</v>
      </c>
      <c r="K8" s="164" t="s">
        <v>4</v>
      </c>
      <c r="L8" s="164" t="s">
        <v>11</v>
      </c>
      <c r="M8" s="193">
        <v>41649</v>
      </c>
      <c r="N8" s="167">
        <v>7.4999999999999997E-3</v>
      </c>
      <c r="O8" s="193" t="s">
        <v>93</v>
      </c>
      <c r="R8" s="116" t="s">
        <v>112</v>
      </c>
      <c r="S8" s="194">
        <v>1</v>
      </c>
      <c r="U8" s="116" t="str">
        <f>"CC_W_"&amp;R8</f>
        <v xml:space="preserve">CC_W_Gas </v>
      </c>
      <c r="V8" s="194">
        <v>1</v>
      </c>
    </row>
    <row r="9" spans="2:22" ht="12" customHeight="1" x14ac:dyDescent="0.2">
      <c r="B9" s="152">
        <f t="shared" ca="1" si="0"/>
        <v>5</v>
      </c>
      <c r="C9" s="168" t="s">
        <v>111</v>
      </c>
      <c r="D9" s="150">
        <f>ROUND(E9*G9,2)</f>
        <v>54.92</v>
      </c>
      <c r="E9" s="150">
        <v>152.59</v>
      </c>
      <c r="F9" s="149">
        <v>0.26321020986879434</v>
      </c>
      <c r="G9" s="149">
        <v>0.35989864823536616</v>
      </c>
      <c r="H9" s="146">
        <v>42917</v>
      </c>
      <c r="J9" s="137" t="s">
        <v>29</v>
      </c>
      <c r="K9" s="164" t="s">
        <v>4</v>
      </c>
      <c r="L9" s="164" t="s">
        <v>108</v>
      </c>
      <c r="M9" s="193">
        <v>42538</v>
      </c>
      <c r="N9" s="167">
        <f>'Signed QFs'!I10</f>
        <v>5.7178058850514465E-3</v>
      </c>
      <c r="O9" s="193" t="s">
        <v>131</v>
      </c>
      <c r="R9" s="116" t="s">
        <v>110</v>
      </c>
      <c r="S9" s="194">
        <v>1</v>
      </c>
      <c r="U9" s="116" t="str">
        <f>"CC_W_"&amp;R9</f>
        <v xml:space="preserve">CC_W_Hydro </v>
      </c>
      <c r="V9" s="194">
        <v>1</v>
      </c>
    </row>
    <row r="10" spans="2:22" ht="12" customHeight="1" x14ac:dyDescent="0.2">
      <c r="B10" s="152">
        <f t="shared" ca="1" si="0"/>
        <v>6</v>
      </c>
      <c r="C10" s="168" t="s">
        <v>109</v>
      </c>
      <c r="D10" s="150">
        <f>ROUND(E10*G10,2)</f>
        <v>3.92</v>
      </c>
      <c r="E10" s="150">
        <v>10.900000000000006</v>
      </c>
      <c r="F10" s="149">
        <f>F9</f>
        <v>0.26321020986879434</v>
      </c>
      <c r="G10" s="149">
        <f>G9</f>
        <v>0.35989864823536616</v>
      </c>
      <c r="H10" s="146">
        <v>43282</v>
      </c>
      <c r="J10" s="137" t="s">
        <v>29</v>
      </c>
      <c r="K10" s="164" t="s">
        <v>4</v>
      </c>
      <c r="L10" s="164" t="s">
        <v>108</v>
      </c>
      <c r="M10" s="193">
        <v>42538</v>
      </c>
      <c r="N10" s="167">
        <f>'Signed QFs'!J10</f>
        <v>5.0000000000000001E-3</v>
      </c>
      <c r="O10" s="193" t="s">
        <v>131</v>
      </c>
    </row>
    <row r="11" spans="2:22" ht="12" customHeight="1" x14ac:dyDescent="0.2">
      <c r="B11" s="152">
        <f t="shared" ca="1" si="0"/>
        <v>7</v>
      </c>
      <c r="C11" s="166" t="s">
        <v>107</v>
      </c>
      <c r="D11" s="150">
        <f>ROUND(E11*IF(RIGHT(J11,4)="Wind",CC_E_Wind,IF(RIGHT(J11,5)="Solar",CC_E_Tracking,IF(RIGHT(J11,3)="Gas",CC_E_Gas,IF(RIGHT(J11,5)="Hydro",CC_E_Hydro,0)))),2)</f>
        <v>31.28</v>
      </c>
      <c r="E11" s="150">
        <v>80</v>
      </c>
      <c r="F11" s="149">
        <v>0.31348173515981737</v>
      </c>
      <c r="G11" s="165">
        <f>ROUND(D11/E11,3)</f>
        <v>0.39100000000000001</v>
      </c>
      <c r="H11" s="146">
        <v>42735</v>
      </c>
      <c r="J11" s="137" t="s">
        <v>12</v>
      </c>
      <c r="K11" s="164" t="s">
        <v>4</v>
      </c>
      <c r="L11" s="164" t="s">
        <v>11</v>
      </c>
      <c r="M11" s="146">
        <v>41807.727083333331</v>
      </c>
      <c r="N11" s="167">
        <v>5.0000000000000001E-3</v>
      </c>
      <c r="O11" s="193" t="s">
        <v>131</v>
      </c>
    </row>
    <row r="12" spans="2:22" ht="12" hidden="1" customHeight="1" x14ac:dyDescent="0.2">
      <c r="B12" s="152"/>
      <c r="C12" s="166"/>
      <c r="D12" s="150"/>
      <c r="E12" s="150"/>
      <c r="F12" s="149"/>
      <c r="G12" s="165"/>
      <c r="H12" s="146"/>
      <c r="J12" s="137"/>
      <c r="K12" s="164"/>
      <c r="L12" s="164"/>
      <c r="M12" s="146"/>
      <c r="N12" s="163"/>
      <c r="O12" s="146"/>
    </row>
    <row r="13" spans="2:22" ht="12" hidden="1" customHeight="1" x14ac:dyDescent="0.2">
      <c r="B13" s="152">
        <f t="shared" ref="B13:B21" ca="1" si="1">OFFSET(B13,-1,0)+1</f>
        <v>1</v>
      </c>
      <c r="C13" s="166"/>
      <c r="D13" s="150"/>
      <c r="E13" s="150"/>
      <c r="F13" s="149"/>
      <c r="G13" s="165"/>
      <c r="H13" s="146"/>
      <c r="J13" s="137"/>
      <c r="K13" s="164"/>
      <c r="L13" s="164"/>
      <c r="M13" s="193"/>
      <c r="N13" s="193"/>
      <c r="O13" s="193"/>
    </row>
    <row r="14" spans="2:22" ht="12" hidden="1" customHeight="1" x14ac:dyDescent="0.2">
      <c r="B14" s="152">
        <f t="shared" ca="1" si="1"/>
        <v>2</v>
      </c>
      <c r="C14" s="166"/>
      <c r="D14" s="150"/>
      <c r="E14" s="150"/>
      <c r="F14" s="149"/>
      <c r="G14" s="165"/>
      <c r="H14" s="146"/>
      <c r="J14" s="137"/>
      <c r="K14" s="164"/>
      <c r="L14" s="164"/>
      <c r="M14" s="193"/>
      <c r="N14" s="193"/>
      <c r="O14" s="193"/>
    </row>
    <row r="15" spans="2:22" ht="12" hidden="1" customHeight="1" x14ac:dyDescent="0.2">
      <c r="B15" s="152">
        <f t="shared" ca="1" si="1"/>
        <v>3</v>
      </c>
      <c r="C15" s="166"/>
      <c r="D15" s="150"/>
      <c r="E15" s="150"/>
      <c r="F15" s="149"/>
      <c r="G15" s="165"/>
      <c r="H15" s="146"/>
      <c r="J15" s="137"/>
      <c r="K15" s="164"/>
      <c r="L15" s="164"/>
      <c r="M15" s="193"/>
      <c r="N15" s="193"/>
      <c r="O15" s="193"/>
    </row>
    <row r="16" spans="2:22" ht="12" hidden="1" customHeight="1" x14ac:dyDescent="0.2">
      <c r="B16" s="152">
        <f t="shared" ca="1" si="1"/>
        <v>4</v>
      </c>
      <c r="C16" s="166"/>
      <c r="D16" s="150"/>
      <c r="E16" s="150"/>
      <c r="F16" s="149"/>
      <c r="G16" s="165"/>
      <c r="H16" s="146"/>
      <c r="J16" s="137"/>
      <c r="K16" s="164"/>
      <c r="L16" s="164"/>
      <c r="M16" s="193"/>
      <c r="N16" s="193"/>
      <c r="O16" s="193"/>
    </row>
    <row r="17" spans="1:16" ht="12" hidden="1" customHeight="1" x14ac:dyDescent="0.2">
      <c r="B17" s="152">
        <f t="shared" ca="1" si="1"/>
        <v>5</v>
      </c>
      <c r="C17" s="166"/>
      <c r="D17" s="150"/>
      <c r="E17" s="150"/>
      <c r="F17" s="149"/>
      <c r="G17" s="165"/>
      <c r="H17" s="146"/>
      <c r="J17" s="137"/>
      <c r="K17" s="164"/>
      <c r="L17" s="164"/>
      <c r="M17" s="193"/>
      <c r="N17" s="193"/>
      <c r="O17" s="193"/>
    </row>
    <row r="18" spans="1:16" ht="12" hidden="1" customHeight="1" x14ac:dyDescent="0.2">
      <c r="B18" s="152">
        <f t="shared" ca="1" si="1"/>
        <v>6</v>
      </c>
      <c r="C18" s="166"/>
      <c r="D18" s="150"/>
      <c r="E18" s="150"/>
      <c r="F18" s="149"/>
      <c r="G18" s="192"/>
      <c r="H18" s="146"/>
      <c r="J18" s="137"/>
      <c r="K18" s="164"/>
      <c r="L18" s="164"/>
      <c r="M18" s="191"/>
      <c r="N18" s="191"/>
      <c r="O18" s="191"/>
    </row>
    <row r="19" spans="1:16" ht="12" hidden="1" customHeight="1" x14ac:dyDescent="0.2">
      <c r="B19" s="152">
        <f t="shared" ca="1" si="1"/>
        <v>7</v>
      </c>
      <c r="C19" s="166"/>
      <c r="D19" s="150"/>
      <c r="E19" s="150"/>
      <c r="F19" s="149"/>
      <c r="G19" s="192"/>
      <c r="H19" s="146"/>
      <c r="J19" s="137"/>
      <c r="K19" s="164"/>
      <c r="L19" s="164"/>
      <c r="M19" s="191"/>
      <c r="N19" s="191"/>
      <c r="O19" s="191"/>
    </row>
    <row r="20" spans="1:16" ht="12" hidden="1" customHeight="1" x14ac:dyDescent="0.2">
      <c r="B20" s="152">
        <f t="shared" ca="1" si="1"/>
        <v>8</v>
      </c>
      <c r="C20" s="166"/>
      <c r="D20" s="150"/>
      <c r="E20" s="150"/>
      <c r="F20" s="149"/>
      <c r="G20" s="192"/>
      <c r="H20" s="146"/>
      <c r="J20" s="137"/>
      <c r="K20" s="164"/>
      <c r="L20" s="164"/>
      <c r="M20" s="191"/>
      <c r="N20" s="191"/>
      <c r="O20" s="191"/>
    </row>
    <row r="21" spans="1:16" ht="12" hidden="1" customHeight="1" x14ac:dyDescent="0.2">
      <c r="B21" s="152">
        <f t="shared" ca="1" si="1"/>
        <v>9</v>
      </c>
      <c r="C21" s="166"/>
      <c r="D21" s="150"/>
      <c r="E21" s="150"/>
      <c r="F21" s="149"/>
      <c r="G21" s="165"/>
      <c r="H21" s="146"/>
      <c r="J21" s="137"/>
      <c r="K21" s="164"/>
      <c r="L21" s="164"/>
      <c r="M21" s="193"/>
      <c r="N21" s="193"/>
      <c r="O21" s="193"/>
    </row>
    <row r="22" spans="1:16" ht="12" hidden="1" customHeight="1" x14ac:dyDescent="0.2">
      <c r="B22" s="152"/>
      <c r="C22" s="166"/>
      <c r="D22" s="150"/>
      <c r="E22" s="150"/>
      <c r="F22" s="149"/>
      <c r="G22" s="165"/>
      <c r="H22" s="146"/>
      <c r="J22" s="137"/>
      <c r="K22" s="164"/>
      <c r="L22" s="164"/>
      <c r="M22" s="191"/>
      <c r="N22" s="191"/>
      <c r="O22" s="191"/>
    </row>
    <row r="23" spans="1:16" ht="12" hidden="1" customHeight="1" x14ac:dyDescent="0.2">
      <c r="B23" s="152"/>
      <c r="C23" s="166"/>
      <c r="D23" s="150"/>
      <c r="E23" s="150"/>
      <c r="F23" s="149"/>
      <c r="G23" s="192"/>
      <c r="H23" s="146"/>
      <c r="J23" s="137"/>
      <c r="K23" s="164"/>
      <c r="L23" s="164"/>
      <c r="M23" s="191"/>
      <c r="N23" s="191"/>
      <c r="O23" s="191"/>
    </row>
    <row r="24" spans="1:16" ht="12" hidden="1" customHeight="1" x14ac:dyDescent="0.2">
      <c r="B24" s="152"/>
      <c r="C24" s="166"/>
      <c r="D24" s="150"/>
      <c r="E24" s="150"/>
      <c r="F24" s="149"/>
      <c r="G24" s="165"/>
      <c r="H24" s="146"/>
      <c r="J24" s="137"/>
      <c r="K24" s="164"/>
      <c r="L24" s="164"/>
      <c r="M24" s="191"/>
      <c r="N24" s="191"/>
      <c r="O24" s="191"/>
    </row>
    <row r="25" spans="1:16" ht="12" hidden="1" customHeight="1" x14ac:dyDescent="0.2">
      <c r="B25" s="152"/>
      <c r="C25" s="166"/>
      <c r="D25" s="150"/>
      <c r="E25" s="150"/>
      <c r="F25" s="149"/>
      <c r="G25" s="165"/>
      <c r="H25" s="146"/>
      <c r="J25" s="137"/>
      <c r="K25" s="164"/>
      <c r="L25" s="164"/>
      <c r="M25" s="191"/>
      <c r="N25" s="191"/>
      <c r="O25" s="191"/>
    </row>
    <row r="26" spans="1:16" ht="3.75" customHeight="1" x14ac:dyDescent="0.2">
      <c r="B26" s="190"/>
      <c r="C26" s="189"/>
      <c r="D26" s="188"/>
      <c r="E26" s="188"/>
      <c r="F26" s="187"/>
      <c r="G26" s="186"/>
      <c r="H26" s="139"/>
      <c r="J26" s="131"/>
      <c r="K26" s="185"/>
      <c r="L26" s="185"/>
      <c r="M26" s="131"/>
      <c r="N26" s="131"/>
      <c r="O26" s="131"/>
    </row>
    <row r="27" spans="1:16" x14ac:dyDescent="0.2">
      <c r="B27" s="136" t="s">
        <v>106</v>
      </c>
      <c r="C27" s="135"/>
      <c r="D27" s="134">
        <f>ROUND(SUM(D5:D26),2)</f>
        <v>191.94</v>
      </c>
      <c r="E27" s="134">
        <f>ROUND(SUM(E5:E26),2)</f>
        <v>503.89</v>
      </c>
      <c r="F27" s="133"/>
      <c r="G27" s="184"/>
      <c r="H27" s="117"/>
      <c r="J27" s="116"/>
      <c r="K27" s="183"/>
      <c r="L27" s="183"/>
      <c r="M27" s="183"/>
      <c r="N27" s="183"/>
      <c r="O27" s="183"/>
    </row>
    <row r="28" spans="1:16" ht="6.75" customHeight="1" x14ac:dyDescent="0.2">
      <c r="A28" s="182"/>
      <c r="B28" s="181"/>
      <c r="C28" s="151"/>
      <c r="D28" s="180"/>
      <c r="E28" s="180"/>
      <c r="F28" s="179"/>
      <c r="G28" s="128"/>
      <c r="H28" s="178"/>
    </row>
    <row r="29" spans="1:16" ht="4.5" customHeight="1" x14ac:dyDescent="0.2">
      <c r="B29" s="177"/>
      <c r="C29" s="176"/>
      <c r="D29" s="175"/>
      <c r="E29" s="175"/>
      <c r="F29" s="174"/>
      <c r="G29" s="173"/>
      <c r="H29" s="172"/>
      <c r="J29" s="171"/>
      <c r="K29" s="169"/>
      <c r="L29" s="169"/>
      <c r="M29" s="170"/>
      <c r="N29" s="170"/>
      <c r="O29" s="170"/>
      <c r="P29" s="169"/>
    </row>
    <row r="30" spans="1:16" ht="12" customHeight="1" x14ac:dyDescent="0.2">
      <c r="B30" s="152">
        <v>1</v>
      </c>
      <c r="C30" s="166" t="s">
        <v>105</v>
      </c>
      <c r="D30" s="150">
        <f>E30</f>
        <v>3.5</v>
      </c>
      <c r="E30" s="150">
        <v>3.5</v>
      </c>
      <c r="F30" s="149">
        <v>0.85</v>
      </c>
      <c r="G30" s="165">
        <f t="shared" ref="G30:G35" si="2">ROUND(D30/E30,3)</f>
        <v>1</v>
      </c>
      <c r="H30" s="146">
        <v>42217</v>
      </c>
      <c r="J30" s="137" t="s">
        <v>105</v>
      </c>
      <c r="K30" s="164" t="s">
        <v>94</v>
      </c>
      <c r="L30" s="164" t="s">
        <v>22</v>
      </c>
      <c r="M30" s="146">
        <v>41508</v>
      </c>
      <c r="N30" s="167">
        <v>0</v>
      </c>
      <c r="O30" s="164" t="s">
        <v>93</v>
      </c>
      <c r="P30" s="145">
        <v>0</v>
      </c>
    </row>
    <row r="31" spans="1:16" ht="12" customHeight="1" x14ac:dyDescent="0.2">
      <c r="B31" s="152">
        <f t="shared" ref="B31:B61" ca="1" si="3">OFFSET(B31,-1,0)+1</f>
        <v>2</v>
      </c>
      <c r="C31" s="166" t="s">
        <v>23</v>
      </c>
      <c r="D31" s="150">
        <f>ROUND(E31*IF(RIGHT(J31,4)="Wind",CC_E_Wind,IF(RIGHT(J31,5)="Solar",CC_E_Tracking,IF(RIGHT(J31,3)="Gas",CC_E_Gas,IF(RIGHT(J31,5)="Hydro",CC_E_Hydro,0)))),2)</f>
        <v>5.67</v>
      </c>
      <c r="E31" s="150">
        <v>14.5</v>
      </c>
      <c r="F31" s="149">
        <v>0.25264566210045664</v>
      </c>
      <c r="G31" s="165">
        <f t="shared" si="2"/>
        <v>0.39100000000000001</v>
      </c>
      <c r="H31" s="146">
        <v>42735</v>
      </c>
      <c r="J31" s="137" t="s">
        <v>23</v>
      </c>
      <c r="K31" s="164" t="s">
        <v>94</v>
      </c>
      <c r="L31" s="164" t="s">
        <v>19</v>
      </c>
      <c r="M31" s="146">
        <v>41932.409722222219</v>
      </c>
      <c r="N31" s="167">
        <v>8.0000000000000002E-3</v>
      </c>
      <c r="O31" s="164" t="s">
        <v>131</v>
      </c>
      <c r="P31" s="145">
        <v>0</v>
      </c>
    </row>
    <row r="32" spans="1:16" ht="12" customHeight="1" x14ac:dyDescent="0.2">
      <c r="B32" s="152">
        <f t="shared" ca="1" si="3"/>
        <v>3</v>
      </c>
      <c r="C32" s="166" t="s">
        <v>24</v>
      </c>
      <c r="D32" s="150">
        <f>ROUND(E32*IF(RIGHT(J32,4)="Wind",CC_E_Wind,IF(RIGHT(J32,5)="Solar",CC_E_Tracking,IF(RIGHT(J32,3)="Gas",CC_E_Gas,IF(RIGHT(J32,5)="Hydro",CC_E_Hydro,0)))),2)</f>
        <v>2.93</v>
      </c>
      <c r="E32" s="150">
        <v>7.5</v>
      </c>
      <c r="F32" s="149">
        <v>0.25751902587519027</v>
      </c>
      <c r="G32" s="165">
        <f t="shared" si="2"/>
        <v>0.39100000000000001</v>
      </c>
      <c r="H32" s="146">
        <v>42735</v>
      </c>
      <c r="J32" s="137" t="s">
        <v>24</v>
      </c>
      <c r="K32" s="164" t="s">
        <v>94</v>
      </c>
      <c r="L32" s="164" t="s">
        <v>19</v>
      </c>
      <c r="M32" s="146">
        <v>41932.410416666666</v>
      </c>
      <c r="N32" s="167">
        <v>8.0000000000000002E-3</v>
      </c>
      <c r="O32" s="164" t="s">
        <v>131</v>
      </c>
      <c r="P32" s="145">
        <v>0</v>
      </c>
    </row>
    <row r="33" spans="2:22" ht="12" customHeight="1" x14ac:dyDescent="0.2">
      <c r="B33" s="152">
        <f t="shared" ca="1" si="3"/>
        <v>4</v>
      </c>
      <c r="C33" s="166" t="s">
        <v>104</v>
      </c>
      <c r="D33" s="150">
        <f>ROUND(E33*IF(RIGHT(J33,4)="Wind",CC_W_Wind,IF(RIGHT(J33,5)="Solar",CC_W_Tracking,IF(RIGHT(J33,3)="Gas",CC_W_Gas,IF(RIGHT(J33,5)="Hydro",CC_W_Hydro,0)))),2)</f>
        <v>16.22</v>
      </c>
      <c r="E33" s="150">
        <v>44.2</v>
      </c>
      <c r="F33" s="149">
        <v>0.23964854645757144</v>
      </c>
      <c r="G33" s="165">
        <f t="shared" si="2"/>
        <v>0.36699999999999999</v>
      </c>
      <c r="H33" s="146">
        <v>42736</v>
      </c>
      <c r="J33" s="137" t="s">
        <v>104</v>
      </c>
      <c r="K33" s="164" t="s">
        <v>94</v>
      </c>
      <c r="L33" s="164" t="s">
        <v>22</v>
      </c>
      <c r="M33" s="146">
        <v>42031.683333333334</v>
      </c>
      <c r="N33" s="167">
        <v>8.0000000000000002E-3</v>
      </c>
      <c r="O33" s="164" t="s">
        <v>131</v>
      </c>
      <c r="P33" s="145">
        <v>0</v>
      </c>
    </row>
    <row r="34" spans="2:22" ht="12" customHeight="1" x14ac:dyDescent="0.2">
      <c r="B34" s="152">
        <f t="shared" ca="1" si="3"/>
        <v>5</v>
      </c>
      <c r="C34" s="166" t="s">
        <v>103</v>
      </c>
      <c r="D34" s="150">
        <f>ROUND(E34*IF(RIGHT(J34,4)="Wind",CC_W_Wind,IF(RIGHT(J34,5)="Solar",CC_W_Tracking,IF(RIGHT(J34,3)="Gas",CC_W_Gas,IF(RIGHT(J34,5)="Hydro",CC_W_Hydro,0)))),2)</f>
        <v>16.52</v>
      </c>
      <c r="E34" s="150">
        <v>45</v>
      </c>
      <c r="F34" s="149">
        <v>0.27515728056823946</v>
      </c>
      <c r="G34" s="165">
        <f t="shared" si="2"/>
        <v>0.36699999999999999</v>
      </c>
      <c r="H34" s="146">
        <v>42735</v>
      </c>
      <c r="J34" s="137" t="s">
        <v>103</v>
      </c>
      <c r="K34" s="164" t="s">
        <v>94</v>
      </c>
      <c r="L34" s="164" t="s">
        <v>22</v>
      </c>
      <c r="M34" s="146">
        <v>41925.333333333336</v>
      </c>
      <c r="N34" s="167">
        <v>8.0000000000000002E-3</v>
      </c>
      <c r="O34" s="164" t="s">
        <v>131</v>
      </c>
      <c r="P34" s="145">
        <v>0</v>
      </c>
    </row>
    <row r="35" spans="2:22" ht="12" customHeight="1" x14ac:dyDescent="0.2">
      <c r="B35" s="152">
        <f t="shared" ca="1" si="3"/>
        <v>6</v>
      </c>
      <c r="C35" s="166" t="s">
        <v>102</v>
      </c>
      <c r="D35" s="150">
        <f>ROUND(E35*IF(RIGHT(J35,4)="Wind",CC_W_Wind,IF(RIGHT(J35,5)="Solar",CC_W_Tracking,IF(RIGHT(J35,3)="Gas",CC_W_Gas,IF(RIGHT(J35,5)="Hydro",CC_W_Hydro,0)))),2)</f>
        <v>29.36</v>
      </c>
      <c r="E35" s="150">
        <v>80</v>
      </c>
      <c r="F35" s="149">
        <v>0.26619292237442921</v>
      </c>
      <c r="G35" s="165">
        <f t="shared" si="2"/>
        <v>0.36699999999999999</v>
      </c>
      <c r="H35" s="146">
        <v>42735</v>
      </c>
      <c r="J35" s="137" t="s">
        <v>102</v>
      </c>
      <c r="K35" s="164" t="s">
        <v>94</v>
      </c>
      <c r="L35" s="164" t="s">
        <v>22</v>
      </c>
      <c r="M35" s="146">
        <v>42095</v>
      </c>
      <c r="N35" s="167">
        <v>7.0000000000000001E-3</v>
      </c>
      <c r="O35" s="164" t="s">
        <v>131</v>
      </c>
      <c r="P35" s="145">
        <v>0</v>
      </c>
    </row>
    <row r="36" spans="2:22" ht="12" customHeight="1" x14ac:dyDescent="0.2">
      <c r="B36" s="152">
        <f t="shared" ca="1" si="3"/>
        <v>7</v>
      </c>
      <c r="C36" s="166" t="s">
        <v>101</v>
      </c>
      <c r="D36" s="150">
        <f>ROUND(E36*G36,2)</f>
        <v>3.67</v>
      </c>
      <c r="E36" s="150">
        <v>10</v>
      </c>
      <c r="F36" s="149">
        <v>0.27213066378436673</v>
      </c>
      <c r="G36" s="165">
        <v>0.36699999999999999</v>
      </c>
      <c r="H36" s="146">
        <v>42735</v>
      </c>
      <c r="J36" s="137" t="s">
        <v>101</v>
      </c>
      <c r="K36" s="164" t="s">
        <v>94</v>
      </c>
      <c r="L36" s="164" t="s">
        <v>108</v>
      </c>
      <c r="M36" s="146">
        <v>42156</v>
      </c>
      <c r="N36" s="167">
        <v>5.0000000000000001E-3</v>
      </c>
      <c r="O36" s="164" t="s">
        <v>131</v>
      </c>
      <c r="P36" s="145">
        <v>0</v>
      </c>
    </row>
    <row r="37" spans="2:22" ht="12" customHeight="1" x14ac:dyDescent="0.2">
      <c r="B37" s="152">
        <f t="shared" ca="1" si="3"/>
        <v>8</v>
      </c>
      <c r="C37" s="168" t="s">
        <v>100</v>
      </c>
      <c r="D37" s="150">
        <f>ROUND(E37*G37,2)</f>
        <v>3.41</v>
      </c>
      <c r="E37" s="150">
        <v>9</v>
      </c>
      <c r="F37" s="149">
        <v>0.29100252544556426</v>
      </c>
      <c r="G37" s="165">
        <v>0.37850000000000006</v>
      </c>
      <c r="H37" s="146">
        <v>42552</v>
      </c>
      <c r="J37" s="137" t="s">
        <v>100</v>
      </c>
      <c r="K37" s="164" t="s">
        <v>94</v>
      </c>
      <c r="L37" s="164" t="s">
        <v>11</v>
      </c>
      <c r="M37" s="146">
        <v>42178</v>
      </c>
      <c r="N37" s="167">
        <v>7.0833333333333338E-3</v>
      </c>
      <c r="O37" s="164" t="s">
        <v>131</v>
      </c>
      <c r="P37" s="145">
        <v>0</v>
      </c>
    </row>
    <row r="38" spans="2:22" ht="12" customHeight="1" x14ac:dyDescent="0.2">
      <c r="B38" s="152">
        <f t="shared" ca="1" si="3"/>
        <v>9</v>
      </c>
      <c r="C38" s="168" t="s">
        <v>100</v>
      </c>
      <c r="D38" s="150">
        <f>ROUND(E38*G38,2)</f>
        <v>1.1399999999999999</v>
      </c>
      <c r="E38" s="150">
        <v>3</v>
      </c>
      <c r="F38" s="149">
        <v>0.29100252544556426</v>
      </c>
      <c r="G38" s="165">
        <v>0.37850000000000006</v>
      </c>
      <c r="H38" s="146">
        <v>42917</v>
      </c>
      <c r="J38" s="137" t="s">
        <v>100</v>
      </c>
      <c r="K38" s="164" t="s">
        <v>94</v>
      </c>
      <c r="L38" s="164" t="s">
        <v>11</v>
      </c>
      <c r="M38" s="146">
        <v>42178</v>
      </c>
      <c r="N38" s="167">
        <v>7.0833333333333338E-3</v>
      </c>
      <c r="O38" s="164" t="s">
        <v>131</v>
      </c>
      <c r="P38" s="145">
        <v>0</v>
      </c>
    </row>
    <row r="39" spans="2:22" ht="12" customHeight="1" x14ac:dyDescent="0.2">
      <c r="B39" s="152">
        <f t="shared" ca="1" si="3"/>
        <v>10</v>
      </c>
      <c r="C39" s="166" t="s">
        <v>99</v>
      </c>
      <c r="D39" s="150">
        <f>ROUND(E39*IF(RIGHT(J39,4)="Wind",CC_E_Wind,IF(RIGHT(J39,5)="Solar",CC_E_Tracking,IF(RIGHT(J39,3)="Gas",CC_E_Gas,IF(RIGHT(J39,5)="Hydro",CC_E_Hydro,0)))),2)</f>
        <v>31.28</v>
      </c>
      <c r="E39" s="150">
        <v>80</v>
      </c>
      <c r="F39" s="149">
        <v>0.30707000000000001</v>
      </c>
      <c r="G39" s="165">
        <f>ROUND(D39/E39,3)</f>
        <v>0.39100000000000001</v>
      </c>
      <c r="H39" s="146">
        <v>42705</v>
      </c>
      <c r="J39" s="137" t="s">
        <v>99</v>
      </c>
      <c r="K39" s="164" t="s">
        <v>94</v>
      </c>
      <c r="L39" s="164" t="s">
        <v>11</v>
      </c>
      <c r="M39" s="146">
        <v>42234.70416666667</v>
      </c>
      <c r="N39" s="167">
        <v>7.0000000000000001E-3</v>
      </c>
      <c r="O39" s="164" t="s">
        <v>131</v>
      </c>
      <c r="P39" s="145">
        <v>0</v>
      </c>
    </row>
    <row r="40" spans="2:22" ht="12" customHeight="1" x14ac:dyDescent="0.2">
      <c r="B40" s="152">
        <f t="shared" ca="1" si="3"/>
        <v>11</v>
      </c>
      <c r="C40" s="166" t="s">
        <v>98</v>
      </c>
      <c r="D40" s="150">
        <f>ROUND(E40*IF(RIGHT(J40,4)="Wind",CC_E_Wind,IF(RIGHT(J40,5)="Solar",CC_E_Tracking,IF(RIGHT(J40,3)="Gas",CC_E_Gas,IF(RIGHT(J40,5)="Hydro",CC_E_Hydro,0)))),2)</f>
        <v>31.28</v>
      </c>
      <c r="E40" s="150">
        <v>80</v>
      </c>
      <c r="F40" s="149">
        <v>0.30707000000000001</v>
      </c>
      <c r="G40" s="165">
        <f>ROUND(D40/E40,3)</f>
        <v>0.39100000000000001</v>
      </c>
      <c r="H40" s="146">
        <v>42705</v>
      </c>
      <c r="J40" s="137" t="s">
        <v>98</v>
      </c>
      <c r="K40" s="164" t="s">
        <v>94</v>
      </c>
      <c r="L40" s="164" t="s">
        <v>11</v>
      </c>
      <c r="M40" s="146">
        <v>42234.70416666667</v>
      </c>
      <c r="N40" s="167">
        <v>7.0000000000000001E-3</v>
      </c>
      <c r="O40" s="164" t="s">
        <v>131</v>
      </c>
      <c r="P40" s="145"/>
    </row>
    <row r="41" spans="2:22" ht="12" customHeight="1" x14ac:dyDescent="0.2">
      <c r="B41" s="152">
        <f t="shared" ca="1" si="3"/>
        <v>12</v>
      </c>
      <c r="C41" s="166" t="s">
        <v>97</v>
      </c>
      <c r="D41" s="150">
        <f>ROUND(E41*IF(RIGHT(J41,4)="Wind",CC_E_Wind,IF(RIGHT(J41,5)="Solar",CC_E_Tracking,IF(RIGHT(J41,3)="Gas",CC_E_Gas,IF(RIGHT(J41,5)="Hydro",CC_E_Hydro,0)))),2)</f>
        <v>31.28</v>
      </c>
      <c r="E41" s="150">
        <v>80</v>
      </c>
      <c r="F41" s="149">
        <v>0.30707000000000001</v>
      </c>
      <c r="G41" s="165">
        <f>ROUND(D41/E41,3)</f>
        <v>0.39100000000000001</v>
      </c>
      <c r="H41" s="146">
        <v>42705</v>
      </c>
      <c r="J41" s="137" t="s">
        <v>97</v>
      </c>
      <c r="K41" s="164" t="s">
        <v>94</v>
      </c>
      <c r="L41" s="164" t="s">
        <v>11</v>
      </c>
      <c r="M41" s="146">
        <v>42234.70416666667</v>
      </c>
      <c r="N41" s="167">
        <v>7.0000000000000001E-3</v>
      </c>
      <c r="O41" s="164" t="s">
        <v>131</v>
      </c>
      <c r="P41" s="145"/>
    </row>
    <row r="42" spans="2:22" ht="12" customHeight="1" x14ac:dyDescent="0.2">
      <c r="B42" s="152">
        <f t="shared" ca="1" si="3"/>
        <v>13</v>
      </c>
      <c r="C42" s="166" t="s">
        <v>96</v>
      </c>
      <c r="D42" s="150">
        <f>ROUND(E42*IF(RIGHT(J42,4)="Wind",CC_E_Wind,IF(RIGHT(J42,5)="Solar",CC_E_Tracking,IF(RIGHT(J42,3)="Gas",CC_E_Gas,IF(RIGHT(J42,5)="Hydro",CC_E_Hydro,0)))),2)</f>
        <v>31.28</v>
      </c>
      <c r="E42" s="150">
        <v>80</v>
      </c>
      <c r="F42" s="149">
        <v>0.30707000000000001</v>
      </c>
      <c r="G42" s="165">
        <f>ROUND(D42/E42,3)</f>
        <v>0.39100000000000001</v>
      </c>
      <c r="H42" s="146">
        <v>42705</v>
      </c>
      <c r="J42" s="137" t="s">
        <v>96</v>
      </c>
      <c r="K42" s="164" t="s">
        <v>94</v>
      </c>
      <c r="L42" s="164" t="s">
        <v>11</v>
      </c>
      <c r="M42" s="146">
        <v>42234.70416666667</v>
      </c>
      <c r="N42" s="167">
        <v>7.0000000000000001E-3</v>
      </c>
      <c r="O42" s="164" t="s">
        <v>131</v>
      </c>
      <c r="P42" s="145"/>
    </row>
    <row r="43" spans="2:22" ht="12" customHeight="1" x14ac:dyDescent="0.2">
      <c r="B43" s="152">
        <f t="shared" ca="1" si="3"/>
        <v>14</v>
      </c>
      <c r="C43" s="166" t="s">
        <v>95</v>
      </c>
      <c r="D43" s="150">
        <f>ROUND(E43*IF(RIGHT(J43,4)="Wind",CC_E_Wind,IF(RIGHT(J43,5)="Solar",CC_E_Tracking,IF(RIGHT(J43,3)="Gas",CC_E_Gas,IF(RIGHT(J43,5)="Hydro",CC_E_Hydro,0)))),2)</f>
        <v>21.51</v>
      </c>
      <c r="E43" s="150">
        <v>55</v>
      </c>
      <c r="F43" s="149">
        <v>0.30704999999999999</v>
      </c>
      <c r="G43" s="165">
        <f>ROUND(D43/E43,3)</f>
        <v>0.39100000000000001</v>
      </c>
      <c r="H43" s="146">
        <v>42705</v>
      </c>
      <c r="J43" s="137" t="s">
        <v>95</v>
      </c>
      <c r="K43" s="164" t="s">
        <v>94</v>
      </c>
      <c r="L43" s="164" t="s">
        <v>11</v>
      </c>
      <c r="M43" s="146">
        <v>42234.70416666667</v>
      </c>
      <c r="N43" s="167">
        <v>7.0000000000000001E-3</v>
      </c>
      <c r="O43" s="164" t="s">
        <v>131</v>
      </c>
      <c r="P43" s="145"/>
    </row>
    <row r="44" spans="2:22" ht="12" customHeight="1" x14ac:dyDescent="0.2">
      <c r="B44" s="152">
        <f t="shared" ca="1" si="3"/>
        <v>15</v>
      </c>
      <c r="C44" s="166" t="s">
        <v>69</v>
      </c>
      <c r="D44" s="150">
        <v>25</v>
      </c>
      <c r="E44" s="150">
        <v>25</v>
      </c>
      <c r="F44" s="149">
        <v>0.85</v>
      </c>
      <c r="G44" s="165">
        <v>1</v>
      </c>
      <c r="H44" s="146">
        <v>42370</v>
      </c>
      <c r="J44" s="137" t="s">
        <v>69</v>
      </c>
      <c r="K44" s="164" t="s">
        <v>94</v>
      </c>
      <c r="L44" s="164" t="s">
        <v>19</v>
      </c>
      <c r="M44" s="146">
        <v>42237.415277777778</v>
      </c>
      <c r="N44" s="167">
        <v>0</v>
      </c>
      <c r="O44" s="164" t="s">
        <v>93</v>
      </c>
      <c r="P44" s="145">
        <v>0</v>
      </c>
    </row>
    <row r="45" spans="2:22" ht="12" customHeight="1" x14ac:dyDescent="0.2">
      <c r="B45" s="152">
        <f t="shared" ca="1" si="3"/>
        <v>16</v>
      </c>
      <c r="C45" s="166" t="s">
        <v>13</v>
      </c>
      <c r="D45" s="150">
        <f t="shared" ref="D45:D53" si="4">ROUND(E45*IF(RIGHT(J45,4)="Wind",CC_E_Wind,IF(RIGHT(J45,5)="Solar",CC_E_Tracking,IF(RIGHT(J45,3)="Gas",CC_E_Gas,IF(RIGHT(J45,5)="Hydro",CC_E_Hydro,0)))),2)</f>
        <v>11.6</v>
      </c>
      <c r="E45" s="150">
        <v>80</v>
      </c>
      <c r="F45" s="149">
        <v>0.40697345890410958</v>
      </c>
      <c r="G45" s="165">
        <f t="shared" ref="G45:G61" si="5">ROUND(D45/E45,3)</f>
        <v>0.14499999999999999</v>
      </c>
      <c r="H45" s="146">
        <v>42735</v>
      </c>
      <c r="J45" s="137" t="s">
        <v>13</v>
      </c>
      <c r="K45" s="164" t="s">
        <v>94</v>
      </c>
      <c r="L45" s="164" t="s">
        <v>10</v>
      </c>
      <c r="M45" s="146">
        <v>42265</v>
      </c>
      <c r="N45" s="167">
        <v>0</v>
      </c>
      <c r="O45" s="164" t="s">
        <v>93</v>
      </c>
      <c r="P45" s="145">
        <v>0</v>
      </c>
    </row>
    <row r="46" spans="2:22" ht="12" customHeight="1" x14ac:dyDescent="0.2">
      <c r="B46" s="152">
        <f t="shared" ca="1" si="3"/>
        <v>17</v>
      </c>
      <c r="C46" s="166" t="s">
        <v>92</v>
      </c>
      <c r="D46" s="150">
        <f t="shared" si="4"/>
        <v>11.6</v>
      </c>
      <c r="E46" s="150">
        <v>80</v>
      </c>
      <c r="F46" s="149">
        <v>0.40697345890410958</v>
      </c>
      <c r="G46" s="165">
        <f t="shared" si="5"/>
        <v>0.14499999999999999</v>
      </c>
      <c r="H46" s="146">
        <v>42735</v>
      </c>
      <c r="J46" s="137" t="s">
        <v>92</v>
      </c>
      <c r="K46" s="164" t="s">
        <v>94</v>
      </c>
      <c r="L46" s="164" t="s">
        <v>10</v>
      </c>
      <c r="M46" s="146">
        <v>42265</v>
      </c>
      <c r="N46" s="167">
        <v>0</v>
      </c>
      <c r="O46" s="164" t="s">
        <v>93</v>
      </c>
      <c r="P46" s="145">
        <v>0</v>
      </c>
    </row>
    <row r="47" spans="2:22" ht="12" customHeight="1" x14ac:dyDescent="0.2">
      <c r="B47" s="152">
        <f t="shared" ca="1" si="3"/>
        <v>18</v>
      </c>
      <c r="C47" s="166" t="s">
        <v>91</v>
      </c>
      <c r="D47" s="150">
        <f t="shared" si="4"/>
        <v>11.01</v>
      </c>
      <c r="E47" s="150">
        <v>75.900000000000006</v>
      </c>
      <c r="F47" s="149">
        <v>0.4271857948153362</v>
      </c>
      <c r="G47" s="165">
        <f t="shared" si="5"/>
        <v>0.14499999999999999</v>
      </c>
      <c r="H47" s="146">
        <v>42705</v>
      </c>
      <c r="J47" s="137" t="s">
        <v>91</v>
      </c>
      <c r="K47" s="164" t="s">
        <v>94</v>
      </c>
      <c r="L47" s="164" t="s">
        <v>10</v>
      </c>
      <c r="M47" s="146">
        <v>42265</v>
      </c>
      <c r="N47" s="167">
        <v>0</v>
      </c>
      <c r="O47" s="164" t="s">
        <v>93</v>
      </c>
      <c r="P47" s="145">
        <v>0</v>
      </c>
      <c r="Q47" s="106"/>
      <c r="R47" s="106"/>
      <c r="S47" s="106"/>
      <c r="T47" s="106"/>
      <c r="U47" s="106"/>
      <c r="V47" s="106"/>
    </row>
    <row r="48" spans="2:22" ht="12" customHeight="1" x14ac:dyDescent="0.2">
      <c r="B48" s="152">
        <f t="shared" ca="1" si="3"/>
        <v>19</v>
      </c>
      <c r="C48" s="166" t="s">
        <v>90</v>
      </c>
      <c r="D48" s="150">
        <f t="shared" si="4"/>
        <v>11.6</v>
      </c>
      <c r="E48" s="150">
        <v>80</v>
      </c>
      <c r="F48" s="149">
        <v>0.40697345890410958</v>
      </c>
      <c r="G48" s="165">
        <f t="shared" si="5"/>
        <v>0.14499999999999999</v>
      </c>
      <c r="H48" s="146">
        <v>42735</v>
      </c>
      <c r="J48" s="137" t="s">
        <v>90</v>
      </c>
      <c r="K48" s="164" t="s">
        <v>94</v>
      </c>
      <c r="L48" s="164" t="s">
        <v>10</v>
      </c>
      <c r="M48" s="146">
        <v>42265</v>
      </c>
      <c r="N48" s="167">
        <v>0</v>
      </c>
      <c r="O48" s="164" t="s">
        <v>93</v>
      </c>
      <c r="P48" s="145">
        <v>0</v>
      </c>
    </row>
    <row r="49" spans="2:22" ht="12" customHeight="1" x14ac:dyDescent="0.2">
      <c r="B49" s="152">
        <f t="shared" ca="1" si="3"/>
        <v>20</v>
      </c>
      <c r="C49" s="166" t="s">
        <v>89</v>
      </c>
      <c r="D49" s="150">
        <f t="shared" si="4"/>
        <v>11.6</v>
      </c>
      <c r="E49" s="150">
        <v>80</v>
      </c>
      <c r="F49" s="149">
        <v>0.40697345890410958</v>
      </c>
      <c r="G49" s="165">
        <f t="shared" si="5"/>
        <v>0.14499999999999999</v>
      </c>
      <c r="H49" s="146">
        <v>42735</v>
      </c>
      <c r="J49" s="137" t="s">
        <v>89</v>
      </c>
      <c r="K49" s="164" t="s">
        <v>94</v>
      </c>
      <c r="L49" s="164" t="s">
        <v>10</v>
      </c>
      <c r="M49" s="146">
        <v>42265</v>
      </c>
      <c r="N49" s="167">
        <v>0</v>
      </c>
      <c r="O49" s="164" t="s">
        <v>93</v>
      </c>
      <c r="P49" s="145">
        <v>0</v>
      </c>
    </row>
    <row r="50" spans="2:22" ht="12" customHeight="1" x14ac:dyDescent="0.2">
      <c r="B50" s="152">
        <f t="shared" ca="1" si="3"/>
        <v>21</v>
      </c>
      <c r="C50" s="166" t="s">
        <v>88</v>
      </c>
      <c r="D50" s="150">
        <f t="shared" si="4"/>
        <v>11.6</v>
      </c>
      <c r="E50" s="150">
        <v>80</v>
      </c>
      <c r="F50" s="149">
        <v>0.42296232876712331</v>
      </c>
      <c r="G50" s="165">
        <f t="shared" si="5"/>
        <v>0.14499999999999999</v>
      </c>
      <c r="H50" s="146">
        <v>42735</v>
      </c>
      <c r="J50" s="137" t="s">
        <v>88</v>
      </c>
      <c r="K50" s="164" t="s">
        <v>94</v>
      </c>
      <c r="L50" s="164" t="s">
        <v>10</v>
      </c>
      <c r="M50" s="146">
        <v>42265</v>
      </c>
      <c r="N50" s="167">
        <v>0</v>
      </c>
      <c r="O50" s="164" t="s">
        <v>93</v>
      </c>
      <c r="P50" s="145">
        <v>0</v>
      </c>
    </row>
    <row r="51" spans="2:22" ht="12" customHeight="1" x14ac:dyDescent="0.2">
      <c r="B51" s="152">
        <f t="shared" ca="1" si="3"/>
        <v>22</v>
      </c>
      <c r="C51" s="166" t="s">
        <v>87</v>
      </c>
      <c r="D51" s="150">
        <f t="shared" si="4"/>
        <v>11.6</v>
      </c>
      <c r="E51" s="150">
        <v>80</v>
      </c>
      <c r="F51" s="149">
        <v>0.35547374429223744</v>
      </c>
      <c r="G51" s="165">
        <f t="shared" si="5"/>
        <v>0.14499999999999999</v>
      </c>
      <c r="H51" s="146">
        <v>42735</v>
      </c>
      <c r="J51" s="137" t="s">
        <v>87</v>
      </c>
      <c r="K51" s="164" t="s">
        <v>94</v>
      </c>
      <c r="L51" s="164" t="s">
        <v>10</v>
      </c>
      <c r="M51" s="146">
        <v>42265</v>
      </c>
      <c r="N51" s="167">
        <v>0</v>
      </c>
      <c r="O51" s="164" t="s">
        <v>93</v>
      </c>
      <c r="P51" s="145">
        <v>0</v>
      </c>
    </row>
    <row r="52" spans="2:22" ht="12" customHeight="1" x14ac:dyDescent="0.2">
      <c r="B52" s="152">
        <f t="shared" ca="1" si="3"/>
        <v>23</v>
      </c>
      <c r="C52" s="166" t="s">
        <v>86</v>
      </c>
      <c r="D52" s="150">
        <f t="shared" si="4"/>
        <v>11.6</v>
      </c>
      <c r="E52" s="150">
        <v>80</v>
      </c>
      <c r="F52" s="149">
        <v>0.45526398401826484</v>
      </c>
      <c r="G52" s="165">
        <f t="shared" si="5"/>
        <v>0.14499999999999999</v>
      </c>
      <c r="H52" s="146">
        <v>42735</v>
      </c>
      <c r="J52" s="137" t="s">
        <v>86</v>
      </c>
      <c r="K52" s="164" t="s">
        <v>94</v>
      </c>
      <c r="L52" s="164" t="s">
        <v>10</v>
      </c>
      <c r="M52" s="146">
        <v>42265</v>
      </c>
      <c r="N52" s="167">
        <v>0</v>
      </c>
      <c r="O52" s="164" t="s">
        <v>93</v>
      </c>
      <c r="P52" s="145">
        <v>0</v>
      </c>
    </row>
    <row r="53" spans="2:22" ht="12" customHeight="1" x14ac:dyDescent="0.2">
      <c r="B53" s="152">
        <f t="shared" ca="1" si="3"/>
        <v>24</v>
      </c>
      <c r="C53" s="166" t="s">
        <v>85</v>
      </c>
      <c r="D53" s="150">
        <f t="shared" si="4"/>
        <v>31.28</v>
      </c>
      <c r="E53" s="150">
        <v>80</v>
      </c>
      <c r="F53" s="149">
        <v>0.26619292237442921</v>
      </c>
      <c r="G53" s="165">
        <f t="shared" si="5"/>
        <v>0.39100000000000001</v>
      </c>
      <c r="H53" s="146">
        <v>43405</v>
      </c>
      <c r="J53" s="137" t="s">
        <v>85</v>
      </c>
      <c r="K53" s="164" t="s">
        <v>94</v>
      </c>
      <c r="L53" s="164" t="s">
        <v>10</v>
      </c>
      <c r="M53" s="146">
        <v>42265</v>
      </c>
      <c r="N53" s="167">
        <v>8.0000000000000002E-3</v>
      </c>
      <c r="O53" s="164" t="s">
        <v>131</v>
      </c>
      <c r="P53" s="145">
        <v>0</v>
      </c>
    </row>
    <row r="54" spans="2:22" ht="12" customHeight="1" x14ac:dyDescent="0.2">
      <c r="B54" s="152">
        <f t="shared" ca="1" si="3"/>
        <v>25</v>
      </c>
      <c r="C54" s="166" t="s">
        <v>84</v>
      </c>
      <c r="D54" s="150">
        <f t="shared" ref="D54:D59" si="6">ROUND(E54*CC_E_Fixed,2)</f>
        <v>27.28</v>
      </c>
      <c r="E54" s="150">
        <v>80</v>
      </c>
      <c r="F54" s="149">
        <v>0.32705479452054792</v>
      </c>
      <c r="G54" s="165">
        <f t="shared" si="5"/>
        <v>0.34100000000000003</v>
      </c>
      <c r="H54" s="146">
        <v>43465</v>
      </c>
      <c r="J54" s="137" t="s">
        <v>84</v>
      </c>
      <c r="K54" s="164" t="s">
        <v>94</v>
      </c>
      <c r="L54" s="164" t="s">
        <v>11</v>
      </c>
      <c r="M54" s="146">
        <v>42265</v>
      </c>
      <c r="N54" s="167">
        <v>5.0000000000000001E-3</v>
      </c>
      <c r="O54" s="164" t="s">
        <v>131</v>
      </c>
      <c r="P54" s="145">
        <v>0</v>
      </c>
    </row>
    <row r="55" spans="2:22" ht="12" customHeight="1" x14ac:dyDescent="0.2">
      <c r="B55" s="152">
        <f t="shared" ca="1" si="3"/>
        <v>26</v>
      </c>
      <c r="C55" s="166" t="s">
        <v>72</v>
      </c>
      <c r="D55" s="150">
        <f t="shared" si="6"/>
        <v>27.28</v>
      </c>
      <c r="E55" s="150">
        <v>80</v>
      </c>
      <c r="F55" s="149">
        <v>0.32705479452054792</v>
      </c>
      <c r="G55" s="165">
        <f t="shared" si="5"/>
        <v>0.34100000000000003</v>
      </c>
      <c r="H55" s="146">
        <v>43465</v>
      </c>
      <c r="J55" s="137" t="s">
        <v>72</v>
      </c>
      <c r="K55" s="164" t="s">
        <v>94</v>
      </c>
      <c r="L55" s="164" t="s">
        <v>11</v>
      </c>
      <c r="M55" s="146">
        <v>42265</v>
      </c>
      <c r="N55" s="167">
        <v>5.0000000000000001E-3</v>
      </c>
      <c r="O55" s="164" t="s">
        <v>131</v>
      </c>
      <c r="P55" s="145">
        <v>0</v>
      </c>
    </row>
    <row r="56" spans="2:22" ht="12" customHeight="1" x14ac:dyDescent="0.2">
      <c r="B56" s="152">
        <f t="shared" ca="1" si="3"/>
        <v>27</v>
      </c>
      <c r="C56" s="166" t="s">
        <v>73</v>
      </c>
      <c r="D56" s="150">
        <f t="shared" si="6"/>
        <v>27.28</v>
      </c>
      <c r="E56" s="150">
        <v>80</v>
      </c>
      <c r="F56" s="149">
        <v>0.32705479452054792</v>
      </c>
      <c r="G56" s="165">
        <f t="shared" si="5"/>
        <v>0.34100000000000003</v>
      </c>
      <c r="H56" s="146">
        <v>43465</v>
      </c>
      <c r="J56" s="137" t="s">
        <v>73</v>
      </c>
      <c r="K56" s="164" t="s">
        <v>94</v>
      </c>
      <c r="L56" s="164" t="s">
        <v>11</v>
      </c>
      <c r="M56" s="146">
        <v>42265</v>
      </c>
      <c r="N56" s="167">
        <v>5.0000000000000001E-3</v>
      </c>
      <c r="O56" s="164" t="s">
        <v>131</v>
      </c>
      <c r="P56" s="145">
        <v>0</v>
      </c>
    </row>
    <row r="57" spans="2:22" ht="12" customHeight="1" x14ac:dyDescent="0.2">
      <c r="B57" s="152">
        <f t="shared" ca="1" si="3"/>
        <v>28</v>
      </c>
      <c r="C57" s="166" t="s">
        <v>74</v>
      </c>
      <c r="D57" s="150">
        <f t="shared" si="6"/>
        <v>27.28</v>
      </c>
      <c r="E57" s="150">
        <v>80</v>
      </c>
      <c r="F57" s="149">
        <v>0.32705479452054792</v>
      </c>
      <c r="G57" s="165">
        <f t="shared" si="5"/>
        <v>0.34100000000000003</v>
      </c>
      <c r="H57" s="146">
        <v>43465</v>
      </c>
      <c r="J57" s="137" t="s">
        <v>74</v>
      </c>
      <c r="K57" s="164" t="s">
        <v>94</v>
      </c>
      <c r="L57" s="164" t="s">
        <v>11</v>
      </c>
      <c r="M57" s="146">
        <v>42265</v>
      </c>
      <c r="N57" s="167">
        <v>5.0000000000000001E-3</v>
      </c>
      <c r="O57" s="164" t="s">
        <v>131</v>
      </c>
      <c r="P57" s="145">
        <v>0</v>
      </c>
    </row>
    <row r="58" spans="2:22" ht="12" customHeight="1" x14ac:dyDescent="0.2">
      <c r="B58" s="152">
        <f t="shared" ca="1" si="3"/>
        <v>29</v>
      </c>
      <c r="C58" s="166" t="s">
        <v>75</v>
      </c>
      <c r="D58" s="150">
        <f t="shared" si="6"/>
        <v>10.23</v>
      </c>
      <c r="E58" s="150">
        <v>30</v>
      </c>
      <c r="F58" s="149">
        <v>0.32700913242009133</v>
      </c>
      <c r="G58" s="165">
        <f t="shared" si="5"/>
        <v>0.34100000000000003</v>
      </c>
      <c r="H58" s="146">
        <v>43465</v>
      </c>
      <c r="J58" s="137" t="s">
        <v>75</v>
      </c>
      <c r="K58" s="164" t="s">
        <v>94</v>
      </c>
      <c r="L58" s="164" t="s">
        <v>11</v>
      </c>
      <c r="M58" s="146">
        <v>42265</v>
      </c>
      <c r="N58" s="167">
        <v>5.0000000000000001E-3</v>
      </c>
      <c r="O58" s="164" t="s">
        <v>131</v>
      </c>
      <c r="P58" s="145">
        <v>0</v>
      </c>
    </row>
    <row r="59" spans="2:22" ht="12" customHeight="1" x14ac:dyDescent="0.2">
      <c r="B59" s="152">
        <f t="shared" ca="1" si="3"/>
        <v>30</v>
      </c>
      <c r="C59" s="166" t="s">
        <v>76</v>
      </c>
      <c r="D59" s="150">
        <f t="shared" si="6"/>
        <v>10.23</v>
      </c>
      <c r="E59" s="150">
        <v>30</v>
      </c>
      <c r="F59" s="149">
        <v>0.32700913242009133</v>
      </c>
      <c r="G59" s="165">
        <f t="shared" si="5"/>
        <v>0.34100000000000003</v>
      </c>
      <c r="H59" s="146">
        <v>43465</v>
      </c>
      <c r="J59" s="137" t="s">
        <v>76</v>
      </c>
      <c r="K59" s="164" t="s">
        <v>94</v>
      </c>
      <c r="L59" s="164" t="s">
        <v>11</v>
      </c>
      <c r="M59" s="146">
        <v>42265</v>
      </c>
      <c r="N59" s="167">
        <v>5.0000000000000001E-3</v>
      </c>
      <c r="O59" s="164" t="s">
        <v>131</v>
      </c>
      <c r="P59" s="145">
        <v>0</v>
      </c>
    </row>
    <row r="60" spans="2:22" ht="12" customHeight="1" x14ac:dyDescent="0.2">
      <c r="B60" s="152">
        <f t="shared" ca="1" si="3"/>
        <v>31</v>
      </c>
      <c r="C60" s="166" t="s">
        <v>83</v>
      </c>
      <c r="D60" s="150">
        <f>ROUND(E60*IF(RIGHT(J60,4)="Wind",CC_W_Wind,IF(RIGHT(J60,5)="Solar",CC_W_Tracking,IF(RIGHT(J60,3)="Gas",CC_W_Gas,IF(RIGHT(J60,5)="Hydro",CC_W_Hydro,0)))),2)</f>
        <v>20.190000000000001</v>
      </c>
      <c r="E60" s="150">
        <v>55</v>
      </c>
      <c r="F60" s="149">
        <v>0.23464300539643004</v>
      </c>
      <c r="G60" s="165">
        <f t="shared" si="5"/>
        <v>0.36699999999999999</v>
      </c>
      <c r="H60" s="146">
        <v>42705</v>
      </c>
      <c r="J60" s="137" t="s">
        <v>83</v>
      </c>
      <c r="K60" s="164">
        <v>0</v>
      </c>
      <c r="L60" s="164" t="s">
        <v>22</v>
      </c>
      <c r="M60" s="146">
        <v>42265</v>
      </c>
      <c r="N60" s="167">
        <v>5.0000000000000001E-3</v>
      </c>
      <c r="O60" s="164" t="s">
        <v>93</v>
      </c>
      <c r="P60" s="145">
        <v>0</v>
      </c>
    </row>
    <row r="61" spans="2:22" ht="12" customHeight="1" x14ac:dyDescent="0.2">
      <c r="B61" s="152">
        <f t="shared" ca="1" si="3"/>
        <v>32</v>
      </c>
      <c r="C61" s="166" t="s">
        <v>82</v>
      </c>
      <c r="D61" s="150">
        <f>ROUND(E61*CC_W_Fixed,2)</f>
        <v>16.739999999999998</v>
      </c>
      <c r="E61" s="150">
        <v>52</v>
      </c>
      <c r="F61" s="149">
        <v>0.23769538110291535</v>
      </c>
      <c r="G61" s="165">
        <f t="shared" si="5"/>
        <v>0.32200000000000001</v>
      </c>
      <c r="H61" s="146">
        <v>42735</v>
      </c>
      <c r="J61" s="137" t="s">
        <v>82</v>
      </c>
      <c r="K61" s="164">
        <v>0</v>
      </c>
      <c r="L61" s="164" t="s">
        <v>22</v>
      </c>
      <c r="M61" s="146">
        <v>42265</v>
      </c>
      <c r="N61" s="167">
        <v>5.0000000000000001E-3</v>
      </c>
      <c r="O61" s="164" t="s">
        <v>93</v>
      </c>
      <c r="P61" s="145">
        <v>0</v>
      </c>
    </row>
    <row r="62" spans="2:22" ht="12" hidden="1" customHeight="1" x14ac:dyDescent="0.2">
      <c r="B62" s="162"/>
      <c r="C62" s="161"/>
      <c r="D62" s="160"/>
      <c r="E62" s="160"/>
      <c r="F62" s="159"/>
      <c r="G62" s="158"/>
      <c r="H62" s="154"/>
      <c r="I62" s="106"/>
      <c r="J62" s="157"/>
      <c r="K62" s="156"/>
      <c r="L62" s="156"/>
      <c r="M62" s="154"/>
      <c r="N62" s="155"/>
      <c r="O62" s="154"/>
      <c r="P62" s="153"/>
      <c r="Q62" s="106"/>
      <c r="R62" s="106"/>
      <c r="S62" s="106"/>
      <c r="T62" s="106"/>
      <c r="U62" s="106"/>
      <c r="V62" s="106"/>
    </row>
    <row r="63" spans="2:22" ht="12" hidden="1" customHeight="1" x14ac:dyDescent="0.2">
      <c r="B63" s="152"/>
      <c r="C63" s="166"/>
      <c r="D63" s="150"/>
      <c r="E63" s="150"/>
      <c r="F63" s="149"/>
      <c r="G63" s="165"/>
      <c r="H63" s="146"/>
      <c r="J63" s="137"/>
      <c r="K63" s="164"/>
      <c r="L63" s="164"/>
      <c r="M63" s="146"/>
      <c r="N63" s="163"/>
      <c r="O63" s="146"/>
      <c r="P63" s="145"/>
    </row>
    <row r="64" spans="2:22" ht="12" hidden="1" customHeight="1" x14ac:dyDescent="0.2">
      <c r="B64" s="152"/>
      <c r="C64" s="166"/>
      <c r="D64" s="150"/>
      <c r="E64" s="150"/>
      <c r="F64" s="149"/>
      <c r="G64" s="165"/>
      <c r="H64" s="146"/>
      <c r="J64" s="137"/>
      <c r="K64" s="164"/>
      <c r="L64" s="164"/>
      <c r="M64" s="146"/>
      <c r="N64" s="163"/>
      <c r="O64" s="146"/>
      <c r="P64" s="145"/>
    </row>
    <row r="65" spans="2:22" ht="12" hidden="1" customHeight="1" x14ac:dyDescent="0.2">
      <c r="B65" s="152"/>
      <c r="C65" s="166"/>
      <c r="D65" s="150"/>
      <c r="E65" s="150"/>
      <c r="F65" s="149"/>
      <c r="G65" s="165"/>
      <c r="H65" s="146"/>
      <c r="J65" s="137"/>
      <c r="K65" s="164"/>
      <c r="L65" s="164"/>
      <c r="M65" s="146"/>
      <c r="N65" s="163"/>
      <c r="O65" s="146"/>
      <c r="P65" s="145"/>
    </row>
    <row r="66" spans="2:22" ht="12" hidden="1" customHeight="1" x14ac:dyDescent="0.2">
      <c r="B66" s="152"/>
      <c r="C66" s="166"/>
      <c r="D66" s="150"/>
      <c r="E66" s="150"/>
      <c r="F66" s="149"/>
      <c r="G66" s="165"/>
      <c r="H66" s="146"/>
      <c r="J66" s="137"/>
      <c r="K66" s="164"/>
      <c r="L66" s="164"/>
      <c r="M66" s="146"/>
      <c r="N66" s="163"/>
      <c r="O66" s="146"/>
      <c r="P66" s="145"/>
    </row>
    <row r="67" spans="2:22" ht="12" hidden="1" customHeight="1" x14ac:dyDescent="0.2">
      <c r="B67" s="152"/>
      <c r="C67" s="166"/>
      <c r="D67" s="150"/>
      <c r="E67" s="150"/>
      <c r="F67" s="149"/>
      <c r="G67" s="165"/>
      <c r="H67" s="146"/>
      <c r="J67" s="137"/>
      <c r="K67" s="164"/>
      <c r="L67" s="164"/>
      <c r="M67" s="146"/>
      <c r="N67" s="163"/>
      <c r="O67" s="146"/>
      <c r="P67" s="145"/>
    </row>
    <row r="68" spans="2:22" ht="12" hidden="1" customHeight="1" x14ac:dyDescent="0.2">
      <c r="B68" s="152"/>
      <c r="C68" s="166"/>
      <c r="D68" s="150"/>
      <c r="E68" s="150"/>
      <c r="F68" s="149"/>
      <c r="G68" s="165"/>
      <c r="H68" s="146"/>
      <c r="J68" s="137"/>
      <c r="K68" s="164"/>
      <c r="L68" s="164"/>
      <c r="M68" s="146"/>
      <c r="N68" s="163"/>
      <c r="O68" s="146"/>
      <c r="P68" s="145"/>
    </row>
    <row r="69" spans="2:22" ht="12" hidden="1" customHeight="1" x14ac:dyDescent="0.2">
      <c r="B69" s="152"/>
      <c r="C69" s="166"/>
      <c r="D69" s="150"/>
      <c r="E69" s="150"/>
      <c r="F69" s="149"/>
      <c r="G69" s="165"/>
      <c r="H69" s="146"/>
      <c r="J69" s="137"/>
      <c r="K69" s="164"/>
      <c r="L69" s="164"/>
      <c r="M69" s="146"/>
      <c r="N69" s="163"/>
      <c r="O69" s="146"/>
      <c r="P69" s="145"/>
    </row>
    <row r="70" spans="2:22" ht="12" hidden="1" customHeight="1" x14ac:dyDescent="0.2">
      <c r="B70" s="152"/>
      <c r="C70" s="166"/>
      <c r="D70" s="150"/>
      <c r="E70" s="150"/>
      <c r="F70" s="149"/>
      <c r="G70" s="165"/>
      <c r="H70" s="146"/>
      <c r="J70" s="137"/>
      <c r="K70" s="164"/>
      <c r="L70" s="164"/>
      <c r="M70" s="146"/>
      <c r="N70" s="163"/>
      <c r="O70" s="146"/>
      <c r="P70" s="145"/>
    </row>
    <row r="71" spans="2:22" ht="12" hidden="1" customHeight="1" x14ac:dyDescent="0.2">
      <c r="B71" s="152"/>
      <c r="C71" s="166"/>
      <c r="D71" s="150"/>
      <c r="E71" s="150"/>
      <c r="F71" s="149"/>
      <c r="G71" s="165"/>
      <c r="H71" s="146"/>
      <c r="J71" s="137"/>
      <c r="K71" s="164"/>
      <c r="L71" s="164"/>
      <c r="M71" s="146"/>
      <c r="N71" s="163"/>
      <c r="O71" s="146"/>
      <c r="P71" s="145"/>
    </row>
    <row r="72" spans="2:22" ht="12" hidden="1" customHeight="1" x14ac:dyDescent="0.2">
      <c r="B72" s="152"/>
      <c r="C72" s="166"/>
      <c r="D72" s="150"/>
      <c r="E72" s="150"/>
      <c r="F72" s="149"/>
      <c r="G72" s="165"/>
      <c r="H72" s="146"/>
      <c r="J72" s="137"/>
      <c r="K72" s="164"/>
      <c r="L72" s="164"/>
      <c r="M72" s="146"/>
      <c r="N72" s="163"/>
      <c r="O72" s="146"/>
      <c r="P72" s="145"/>
    </row>
    <row r="73" spans="2:22" ht="12" hidden="1" customHeight="1" x14ac:dyDescent="0.2">
      <c r="B73" s="152"/>
      <c r="C73" s="166"/>
      <c r="D73" s="150"/>
      <c r="E73" s="150"/>
      <c r="F73" s="149"/>
      <c r="G73" s="165"/>
      <c r="H73" s="146"/>
      <c r="J73" s="137"/>
      <c r="K73" s="164"/>
      <c r="L73" s="164"/>
      <c r="M73" s="146"/>
      <c r="N73" s="163"/>
      <c r="O73" s="146"/>
      <c r="P73" s="145"/>
    </row>
    <row r="74" spans="2:22" ht="12" hidden="1" customHeight="1" x14ac:dyDescent="0.2">
      <c r="B74" s="152"/>
      <c r="C74" s="166"/>
      <c r="D74" s="150"/>
      <c r="E74" s="150"/>
      <c r="F74" s="149"/>
      <c r="G74" s="165"/>
      <c r="H74" s="146"/>
      <c r="J74" s="137"/>
      <c r="K74" s="164"/>
      <c r="L74" s="164"/>
      <c r="M74" s="146"/>
      <c r="N74" s="163"/>
      <c r="O74" s="146"/>
      <c r="P74" s="145"/>
    </row>
    <row r="75" spans="2:22" ht="12" hidden="1" customHeight="1" x14ac:dyDescent="0.2">
      <c r="B75" s="152"/>
      <c r="C75" s="166"/>
      <c r="D75" s="150"/>
      <c r="E75" s="150"/>
      <c r="F75" s="149"/>
      <c r="G75" s="165"/>
      <c r="H75" s="146"/>
      <c r="J75" s="137"/>
      <c r="K75" s="164"/>
      <c r="L75" s="164"/>
      <c r="M75" s="146"/>
      <c r="N75" s="163"/>
      <c r="O75" s="146"/>
      <c r="P75" s="145"/>
    </row>
    <row r="76" spans="2:22" ht="12" hidden="1" customHeight="1" x14ac:dyDescent="0.2">
      <c r="B76" s="152"/>
      <c r="C76" s="166"/>
      <c r="D76" s="150"/>
      <c r="E76" s="150"/>
      <c r="F76" s="149"/>
      <c r="G76" s="165"/>
      <c r="H76" s="146"/>
      <c r="J76" s="137"/>
      <c r="K76" s="164"/>
      <c r="L76" s="164"/>
      <c r="M76" s="146"/>
      <c r="N76" s="163"/>
      <c r="O76" s="146"/>
      <c r="P76" s="145"/>
    </row>
    <row r="77" spans="2:22" ht="12" hidden="1" customHeight="1" x14ac:dyDescent="0.2">
      <c r="B77" s="152"/>
      <c r="C77" s="166"/>
      <c r="D77" s="150"/>
      <c r="E77" s="150"/>
      <c r="F77" s="149"/>
      <c r="G77" s="165"/>
      <c r="H77" s="146"/>
      <c r="J77" s="137"/>
      <c r="K77" s="164"/>
      <c r="L77" s="164"/>
      <c r="M77" s="146"/>
      <c r="N77" s="163"/>
      <c r="O77" s="146"/>
      <c r="P77" s="145"/>
    </row>
    <row r="78" spans="2:22" ht="12" hidden="1" customHeight="1" x14ac:dyDescent="0.2">
      <c r="B78" s="152"/>
      <c r="C78" s="166"/>
      <c r="D78" s="150"/>
      <c r="E78" s="150"/>
      <c r="F78" s="149"/>
      <c r="G78" s="165"/>
      <c r="H78" s="146"/>
      <c r="J78" s="137"/>
      <c r="K78" s="164"/>
      <c r="L78" s="164"/>
      <c r="M78" s="146"/>
      <c r="N78" s="163"/>
      <c r="O78" s="146"/>
      <c r="P78" s="145"/>
    </row>
    <row r="79" spans="2:22" ht="12" hidden="1" customHeight="1" x14ac:dyDescent="0.2">
      <c r="B79" s="152"/>
      <c r="C79" s="166"/>
      <c r="D79" s="150"/>
      <c r="E79" s="150"/>
      <c r="F79" s="149"/>
      <c r="G79" s="165"/>
      <c r="H79" s="146"/>
      <c r="J79" s="137"/>
      <c r="K79" s="164"/>
      <c r="L79" s="164"/>
      <c r="M79" s="146"/>
      <c r="N79" s="163"/>
      <c r="O79" s="146"/>
      <c r="P79" s="145"/>
    </row>
    <row r="80" spans="2:22" ht="12" hidden="1" customHeight="1" x14ac:dyDescent="0.2">
      <c r="B80" s="162"/>
      <c r="C80" s="161"/>
      <c r="D80" s="160"/>
      <c r="E80" s="160"/>
      <c r="F80" s="159"/>
      <c r="G80" s="158"/>
      <c r="H80" s="154"/>
      <c r="I80" s="106"/>
      <c r="J80" s="157"/>
      <c r="K80" s="156"/>
      <c r="L80" s="156"/>
      <c r="M80" s="154"/>
      <c r="N80" s="155"/>
      <c r="O80" s="154"/>
      <c r="P80" s="153"/>
      <c r="Q80" s="106"/>
      <c r="R80" s="106"/>
      <c r="S80" s="106"/>
      <c r="T80" s="106"/>
      <c r="U80" s="106"/>
      <c r="V80" s="106"/>
    </row>
    <row r="81" spans="2:22" ht="12" hidden="1" customHeight="1" x14ac:dyDescent="0.2">
      <c r="B81" s="162"/>
      <c r="C81" s="161"/>
      <c r="D81" s="160"/>
      <c r="E81" s="160"/>
      <c r="F81" s="159"/>
      <c r="G81" s="158"/>
      <c r="H81" s="154"/>
      <c r="I81" s="106"/>
      <c r="J81" s="157"/>
      <c r="K81" s="156"/>
      <c r="L81" s="156"/>
      <c r="M81" s="154"/>
      <c r="N81" s="155"/>
      <c r="O81" s="154"/>
      <c r="P81" s="153"/>
      <c r="Q81" s="106"/>
      <c r="R81" s="106"/>
      <c r="S81" s="106"/>
      <c r="T81" s="106"/>
      <c r="U81" s="106"/>
      <c r="V81" s="106"/>
    </row>
    <row r="82" spans="2:22" ht="12" hidden="1" customHeight="1" x14ac:dyDescent="0.2">
      <c r="B82" s="162"/>
      <c r="C82" s="161"/>
      <c r="D82" s="160"/>
      <c r="E82" s="160"/>
      <c r="F82" s="159"/>
      <c r="G82" s="158"/>
      <c r="H82" s="154"/>
      <c r="I82" s="106"/>
      <c r="J82" s="157"/>
      <c r="K82" s="156"/>
      <c r="L82" s="156"/>
      <c r="M82" s="154"/>
      <c r="N82" s="155"/>
      <c r="O82" s="154"/>
      <c r="P82" s="153"/>
      <c r="Q82" s="106"/>
      <c r="R82" s="106"/>
      <c r="S82" s="106"/>
      <c r="T82" s="106"/>
      <c r="U82" s="106"/>
      <c r="V82" s="106"/>
    </row>
    <row r="83" spans="2:22" ht="12" hidden="1" customHeight="1" x14ac:dyDescent="0.2">
      <c r="B83" s="162"/>
      <c r="C83" s="161"/>
      <c r="D83" s="160"/>
      <c r="E83" s="160"/>
      <c r="F83" s="159"/>
      <c r="G83" s="158"/>
      <c r="H83" s="154"/>
      <c r="I83" s="106"/>
      <c r="J83" s="157"/>
      <c r="K83" s="156"/>
      <c r="L83" s="156"/>
      <c r="M83" s="154"/>
      <c r="N83" s="155"/>
      <c r="O83" s="154"/>
      <c r="P83" s="153"/>
      <c r="Q83" s="106"/>
      <c r="R83" s="106"/>
      <c r="S83" s="106"/>
      <c r="T83" s="106"/>
      <c r="U83" s="106"/>
      <c r="V83" s="106"/>
    </row>
    <row r="84" spans="2:22" ht="12" hidden="1" customHeight="1" x14ac:dyDescent="0.2">
      <c r="B84" s="162"/>
      <c r="C84" s="161"/>
      <c r="D84" s="160"/>
      <c r="E84" s="160"/>
      <c r="F84" s="159"/>
      <c r="G84" s="158"/>
      <c r="H84" s="154"/>
      <c r="I84" s="106"/>
      <c r="J84" s="157"/>
      <c r="K84" s="156"/>
      <c r="L84" s="156"/>
      <c r="M84" s="154"/>
      <c r="N84" s="155"/>
      <c r="O84" s="154"/>
      <c r="P84" s="153"/>
      <c r="Q84" s="106"/>
      <c r="R84" s="106"/>
      <c r="S84" s="106"/>
      <c r="T84" s="106"/>
      <c r="U84" s="106"/>
      <c r="V84" s="106"/>
    </row>
    <row r="85" spans="2:22" ht="12" hidden="1" customHeight="1" x14ac:dyDescent="0.2">
      <c r="B85" s="162"/>
      <c r="C85" s="161"/>
      <c r="D85" s="160"/>
      <c r="E85" s="160"/>
      <c r="F85" s="159"/>
      <c r="G85" s="158"/>
      <c r="H85" s="154"/>
      <c r="I85" s="106"/>
      <c r="J85" s="157"/>
      <c r="K85" s="156"/>
      <c r="L85" s="156"/>
      <c r="M85" s="154"/>
      <c r="N85" s="155"/>
      <c r="O85" s="154"/>
      <c r="P85" s="153"/>
      <c r="Q85" s="106"/>
      <c r="R85" s="106"/>
      <c r="S85" s="106"/>
      <c r="T85" s="106"/>
      <c r="U85" s="106"/>
      <c r="V85" s="106"/>
    </row>
    <row r="86" spans="2:22" ht="12" hidden="1" customHeight="1" x14ac:dyDescent="0.2">
      <c r="B86" s="162"/>
      <c r="C86" s="161"/>
      <c r="D86" s="160"/>
      <c r="E86" s="160"/>
      <c r="F86" s="159"/>
      <c r="G86" s="158"/>
      <c r="H86" s="154"/>
      <c r="I86" s="106"/>
      <c r="J86" s="157"/>
      <c r="K86" s="156"/>
      <c r="L86" s="156"/>
      <c r="M86" s="154"/>
      <c r="N86" s="155"/>
      <c r="O86" s="154"/>
      <c r="P86" s="153"/>
      <c r="Q86" s="106"/>
      <c r="R86" s="106"/>
      <c r="S86" s="106"/>
      <c r="T86" s="106"/>
      <c r="U86" s="106"/>
      <c r="V86" s="106"/>
    </row>
    <row r="87" spans="2:22" ht="12" hidden="1" customHeight="1" x14ac:dyDescent="0.2">
      <c r="B87" s="162"/>
      <c r="C87" s="161"/>
      <c r="D87" s="160"/>
      <c r="E87" s="160"/>
      <c r="F87" s="159"/>
      <c r="G87" s="158"/>
      <c r="H87" s="154"/>
      <c r="I87" s="106"/>
      <c r="J87" s="157"/>
      <c r="K87" s="156"/>
      <c r="L87" s="156"/>
      <c r="M87" s="154"/>
      <c r="N87" s="155"/>
      <c r="O87" s="154"/>
      <c r="P87" s="153"/>
      <c r="Q87" s="106"/>
      <c r="R87" s="106"/>
      <c r="S87" s="106"/>
      <c r="T87" s="106"/>
      <c r="U87" s="106"/>
      <c r="V87" s="106"/>
    </row>
    <row r="88" spans="2:22" ht="12" hidden="1" customHeight="1" x14ac:dyDescent="0.2">
      <c r="B88" s="162"/>
      <c r="C88" s="161"/>
      <c r="D88" s="160"/>
      <c r="E88" s="160"/>
      <c r="F88" s="159"/>
      <c r="G88" s="158"/>
      <c r="H88" s="154"/>
      <c r="I88" s="106"/>
      <c r="J88" s="157"/>
      <c r="K88" s="156"/>
      <c r="L88" s="156"/>
      <c r="M88" s="154"/>
      <c r="N88" s="155"/>
      <c r="O88" s="154"/>
      <c r="P88" s="153"/>
      <c r="Q88" s="106"/>
      <c r="R88" s="106"/>
      <c r="S88" s="106"/>
      <c r="T88" s="106"/>
      <c r="U88" s="106"/>
      <c r="V88" s="106"/>
    </row>
    <row r="89" spans="2:22" ht="12" hidden="1" customHeight="1" x14ac:dyDescent="0.2">
      <c r="B89" s="162"/>
      <c r="C89" s="161"/>
      <c r="D89" s="160"/>
      <c r="E89" s="160"/>
      <c r="F89" s="159"/>
      <c r="G89" s="158"/>
      <c r="H89" s="154"/>
      <c r="I89" s="106"/>
      <c r="J89" s="157"/>
      <c r="K89" s="156"/>
      <c r="L89" s="156"/>
      <c r="M89" s="154"/>
      <c r="N89" s="155"/>
      <c r="O89" s="154"/>
      <c r="P89" s="153"/>
      <c r="Q89" s="106"/>
      <c r="R89" s="106"/>
      <c r="S89" s="106"/>
      <c r="T89" s="106"/>
      <c r="U89" s="106"/>
      <c r="V89" s="106"/>
    </row>
    <row r="90" spans="2:22" ht="12" hidden="1" customHeight="1" x14ac:dyDescent="0.2">
      <c r="B90" s="162"/>
      <c r="C90" s="161"/>
      <c r="D90" s="160"/>
      <c r="E90" s="160"/>
      <c r="F90" s="159"/>
      <c r="G90" s="158"/>
      <c r="H90" s="154"/>
      <c r="I90" s="106"/>
      <c r="J90" s="157"/>
      <c r="K90" s="156"/>
      <c r="L90" s="156"/>
      <c r="M90" s="154"/>
      <c r="N90" s="155"/>
      <c r="O90" s="154"/>
      <c r="P90" s="153"/>
      <c r="Q90" s="106"/>
      <c r="R90" s="106"/>
      <c r="S90" s="106"/>
      <c r="T90" s="106"/>
      <c r="U90" s="106"/>
      <c r="V90" s="106"/>
    </row>
    <row r="91" spans="2:22" ht="12" hidden="1" customHeight="1" x14ac:dyDescent="0.2">
      <c r="B91" s="162"/>
      <c r="C91" s="161"/>
      <c r="D91" s="160"/>
      <c r="E91" s="160"/>
      <c r="F91" s="159"/>
      <c r="G91" s="158"/>
      <c r="H91" s="154"/>
      <c r="I91" s="106"/>
      <c r="J91" s="157"/>
      <c r="K91" s="156"/>
      <c r="L91" s="156"/>
      <c r="M91" s="154"/>
      <c r="N91" s="155"/>
      <c r="O91" s="154"/>
      <c r="P91" s="153"/>
      <c r="Q91" s="106"/>
      <c r="R91" s="106"/>
      <c r="S91" s="106"/>
      <c r="T91" s="106"/>
      <c r="U91" s="106"/>
      <c r="V91" s="106"/>
    </row>
    <row r="92" spans="2:22" ht="12" hidden="1" customHeight="1" x14ac:dyDescent="0.2">
      <c r="B92" s="162"/>
      <c r="C92" s="161"/>
      <c r="D92" s="160"/>
      <c r="E92" s="160"/>
      <c r="F92" s="159"/>
      <c r="G92" s="158"/>
      <c r="H92" s="154"/>
      <c r="I92" s="106"/>
      <c r="J92" s="157"/>
      <c r="K92" s="156"/>
      <c r="L92" s="156"/>
      <c r="M92" s="154"/>
      <c r="N92" s="155"/>
      <c r="O92" s="154"/>
      <c r="P92" s="153"/>
      <c r="Q92" s="106"/>
      <c r="R92" s="106"/>
      <c r="S92" s="106"/>
      <c r="T92" s="106"/>
      <c r="U92" s="106"/>
      <c r="V92" s="106"/>
    </row>
    <row r="93" spans="2:22" ht="12" hidden="1" customHeight="1" x14ac:dyDescent="0.2">
      <c r="B93" s="162"/>
      <c r="C93" s="161"/>
      <c r="D93" s="160"/>
      <c r="E93" s="160"/>
      <c r="F93" s="159"/>
      <c r="G93" s="158"/>
      <c r="H93" s="154"/>
      <c r="I93" s="106"/>
      <c r="J93" s="157"/>
      <c r="K93" s="156"/>
      <c r="L93" s="156"/>
      <c r="M93" s="154"/>
      <c r="N93" s="155"/>
      <c r="O93" s="154"/>
      <c r="P93" s="153"/>
      <c r="Q93" s="106"/>
      <c r="R93" s="106"/>
      <c r="S93" s="106"/>
      <c r="T93" s="106"/>
      <c r="U93" s="106"/>
      <c r="V93" s="106"/>
    </row>
    <row r="94" spans="2:22" ht="12" hidden="1" customHeight="1" x14ac:dyDescent="0.2">
      <c r="B94" s="162"/>
      <c r="C94" s="161"/>
      <c r="D94" s="160"/>
      <c r="E94" s="160"/>
      <c r="F94" s="159"/>
      <c r="G94" s="158"/>
      <c r="H94" s="154"/>
      <c r="I94" s="106"/>
      <c r="J94" s="157"/>
      <c r="K94" s="156"/>
      <c r="L94" s="156"/>
      <c r="M94" s="154"/>
      <c r="N94" s="155"/>
      <c r="O94" s="154"/>
      <c r="P94" s="153"/>
      <c r="Q94" s="106"/>
      <c r="R94" s="106"/>
      <c r="S94" s="106"/>
      <c r="T94" s="106"/>
      <c r="U94" s="106"/>
      <c r="V94" s="106"/>
    </row>
    <row r="95" spans="2:22" ht="12" hidden="1" customHeight="1" x14ac:dyDescent="0.2">
      <c r="B95" s="162"/>
      <c r="C95" s="161"/>
      <c r="D95" s="160"/>
      <c r="E95" s="160"/>
      <c r="F95" s="159"/>
      <c r="G95" s="158"/>
      <c r="H95" s="154"/>
      <c r="I95" s="106"/>
      <c r="J95" s="157"/>
      <c r="K95" s="156"/>
      <c r="L95" s="156"/>
      <c r="M95" s="154"/>
      <c r="N95" s="155"/>
      <c r="O95" s="154"/>
      <c r="P95" s="153"/>
      <c r="Q95" s="106"/>
      <c r="R95" s="106"/>
      <c r="S95" s="106"/>
      <c r="T95" s="106"/>
      <c r="U95" s="106"/>
      <c r="V95" s="106"/>
    </row>
    <row r="96" spans="2:22" ht="12" hidden="1" customHeight="1" x14ac:dyDescent="0.2">
      <c r="B96" s="162"/>
      <c r="C96" s="161"/>
      <c r="D96" s="160"/>
      <c r="E96" s="160"/>
      <c r="F96" s="159"/>
      <c r="G96" s="158"/>
      <c r="H96" s="154"/>
      <c r="I96" s="106"/>
      <c r="J96" s="157"/>
      <c r="K96" s="156"/>
      <c r="L96" s="156"/>
      <c r="M96" s="154"/>
      <c r="N96" s="155"/>
      <c r="O96" s="154"/>
      <c r="P96" s="153"/>
      <c r="Q96" s="106"/>
      <c r="R96" s="106"/>
      <c r="S96" s="106"/>
      <c r="T96" s="106"/>
      <c r="U96" s="106"/>
      <c r="V96" s="106"/>
    </row>
    <row r="97" spans="2:22" ht="12" hidden="1" customHeight="1" x14ac:dyDescent="0.2">
      <c r="B97" s="162"/>
      <c r="C97" s="161"/>
      <c r="D97" s="160"/>
      <c r="E97" s="160"/>
      <c r="F97" s="159"/>
      <c r="G97" s="158"/>
      <c r="H97" s="154"/>
      <c r="I97" s="106"/>
      <c r="J97" s="157"/>
      <c r="K97" s="156"/>
      <c r="L97" s="156"/>
      <c r="M97" s="154"/>
      <c r="N97" s="155"/>
      <c r="O97" s="154"/>
      <c r="P97" s="153"/>
      <c r="Q97" s="106"/>
      <c r="R97" s="106"/>
      <c r="S97" s="106"/>
      <c r="T97" s="106"/>
      <c r="U97" s="106"/>
      <c r="V97" s="106"/>
    </row>
    <row r="98" spans="2:22" ht="12" hidden="1" customHeight="1" x14ac:dyDescent="0.2">
      <c r="B98" s="162"/>
      <c r="C98" s="161"/>
      <c r="D98" s="160"/>
      <c r="E98" s="160"/>
      <c r="F98" s="159"/>
      <c r="G98" s="158"/>
      <c r="H98" s="154"/>
      <c r="I98" s="106"/>
      <c r="J98" s="157"/>
      <c r="K98" s="156"/>
      <c r="L98" s="156"/>
      <c r="M98" s="154"/>
      <c r="N98" s="155"/>
      <c r="O98" s="154"/>
      <c r="P98" s="153"/>
      <c r="Q98" s="106"/>
      <c r="R98" s="106"/>
      <c r="S98" s="106"/>
      <c r="T98" s="106"/>
      <c r="U98" s="106"/>
      <c r="V98" s="106"/>
    </row>
    <row r="99" spans="2:22" ht="12" hidden="1" customHeight="1" x14ac:dyDescent="0.2">
      <c r="B99" s="162"/>
      <c r="C99" s="161"/>
      <c r="D99" s="160"/>
      <c r="E99" s="160"/>
      <c r="F99" s="159"/>
      <c r="G99" s="158"/>
      <c r="H99" s="154"/>
      <c r="I99" s="106"/>
      <c r="J99" s="157"/>
      <c r="K99" s="156"/>
      <c r="L99" s="156"/>
      <c r="M99" s="154"/>
      <c r="N99" s="155"/>
      <c r="O99" s="154"/>
      <c r="P99" s="153"/>
      <c r="Q99" s="106"/>
      <c r="R99" s="106"/>
      <c r="S99" s="106"/>
      <c r="T99" s="106"/>
      <c r="U99" s="106"/>
      <c r="V99" s="106"/>
    </row>
    <row r="100" spans="2:22" ht="12" hidden="1" customHeight="1" x14ac:dyDescent="0.2">
      <c r="B100" s="162"/>
      <c r="C100" s="161"/>
      <c r="D100" s="160"/>
      <c r="E100" s="160"/>
      <c r="F100" s="159"/>
      <c r="G100" s="158"/>
      <c r="H100" s="154"/>
      <c r="I100" s="106"/>
      <c r="J100" s="157"/>
      <c r="K100" s="156"/>
      <c r="L100" s="156"/>
      <c r="M100" s="154"/>
      <c r="N100" s="155"/>
      <c r="O100" s="154"/>
      <c r="P100" s="153"/>
      <c r="Q100" s="106"/>
      <c r="R100" s="106"/>
      <c r="S100" s="106"/>
      <c r="T100" s="106"/>
      <c r="U100" s="106"/>
      <c r="V100" s="106"/>
    </row>
    <row r="101" spans="2:22" ht="12" hidden="1" customHeight="1" x14ac:dyDescent="0.2">
      <c r="B101" s="162"/>
      <c r="C101" s="161"/>
      <c r="D101" s="160"/>
      <c r="E101" s="160"/>
      <c r="F101" s="159"/>
      <c r="G101" s="158"/>
      <c r="H101" s="154"/>
      <c r="I101" s="106"/>
      <c r="J101" s="157"/>
      <c r="K101" s="156"/>
      <c r="L101" s="156"/>
      <c r="M101" s="154"/>
      <c r="N101" s="155"/>
      <c r="O101" s="154"/>
      <c r="P101" s="153"/>
      <c r="Q101" s="106"/>
      <c r="R101" s="106"/>
      <c r="S101" s="106"/>
      <c r="T101" s="106"/>
      <c r="U101" s="106"/>
      <c r="V101" s="106"/>
    </row>
    <row r="102" spans="2:22" ht="12" hidden="1" customHeight="1" x14ac:dyDescent="0.2">
      <c r="B102" s="162"/>
      <c r="C102" s="161"/>
      <c r="D102" s="160"/>
      <c r="E102" s="160"/>
      <c r="F102" s="159"/>
      <c r="G102" s="158"/>
      <c r="H102" s="154"/>
      <c r="I102" s="106"/>
      <c r="J102" s="157"/>
      <c r="K102" s="156"/>
      <c r="L102" s="156"/>
      <c r="M102" s="154"/>
      <c r="N102" s="155"/>
      <c r="O102" s="154"/>
      <c r="P102" s="153"/>
      <c r="Q102" s="106"/>
      <c r="R102" s="106"/>
      <c r="S102" s="106"/>
      <c r="T102" s="106"/>
      <c r="U102" s="106"/>
      <c r="V102" s="106"/>
    </row>
    <row r="103" spans="2:22" ht="12" hidden="1" customHeight="1" x14ac:dyDescent="0.2">
      <c r="B103" s="162"/>
      <c r="C103" s="161"/>
      <c r="D103" s="160"/>
      <c r="E103" s="160"/>
      <c r="F103" s="159"/>
      <c r="G103" s="158"/>
      <c r="H103" s="154"/>
      <c r="I103" s="106"/>
      <c r="J103" s="157"/>
      <c r="K103" s="156"/>
      <c r="L103" s="156"/>
      <c r="M103" s="154"/>
      <c r="N103" s="155"/>
      <c r="O103" s="154"/>
      <c r="P103" s="153"/>
      <c r="Q103" s="106"/>
      <c r="R103" s="106"/>
      <c r="S103" s="106"/>
      <c r="T103" s="106"/>
      <c r="U103" s="106"/>
      <c r="V103" s="106"/>
    </row>
    <row r="104" spans="2:22" ht="12" hidden="1" customHeight="1" x14ac:dyDescent="0.2">
      <c r="B104" s="162"/>
      <c r="C104" s="161"/>
      <c r="D104" s="160"/>
      <c r="E104" s="160"/>
      <c r="F104" s="159"/>
      <c r="G104" s="158"/>
      <c r="H104" s="154"/>
      <c r="I104" s="106"/>
      <c r="J104" s="157"/>
      <c r="K104" s="156"/>
      <c r="L104" s="156"/>
      <c r="M104" s="154"/>
      <c r="N104" s="155"/>
      <c r="O104" s="154"/>
      <c r="P104" s="153"/>
      <c r="Q104" s="106"/>
      <c r="R104" s="106"/>
      <c r="S104" s="106"/>
      <c r="T104" s="106"/>
      <c r="U104" s="106"/>
      <c r="V104" s="106"/>
    </row>
    <row r="105" spans="2:22" ht="12" hidden="1" customHeight="1" x14ac:dyDescent="0.2">
      <c r="B105" s="162"/>
      <c r="C105" s="161"/>
      <c r="D105" s="160"/>
      <c r="E105" s="160"/>
      <c r="F105" s="159"/>
      <c r="G105" s="158"/>
      <c r="H105" s="154"/>
      <c r="I105" s="106"/>
      <c r="J105" s="157"/>
      <c r="K105" s="156"/>
      <c r="L105" s="156"/>
      <c r="M105" s="154"/>
      <c r="N105" s="155"/>
      <c r="O105" s="154"/>
      <c r="P105" s="153"/>
      <c r="Q105" s="106"/>
      <c r="R105" s="106"/>
      <c r="S105" s="106"/>
      <c r="T105" s="106"/>
      <c r="U105" s="106"/>
      <c r="V105" s="106"/>
    </row>
    <row r="106" spans="2:22" ht="12" hidden="1" customHeight="1" x14ac:dyDescent="0.2">
      <c r="B106" s="162"/>
      <c r="C106" s="161"/>
      <c r="D106" s="160"/>
      <c r="E106" s="160"/>
      <c r="F106" s="159"/>
      <c r="G106" s="158"/>
      <c r="H106" s="154"/>
      <c r="I106" s="106"/>
      <c r="J106" s="157"/>
      <c r="K106" s="156"/>
      <c r="L106" s="156"/>
      <c r="M106" s="154"/>
      <c r="N106" s="155"/>
      <c r="O106" s="154"/>
      <c r="P106" s="153"/>
      <c r="Q106" s="106"/>
      <c r="R106" s="106"/>
      <c r="S106" s="106"/>
      <c r="T106" s="106"/>
      <c r="U106" s="106"/>
      <c r="V106" s="106"/>
    </row>
    <row r="107" spans="2:22" ht="12" hidden="1" customHeight="1" x14ac:dyDescent="0.2">
      <c r="B107" s="162"/>
      <c r="C107" s="161"/>
      <c r="D107" s="160"/>
      <c r="E107" s="160"/>
      <c r="F107" s="159"/>
      <c r="G107" s="158"/>
      <c r="H107" s="154"/>
      <c r="I107" s="106"/>
      <c r="J107" s="157"/>
      <c r="K107" s="156"/>
      <c r="L107" s="156"/>
      <c r="M107" s="154"/>
      <c r="N107" s="155"/>
      <c r="O107" s="154"/>
      <c r="P107" s="153"/>
      <c r="Q107" s="106"/>
      <c r="R107" s="106"/>
      <c r="S107" s="106"/>
      <c r="T107" s="106"/>
      <c r="U107" s="106"/>
      <c r="V107" s="106"/>
    </row>
    <row r="108" spans="2:22" ht="12" hidden="1" customHeight="1" x14ac:dyDescent="0.2">
      <c r="B108" s="162"/>
      <c r="C108" s="161"/>
      <c r="D108" s="160"/>
      <c r="E108" s="160"/>
      <c r="F108" s="159"/>
      <c r="G108" s="158"/>
      <c r="H108" s="154"/>
      <c r="I108" s="106"/>
      <c r="J108" s="157"/>
      <c r="K108" s="156"/>
      <c r="L108" s="156"/>
      <c r="M108" s="154"/>
      <c r="N108" s="155"/>
      <c r="O108" s="154"/>
      <c r="P108" s="153"/>
      <c r="Q108" s="106"/>
      <c r="R108" s="106"/>
      <c r="S108" s="106"/>
      <c r="T108" s="106"/>
      <c r="U108" s="106"/>
      <c r="V108" s="106"/>
    </row>
    <row r="109" spans="2:22" ht="12" hidden="1" customHeight="1" x14ac:dyDescent="0.2">
      <c r="B109" s="152"/>
      <c r="C109" s="151"/>
      <c r="D109" s="150"/>
      <c r="E109" s="150"/>
      <c r="F109" s="149"/>
      <c r="G109" s="148"/>
      <c r="H109" s="146"/>
      <c r="J109" s="137"/>
      <c r="K109" s="147"/>
      <c r="L109" s="147"/>
      <c r="M109" s="146"/>
      <c r="N109" s="146"/>
      <c r="O109" s="146"/>
      <c r="P109" s="145"/>
    </row>
    <row r="110" spans="2:22" ht="12" hidden="1" customHeight="1" x14ac:dyDescent="0.2">
      <c r="B110" s="152"/>
      <c r="C110" s="151"/>
      <c r="D110" s="150"/>
      <c r="E110" s="150"/>
      <c r="F110" s="149"/>
      <c r="G110" s="148"/>
      <c r="H110" s="146"/>
      <c r="J110" s="137"/>
      <c r="K110" s="147"/>
      <c r="L110" s="147"/>
      <c r="M110" s="146"/>
      <c r="N110" s="146"/>
      <c r="O110" s="146"/>
      <c r="P110" s="145"/>
    </row>
    <row r="111" spans="2:22" ht="12" hidden="1" customHeight="1" x14ac:dyDescent="0.2">
      <c r="B111" s="152"/>
      <c r="C111" s="151"/>
      <c r="D111" s="150"/>
      <c r="E111" s="150"/>
      <c r="F111" s="149"/>
      <c r="G111" s="148"/>
      <c r="H111" s="146"/>
      <c r="J111" s="137"/>
      <c r="K111" s="147"/>
      <c r="L111" s="147"/>
      <c r="M111" s="146"/>
      <c r="N111" s="146"/>
      <c r="O111" s="146"/>
      <c r="P111" s="145"/>
    </row>
    <row r="112" spans="2:22" ht="12" hidden="1" customHeight="1" x14ac:dyDescent="0.2">
      <c r="B112" s="152"/>
      <c r="C112" s="151"/>
      <c r="D112" s="150"/>
      <c r="E112" s="150"/>
      <c r="F112" s="149"/>
      <c r="G112" s="148"/>
      <c r="H112" s="146"/>
      <c r="J112" s="137"/>
      <c r="K112" s="147"/>
      <c r="L112" s="147"/>
      <c r="M112" s="146"/>
      <c r="N112" s="146"/>
      <c r="O112" s="146"/>
      <c r="P112" s="145"/>
    </row>
    <row r="113" spans="2:16" ht="12" hidden="1" customHeight="1" x14ac:dyDescent="0.2">
      <c r="B113" s="152"/>
      <c r="C113" s="151"/>
      <c r="D113" s="150"/>
      <c r="E113" s="150"/>
      <c r="F113" s="149"/>
      <c r="G113" s="148"/>
      <c r="H113" s="146"/>
      <c r="J113" s="137"/>
      <c r="K113" s="147"/>
      <c r="L113" s="147"/>
      <c r="M113" s="146"/>
      <c r="N113" s="146"/>
      <c r="O113" s="146"/>
      <c r="P113" s="145"/>
    </row>
    <row r="114" spans="2:16" ht="12" hidden="1" customHeight="1" x14ac:dyDescent="0.2">
      <c r="B114" s="152"/>
      <c r="C114" s="151"/>
      <c r="D114" s="150"/>
      <c r="E114" s="150"/>
      <c r="F114" s="149"/>
      <c r="G114" s="148"/>
      <c r="H114" s="146"/>
      <c r="J114" s="137"/>
      <c r="K114" s="147"/>
      <c r="L114" s="147"/>
      <c r="M114" s="146"/>
      <c r="N114" s="146"/>
      <c r="O114" s="146"/>
      <c r="P114" s="145"/>
    </row>
    <row r="115" spans="2:16" ht="12" hidden="1" customHeight="1" x14ac:dyDescent="0.2">
      <c r="B115" s="152"/>
      <c r="C115" s="151"/>
      <c r="D115" s="150"/>
      <c r="E115" s="150"/>
      <c r="F115" s="149"/>
      <c r="G115" s="148"/>
      <c r="H115" s="146"/>
      <c r="J115" s="137"/>
      <c r="K115" s="147"/>
      <c r="L115" s="147"/>
      <c r="M115" s="146"/>
      <c r="N115" s="146"/>
      <c r="O115" s="146"/>
      <c r="P115" s="145"/>
    </row>
    <row r="116" spans="2:16" ht="12" hidden="1" customHeight="1" x14ac:dyDescent="0.2">
      <c r="B116" s="152"/>
      <c r="C116" s="151"/>
      <c r="D116" s="150"/>
      <c r="E116" s="150"/>
      <c r="F116" s="149"/>
      <c r="G116" s="148"/>
      <c r="H116" s="146"/>
      <c r="J116" s="137"/>
      <c r="K116" s="147"/>
      <c r="L116" s="147"/>
      <c r="M116" s="146"/>
      <c r="N116" s="146"/>
      <c r="O116" s="146"/>
      <c r="P116" s="145"/>
    </row>
    <row r="117" spans="2:16" ht="12" hidden="1" customHeight="1" x14ac:dyDescent="0.2">
      <c r="B117" s="152"/>
      <c r="C117" s="151"/>
      <c r="D117" s="150"/>
      <c r="E117" s="150"/>
      <c r="F117" s="149"/>
      <c r="G117" s="148"/>
      <c r="H117" s="146"/>
      <c r="J117" s="137"/>
      <c r="K117" s="147"/>
      <c r="L117" s="147"/>
      <c r="M117" s="146"/>
      <c r="N117" s="146"/>
      <c r="O117" s="146"/>
      <c r="P117" s="145"/>
    </row>
    <row r="118" spans="2:16" ht="12" hidden="1" customHeight="1" x14ac:dyDescent="0.2">
      <c r="B118" s="152"/>
      <c r="C118" s="151"/>
      <c r="D118" s="150"/>
      <c r="E118" s="150"/>
      <c r="F118" s="149"/>
      <c r="G118" s="148"/>
      <c r="H118" s="146"/>
      <c r="J118" s="137"/>
      <c r="K118" s="147"/>
      <c r="L118" s="147"/>
      <c r="M118" s="146"/>
      <c r="N118" s="146"/>
      <c r="O118" s="146"/>
      <c r="P118" s="145"/>
    </row>
    <row r="119" spans="2:16" ht="3.75" customHeight="1" x14ac:dyDescent="0.2">
      <c r="B119" s="144"/>
      <c r="C119" s="143"/>
      <c r="D119" s="142"/>
      <c r="E119" s="142"/>
      <c r="F119" s="141"/>
      <c r="G119" s="140"/>
      <c r="H119" s="139"/>
      <c r="J119" s="131"/>
      <c r="K119" s="138"/>
      <c r="L119" s="138"/>
      <c r="M119" s="138"/>
      <c r="N119" s="138"/>
      <c r="O119" s="138"/>
      <c r="P119" s="137"/>
    </row>
    <row r="120" spans="2:16" ht="11.25" customHeight="1" x14ac:dyDescent="0.2">
      <c r="B120" s="136" t="s">
        <v>81</v>
      </c>
      <c r="C120" s="135"/>
      <c r="D120" s="134">
        <f>SUM(D29:D119)</f>
        <v>544.05000000000018</v>
      </c>
      <c r="E120" s="134">
        <f>SUM(E29:E119)</f>
        <v>1819.6</v>
      </c>
      <c r="F120" s="133"/>
      <c r="G120" s="132"/>
      <c r="H120" s="117"/>
      <c r="J120" s="131"/>
      <c r="K120" s="117"/>
      <c r="L120" s="117"/>
      <c r="M120" s="117"/>
      <c r="N120" s="117"/>
      <c r="O120" s="117"/>
      <c r="P120" s="116"/>
    </row>
    <row r="121" spans="2:16" ht="7.5" customHeight="1" x14ac:dyDescent="0.2">
      <c r="B121" s="105"/>
      <c r="D121" s="130"/>
      <c r="E121" s="129"/>
      <c r="G121" s="128"/>
    </row>
    <row r="122" spans="2:16" ht="12" customHeight="1" x14ac:dyDescent="0.2">
      <c r="B122" s="111" t="s">
        <v>80</v>
      </c>
      <c r="C122" s="108"/>
      <c r="D122" s="110">
        <f>D27+D120</f>
        <v>735.99000000000024</v>
      </c>
      <c r="E122" s="110">
        <f>E27+E120</f>
        <v>2323.4899999999998</v>
      </c>
      <c r="F122" s="108"/>
      <c r="G122" s="127"/>
      <c r="H122" s="107"/>
      <c r="J122" s="106"/>
      <c r="K122" s="106"/>
      <c r="L122" s="106"/>
      <c r="M122" s="106"/>
      <c r="N122" s="106"/>
      <c r="O122" s="106"/>
      <c r="P122" s="106"/>
    </row>
    <row r="123" spans="2:16" ht="6" customHeight="1" x14ac:dyDescent="0.2">
      <c r="B123" s="123"/>
      <c r="C123" s="123"/>
      <c r="D123" s="126"/>
      <c r="E123" s="125"/>
      <c r="F123" s="123"/>
      <c r="G123" s="124"/>
      <c r="H123" s="123"/>
      <c r="J123" s="106"/>
      <c r="P123" s="106"/>
    </row>
    <row r="124" spans="2:16" x14ac:dyDescent="0.2">
      <c r="B124" s="122">
        <f ca="1">MAX(B17:B120)+1</f>
        <v>33</v>
      </c>
      <c r="C124" s="121" t="s">
        <v>79</v>
      </c>
      <c r="D124" s="120">
        <f>E124</f>
        <v>100</v>
      </c>
      <c r="E124" s="120">
        <v>100</v>
      </c>
      <c r="F124" s="119">
        <v>0.85</v>
      </c>
      <c r="G124" s="118">
        <f>ROUND(D124/E124,3)</f>
        <v>1</v>
      </c>
      <c r="H124" s="117">
        <v>42370</v>
      </c>
      <c r="J124" s="116" t="s">
        <v>78</v>
      </c>
      <c r="K124" s="113" t="s">
        <v>94</v>
      </c>
      <c r="L124" s="113" t="s">
        <v>19</v>
      </c>
      <c r="M124" s="115">
        <v>42265</v>
      </c>
      <c r="N124" s="114">
        <v>0</v>
      </c>
      <c r="O124" s="113" t="s">
        <v>93</v>
      </c>
      <c r="P124" s="112"/>
    </row>
    <row r="125" spans="2:16" x14ac:dyDescent="0.2">
      <c r="B125" s="111" t="s">
        <v>77</v>
      </c>
      <c r="C125" s="108"/>
      <c r="D125" s="110">
        <f>D122+D124</f>
        <v>835.99000000000024</v>
      </c>
      <c r="E125" s="109"/>
      <c r="F125" s="108"/>
      <c r="G125" s="108"/>
      <c r="H125" s="107"/>
      <c r="P125" s="106"/>
    </row>
  </sheetData>
  <conditionalFormatting sqref="P105:P107 P109:P120 P30:P53 P62:P99">
    <cfRule type="expression" dxfId="50" priority="51">
      <formula>AND(E30&gt;0,P30=1)</formula>
    </cfRule>
  </conditionalFormatting>
  <conditionalFormatting sqref="E21">
    <cfRule type="expression" dxfId="49" priority="49">
      <formula>AND(ISLOGICAL(P21),P21=FALSE)</formula>
    </cfRule>
  </conditionalFormatting>
  <conditionalFormatting sqref="H21">
    <cfRule type="expression" dxfId="48" priority="50">
      <formula>AND(ISLOGICAL(Q21),Q21=FALSE)</formula>
    </cfRule>
  </conditionalFormatting>
  <conditionalFormatting sqref="E5">
    <cfRule type="expression" dxfId="47" priority="48">
      <formula>AND(ISLOGICAL(P5),P5=FALSE)</formula>
    </cfRule>
  </conditionalFormatting>
  <conditionalFormatting sqref="P100">
    <cfRule type="expression" dxfId="46" priority="47">
      <formula>AND(E100&gt;0,P100=1)</formula>
    </cfRule>
  </conditionalFormatting>
  <conditionalFormatting sqref="P101">
    <cfRule type="expression" dxfId="45" priority="46">
      <formula>AND(E101&gt;0,P101=1)</formula>
    </cfRule>
  </conditionalFormatting>
  <conditionalFormatting sqref="P102">
    <cfRule type="expression" dxfId="44" priority="45">
      <formula>AND(E102&gt;0,P102=1)</formula>
    </cfRule>
  </conditionalFormatting>
  <conditionalFormatting sqref="P103">
    <cfRule type="expression" dxfId="43" priority="44">
      <formula>AND(E103&gt;0,P103=1)</formula>
    </cfRule>
  </conditionalFormatting>
  <conditionalFormatting sqref="P104">
    <cfRule type="expression" dxfId="42" priority="43">
      <formula>AND(E104&gt;0,P104=1)</formula>
    </cfRule>
  </conditionalFormatting>
  <conditionalFormatting sqref="P124">
    <cfRule type="expression" dxfId="41" priority="42">
      <formula>AND(E124&gt;0,P124=1)</formula>
    </cfRule>
  </conditionalFormatting>
  <conditionalFormatting sqref="P108">
    <cfRule type="expression" dxfId="40" priority="41">
      <formula>AND(E108&gt;0,P108=1)</formula>
    </cfRule>
  </conditionalFormatting>
  <conditionalFormatting sqref="P47">
    <cfRule type="expression" dxfId="39" priority="40">
      <formula>AND(E47&gt;0,P47=1)</formula>
    </cfRule>
  </conditionalFormatting>
  <conditionalFormatting sqref="E45:E53 E30:E34 E36:E37 E39:E43">
    <cfRule type="expression" dxfId="38" priority="38">
      <formula>AND(ISLOGICAL(P30),P30=FALSE)</formula>
    </cfRule>
  </conditionalFormatting>
  <conditionalFormatting sqref="H45:H53 H30:H34 H36:H37 H39:H43">
    <cfRule type="expression" dxfId="37" priority="39">
      <formula>AND(ISLOGICAL(Q30),Q30=FALSE)</formula>
    </cfRule>
  </conditionalFormatting>
  <conditionalFormatting sqref="E35">
    <cfRule type="expression" dxfId="36" priority="36">
      <formula>AND(ISLOGICAL(P35),P35=FALSE)</formula>
    </cfRule>
  </conditionalFormatting>
  <conditionalFormatting sqref="H35">
    <cfRule type="expression" dxfId="35" priority="37">
      <formula>AND(ISLOGICAL(Q35),Q35=FALSE)</formula>
    </cfRule>
  </conditionalFormatting>
  <conditionalFormatting sqref="E44">
    <cfRule type="expression" dxfId="34" priority="34">
      <formula>AND(ISLOGICAL(P44),P44=FALSE)</formula>
    </cfRule>
  </conditionalFormatting>
  <conditionalFormatting sqref="H44">
    <cfRule type="expression" dxfId="33" priority="35">
      <formula>AND(ISLOGICAL(Q44),Q44=FALSE)</formula>
    </cfRule>
  </conditionalFormatting>
  <conditionalFormatting sqref="E44">
    <cfRule type="expression" dxfId="32" priority="32">
      <formula>AND(ISLOGICAL(P44),P44=FALSE)</formula>
    </cfRule>
  </conditionalFormatting>
  <conditionalFormatting sqref="H44">
    <cfRule type="expression" dxfId="31" priority="33">
      <formula>AND(ISLOGICAL(Q44),Q44=FALSE)</formula>
    </cfRule>
  </conditionalFormatting>
  <conditionalFormatting sqref="E38">
    <cfRule type="expression" dxfId="30" priority="30">
      <formula>AND(ISLOGICAL(P38),P38=FALSE)</formula>
    </cfRule>
  </conditionalFormatting>
  <conditionalFormatting sqref="H38">
    <cfRule type="expression" dxfId="29" priority="31">
      <formula>AND(ISLOGICAL(Q38),Q38=FALSE)</formula>
    </cfRule>
  </conditionalFormatting>
  <conditionalFormatting sqref="E124">
    <cfRule type="expression" dxfId="28" priority="28">
      <formula>AND(ISLOGICAL(P124),P124=FALSE)</formula>
    </cfRule>
  </conditionalFormatting>
  <conditionalFormatting sqref="H124">
    <cfRule type="expression" dxfId="27" priority="29">
      <formula>AND(ISLOGICAL(Q124),Q124=FALSE)</formula>
    </cfRule>
  </conditionalFormatting>
  <conditionalFormatting sqref="H6:H8">
    <cfRule type="expression" dxfId="26" priority="27">
      <formula>AND(ISLOGICAL(Q6),Q6=FALSE)</formula>
    </cfRule>
  </conditionalFormatting>
  <conditionalFormatting sqref="H5:H8">
    <cfRule type="expression" dxfId="25" priority="26">
      <formula>AND(ISLOGICAL(Q5),Q5=FALSE)</formula>
    </cfRule>
  </conditionalFormatting>
  <conditionalFormatting sqref="H9:H10">
    <cfRule type="expression" dxfId="24" priority="25">
      <formula>AND(ISLOGICAL(Q9),Q9=FALSE)</formula>
    </cfRule>
  </conditionalFormatting>
  <conditionalFormatting sqref="H9:H10">
    <cfRule type="expression" dxfId="23" priority="24">
      <formula>AND(ISLOGICAL(Q9),Q9=FALSE)</formula>
    </cfRule>
  </conditionalFormatting>
  <conditionalFormatting sqref="H11">
    <cfRule type="expression" dxfId="22" priority="23">
      <formula>AND(ISLOGICAL(Q11),Q11=FALSE)</formula>
    </cfRule>
  </conditionalFormatting>
  <conditionalFormatting sqref="H11">
    <cfRule type="expression" dxfId="21" priority="22">
      <formula>AND(ISLOGICAL(Q11),Q11=FALSE)</formula>
    </cfRule>
  </conditionalFormatting>
  <conditionalFormatting sqref="P54">
    <cfRule type="expression" dxfId="20" priority="21">
      <formula>AND(E54&gt;0,P54=1)</formula>
    </cfRule>
  </conditionalFormatting>
  <conditionalFormatting sqref="E54">
    <cfRule type="expression" dxfId="19" priority="19">
      <formula>AND(ISLOGICAL(P54),P54=FALSE)</formula>
    </cfRule>
  </conditionalFormatting>
  <conditionalFormatting sqref="H54">
    <cfRule type="expression" dxfId="18" priority="20">
      <formula>AND(ISLOGICAL(Q54),Q54=FALSE)</formula>
    </cfRule>
  </conditionalFormatting>
  <conditionalFormatting sqref="P55">
    <cfRule type="expression" dxfId="17" priority="18">
      <formula>AND(E55&gt;0,P55=1)</formula>
    </cfRule>
  </conditionalFormatting>
  <conditionalFormatting sqref="E55">
    <cfRule type="expression" dxfId="16" priority="16">
      <formula>AND(ISLOGICAL(P55),P55=FALSE)</formula>
    </cfRule>
  </conditionalFormatting>
  <conditionalFormatting sqref="H55">
    <cfRule type="expression" dxfId="15" priority="17">
      <formula>AND(ISLOGICAL(Q55),Q55=FALSE)</formula>
    </cfRule>
  </conditionalFormatting>
  <conditionalFormatting sqref="P56">
    <cfRule type="expression" dxfId="14" priority="15">
      <formula>AND(E56&gt;0,P56=1)</formula>
    </cfRule>
  </conditionalFormatting>
  <conditionalFormatting sqref="E56">
    <cfRule type="expression" dxfId="13" priority="13">
      <formula>AND(ISLOGICAL(P56),P56=FALSE)</formula>
    </cfRule>
  </conditionalFormatting>
  <conditionalFormatting sqref="H56">
    <cfRule type="expression" dxfId="12" priority="14">
      <formula>AND(ISLOGICAL(Q56),Q56=FALSE)</formula>
    </cfRule>
  </conditionalFormatting>
  <conditionalFormatting sqref="P57">
    <cfRule type="expression" dxfId="11" priority="12">
      <formula>AND(E57&gt;0,P57=1)</formula>
    </cfRule>
  </conditionalFormatting>
  <conditionalFormatting sqref="E57">
    <cfRule type="expression" dxfId="10" priority="10">
      <formula>AND(ISLOGICAL(P57),P57=FALSE)</formula>
    </cfRule>
  </conditionalFormatting>
  <conditionalFormatting sqref="H57">
    <cfRule type="expression" dxfId="9" priority="11">
      <formula>AND(ISLOGICAL(Q57),Q57=FALSE)</formula>
    </cfRule>
  </conditionalFormatting>
  <conditionalFormatting sqref="P58">
    <cfRule type="expression" dxfId="8" priority="9">
      <formula>AND(E58&gt;0,P58=1)</formula>
    </cfRule>
  </conditionalFormatting>
  <conditionalFormatting sqref="E58">
    <cfRule type="expression" dxfId="7" priority="7">
      <formula>AND(ISLOGICAL(P58),P58=FALSE)</formula>
    </cfRule>
  </conditionalFormatting>
  <conditionalFormatting sqref="H58">
    <cfRule type="expression" dxfId="6" priority="8">
      <formula>AND(ISLOGICAL(Q58),Q58=FALSE)</formula>
    </cfRule>
  </conditionalFormatting>
  <conditionalFormatting sqref="P59">
    <cfRule type="expression" dxfId="5" priority="6">
      <formula>AND(E59&gt;0,P59=1)</formula>
    </cfRule>
  </conditionalFormatting>
  <conditionalFormatting sqref="E59">
    <cfRule type="expression" dxfId="4" priority="4">
      <formula>AND(ISLOGICAL(P59),P59=FALSE)</formula>
    </cfRule>
  </conditionalFormatting>
  <conditionalFormatting sqref="H59">
    <cfRule type="expression" dxfId="3" priority="5">
      <formula>AND(ISLOGICAL(Q59),Q59=FALSE)</formula>
    </cfRule>
  </conditionalFormatting>
  <conditionalFormatting sqref="P60:P61">
    <cfRule type="expression" dxfId="2" priority="3">
      <formula>AND(E60&gt;0,P60=1)</formula>
    </cfRule>
  </conditionalFormatting>
  <conditionalFormatting sqref="E60:E61">
    <cfRule type="expression" dxfId="1" priority="1">
      <formula>AND(ISLOGICAL(P60),P60=FALSE)</formula>
    </cfRule>
  </conditionalFormatting>
  <conditionalFormatting sqref="H60:H61">
    <cfRule type="expression" dxfId="0" priority="2">
      <formula>AND(ISLOGICAL(Q60),Q60=FALSE)</formula>
    </cfRule>
  </conditionalFormatting>
  <printOptions horizontalCentered="1"/>
  <pageMargins left="0.25" right="0.25" top="0.75" bottom="0.75" header="0.3" footer="0.3"/>
  <pageSetup scale="6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0"/>
  <sheetViews>
    <sheetView showGridLines="0" workbookViewId="0">
      <selection activeCell="P19" sqref="P19"/>
    </sheetView>
  </sheetViews>
  <sheetFormatPr defaultRowHeight="15" x14ac:dyDescent="0.25"/>
  <cols>
    <col min="1" max="2" width="9.140625" style="1"/>
    <col min="3" max="3" width="7.28515625" style="1" bestFit="1" customWidth="1"/>
    <col min="4" max="4" width="9.28515625" style="1" bestFit="1" customWidth="1"/>
    <col min="5" max="5" width="9.42578125" style="1" bestFit="1" customWidth="1"/>
    <col min="6" max="7" width="9.28515625" style="1" customWidth="1"/>
    <col min="8" max="8" width="8" style="1" bestFit="1" customWidth="1"/>
    <col min="9" max="9" width="9.42578125" style="1" bestFit="1" customWidth="1"/>
    <col min="10" max="10" width="8.42578125" style="1" bestFit="1" customWidth="1"/>
    <col min="11" max="12" width="8" style="1" bestFit="1" customWidth="1"/>
    <col min="13" max="13" width="9.140625" style="1" bestFit="1" customWidth="1"/>
    <col min="14" max="16384" width="9.140625" style="1"/>
  </cols>
  <sheetData>
    <row r="2" spans="2:13" x14ac:dyDescent="0.25">
      <c r="B2" s="63" t="s">
        <v>59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2:13" x14ac:dyDescent="0.25">
      <c r="B3" s="63" t="s">
        <v>61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2:13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2:13" x14ac:dyDescent="0.25">
      <c r="C5" s="15" t="str">
        <f>CHAR(COLUMN()+94)</f>
        <v>a</v>
      </c>
      <c r="D5" s="15" t="str">
        <f t="shared" ref="D5:M5" si="0">CHAR(COLUMN()+94)</f>
        <v>b</v>
      </c>
      <c r="E5" s="15" t="str">
        <f t="shared" si="0"/>
        <v>c</v>
      </c>
      <c r="F5" s="15" t="str">
        <f t="shared" si="0"/>
        <v>d</v>
      </c>
      <c r="G5" s="15" t="str">
        <f t="shared" si="0"/>
        <v>e</v>
      </c>
      <c r="H5" s="15" t="str">
        <f t="shared" si="0"/>
        <v>f</v>
      </c>
      <c r="I5" s="15" t="str">
        <f t="shared" si="0"/>
        <v>g</v>
      </c>
      <c r="J5" s="15" t="str">
        <f t="shared" si="0"/>
        <v>h</v>
      </c>
      <c r="K5" s="15" t="str">
        <f t="shared" si="0"/>
        <v>i</v>
      </c>
      <c r="L5" s="15" t="str">
        <f t="shared" si="0"/>
        <v>j</v>
      </c>
      <c r="M5" s="15" t="str">
        <f t="shared" si="0"/>
        <v>k</v>
      </c>
    </row>
    <row r="6" spans="2:13" x14ac:dyDescent="0.25">
      <c r="B6" s="65"/>
      <c r="C6" s="66" t="s">
        <v>50</v>
      </c>
      <c r="D6" s="66"/>
      <c r="E6" s="67"/>
      <c r="F6" s="68" t="s">
        <v>56</v>
      </c>
      <c r="G6" s="66"/>
      <c r="H6" s="67" t="s">
        <v>52</v>
      </c>
      <c r="I6" s="66"/>
      <c r="J6" s="66" t="s">
        <v>53</v>
      </c>
      <c r="K6" s="66"/>
      <c r="L6" s="69"/>
      <c r="M6" s="66"/>
    </row>
    <row r="7" spans="2:13" x14ac:dyDescent="0.25">
      <c r="B7" s="70" t="s">
        <v>33</v>
      </c>
      <c r="C7" s="66" t="s">
        <v>51</v>
      </c>
      <c r="D7" s="66"/>
      <c r="E7" s="67"/>
      <c r="F7" s="71" t="s">
        <v>57</v>
      </c>
      <c r="G7" s="92"/>
      <c r="H7" s="67" t="s">
        <v>27</v>
      </c>
      <c r="I7" s="66"/>
      <c r="J7" s="66" t="s">
        <v>28</v>
      </c>
      <c r="K7" s="66"/>
      <c r="L7" s="66" t="s">
        <v>27</v>
      </c>
      <c r="M7" s="66"/>
    </row>
    <row r="8" spans="2:13" x14ac:dyDescent="0.25">
      <c r="B8" s="72"/>
      <c r="C8" s="73" t="s">
        <v>4</v>
      </c>
      <c r="D8" s="74" t="s">
        <v>48</v>
      </c>
      <c r="E8" s="75" t="s">
        <v>21</v>
      </c>
      <c r="F8" s="76" t="s">
        <v>58</v>
      </c>
      <c r="G8" s="77" t="s">
        <v>47</v>
      </c>
      <c r="H8" s="73" t="s">
        <v>60</v>
      </c>
      <c r="I8" s="74" t="s">
        <v>47</v>
      </c>
      <c r="J8" s="74" t="s">
        <v>54</v>
      </c>
      <c r="K8" s="74" t="s">
        <v>21</v>
      </c>
      <c r="L8" s="73" t="s">
        <v>60</v>
      </c>
      <c r="M8" s="74" t="s">
        <v>47</v>
      </c>
    </row>
    <row r="9" spans="2:13" x14ac:dyDescent="0.25">
      <c r="B9" s="64"/>
      <c r="C9" s="64"/>
      <c r="D9" s="64"/>
      <c r="E9" s="64" t="str">
        <f>C5&amp;" + "&amp;D5</f>
        <v>a + b</v>
      </c>
      <c r="F9" s="64"/>
      <c r="G9" s="64"/>
      <c r="H9" s="64" t="str">
        <f>"MIN( "&amp;E5&amp;","&amp;F5&amp;" )"</f>
        <v>MIN( c,d )</v>
      </c>
      <c r="I9" s="64" t="str">
        <f>"MIN( "&amp;G5&amp;","&amp;E5&amp;" - "&amp;H5&amp;" )"</f>
        <v>MIN( e,c - f )</v>
      </c>
      <c r="J9" s="64"/>
      <c r="K9" s="64" t="str">
        <f>E5&amp;" + "&amp;J5</f>
        <v>c + h</v>
      </c>
      <c r="L9" s="64" t="str">
        <f>"MIN( "&amp;F5&amp;","&amp;K5&amp;" )"</f>
        <v>MIN( d,i )</v>
      </c>
      <c r="M9" s="64" t="str">
        <f>"MIN( "&amp;G5&amp;","&amp;K5&amp;" - "&amp;L5&amp;" )"</f>
        <v>MIN( e,i - j )</v>
      </c>
    </row>
    <row r="10" spans="2:13" ht="6" customHeight="1" x14ac:dyDescent="0.25"/>
    <row r="11" spans="2:13" x14ac:dyDescent="0.25">
      <c r="B11" s="78">
        <v>2015</v>
      </c>
      <c r="C11" s="79">
        <f>VLOOKUP(DATE(B11,7,1),'Signed QFs'!$B$14:$C$39,2,FALSE)</f>
        <v>0</v>
      </c>
      <c r="D11" s="79">
        <f>VLOOKUP(DATE(B11,7,1),'Potential QFs'!$F$357:$G$382,2,0)</f>
        <v>0</v>
      </c>
      <c r="E11" s="79">
        <f>C11+D11</f>
        <v>0</v>
      </c>
      <c r="F11" s="80">
        <v>0</v>
      </c>
      <c r="G11" s="80" t="e">
        <v>#VALUE!</v>
      </c>
      <c r="H11" s="81">
        <f t="shared" ref="H11" si="1">MIN(F11,E11)</f>
        <v>0</v>
      </c>
      <c r="I11" s="79" t="e">
        <f>MIN(G11,MAX(E11-H11,0))</f>
        <v>#VALUE!</v>
      </c>
      <c r="J11" s="79">
        <f>'Signed QFs'!M14</f>
        <v>0</v>
      </c>
      <c r="K11" s="79">
        <f>E11+J11</f>
        <v>0</v>
      </c>
      <c r="L11" s="81">
        <f>MIN(F11,K11)</f>
        <v>0</v>
      </c>
      <c r="M11" s="79" t="e">
        <f>MIN(G11,MAX(K11-L11,0))</f>
        <v>#VALUE!</v>
      </c>
    </row>
    <row r="12" spans="2:13" x14ac:dyDescent="0.25">
      <c r="B12" s="82">
        <f t="shared" ref="B12:B36" si="2">B11+1</f>
        <v>2016</v>
      </c>
      <c r="C12" s="83">
        <f>VLOOKUP(DATE(B12,7,1),'Signed QFs'!$B$14:$C$39,2,FALSE)</f>
        <v>0</v>
      </c>
      <c r="D12" s="83">
        <f>VLOOKUP(DATE(B12,7,1),'Potential QFs'!$F$357:$G$382,2,0)</f>
        <v>31.906500000000001</v>
      </c>
      <c r="E12" s="83">
        <f t="shared" ref="E12:E30" si="3">C12+D12</f>
        <v>31.906500000000001</v>
      </c>
      <c r="F12" s="84">
        <v>0</v>
      </c>
      <c r="G12" s="84" t="e">
        <v>#VALUE!</v>
      </c>
      <c r="H12" s="85">
        <f t="shared" ref="H12:H25" si="4">IF(H11&gt;=F11,MIN(F12,E12),H11)</f>
        <v>0</v>
      </c>
      <c r="I12" s="83" t="e">
        <f t="shared" ref="I12" si="5">MIN(G12,MAX(E12-H12,0))</f>
        <v>#VALUE!</v>
      </c>
      <c r="J12" s="83">
        <f>'Signed QFs'!M15</f>
        <v>100</v>
      </c>
      <c r="K12" s="83">
        <f t="shared" ref="K12:K36" si="6">E12+J12</f>
        <v>131.90649999999999</v>
      </c>
      <c r="L12" s="85">
        <f t="shared" ref="L12:L36" si="7">IF(L11&gt;=F11,MIN(F12,K12),L11)</f>
        <v>0</v>
      </c>
      <c r="M12" s="83" t="e">
        <f t="shared" ref="M12:M36" si="8">MIN(G12,MAX(K12-L12,0))</f>
        <v>#VALUE!</v>
      </c>
    </row>
    <row r="13" spans="2:13" x14ac:dyDescent="0.25">
      <c r="B13" s="82">
        <f t="shared" si="2"/>
        <v>2017</v>
      </c>
      <c r="C13" s="83">
        <f>VLOOKUP(DATE(B13,7,1),'Signed QFs'!$B$14:$C$39,2,FALSE)</f>
        <v>188.01333473423452</v>
      </c>
      <c r="D13" s="83">
        <f>VLOOKUP(DATE(B13,7,1),'Potential QFs'!$F$357:$G$382,2,0)</f>
        <v>358.14567599999998</v>
      </c>
      <c r="E13" s="83">
        <f t="shared" si="3"/>
        <v>546.15901073423447</v>
      </c>
      <c r="F13" s="84">
        <v>0</v>
      </c>
      <c r="G13" s="84" t="e">
        <v>#VALUE!</v>
      </c>
      <c r="H13" s="85">
        <f t="shared" si="4"/>
        <v>0</v>
      </c>
      <c r="I13" s="83" t="e">
        <f>MIN(G13,MAX(E13-H13,0))</f>
        <v>#VALUE!</v>
      </c>
      <c r="J13" s="83">
        <f>'Signed QFs'!M16</f>
        <v>100</v>
      </c>
      <c r="K13" s="83">
        <f t="shared" si="6"/>
        <v>646.15901073423447</v>
      </c>
      <c r="L13" s="85">
        <f t="shared" si="7"/>
        <v>0</v>
      </c>
      <c r="M13" s="83" t="e">
        <f t="shared" si="8"/>
        <v>#VALUE!</v>
      </c>
    </row>
    <row r="14" spans="2:13" x14ac:dyDescent="0.25">
      <c r="B14" s="82">
        <f t="shared" si="2"/>
        <v>2018</v>
      </c>
      <c r="C14" s="83">
        <f>VLOOKUP(DATE(B14,7,1),'Signed QFs'!$B$14:$C$39,2,FALSE)</f>
        <v>190.75107762738764</v>
      </c>
      <c r="D14" s="83">
        <f>VLOOKUP(DATE(B14,7,1),'Potential QFs'!$F$357:$G$382,2,0)</f>
        <v>356.34790629999992</v>
      </c>
      <c r="E14" s="83">
        <f t="shared" si="3"/>
        <v>547.09898392738751</v>
      </c>
      <c r="F14" s="84">
        <v>0</v>
      </c>
      <c r="G14" s="84" t="e">
        <v>#VALUE!</v>
      </c>
      <c r="H14" s="85">
        <f t="shared" si="4"/>
        <v>0</v>
      </c>
      <c r="I14" s="83" t="e">
        <f t="shared" ref="I14:I36" si="9">MIN(G14,MAX(E14-H14,0))</f>
        <v>#VALUE!</v>
      </c>
      <c r="J14" s="83">
        <f>'Signed QFs'!M17</f>
        <v>100</v>
      </c>
      <c r="K14" s="83">
        <f t="shared" si="6"/>
        <v>647.09898392738751</v>
      </c>
      <c r="L14" s="85">
        <f t="shared" si="7"/>
        <v>0</v>
      </c>
      <c r="M14" s="83" t="e">
        <f t="shared" si="8"/>
        <v>#VALUE!</v>
      </c>
    </row>
    <row r="15" spans="2:13" x14ac:dyDescent="0.25">
      <c r="B15" s="82">
        <f t="shared" si="2"/>
        <v>2019</v>
      </c>
      <c r="C15" s="83">
        <f>VLOOKUP(DATE(B15,7,1),'Signed QFs'!$B$14:$C$39,2,FALSE)</f>
        <v>189.54895635560078</v>
      </c>
      <c r="D15" s="83">
        <f>VLOOKUP(DATE(B15,7,1),'Potential QFs'!$F$357:$G$382,2,0)</f>
        <v>515.42149727259994</v>
      </c>
      <c r="E15" s="83">
        <f t="shared" si="3"/>
        <v>704.97045362820074</v>
      </c>
      <c r="F15" s="84">
        <v>0</v>
      </c>
      <c r="G15" s="84" t="e">
        <v>#VALUE!</v>
      </c>
      <c r="H15" s="85">
        <f t="shared" si="4"/>
        <v>0</v>
      </c>
      <c r="I15" s="83" t="e">
        <f t="shared" si="9"/>
        <v>#VALUE!</v>
      </c>
      <c r="J15" s="83">
        <f>'Signed QFs'!M18</f>
        <v>100</v>
      </c>
      <c r="K15" s="83">
        <f t="shared" si="6"/>
        <v>804.97045362820074</v>
      </c>
      <c r="L15" s="85">
        <f t="shared" si="7"/>
        <v>0</v>
      </c>
      <c r="M15" s="83" t="e">
        <f t="shared" si="8"/>
        <v>#VALUE!</v>
      </c>
    </row>
    <row r="16" spans="2:13" x14ac:dyDescent="0.25">
      <c r="B16" s="82">
        <f t="shared" si="2"/>
        <v>2020</v>
      </c>
      <c r="C16" s="83">
        <f>VLOOKUP(DATE(B16,7,1),'Signed QFs'!$B$14:$C$39,2,FALSE)</f>
        <v>188.34956331492322</v>
      </c>
      <c r="D16" s="83">
        <f>VLOOKUP(DATE(B16,7,1),'Potential QFs'!$F$357:$G$382,2,0)</f>
        <v>512.74822693093415</v>
      </c>
      <c r="E16" s="83">
        <f t="shared" si="3"/>
        <v>701.09779024585737</v>
      </c>
      <c r="F16" s="84">
        <v>0</v>
      </c>
      <c r="G16" s="84" t="e">
        <v>#VALUE!</v>
      </c>
      <c r="H16" s="85">
        <f t="shared" si="4"/>
        <v>0</v>
      </c>
      <c r="I16" s="83" t="e">
        <f t="shared" si="9"/>
        <v>#VALUE!</v>
      </c>
      <c r="J16" s="83">
        <f>'Signed QFs'!M19</f>
        <v>100</v>
      </c>
      <c r="K16" s="83">
        <f t="shared" si="6"/>
        <v>801.09779024585737</v>
      </c>
      <c r="L16" s="85">
        <f t="shared" si="7"/>
        <v>0</v>
      </c>
      <c r="M16" s="83" t="e">
        <f t="shared" si="8"/>
        <v>#VALUE!</v>
      </c>
    </row>
    <row r="17" spans="2:13" x14ac:dyDescent="0.25">
      <c r="B17" s="82">
        <f t="shared" si="2"/>
        <v>2021</v>
      </c>
      <c r="C17" s="83">
        <f>VLOOKUP(DATE(B17,7,1),'Signed QFs'!$B$14:$C$39,2,FALSE)</f>
        <v>187.15288269003665</v>
      </c>
      <c r="D17" s="83">
        <f>VLOOKUP(DATE(B17,7,1),'Potential QFs'!$F$357:$G$382,2,0)</f>
        <v>510.09139530229254</v>
      </c>
      <c r="E17" s="83">
        <f t="shared" si="3"/>
        <v>697.24427799232922</v>
      </c>
      <c r="F17" s="84">
        <v>0</v>
      </c>
      <c r="G17" s="84" t="e">
        <v>#VALUE!</v>
      </c>
      <c r="H17" s="85">
        <f t="shared" si="4"/>
        <v>0</v>
      </c>
      <c r="I17" s="83" t="e">
        <f t="shared" si="9"/>
        <v>#VALUE!</v>
      </c>
      <c r="J17" s="83">
        <f>'Signed QFs'!M20</f>
        <v>100</v>
      </c>
      <c r="K17" s="83">
        <f t="shared" si="6"/>
        <v>797.24427799232922</v>
      </c>
      <c r="L17" s="85">
        <f t="shared" si="7"/>
        <v>0</v>
      </c>
      <c r="M17" s="83" t="e">
        <f t="shared" si="8"/>
        <v>#VALUE!</v>
      </c>
    </row>
    <row r="18" spans="2:13" x14ac:dyDescent="0.25">
      <c r="B18" s="82">
        <f t="shared" si="2"/>
        <v>2022</v>
      </c>
      <c r="C18" s="83">
        <f>VLOOKUP(DATE(B18,7,1),'Signed QFs'!$B$14:$C$39,2,FALSE)</f>
        <v>185.95889876095504</v>
      </c>
      <c r="D18" s="83">
        <f>VLOOKUP(DATE(B18,7,1),'Potential QFs'!$F$357:$G$382,2,0)</f>
        <v>507.45088937093732</v>
      </c>
      <c r="E18" s="83">
        <f t="shared" si="3"/>
        <v>693.40978813189236</v>
      </c>
      <c r="F18" s="84">
        <v>0</v>
      </c>
      <c r="G18" s="84" t="e">
        <v>#VALUE!</v>
      </c>
      <c r="H18" s="85">
        <f t="shared" si="4"/>
        <v>0</v>
      </c>
      <c r="I18" s="83" t="e">
        <f t="shared" si="9"/>
        <v>#VALUE!</v>
      </c>
      <c r="J18" s="83">
        <f>'Signed QFs'!M21</f>
        <v>100</v>
      </c>
      <c r="K18" s="83">
        <f t="shared" si="6"/>
        <v>793.40978813189236</v>
      </c>
      <c r="L18" s="85">
        <f t="shared" si="7"/>
        <v>0</v>
      </c>
      <c r="M18" s="83" t="e">
        <f t="shared" si="8"/>
        <v>#VALUE!</v>
      </c>
    </row>
    <row r="19" spans="2:13" x14ac:dyDescent="0.25">
      <c r="B19" s="82">
        <f t="shared" si="2"/>
        <v>2023</v>
      </c>
      <c r="C19" s="83">
        <f>VLOOKUP(DATE(B19,7,1),'Signed QFs'!$B$14:$C$39,2,FALSE)</f>
        <v>184.76759590242622</v>
      </c>
      <c r="D19" s="83">
        <f>VLOOKUP(DATE(B19,7,1),'Potential QFs'!$F$357:$G$382,2,0)</f>
        <v>504.82659691578033</v>
      </c>
      <c r="E19" s="83">
        <f t="shared" si="3"/>
        <v>689.59419281820658</v>
      </c>
      <c r="F19" s="84">
        <v>0</v>
      </c>
      <c r="G19" s="84" t="e">
        <v>#VALUE!</v>
      </c>
      <c r="H19" s="85">
        <f t="shared" si="4"/>
        <v>0</v>
      </c>
      <c r="I19" s="83" t="e">
        <f t="shared" si="9"/>
        <v>#VALUE!</v>
      </c>
      <c r="J19" s="83">
        <f>'Signed QFs'!M22</f>
        <v>100</v>
      </c>
      <c r="K19" s="83">
        <f t="shared" si="6"/>
        <v>789.59419281820658</v>
      </c>
      <c r="L19" s="85">
        <f t="shared" si="7"/>
        <v>0</v>
      </c>
      <c r="M19" s="83" t="e">
        <f t="shared" si="8"/>
        <v>#VALUE!</v>
      </c>
    </row>
    <row r="20" spans="2:13" x14ac:dyDescent="0.25">
      <c r="B20" s="82">
        <f t="shared" si="2"/>
        <v>2024</v>
      </c>
      <c r="C20" s="83">
        <f>VLOOKUP(DATE(B20,7,1),'Signed QFs'!$B$14:$C$39,2,FALSE)</f>
        <v>183.57895858333723</v>
      </c>
      <c r="D20" s="83">
        <f>VLOOKUP(DATE(B20,7,1),'Potential QFs'!$F$357:$G$382,2,0)</f>
        <v>502.21840650469341</v>
      </c>
      <c r="E20" s="83">
        <f t="shared" si="3"/>
        <v>685.79736508803057</v>
      </c>
      <c r="F20" s="84">
        <v>0</v>
      </c>
      <c r="G20" s="84" t="e">
        <v>#VALUE!</v>
      </c>
      <c r="H20" s="85">
        <f t="shared" si="4"/>
        <v>0</v>
      </c>
      <c r="I20" s="83" t="e">
        <f t="shared" si="9"/>
        <v>#VALUE!</v>
      </c>
      <c r="J20" s="83">
        <f>'Signed QFs'!M23</f>
        <v>100</v>
      </c>
      <c r="K20" s="83">
        <f t="shared" si="6"/>
        <v>785.79736508803057</v>
      </c>
      <c r="L20" s="85">
        <f t="shared" si="7"/>
        <v>0</v>
      </c>
      <c r="M20" s="83" t="e">
        <f t="shared" si="8"/>
        <v>#VALUE!</v>
      </c>
    </row>
    <row r="21" spans="2:13" x14ac:dyDescent="0.25">
      <c r="B21" s="82">
        <f t="shared" si="2"/>
        <v>2025</v>
      </c>
      <c r="C21" s="83">
        <f>VLOOKUP(DATE(B21,7,1),'Signed QFs'!$B$14:$C$39,2,FALSE)</f>
        <v>182.39297136612376</v>
      </c>
      <c r="D21" s="83">
        <f>VLOOKUP(DATE(B21,7,1),'Potential QFs'!$F$357:$G$382,2,0)</f>
        <v>499.62620748885763</v>
      </c>
      <c r="E21" s="83">
        <f t="shared" si="3"/>
        <v>682.01917885498142</v>
      </c>
      <c r="F21" s="84">
        <v>0</v>
      </c>
      <c r="G21" s="84" t="e">
        <v>#VALUE!</v>
      </c>
      <c r="H21" s="85">
        <f t="shared" si="4"/>
        <v>0</v>
      </c>
      <c r="I21" s="83" t="e">
        <f t="shared" si="9"/>
        <v>#VALUE!</v>
      </c>
      <c r="J21" s="83">
        <f>'Signed QFs'!M24</f>
        <v>100</v>
      </c>
      <c r="K21" s="83">
        <f t="shared" si="6"/>
        <v>782.01917885498142</v>
      </c>
      <c r="L21" s="85">
        <f t="shared" si="7"/>
        <v>0</v>
      </c>
      <c r="M21" s="83" t="e">
        <f t="shared" si="8"/>
        <v>#VALUE!</v>
      </c>
    </row>
    <row r="22" spans="2:13" x14ac:dyDescent="0.25">
      <c r="B22" s="82">
        <f t="shared" si="2"/>
        <v>2026</v>
      </c>
      <c r="C22" s="83">
        <f>VLOOKUP(DATE(B22,7,1),'Signed QFs'!$B$14:$C$39,2,FALSE)</f>
        <v>181.20961890618327</v>
      </c>
      <c r="D22" s="83">
        <f>VLOOKUP(DATE(B22,7,1),'Potential QFs'!$F$357:$G$382,2,0)</f>
        <v>497.04988999715675</v>
      </c>
      <c r="E22" s="83">
        <f t="shared" si="3"/>
        <v>678.25950890334002</v>
      </c>
      <c r="F22" s="84">
        <v>0</v>
      </c>
      <c r="G22" s="84" t="e">
        <v>#VALUE!</v>
      </c>
      <c r="H22" s="85">
        <f t="shared" si="4"/>
        <v>0</v>
      </c>
      <c r="I22" s="83" t="e">
        <f t="shared" si="9"/>
        <v>#VALUE!</v>
      </c>
      <c r="J22" s="83">
        <f>'Signed QFs'!M25</f>
        <v>100</v>
      </c>
      <c r="K22" s="83">
        <f t="shared" si="6"/>
        <v>778.25950890334002</v>
      </c>
      <c r="L22" s="85">
        <f t="shared" si="7"/>
        <v>0</v>
      </c>
      <c r="M22" s="83" t="e">
        <f t="shared" si="8"/>
        <v>#VALUE!</v>
      </c>
    </row>
    <row r="23" spans="2:13" x14ac:dyDescent="0.25">
      <c r="B23" s="82">
        <f t="shared" si="2"/>
        <v>2027</v>
      </c>
      <c r="C23" s="83">
        <f>VLOOKUP(DATE(B23,7,1),'Signed QFs'!$B$14:$C$39,2,FALSE)</f>
        <v>180.02888595129212</v>
      </c>
      <c r="D23" s="83">
        <f>VLOOKUP(DATE(B23,7,1),'Potential QFs'!$F$357:$G$382,2,0)</f>
        <v>494.48934493060722</v>
      </c>
      <c r="E23" s="83">
        <f t="shared" si="3"/>
        <v>674.5182308818994</v>
      </c>
      <c r="F23" s="84">
        <v>0</v>
      </c>
      <c r="G23" s="84" t="e">
        <v>#VALUE!</v>
      </c>
      <c r="H23" s="85">
        <f t="shared" si="4"/>
        <v>0</v>
      </c>
      <c r="I23" s="83" t="e">
        <f t="shared" si="9"/>
        <v>#VALUE!</v>
      </c>
      <c r="J23" s="83">
        <f>'Signed QFs'!M26</f>
        <v>100</v>
      </c>
      <c r="K23" s="83">
        <f t="shared" si="6"/>
        <v>774.5182308818994</v>
      </c>
      <c r="L23" s="85">
        <f t="shared" si="7"/>
        <v>0</v>
      </c>
      <c r="M23" s="83" t="e">
        <f t="shared" si="8"/>
        <v>#VALUE!</v>
      </c>
    </row>
    <row r="24" spans="2:13" x14ac:dyDescent="0.25">
      <c r="B24" s="82">
        <f t="shared" si="2"/>
        <v>2028</v>
      </c>
      <c r="C24" s="83">
        <f>VLOOKUP(DATE(B24,7,1),'Signed QFs'!$B$14:$C$39,2,FALSE)</f>
        <v>178.85075734102637</v>
      </c>
      <c r="D24" s="83">
        <f>VLOOKUP(DATE(B24,7,1),'Potential QFs'!$F$357:$G$382,2,0)</f>
        <v>491.94446395683303</v>
      </c>
      <c r="E24" s="83">
        <f t="shared" si="3"/>
        <v>670.79522129785937</v>
      </c>
      <c r="F24" s="84">
        <v>423</v>
      </c>
      <c r="G24" s="84" t="e">
        <v>#VALUE!</v>
      </c>
      <c r="H24" s="85">
        <f t="shared" si="4"/>
        <v>423</v>
      </c>
      <c r="I24" s="83" t="e">
        <f t="shared" si="9"/>
        <v>#VALUE!</v>
      </c>
      <c r="J24" s="83">
        <f>'Signed QFs'!M27</f>
        <v>100</v>
      </c>
      <c r="K24" s="83">
        <f t="shared" si="6"/>
        <v>770.79522129785937</v>
      </c>
      <c r="L24" s="85">
        <f t="shared" si="7"/>
        <v>423</v>
      </c>
      <c r="M24" s="83" t="e">
        <f t="shared" si="8"/>
        <v>#VALUE!</v>
      </c>
    </row>
    <row r="25" spans="2:13" x14ac:dyDescent="0.25">
      <c r="B25" s="82">
        <f t="shared" si="2"/>
        <v>2029</v>
      </c>
      <c r="C25" s="83">
        <f>VLOOKUP(DATE(B25,7,1),'Signed QFs'!$B$14:$C$39,2,FALSE)</f>
        <v>177.67521800618636</v>
      </c>
      <c r="D25" s="83">
        <f>VLOOKUP(DATE(B25,7,1),'Potential QFs'!$F$357:$G$382,2,0)</f>
        <v>489.41513950457778</v>
      </c>
      <c r="E25" s="83">
        <f t="shared" si="3"/>
        <v>667.09035751076408</v>
      </c>
      <c r="F25" s="84">
        <f>F24</f>
        <v>423</v>
      </c>
      <c r="G25" s="84" t="e">
        <v>#VALUE!</v>
      </c>
      <c r="H25" s="85">
        <f t="shared" si="4"/>
        <v>423</v>
      </c>
      <c r="I25" s="83" t="e">
        <f t="shared" si="9"/>
        <v>#VALUE!</v>
      </c>
      <c r="J25" s="83">
        <f>'Signed QFs'!M28</f>
        <v>100</v>
      </c>
      <c r="K25" s="83">
        <f t="shared" si="6"/>
        <v>767.09035751076408</v>
      </c>
      <c r="L25" s="85">
        <f t="shared" si="7"/>
        <v>423</v>
      </c>
      <c r="M25" s="83" t="e">
        <f t="shared" si="8"/>
        <v>#VALUE!</v>
      </c>
    </row>
    <row r="26" spans="2:13" x14ac:dyDescent="0.25">
      <c r="B26" s="82">
        <f t="shared" si="2"/>
        <v>2030</v>
      </c>
      <c r="C26" s="83">
        <f>VLOOKUP(DATE(B26,7,1),'Signed QFs'!$B$14:$C$39,2,FALSE)</f>
        <v>176.50225296822512</v>
      </c>
      <c r="D26" s="83">
        <f>VLOOKUP(DATE(B26,7,1),'Potential QFs'!$F$357:$G$382,2,0)</f>
        <v>486.90126475825843</v>
      </c>
      <c r="E26" s="83">
        <f t="shared" si="3"/>
        <v>663.40351772648353</v>
      </c>
      <c r="F26" s="84">
        <f>F25+423+423+313</f>
        <v>1582</v>
      </c>
      <c r="G26" s="84" t="e">
        <v>#VALUE!</v>
      </c>
      <c r="H26" s="85">
        <f>IF(H25&gt;=F25,MIN(F26,E26),H25)</f>
        <v>663.40351772648353</v>
      </c>
      <c r="I26" s="83" t="e">
        <f t="shared" si="9"/>
        <v>#VALUE!</v>
      </c>
      <c r="J26" s="83">
        <f>'Signed QFs'!M29</f>
        <v>100</v>
      </c>
      <c r="K26" s="83">
        <f t="shared" si="6"/>
        <v>763.40351772648353</v>
      </c>
      <c r="L26" s="85">
        <f t="shared" si="7"/>
        <v>763.40351772648353</v>
      </c>
      <c r="M26" s="83" t="e">
        <f t="shared" si="8"/>
        <v>#VALUE!</v>
      </c>
    </row>
    <row r="27" spans="2:13" x14ac:dyDescent="0.25">
      <c r="B27" s="82">
        <f t="shared" si="2"/>
        <v>2031</v>
      </c>
      <c r="C27" s="83">
        <f>VLOOKUP(DATE(B27,7,1),'Signed QFs'!$B$14:$C$39,2,FALSE)</f>
        <v>175.33184733868052</v>
      </c>
      <c r="D27" s="83">
        <f>VLOOKUP(DATE(B27,7,1),'Potential QFs'!$F$357:$G$382,2,0)</f>
        <v>484.40273365255564</v>
      </c>
      <c r="E27" s="83">
        <f t="shared" si="3"/>
        <v>659.73458099123616</v>
      </c>
      <c r="F27" s="84">
        <f>F26</f>
        <v>1582</v>
      </c>
      <c r="G27" s="84" t="e">
        <v>#VALUE!</v>
      </c>
      <c r="H27" s="85">
        <f>IF(H26&gt;=F26,MIN(F27,E27),H26)</f>
        <v>663.40351772648353</v>
      </c>
      <c r="I27" s="83" t="e">
        <f t="shared" si="9"/>
        <v>#VALUE!</v>
      </c>
      <c r="J27" s="83">
        <f>'Signed QFs'!M30</f>
        <v>100</v>
      </c>
      <c r="K27" s="83">
        <f t="shared" si="6"/>
        <v>759.73458099123616</v>
      </c>
      <c r="L27" s="85">
        <f t="shared" si="7"/>
        <v>763.40351772648353</v>
      </c>
      <c r="M27" s="83" t="e">
        <f t="shared" si="8"/>
        <v>#VALUE!</v>
      </c>
    </row>
    <row r="28" spans="2:13" x14ac:dyDescent="0.25">
      <c r="B28" s="82">
        <f t="shared" si="2"/>
        <v>2032</v>
      </c>
      <c r="C28" s="83">
        <f>VLOOKUP(DATE(B28,7,1),'Signed QFs'!$B$14:$C$39,2,FALSE)</f>
        <v>156.218720333893</v>
      </c>
      <c r="D28" s="83">
        <f>VLOOKUP(DATE(B28,7,1),'Potential QFs'!$F$357:$G$382,2,0)</f>
        <v>481.91944086704837</v>
      </c>
      <c r="E28" s="83">
        <f t="shared" si="3"/>
        <v>638.13816120094134</v>
      </c>
      <c r="F28" s="84">
        <f>F27</f>
        <v>1582</v>
      </c>
      <c r="G28" s="84" t="e">
        <v>#VALUE!</v>
      </c>
      <c r="H28" s="85">
        <f t="shared" ref="H28:H36" si="10">IF(H27&gt;=F27,MIN(F28,E28),H27)</f>
        <v>663.40351772648353</v>
      </c>
      <c r="I28" s="83" t="e">
        <f t="shared" si="9"/>
        <v>#VALUE!</v>
      </c>
      <c r="J28" s="83">
        <f>'Signed QFs'!M31</f>
        <v>100</v>
      </c>
      <c r="K28" s="83">
        <f t="shared" si="6"/>
        <v>738.13816120094134</v>
      </c>
      <c r="L28" s="85">
        <f t="shared" si="7"/>
        <v>763.40351772648353</v>
      </c>
      <c r="M28" s="83" t="e">
        <f t="shared" si="8"/>
        <v>#VALUE!</v>
      </c>
    </row>
    <row r="29" spans="2:13" x14ac:dyDescent="0.25">
      <c r="B29" s="82">
        <f t="shared" si="2"/>
        <v>2033</v>
      </c>
      <c r="C29" s="83">
        <f>VLOOKUP(DATE(B29,7,1),'Signed QFs'!$B$14:$C$39,2,FALSE)</f>
        <v>155.16552795610068</v>
      </c>
      <c r="D29" s="83">
        <f>VLOOKUP(DATE(B29,7,1),'Potential QFs'!$F$357:$G$382,2,0)</f>
        <v>479.45128182088223</v>
      </c>
      <c r="E29" s="83">
        <f t="shared" si="3"/>
        <v>634.6168097769829</v>
      </c>
      <c r="F29" s="84">
        <f>F28+635</f>
        <v>2217</v>
      </c>
      <c r="G29" s="84" t="e">
        <v>#VALUE!</v>
      </c>
      <c r="H29" s="85">
        <f t="shared" si="10"/>
        <v>663.40351772648353</v>
      </c>
      <c r="I29" s="83" t="e">
        <f t="shared" si="9"/>
        <v>#VALUE!</v>
      </c>
      <c r="J29" s="83">
        <f>'Signed QFs'!M32</f>
        <v>100</v>
      </c>
      <c r="K29" s="83">
        <f t="shared" si="6"/>
        <v>734.6168097769829</v>
      </c>
      <c r="L29" s="85">
        <f t="shared" si="7"/>
        <v>763.40351772648353</v>
      </c>
      <c r="M29" s="83" t="e">
        <f t="shared" si="8"/>
        <v>#VALUE!</v>
      </c>
    </row>
    <row r="30" spans="2:13" x14ac:dyDescent="0.25">
      <c r="B30" s="82">
        <f t="shared" si="2"/>
        <v>2034</v>
      </c>
      <c r="C30" s="83">
        <f>VLOOKUP(DATE(B30,7,1),'Signed QFs'!$B$14:$C$39,2,FALSE)</f>
        <v>154.11411758693018</v>
      </c>
      <c r="D30" s="83">
        <f>VLOOKUP(DATE(B30,7,1),'Potential QFs'!$F$357:$G$382,2,0)</f>
        <v>476.99815266748033</v>
      </c>
      <c r="E30" s="83">
        <f t="shared" si="3"/>
        <v>631.11227025441053</v>
      </c>
      <c r="F30" s="84">
        <f>F29+635</f>
        <v>2852</v>
      </c>
      <c r="G30" s="84" t="e">
        <v>#VALUE!</v>
      </c>
      <c r="H30" s="85">
        <f t="shared" si="10"/>
        <v>663.40351772648353</v>
      </c>
      <c r="I30" s="83" t="e">
        <f t="shared" si="9"/>
        <v>#VALUE!</v>
      </c>
      <c r="J30" s="83">
        <f>'Signed QFs'!M33</f>
        <v>100</v>
      </c>
      <c r="K30" s="83">
        <f t="shared" si="6"/>
        <v>731.11227025441053</v>
      </c>
      <c r="L30" s="85">
        <f t="shared" si="7"/>
        <v>763.40351772648353</v>
      </c>
      <c r="M30" s="83" t="e">
        <f t="shared" si="8"/>
        <v>#VALUE!</v>
      </c>
    </row>
    <row r="31" spans="2:13" x14ac:dyDescent="0.25">
      <c r="B31" s="82">
        <f t="shared" si="2"/>
        <v>2035</v>
      </c>
      <c r="C31" s="83">
        <f>VLOOKUP(DATE(B31,7,1),'Signed QFs'!$B$14:$C$39,2,FALSE)</f>
        <v>153.06447968783129</v>
      </c>
      <c r="D31" s="83">
        <f>VLOOKUP(DATE(B31,7,1),'Potential QFs'!$F$357:$G$382,2,0)</f>
        <v>474.55995028929004</v>
      </c>
      <c r="E31" s="83">
        <f t="shared" ref="E31:E36" si="11">C31+D31</f>
        <v>627.62442997712128</v>
      </c>
      <c r="F31" s="84">
        <f>F30</f>
        <v>2852</v>
      </c>
      <c r="G31" s="84" t="e">
        <f>G30</f>
        <v>#VALUE!</v>
      </c>
      <c r="H31" s="85">
        <f t="shared" si="10"/>
        <v>663.40351772648353</v>
      </c>
      <c r="I31" s="83" t="e">
        <f t="shared" si="9"/>
        <v>#VALUE!</v>
      </c>
      <c r="J31" s="83">
        <f>'Signed QFs'!M34</f>
        <v>100</v>
      </c>
      <c r="K31" s="83">
        <f t="shared" si="6"/>
        <v>727.62442997712128</v>
      </c>
      <c r="L31" s="85">
        <f t="shared" si="7"/>
        <v>763.40351772648353</v>
      </c>
      <c r="M31" s="83" t="e">
        <f t="shared" si="8"/>
        <v>#VALUE!</v>
      </c>
    </row>
    <row r="32" spans="2:13" x14ac:dyDescent="0.25">
      <c r="B32" s="82">
        <f t="shared" si="2"/>
        <v>2036</v>
      </c>
      <c r="C32" s="83">
        <f>VLOOKUP(DATE(B32,7,1),'Signed QFs'!$B$14:$C$39,2,FALSE)</f>
        <v>152.01660477234606</v>
      </c>
      <c r="D32" s="83">
        <f>VLOOKUP(DATE(B32,7,1),'Potential QFs'!$F$357:$G$382,2,0)</f>
        <v>465.71455229256969</v>
      </c>
      <c r="E32" s="83">
        <f t="shared" si="11"/>
        <v>617.73115706491581</v>
      </c>
      <c r="F32" s="84">
        <f t="shared" ref="F32:F36" si="12">F31</f>
        <v>2852</v>
      </c>
      <c r="G32" s="84" t="e">
        <f t="shared" ref="G32:G36" si="13">G31</f>
        <v>#VALUE!</v>
      </c>
      <c r="H32" s="85">
        <f t="shared" si="10"/>
        <v>663.40351772648353</v>
      </c>
      <c r="I32" s="83" t="e">
        <f t="shared" si="9"/>
        <v>#VALUE!</v>
      </c>
      <c r="J32" s="83">
        <f>'Signed QFs'!M35</f>
        <v>100</v>
      </c>
      <c r="K32" s="83">
        <f t="shared" si="6"/>
        <v>717.73115706491581</v>
      </c>
      <c r="L32" s="85">
        <f t="shared" si="7"/>
        <v>763.40351772648353</v>
      </c>
      <c r="M32" s="83" t="e">
        <f t="shared" si="8"/>
        <v>#VALUE!</v>
      </c>
    </row>
    <row r="33" spans="2:13" x14ac:dyDescent="0.25">
      <c r="B33" s="82">
        <f t="shared" si="2"/>
        <v>2037</v>
      </c>
      <c r="C33" s="83">
        <f>VLOOKUP(DATE(B33,7,1),'Signed QFs'!$B$14:$C$39,2,FALSE)</f>
        <v>3.5665247944031595</v>
      </c>
      <c r="D33" s="83">
        <f>VLOOKUP(DATE(B33,7,1),'Potential QFs'!$F$357:$G$382,2,0)</f>
        <v>145.46975937986736</v>
      </c>
      <c r="E33" s="83">
        <f t="shared" si="11"/>
        <v>149.03628417427052</v>
      </c>
      <c r="F33" s="84">
        <f t="shared" si="12"/>
        <v>2852</v>
      </c>
      <c r="G33" s="84" t="e">
        <f t="shared" si="13"/>
        <v>#VALUE!</v>
      </c>
      <c r="H33" s="85">
        <f t="shared" si="10"/>
        <v>663.40351772648353</v>
      </c>
      <c r="I33" s="83" t="e">
        <f t="shared" si="9"/>
        <v>#VALUE!</v>
      </c>
      <c r="J33" s="83">
        <f>'Signed QFs'!M36</f>
        <v>100</v>
      </c>
      <c r="K33" s="83">
        <f t="shared" si="6"/>
        <v>249.03628417427052</v>
      </c>
      <c r="L33" s="85">
        <f t="shared" si="7"/>
        <v>763.40351772648353</v>
      </c>
      <c r="M33" s="83" t="e">
        <f t="shared" si="8"/>
        <v>#VALUE!</v>
      </c>
    </row>
    <row r="34" spans="2:13" x14ac:dyDescent="0.25">
      <c r="B34" s="82">
        <f t="shared" si="2"/>
        <v>2038</v>
      </c>
      <c r="C34" s="83">
        <f>VLOOKUP(DATE(B34,7,1),'Signed QFs'!$B$14:$C$39,2,FALSE)</f>
        <v>0</v>
      </c>
      <c r="D34" s="83">
        <f>VLOOKUP(DATE(B34,7,1),'Potential QFs'!$F$357:$G$382,2,0)</f>
        <v>144.66120271701695</v>
      </c>
      <c r="E34" s="83">
        <f t="shared" si="11"/>
        <v>144.66120271701695</v>
      </c>
      <c r="F34" s="84">
        <f t="shared" si="12"/>
        <v>2852</v>
      </c>
      <c r="G34" s="84" t="e">
        <f t="shared" si="13"/>
        <v>#VALUE!</v>
      </c>
      <c r="H34" s="85">
        <f t="shared" si="10"/>
        <v>663.40351772648353</v>
      </c>
      <c r="I34" s="83" t="e">
        <f t="shared" si="9"/>
        <v>#VALUE!</v>
      </c>
      <c r="J34" s="83">
        <f>'Signed QFs'!M37</f>
        <v>100</v>
      </c>
      <c r="K34" s="83">
        <f t="shared" si="6"/>
        <v>244.66120271701695</v>
      </c>
      <c r="L34" s="85">
        <f t="shared" si="7"/>
        <v>763.40351772648353</v>
      </c>
      <c r="M34" s="83" t="e">
        <f t="shared" si="8"/>
        <v>#VALUE!</v>
      </c>
    </row>
    <row r="35" spans="2:13" x14ac:dyDescent="0.25">
      <c r="B35" s="82">
        <f t="shared" si="2"/>
        <v>2039</v>
      </c>
      <c r="C35" s="83">
        <f>VLOOKUP(DATE(B35,7,1),'Signed QFs'!$B$14:$C$39,2,FALSE)</f>
        <v>0</v>
      </c>
      <c r="D35" s="83">
        <f>VLOOKUP(DATE(B35,7,1),'Potential QFs'!$F$357:$G$382,2,0)</f>
        <v>0</v>
      </c>
      <c r="E35" s="83">
        <f t="shared" si="11"/>
        <v>0</v>
      </c>
      <c r="F35" s="84">
        <f t="shared" si="12"/>
        <v>2852</v>
      </c>
      <c r="G35" s="84" t="e">
        <f t="shared" si="13"/>
        <v>#VALUE!</v>
      </c>
      <c r="H35" s="85">
        <f t="shared" si="10"/>
        <v>663.40351772648353</v>
      </c>
      <c r="I35" s="83" t="e">
        <f t="shared" si="9"/>
        <v>#VALUE!</v>
      </c>
      <c r="J35" s="83">
        <f>'Signed QFs'!M38</f>
        <v>100</v>
      </c>
      <c r="K35" s="83">
        <f t="shared" si="6"/>
        <v>100</v>
      </c>
      <c r="L35" s="85">
        <f t="shared" si="7"/>
        <v>763.40351772648353</v>
      </c>
      <c r="M35" s="83" t="e">
        <f t="shared" si="8"/>
        <v>#VALUE!</v>
      </c>
    </row>
    <row r="36" spans="2:13" x14ac:dyDescent="0.25">
      <c r="B36" s="86">
        <f t="shared" si="2"/>
        <v>2040</v>
      </c>
      <c r="C36" s="87">
        <f>VLOOKUP(DATE(B36,7,1),'Signed QFs'!$B$14:$C$39,2,FALSE)</f>
        <v>0</v>
      </c>
      <c r="D36" s="87">
        <f>VLOOKUP(DATE(B36,7,1),'Potential QFs'!$F$357:$G$382,2,0)</f>
        <v>0</v>
      </c>
      <c r="E36" s="87">
        <f t="shared" si="11"/>
        <v>0</v>
      </c>
      <c r="F36" s="88">
        <f t="shared" si="12"/>
        <v>2852</v>
      </c>
      <c r="G36" s="88" t="e">
        <f t="shared" si="13"/>
        <v>#VALUE!</v>
      </c>
      <c r="H36" s="89">
        <f t="shared" si="10"/>
        <v>663.40351772648353</v>
      </c>
      <c r="I36" s="87" t="e">
        <f t="shared" si="9"/>
        <v>#VALUE!</v>
      </c>
      <c r="J36" s="87">
        <f>'Signed QFs'!M39</f>
        <v>100</v>
      </c>
      <c r="K36" s="87">
        <f t="shared" si="6"/>
        <v>100</v>
      </c>
      <c r="L36" s="89">
        <f t="shared" si="7"/>
        <v>763.40351772648353</v>
      </c>
      <c r="M36" s="87" t="e">
        <f t="shared" si="8"/>
        <v>#VALUE!</v>
      </c>
    </row>
    <row r="37" spans="2:13" ht="15.75" thickBot="1" x14ac:dyDescent="0.3"/>
    <row r="38" spans="2:13" ht="15.75" thickBot="1" x14ac:dyDescent="0.3">
      <c r="B38" s="212" t="s">
        <v>65</v>
      </c>
      <c r="C38" s="213"/>
      <c r="D38" s="213"/>
      <c r="E38" s="214"/>
      <c r="F38" s="93" t="s">
        <v>49</v>
      </c>
      <c r="G38" s="94" t="s">
        <v>55</v>
      </c>
    </row>
    <row r="39" spans="2:13" x14ac:dyDescent="0.25">
      <c r="B39" s="215" t="s">
        <v>66</v>
      </c>
      <c r="C39" s="216"/>
      <c r="D39" s="216"/>
      <c r="E39" s="217"/>
      <c r="F39" s="90">
        <f>Base_Case</f>
        <v>735.99000000000024</v>
      </c>
      <c r="G39" s="90">
        <f>AC_Case</f>
        <v>835.99000000000024</v>
      </c>
    </row>
    <row r="40" spans="2:13" x14ac:dyDescent="0.25">
      <c r="B40" s="218" t="s">
        <v>67</v>
      </c>
      <c r="C40" s="219"/>
      <c r="D40" s="219"/>
      <c r="E40" s="220"/>
      <c r="F40" s="91">
        <f>IF(ABS(MAX(H11:H36)-F39)&lt;0.05,F39,ROUND(MAX(H11:H36),2))</f>
        <v>663.4</v>
      </c>
      <c r="G40" s="91">
        <f>IF(ABS(MAX(L11:L36)-G39)&lt;0.05,G39,ROUND(MAX(L11:L36),2))</f>
        <v>763.4</v>
      </c>
    </row>
  </sheetData>
  <mergeCells count="3">
    <mergeCell ref="B38:E38"/>
    <mergeCell ref="B39:E39"/>
    <mergeCell ref="B40:E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Q387"/>
  <sheetViews>
    <sheetView topLeftCell="E1" zoomScale="80" zoomScaleNormal="80" workbookViewId="0">
      <pane xSplit="11" ySplit="13" topLeftCell="AK14" activePane="bottomRight" state="frozen"/>
      <selection activeCell="J49" sqref="J49"/>
      <selection pane="topRight" activeCell="J49" sqref="J49"/>
      <selection pane="bottomLeft" activeCell="J49" sqref="J49"/>
      <selection pane="bottomRight" activeCell="E2" sqref="E2"/>
    </sheetView>
  </sheetViews>
  <sheetFormatPr defaultRowHeight="15" outlineLevelRow="1" x14ac:dyDescent="0.25"/>
  <cols>
    <col min="1" max="2" width="7" style="1" hidden="1" customWidth="1"/>
    <col min="3" max="4" width="8" style="1" hidden="1" customWidth="1"/>
    <col min="5" max="5" width="1.5703125" style="1" customWidth="1"/>
    <col min="6" max="6" width="23.42578125" style="1" customWidth="1"/>
    <col min="7" max="10" width="10.28515625" style="1" customWidth="1"/>
    <col min="11" max="11" width="12.42578125" style="1" customWidth="1"/>
    <col min="12" max="14" width="10.28515625" style="1" customWidth="1"/>
    <col min="15" max="15" width="4.140625" style="1" customWidth="1"/>
    <col min="16" max="42" width="14.42578125" style="1" customWidth="1"/>
    <col min="43" max="43" width="3" style="17" customWidth="1"/>
    <col min="44" max="16384" width="9.140625" style="1"/>
  </cols>
  <sheetData>
    <row r="1" spans="1:43" ht="18.75" x14ac:dyDescent="0.3">
      <c r="F1" s="12"/>
      <c r="G1" s="12"/>
      <c r="H1" s="12"/>
      <c r="I1" s="12"/>
      <c r="J1" s="12"/>
      <c r="K1" s="12"/>
      <c r="L1" s="12"/>
      <c r="M1" s="12"/>
      <c r="N1" s="12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3" x14ac:dyDescent="0.25">
      <c r="A2" s="4" t="s">
        <v>33</v>
      </c>
      <c r="B2" s="4" t="s">
        <v>15</v>
      </c>
      <c r="C2" s="4" t="s">
        <v>16</v>
      </c>
      <c r="D2" s="4" t="s">
        <v>34</v>
      </c>
      <c r="F2" s="2"/>
      <c r="G2" s="7"/>
      <c r="H2" s="7"/>
      <c r="I2" s="7"/>
      <c r="J2" s="7"/>
      <c r="K2" s="7"/>
      <c r="L2" s="7"/>
      <c r="M2" s="7"/>
      <c r="N2" s="7"/>
      <c r="O2" s="2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3" ht="45" x14ac:dyDescent="0.25">
      <c r="F3" s="2" t="s">
        <v>2</v>
      </c>
      <c r="G3" s="9" t="s">
        <v>21</v>
      </c>
      <c r="H3" s="9" t="str">
        <f>"QF - "&amp;H6</f>
        <v>QF - Clover</v>
      </c>
      <c r="I3" s="9" t="str">
        <f>"QF - "&amp;I6</f>
        <v>QF - Central Oregon</v>
      </c>
      <c r="J3" s="9" t="str">
        <f>"QF - "&amp;J6</f>
        <v>QF - Goshen</v>
      </c>
      <c r="K3" s="9" t="str">
        <f t="shared" ref="K3:N3" si="0">"QF - "&amp;K6</f>
        <v>QF - Utah North</v>
      </c>
      <c r="L3" s="9" t="str">
        <f t="shared" si="0"/>
        <v>QF - Utah South</v>
      </c>
      <c r="M3" s="9" t="str">
        <f t="shared" ref="M3" si="1">"QF - "&amp;M6</f>
        <v>QF - West Main</v>
      </c>
      <c r="N3" s="9" t="str">
        <f t="shared" si="0"/>
        <v>QF - Wyoming Northeast</v>
      </c>
      <c r="O3" s="2"/>
      <c r="P3" s="18" t="s">
        <v>105</v>
      </c>
      <c r="Q3" s="18" t="s">
        <v>23</v>
      </c>
      <c r="R3" s="18" t="s">
        <v>24</v>
      </c>
      <c r="S3" s="18" t="s">
        <v>13</v>
      </c>
      <c r="T3" s="18" t="s">
        <v>92</v>
      </c>
      <c r="U3" s="18" t="s">
        <v>104</v>
      </c>
      <c r="V3" s="18" t="s">
        <v>103</v>
      </c>
      <c r="W3" s="18" t="s">
        <v>91</v>
      </c>
      <c r="X3" s="18" t="s">
        <v>90</v>
      </c>
      <c r="Y3" s="18" t="s">
        <v>89</v>
      </c>
      <c r="Z3" s="18" t="s">
        <v>88</v>
      </c>
      <c r="AA3" s="18" t="s">
        <v>87</v>
      </c>
      <c r="AB3" s="18" t="s">
        <v>86</v>
      </c>
      <c r="AC3" s="18" t="s">
        <v>102</v>
      </c>
      <c r="AD3" s="18" t="s">
        <v>85</v>
      </c>
      <c r="AE3" s="18" t="s">
        <v>101</v>
      </c>
      <c r="AF3" s="18" t="s">
        <v>100</v>
      </c>
      <c r="AG3" s="18" t="s">
        <v>69</v>
      </c>
      <c r="AH3" s="18" t="s">
        <v>99</v>
      </c>
      <c r="AI3" s="18" t="s">
        <v>84</v>
      </c>
      <c r="AJ3" s="103" t="s">
        <v>72</v>
      </c>
      <c r="AK3" s="103" t="s">
        <v>73</v>
      </c>
      <c r="AL3" s="103" t="s">
        <v>74</v>
      </c>
      <c r="AM3" s="103" t="s">
        <v>75</v>
      </c>
      <c r="AN3" s="103" t="s">
        <v>76</v>
      </c>
      <c r="AO3" s="18" t="s">
        <v>83</v>
      </c>
      <c r="AP3" s="18" t="s">
        <v>82</v>
      </c>
      <c r="AQ3" s="17" t="s">
        <v>25</v>
      </c>
    </row>
    <row r="4" spans="1:43" x14ac:dyDescent="0.25">
      <c r="F4" s="19" t="s">
        <v>36</v>
      </c>
      <c r="G4" s="10"/>
      <c r="H4" s="10"/>
      <c r="I4" s="10"/>
      <c r="J4" s="10"/>
      <c r="K4" s="10"/>
      <c r="L4" s="10"/>
      <c r="M4" s="10"/>
      <c r="N4" s="10"/>
      <c r="O4" s="2"/>
      <c r="P4" s="10">
        <v>42217</v>
      </c>
      <c r="Q4" s="10">
        <v>42736</v>
      </c>
      <c r="R4" s="10">
        <v>42736</v>
      </c>
      <c r="S4" s="10">
        <v>42736</v>
      </c>
      <c r="T4" s="10">
        <v>42736</v>
      </c>
      <c r="U4" s="10">
        <v>42736</v>
      </c>
      <c r="V4" s="10">
        <v>42736</v>
      </c>
      <c r="W4" s="10">
        <v>42705</v>
      </c>
      <c r="X4" s="10">
        <v>42736</v>
      </c>
      <c r="Y4" s="10">
        <v>42736</v>
      </c>
      <c r="Z4" s="10">
        <v>42736</v>
      </c>
      <c r="AA4" s="10">
        <v>42736</v>
      </c>
      <c r="AB4" s="10">
        <v>42736</v>
      </c>
      <c r="AC4" s="10">
        <v>42736</v>
      </c>
      <c r="AD4" s="10">
        <v>43405</v>
      </c>
      <c r="AE4" s="10">
        <v>42736</v>
      </c>
      <c r="AF4" s="10">
        <v>42552</v>
      </c>
      <c r="AG4" s="10">
        <v>42370</v>
      </c>
      <c r="AH4" s="10">
        <v>42705</v>
      </c>
      <c r="AI4" s="10">
        <v>43466</v>
      </c>
      <c r="AJ4" s="10">
        <v>43466</v>
      </c>
      <c r="AK4" s="10">
        <v>43466</v>
      </c>
      <c r="AL4" s="10">
        <v>43466</v>
      </c>
      <c r="AM4" s="10">
        <v>43466</v>
      </c>
      <c r="AN4" s="10">
        <v>43466</v>
      </c>
      <c r="AO4" s="10">
        <v>42705</v>
      </c>
      <c r="AP4" s="10">
        <v>42736</v>
      </c>
    </row>
    <row r="5" spans="1:43" x14ac:dyDescent="0.25">
      <c r="F5" s="19" t="s">
        <v>68</v>
      </c>
      <c r="G5" s="10"/>
      <c r="H5" s="10"/>
      <c r="I5" s="10"/>
      <c r="J5" s="10"/>
      <c r="K5" s="10"/>
      <c r="L5" s="10"/>
      <c r="M5" s="10"/>
      <c r="N5" s="10"/>
      <c r="O5" s="2"/>
      <c r="P5" s="96">
        <v>20</v>
      </c>
      <c r="Q5" s="96">
        <v>20</v>
      </c>
      <c r="R5" s="96">
        <v>20</v>
      </c>
      <c r="S5" s="96">
        <v>20</v>
      </c>
      <c r="T5" s="96">
        <v>20</v>
      </c>
      <c r="U5" s="96">
        <v>20</v>
      </c>
      <c r="V5" s="96">
        <v>20</v>
      </c>
      <c r="W5" s="96">
        <v>20</v>
      </c>
      <c r="X5" s="96">
        <v>20</v>
      </c>
      <c r="Y5" s="96">
        <v>20</v>
      </c>
      <c r="Z5" s="96">
        <v>20</v>
      </c>
      <c r="AA5" s="96">
        <v>20</v>
      </c>
      <c r="AB5" s="96">
        <v>20</v>
      </c>
      <c r="AC5" s="96">
        <v>20</v>
      </c>
      <c r="AD5" s="96">
        <v>20</v>
      </c>
      <c r="AE5" s="96">
        <v>20</v>
      </c>
      <c r="AF5" s="96">
        <v>20</v>
      </c>
      <c r="AG5" s="96">
        <v>1</v>
      </c>
      <c r="AH5" s="96">
        <v>20</v>
      </c>
      <c r="AI5" s="96">
        <v>20</v>
      </c>
      <c r="AJ5" s="96">
        <v>20</v>
      </c>
      <c r="AK5" s="96">
        <v>20</v>
      </c>
      <c r="AL5" s="96">
        <v>20</v>
      </c>
      <c r="AM5" s="96">
        <v>20</v>
      </c>
      <c r="AN5" s="96">
        <v>20</v>
      </c>
      <c r="AO5" s="96">
        <v>20</v>
      </c>
      <c r="AP5" s="96">
        <v>20</v>
      </c>
    </row>
    <row r="6" spans="1:43" x14ac:dyDescent="0.25">
      <c r="F6" s="2" t="s">
        <v>14</v>
      </c>
      <c r="G6" s="14"/>
      <c r="H6" s="14" t="s">
        <v>18</v>
      </c>
      <c r="I6" s="14" t="s">
        <v>22</v>
      </c>
      <c r="J6" s="14" t="s">
        <v>20</v>
      </c>
      <c r="K6" s="14" t="s">
        <v>19</v>
      </c>
      <c r="L6" s="14" t="s">
        <v>11</v>
      </c>
      <c r="M6" s="14" t="s">
        <v>39</v>
      </c>
      <c r="N6" s="14" t="s">
        <v>10</v>
      </c>
      <c r="O6" s="2"/>
      <c r="P6" s="14" t="s">
        <v>22</v>
      </c>
      <c r="Q6" s="14" t="s">
        <v>19</v>
      </c>
      <c r="R6" s="14" t="s">
        <v>19</v>
      </c>
      <c r="S6" s="14" t="s">
        <v>10</v>
      </c>
      <c r="T6" s="14" t="s">
        <v>10</v>
      </c>
      <c r="U6" s="14" t="s">
        <v>22</v>
      </c>
      <c r="V6" s="14" t="s">
        <v>22</v>
      </c>
      <c r="W6" s="14" t="s">
        <v>10</v>
      </c>
      <c r="X6" s="14" t="s">
        <v>10</v>
      </c>
      <c r="Y6" s="14" t="s">
        <v>10</v>
      </c>
      <c r="Z6" s="14" t="s">
        <v>10</v>
      </c>
      <c r="AA6" s="14" t="s">
        <v>10</v>
      </c>
      <c r="AB6" s="14" t="s">
        <v>10</v>
      </c>
      <c r="AC6" s="14" t="s">
        <v>22</v>
      </c>
      <c r="AD6" s="14" t="s">
        <v>10</v>
      </c>
      <c r="AE6" s="14" t="s">
        <v>22</v>
      </c>
      <c r="AF6" s="14" t="s">
        <v>11</v>
      </c>
      <c r="AG6" s="14" t="s">
        <v>19</v>
      </c>
      <c r="AH6" s="14" t="s">
        <v>11</v>
      </c>
      <c r="AI6" s="14" t="s">
        <v>11</v>
      </c>
      <c r="AJ6" s="14" t="s">
        <v>11</v>
      </c>
      <c r="AK6" s="14" t="s">
        <v>11</v>
      </c>
      <c r="AL6" s="14" t="s">
        <v>11</v>
      </c>
      <c r="AM6" s="14" t="s">
        <v>11</v>
      </c>
      <c r="AN6" s="14" t="s">
        <v>11</v>
      </c>
      <c r="AO6" s="14" t="s">
        <v>22</v>
      </c>
      <c r="AP6" s="14" t="s">
        <v>22</v>
      </c>
    </row>
    <row r="7" spans="1:43" x14ac:dyDescent="0.25">
      <c r="F7" s="2" t="s">
        <v>28</v>
      </c>
      <c r="G7" s="11">
        <f>SUM(H7:N7)</f>
        <v>1819.6</v>
      </c>
      <c r="H7" s="11">
        <f t="shared" ref="H7:N7" si="2">SUMIF($P$6:$AQ$6,H$6,$P7:$AQ7)</f>
        <v>0</v>
      </c>
      <c r="I7" s="11">
        <f t="shared" si="2"/>
        <v>289.7</v>
      </c>
      <c r="J7" s="11">
        <f t="shared" si="2"/>
        <v>0</v>
      </c>
      <c r="K7" s="11">
        <f t="shared" si="2"/>
        <v>47</v>
      </c>
      <c r="L7" s="11">
        <f t="shared" si="2"/>
        <v>767</v>
      </c>
      <c r="M7" s="11">
        <f t="shared" si="2"/>
        <v>0</v>
      </c>
      <c r="N7" s="11">
        <f t="shared" si="2"/>
        <v>715.9</v>
      </c>
      <c r="O7" s="2"/>
      <c r="P7" s="11">
        <v>3.5</v>
      </c>
      <c r="Q7" s="11">
        <v>14.5</v>
      </c>
      <c r="R7" s="11">
        <v>7.5</v>
      </c>
      <c r="S7" s="11">
        <v>80</v>
      </c>
      <c r="T7" s="11">
        <v>80</v>
      </c>
      <c r="U7" s="11">
        <v>44.2</v>
      </c>
      <c r="V7" s="11">
        <v>45</v>
      </c>
      <c r="W7" s="11">
        <v>75.900000000000006</v>
      </c>
      <c r="X7" s="11">
        <v>80</v>
      </c>
      <c r="Y7" s="11">
        <v>80</v>
      </c>
      <c r="Z7" s="11">
        <v>80</v>
      </c>
      <c r="AA7" s="11">
        <v>80</v>
      </c>
      <c r="AB7" s="11">
        <v>80</v>
      </c>
      <c r="AC7" s="11">
        <v>80</v>
      </c>
      <c r="AD7" s="11">
        <v>80</v>
      </c>
      <c r="AE7" s="11">
        <v>10</v>
      </c>
      <c r="AF7" s="11">
        <v>12</v>
      </c>
      <c r="AG7" s="98">
        <v>25</v>
      </c>
      <c r="AH7" s="11">
        <v>375</v>
      </c>
      <c r="AI7" s="11">
        <v>80</v>
      </c>
      <c r="AJ7" s="11">
        <v>80</v>
      </c>
      <c r="AK7" s="11">
        <v>80</v>
      </c>
      <c r="AL7" s="11">
        <v>80</v>
      </c>
      <c r="AM7" s="11">
        <v>30</v>
      </c>
      <c r="AN7" s="11">
        <v>30</v>
      </c>
      <c r="AO7" s="11">
        <v>55</v>
      </c>
      <c r="AP7" s="11">
        <v>52</v>
      </c>
    </row>
    <row r="8" spans="1:43" x14ac:dyDescent="0.25">
      <c r="F8" s="19" t="s">
        <v>1</v>
      </c>
      <c r="G8" s="8"/>
      <c r="H8" s="8"/>
      <c r="I8" s="8"/>
      <c r="J8" s="8"/>
      <c r="K8" s="8"/>
      <c r="L8" s="8"/>
      <c r="M8" s="8"/>
      <c r="N8" s="8"/>
      <c r="O8" s="2"/>
      <c r="P8" s="8">
        <v>0.85</v>
      </c>
      <c r="Q8" s="8">
        <v>0.25265314954337859</v>
      </c>
      <c r="R8" s="8">
        <v>0.25752965981735104</v>
      </c>
      <c r="S8" s="8">
        <v>0.40697404898871098</v>
      </c>
      <c r="T8" s="8">
        <v>0.40697404898871098</v>
      </c>
      <c r="U8" s="8">
        <v>0.23964747091882113</v>
      </c>
      <c r="V8" s="8">
        <v>0.2751581326991393</v>
      </c>
      <c r="W8" s="8">
        <v>0.42651502639189931</v>
      </c>
      <c r="X8" s="8">
        <v>0.40697404898871098</v>
      </c>
      <c r="Y8" s="8">
        <v>0.40697404898871098</v>
      </c>
      <c r="Z8" s="8">
        <v>0.42296207765584903</v>
      </c>
      <c r="AA8" s="8">
        <v>0.3554743804302225</v>
      </c>
      <c r="AB8" s="8">
        <v>0.45526436222589328</v>
      </c>
      <c r="AC8" s="8">
        <v>0.26619339517840834</v>
      </c>
      <c r="AD8" s="8">
        <v>0.2661933951784084</v>
      </c>
      <c r="AE8" s="8">
        <v>0.27082260194795876</v>
      </c>
      <c r="AF8" s="8">
        <v>0.29102209962533393</v>
      </c>
      <c r="AG8" s="99">
        <v>0.85</v>
      </c>
      <c r="AH8" s="8">
        <v>0.30707306112157529</v>
      </c>
      <c r="AI8" s="8">
        <v>0.32705458225742007</v>
      </c>
      <c r="AJ8" s="8">
        <v>0.32705458225742007</v>
      </c>
      <c r="AK8" s="8">
        <v>0.32705458225742007</v>
      </c>
      <c r="AL8" s="8">
        <v>0.32705458225742007</v>
      </c>
      <c r="AM8" s="8">
        <v>0.32705458225742007</v>
      </c>
      <c r="AN8" s="8">
        <v>0.32705458225742007</v>
      </c>
      <c r="AO8" s="8">
        <v>0.23464277521473398</v>
      </c>
      <c r="AP8" s="8">
        <v>0.23769497716894974</v>
      </c>
    </row>
    <row r="9" spans="1:43" x14ac:dyDescent="0.25">
      <c r="F9" s="19" t="s">
        <v>30</v>
      </c>
      <c r="G9" s="6"/>
      <c r="H9" s="6"/>
      <c r="I9" s="6"/>
      <c r="J9" s="6"/>
      <c r="K9" s="6"/>
      <c r="L9" s="6"/>
      <c r="M9" s="6"/>
      <c r="N9" s="6"/>
      <c r="O9" s="2"/>
      <c r="P9" s="37">
        <v>26061</v>
      </c>
      <c r="Q9" s="37">
        <v>32092.003055000001</v>
      </c>
      <c r="R9" s="37">
        <v>16919.698649999998</v>
      </c>
      <c r="S9" s="37">
        <v>285207.41353128868</v>
      </c>
      <c r="T9" s="37">
        <v>285207.41353128868</v>
      </c>
      <c r="U9" s="37">
        <v>92789.583560000014</v>
      </c>
      <c r="V9" s="37">
        <v>108467.33591000002</v>
      </c>
      <c r="W9" s="37">
        <v>283583.01680755161</v>
      </c>
      <c r="X9" s="37">
        <v>285207.41353128868</v>
      </c>
      <c r="Y9" s="37">
        <v>285207.41353128868</v>
      </c>
      <c r="Z9" s="37">
        <v>296411.82402121898</v>
      </c>
      <c r="AA9" s="37">
        <v>249116.44580549994</v>
      </c>
      <c r="AB9" s="37">
        <v>319049.26504790602</v>
      </c>
      <c r="AC9" s="37">
        <v>186548.33134102856</v>
      </c>
      <c r="AD9" s="37">
        <v>186548.33134102859</v>
      </c>
      <c r="AE9" s="37">
        <v>23724.05993064119</v>
      </c>
      <c r="AF9" s="37">
        <v>30592.243112615106</v>
      </c>
      <c r="AG9" s="100">
        <f>AG7*AG8*8760</f>
        <v>186150</v>
      </c>
      <c r="AH9" s="37">
        <v>1008735.0057843748</v>
      </c>
      <c r="AI9" s="37">
        <v>229199.85124599998</v>
      </c>
      <c r="AJ9" s="37">
        <v>229199.85124599998</v>
      </c>
      <c r="AK9" s="37">
        <v>229199.85124599998</v>
      </c>
      <c r="AL9" s="37">
        <v>229199.85124599998</v>
      </c>
      <c r="AM9" s="37">
        <v>85949.944217249998</v>
      </c>
      <c r="AN9" s="37">
        <v>85949.944217249998</v>
      </c>
      <c r="AO9" s="37">
        <v>113050.88909845884</v>
      </c>
      <c r="AP9" s="37">
        <v>108274.81599999999</v>
      </c>
    </row>
    <row r="10" spans="1:43" x14ac:dyDescent="0.25">
      <c r="F10" s="19" t="s">
        <v>3</v>
      </c>
      <c r="G10" s="6"/>
      <c r="H10" s="6"/>
      <c r="I10" s="6"/>
      <c r="J10" s="6"/>
      <c r="K10" s="6"/>
      <c r="L10" s="6"/>
      <c r="M10" s="6"/>
      <c r="N10" s="6"/>
      <c r="O10" s="2"/>
      <c r="P10" s="8">
        <f>INDEX(Queue!$G$29:$G$124,MATCH(P3,Queue!$J$29:$J$124,0))</f>
        <v>1</v>
      </c>
      <c r="Q10" s="8">
        <f>INDEX(Queue!$G$29:$G$124,MATCH(Q3,Queue!$J$29:$J$124,0))</f>
        <v>0.39100000000000001</v>
      </c>
      <c r="R10" s="8">
        <f>INDEX(Queue!$G$29:$G$124,MATCH(R3,Queue!$J$29:$J$124,0))</f>
        <v>0.39100000000000001</v>
      </c>
      <c r="S10" s="8">
        <f>INDEX(Queue!$G$29:$G$124,MATCH(S3,Queue!$J$29:$J$124,0))</f>
        <v>0.14499999999999999</v>
      </c>
      <c r="T10" s="8">
        <f>INDEX(Queue!$G$29:$G$124,MATCH(T3,Queue!$J$29:$J$124,0))</f>
        <v>0.14499999999999999</v>
      </c>
      <c r="U10" s="8">
        <f>INDEX(Queue!$G$29:$G$124,MATCH(U3,Queue!$J$29:$J$124,0))</f>
        <v>0.36699999999999999</v>
      </c>
      <c r="V10" s="8">
        <f>INDEX(Queue!$G$29:$G$124,MATCH(V3,Queue!$J$29:$J$124,0))</f>
        <v>0.36699999999999999</v>
      </c>
      <c r="W10" s="8">
        <f>INDEX(Queue!$G$29:$G$124,MATCH(W3,Queue!$J$29:$J$124,0))</f>
        <v>0.14499999999999999</v>
      </c>
      <c r="X10" s="8">
        <f>INDEX(Queue!$G$29:$G$124,MATCH(X3,Queue!$J$29:$J$124,0))</f>
        <v>0.14499999999999999</v>
      </c>
      <c r="Y10" s="8">
        <f>INDEX(Queue!$G$29:$G$124,MATCH(Y3,Queue!$J$29:$J$124,0))</f>
        <v>0.14499999999999999</v>
      </c>
      <c r="Z10" s="8">
        <f>INDEX(Queue!$G$29:$G$124,MATCH(Z3,Queue!$J$29:$J$124,0))</f>
        <v>0.14499999999999999</v>
      </c>
      <c r="AA10" s="8">
        <f>INDEX(Queue!$G$29:$G$124,MATCH(AA3,Queue!$J$29:$J$124,0))</f>
        <v>0.14499999999999999</v>
      </c>
      <c r="AB10" s="8">
        <f>INDEX(Queue!$G$29:$G$124,MATCH(AB3,Queue!$J$29:$J$124,0))</f>
        <v>0.14499999999999999</v>
      </c>
      <c r="AC10" s="8">
        <f>INDEX(Queue!$G$29:$G$124,MATCH(AC3,Queue!$J$29:$J$124,0))</f>
        <v>0.36699999999999999</v>
      </c>
      <c r="AD10" s="8">
        <f>INDEX(Queue!$G$29:$G$124,MATCH(AD3,Queue!$J$29:$J$124,0))</f>
        <v>0.39100000000000001</v>
      </c>
      <c r="AE10" s="8">
        <v>0.36699999999999999</v>
      </c>
      <c r="AF10" s="8">
        <f>INDEX(Queue!$G$29:$G$124,MATCH(AF3,Queue!$J$29:$J$124,0))</f>
        <v>0.37850000000000006</v>
      </c>
      <c r="AG10" s="8">
        <f>INDEX(Queue!$G$29:$G$124,MATCH(AG3,Queue!$J$29:$J$124,0))</f>
        <v>1</v>
      </c>
      <c r="AH10" s="8">
        <f>INDEX(Queue!$G$29:$G$124,MATCH(AH3,Queue!$J$29:$J$124,0))</f>
        <v>0.39100000000000001</v>
      </c>
      <c r="AI10" s="8">
        <f>INDEX(Queue!$G$29:$G$124,MATCH(AI3,Queue!$J$29:$J$124,0))</f>
        <v>0.34100000000000003</v>
      </c>
      <c r="AJ10" s="8">
        <f>INDEX(Queue!$G$29:$G$124,MATCH(AJ3,Queue!$J$29:$J$124,0))</f>
        <v>0.34100000000000003</v>
      </c>
      <c r="AK10" s="8">
        <f>INDEX(Queue!$G$29:$G$124,MATCH(AK3,Queue!$J$29:$J$124,0))</f>
        <v>0.34100000000000003</v>
      </c>
      <c r="AL10" s="8">
        <f>INDEX(Queue!$G$29:$G$124,MATCH(AL3,Queue!$J$29:$J$124,0))</f>
        <v>0.34100000000000003</v>
      </c>
      <c r="AM10" s="8">
        <f>INDEX(Queue!$G$29:$G$124,MATCH(AM3,Queue!$J$29:$J$124,0))</f>
        <v>0.34100000000000003</v>
      </c>
      <c r="AN10" s="8">
        <f>INDEX(Queue!$G$29:$G$124,MATCH(AN3,Queue!$J$29:$J$124,0))</f>
        <v>0.34100000000000003</v>
      </c>
      <c r="AO10" s="8">
        <f>INDEX(Queue!$G$29:$G$124,MATCH(AO3,Queue!$J$29:$J$124,0))</f>
        <v>0.36699999999999999</v>
      </c>
      <c r="AP10" s="8">
        <f>INDEX(Queue!$G$29:$G$124,MATCH(AP3,Queue!$J$29:$J$124,0))</f>
        <v>0.32200000000000001</v>
      </c>
    </row>
    <row r="11" spans="1:43" x14ac:dyDescent="0.25">
      <c r="F11" s="19" t="s">
        <v>31</v>
      </c>
      <c r="G11" s="6"/>
      <c r="H11" s="6"/>
      <c r="I11" s="6"/>
      <c r="J11" s="6"/>
      <c r="K11" s="6"/>
      <c r="L11" s="6"/>
      <c r="M11" s="6"/>
      <c r="N11" s="6"/>
      <c r="O11" s="2"/>
      <c r="P11" s="31">
        <v>0</v>
      </c>
      <c r="Q11" s="31">
        <v>8.0000000000000002E-3</v>
      </c>
      <c r="R11" s="31">
        <v>8.0000000000000002E-3</v>
      </c>
      <c r="S11" s="31">
        <v>0</v>
      </c>
      <c r="T11" s="31">
        <v>0</v>
      </c>
      <c r="U11" s="31">
        <v>8.0000000000000002E-3</v>
      </c>
      <c r="V11" s="31">
        <v>8.0000000000000002E-3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7.0000000000000001E-3</v>
      </c>
      <c r="AD11" s="31">
        <v>8.0000000000000002E-3</v>
      </c>
      <c r="AE11" s="31">
        <v>5.0000000000000001E-3</v>
      </c>
      <c r="AF11" s="31">
        <v>7.0833333333333338E-3</v>
      </c>
      <c r="AG11" s="31">
        <v>0</v>
      </c>
      <c r="AH11" s="31">
        <v>7.0000000000000001E-3</v>
      </c>
      <c r="AI11" s="31">
        <v>5.0000000000000001E-3</v>
      </c>
      <c r="AJ11" s="31">
        <v>5.0000000000000001E-3</v>
      </c>
      <c r="AK11" s="31">
        <v>5.0000000000000001E-3</v>
      </c>
      <c r="AL11" s="31">
        <v>5.0000000000000001E-3</v>
      </c>
      <c r="AM11" s="31">
        <v>5.0000000000000001E-3</v>
      </c>
      <c r="AN11" s="31">
        <v>5.0000000000000001E-3</v>
      </c>
      <c r="AO11" s="31">
        <v>5.0000000000000001E-3</v>
      </c>
      <c r="AP11" s="31">
        <v>5.0000000000000001E-3</v>
      </c>
      <c r="AQ11" s="17" t="str">
        <f>AQ3</f>
        <v>&lt; -- End of Section</v>
      </c>
    </row>
    <row r="12" spans="1:43" x14ac:dyDescent="0.25">
      <c r="A12" s="3" t="s">
        <v>17</v>
      </c>
      <c r="B12" s="3"/>
      <c r="C12" s="29"/>
      <c r="D12" s="30"/>
      <c r="F12" s="19" t="s">
        <v>32</v>
      </c>
      <c r="G12" s="13"/>
      <c r="H12" s="13"/>
      <c r="I12" s="13"/>
      <c r="J12" s="13"/>
      <c r="K12" s="13"/>
      <c r="L12" s="13"/>
      <c r="M12" s="13"/>
      <c r="N12" s="13"/>
      <c r="P12" s="32" t="s">
        <v>93</v>
      </c>
      <c r="Q12" s="32" t="s">
        <v>131</v>
      </c>
      <c r="R12" s="32" t="s">
        <v>131</v>
      </c>
      <c r="S12" s="32" t="s">
        <v>93</v>
      </c>
      <c r="T12" s="32" t="s">
        <v>93</v>
      </c>
      <c r="U12" s="32" t="s">
        <v>131</v>
      </c>
      <c r="V12" s="32" t="s">
        <v>131</v>
      </c>
      <c r="W12" s="32" t="s">
        <v>93</v>
      </c>
      <c r="X12" s="32" t="s">
        <v>93</v>
      </c>
      <c r="Y12" s="32" t="s">
        <v>93</v>
      </c>
      <c r="Z12" s="32" t="s">
        <v>93</v>
      </c>
      <c r="AA12" s="32" t="s">
        <v>93</v>
      </c>
      <c r="AB12" s="32" t="s">
        <v>93</v>
      </c>
      <c r="AC12" s="32" t="s">
        <v>131</v>
      </c>
      <c r="AD12" s="32" t="s">
        <v>131</v>
      </c>
      <c r="AE12" s="32" t="s">
        <v>131</v>
      </c>
      <c r="AF12" s="32" t="s">
        <v>131</v>
      </c>
      <c r="AG12" s="32" t="s">
        <v>131</v>
      </c>
      <c r="AH12" s="32" t="s">
        <v>131</v>
      </c>
      <c r="AI12" s="32" t="s">
        <v>131</v>
      </c>
      <c r="AJ12" s="32" t="s">
        <v>131</v>
      </c>
      <c r="AK12" s="32" t="s">
        <v>131</v>
      </c>
      <c r="AL12" s="32" t="s">
        <v>131</v>
      </c>
      <c r="AM12" s="32" t="s">
        <v>131</v>
      </c>
      <c r="AN12" s="32" t="s">
        <v>131</v>
      </c>
      <c r="AO12" s="32" t="s">
        <v>93</v>
      </c>
      <c r="AP12" s="32" t="s">
        <v>93</v>
      </c>
    </row>
    <row r="13" spans="1:43" x14ac:dyDescent="0.25">
      <c r="A13" s="20"/>
      <c r="B13" s="20"/>
      <c r="C13" s="20"/>
      <c r="D13" s="20"/>
      <c r="AE13" s="101"/>
      <c r="AF13" s="102"/>
    </row>
    <row r="14" spans="1:43" x14ac:dyDescent="0.25">
      <c r="B14" s="1" t="s">
        <v>37</v>
      </c>
      <c r="F14" s="22" t="s">
        <v>62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</row>
    <row r="15" spans="1:43" x14ac:dyDescent="0.25">
      <c r="B15" s="1">
        <f>F16-F15</f>
        <v>31</v>
      </c>
      <c r="F15" s="24">
        <v>42005</v>
      </c>
      <c r="G15" s="25">
        <f t="shared" ref="G15:G78" si="3">SUMPRODUCT($P$7:$AQ$7,P15:AQ15)/$G$7</f>
        <v>0</v>
      </c>
      <c r="H15" s="25"/>
      <c r="I15" s="25"/>
      <c r="J15" s="25"/>
      <c r="K15" s="25"/>
      <c r="L15" s="25"/>
      <c r="M15" s="25"/>
      <c r="N15" s="25"/>
      <c r="O15" s="23"/>
      <c r="P15" s="25">
        <f>IF($F15=P$4,1,0)</f>
        <v>0</v>
      </c>
      <c r="Q15" s="25">
        <f t="shared" ref="Q15:Y15" si="4">IF($F15=Q$4,1,0)</f>
        <v>0</v>
      </c>
      <c r="R15" s="25">
        <f t="shared" si="4"/>
        <v>0</v>
      </c>
      <c r="S15" s="25">
        <f t="shared" si="4"/>
        <v>0</v>
      </c>
      <c r="T15" s="25">
        <f t="shared" si="4"/>
        <v>0</v>
      </c>
      <c r="U15" s="25">
        <f t="shared" si="4"/>
        <v>0</v>
      </c>
      <c r="V15" s="25">
        <f t="shared" si="4"/>
        <v>0</v>
      </c>
      <c r="W15" s="25">
        <f t="shared" si="4"/>
        <v>0</v>
      </c>
      <c r="X15" s="25">
        <f t="shared" si="4"/>
        <v>0</v>
      </c>
      <c r="Y15" s="25">
        <f t="shared" si="4"/>
        <v>0</v>
      </c>
      <c r="Z15" s="25">
        <f t="shared" ref="Z15:AP15" si="5">IF($F15=Z$4,1,0)</f>
        <v>0</v>
      </c>
      <c r="AA15" s="25">
        <f t="shared" si="5"/>
        <v>0</v>
      </c>
      <c r="AB15" s="25">
        <f t="shared" si="5"/>
        <v>0</v>
      </c>
      <c r="AC15" s="25">
        <f t="shared" si="5"/>
        <v>0</v>
      </c>
      <c r="AD15" s="25">
        <f t="shared" si="5"/>
        <v>0</v>
      </c>
      <c r="AE15" s="25"/>
      <c r="AF15" s="25"/>
      <c r="AG15" s="25">
        <f t="shared" si="5"/>
        <v>0</v>
      </c>
      <c r="AH15" s="25">
        <f t="shared" si="5"/>
        <v>0</v>
      </c>
      <c r="AI15" s="25">
        <f t="shared" si="5"/>
        <v>0</v>
      </c>
      <c r="AJ15" s="25">
        <f t="shared" si="5"/>
        <v>0</v>
      </c>
      <c r="AK15" s="25">
        <f t="shared" si="5"/>
        <v>0</v>
      </c>
      <c r="AL15" s="25">
        <f t="shared" si="5"/>
        <v>0</v>
      </c>
      <c r="AM15" s="25">
        <f t="shared" si="5"/>
        <v>0</v>
      </c>
      <c r="AN15" s="25">
        <f t="shared" si="5"/>
        <v>0</v>
      </c>
      <c r="AO15" s="25">
        <f t="shared" si="5"/>
        <v>0</v>
      </c>
      <c r="AP15" s="25">
        <f t="shared" si="5"/>
        <v>0</v>
      </c>
    </row>
    <row r="16" spans="1:43" hidden="1" outlineLevel="1" x14ac:dyDescent="0.25">
      <c r="B16" s="1">
        <f t="shared" ref="B16:B79" si="6">F17-F16</f>
        <v>28</v>
      </c>
      <c r="F16" s="24">
        <f>EDATE(F15,1)</f>
        <v>42036</v>
      </c>
      <c r="G16" s="25">
        <f t="shared" si="3"/>
        <v>0</v>
      </c>
      <c r="H16" s="25"/>
      <c r="I16" s="25"/>
      <c r="J16" s="25"/>
      <c r="K16" s="25"/>
      <c r="L16" s="25"/>
      <c r="M16" s="25"/>
      <c r="N16" s="25"/>
      <c r="O16" s="23"/>
      <c r="P16" s="25">
        <f>IF($F16=P$4,1,P15)</f>
        <v>0</v>
      </c>
      <c r="Q16" s="25">
        <f t="shared" ref="Q16:Y19" si="7">IF($F16=Q$4,1,Q15)</f>
        <v>0</v>
      </c>
      <c r="R16" s="25">
        <f t="shared" si="7"/>
        <v>0</v>
      </c>
      <c r="S16" s="25">
        <f t="shared" si="7"/>
        <v>0</v>
      </c>
      <c r="T16" s="25">
        <f t="shared" si="7"/>
        <v>0</v>
      </c>
      <c r="U16" s="25">
        <f t="shared" si="7"/>
        <v>0</v>
      </c>
      <c r="V16" s="25">
        <f t="shared" si="7"/>
        <v>0</v>
      </c>
      <c r="W16" s="25">
        <f t="shared" si="7"/>
        <v>0</v>
      </c>
      <c r="X16" s="25">
        <f t="shared" si="7"/>
        <v>0</v>
      </c>
      <c r="Y16" s="25">
        <f t="shared" si="7"/>
        <v>0</v>
      </c>
      <c r="Z16" s="25">
        <f t="shared" ref="Z16:AD26" si="8">IF($F16=Z$4,1,Z15)</f>
        <v>0</v>
      </c>
      <c r="AA16" s="25">
        <f t="shared" si="8"/>
        <v>0</v>
      </c>
      <c r="AB16" s="25">
        <f t="shared" si="8"/>
        <v>0</v>
      </c>
      <c r="AC16" s="25">
        <f t="shared" si="8"/>
        <v>0</v>
      </c>
      <c r="AD16" s="25">
        <f t="shared" si="8"/>
        <v>0</v>
      </c>
      <c r="AE16" s="25"/>
      <c r="AF16" s="25"/>
      <c r="AG16" s="25">
        <f t="shared" ref="AG16" si="9">IF($F16=AG$4,1,AG15)</f>
        <v>0</v>
      </c>
      <c r="AH16" s="25">
        <f t="shared" ref="AH16:AI26" si="10">IF($F16=AH$4,1,AH15)</f>
        <v>0</v>
      </c>
      <c r="AI16" s="25">
        <f t="shared" si="10"/>
        <v>0</v>
      </c>
      <c r="AJ16" s="25">
        <f t="shared" ref="AJ16:AK16" si="11">IF($F16=AJ$4,1,AJ15)</f>
        <v>0</v>
      </c>
      <c r="AK16" s="25">
        <f t="shared" si="11"/>
        <v>0</v>
      </c>
      <c r="AL16" s="25">
        <f t="shared" ref="AL16:AP16" si="12">IF($F16=AL$4,1,AL15)</f>
        <v>0</v>
      </c>
      <c r="AM16" s="25">
        <f t="shared" si="12"/>
        <v>0</v>
      </c>
      <c r="AN16" s="25">
        <f t="shared" ref="AN16" si="13">IF($F16=AN$4,1,AN15)</f>
        <v>0</v>
      </c>
      <c r="AO16" s="25">
        <f t="shared" si="12"/>
        <v>0</v>
      </c>
      <c r="AP16" s="25">
        <f t="shared" si="12"/>
        <v>0</v>
      </c>
    </row>
    <row r="17" spans="2:42" hidden="1" outlineLevel="1" x14ac:dyDescent="0.25">
      <c r="B17" s="1">
        <f t="shared" si="6"/>
        <v>31</v>
      </c>
      <c r="F17" s="24">
        <f t="shared" ref="F17:F80" si="14">EDATE(F16,1)</f>
        <v>42064</v>
      </c>
      <c r="G17" s="25">
        <f t="shared" si="3"/>
        <v>0</v>
      </c>
      <c r="H17" s="25"/>
      <c r="I17" s="25"/>
      <c r="J17" s="25"/>
      <c r="K17" s="25"/>
      <c r="L17" s="25"/>
      <c r="M17" s="25"/>
      <c r="N17" s="25"/>
      <c r="O17" s="23"/>
      <c r="P17" s="25">
        <f t="shared" ref="P17:P26" si="15">IF($F17=P$4,1,P16)</f>
        <v>0</v>
      </c>
      <c r="Q17" s="25">
        <f t="shared" si="7"/>
        <v>0</v>
      </c>
      <c r="R17" s="25">
        <f t="shared" si="7"/>
        <v>0</v>
      </c>
      <c r="S17" s="25">
        <f t="shared" si="7"/>
        <v>0</v>
      </c>
      <c r="T17" s="25">
        <f t="shared" si="7"/>
        <v>0</v>
      </c>
      <c r="U17" s="25">
        <f t="shared" si="7"/>
        <v>0</v>
      </c>
      <c r="V17" s="25">
        <f t="shared" si="7"/>
        <v>0</v>
      </c>
      <c r="W17" s="25">
        <f t="shared" si="7"/>
        <v>0</v>
      </c>
      <c r="X17" s="25">
        <f t="shared" si="7"/>
        <v>0</v>
      </c>
      <c r="Y17" s="25">
        <f t="shared" si="7"/>
        <v>0</v>
      </c>
      <c r="Z17" s="25">
        <f t="shared" si="8"/>
        <v>0</v>
      </c>
      <c r="AA17" s="25">
        <f t="shared" si="8"/>
        <v>0</v>
      </c>
      <c r="AB17" s="25">
        <f t="shared" si="8"/>
        <v>0</v>
      </c>
      <c r="AC17" s="25">
        <f t="shared" si="8"/>
        <v>0</v>
      </c>
      <c r="AD17" s="25">
        <f t="shared" si="8"/>
        <v>0</v>
      </c>
      <c r="AE17" s="25"/>
      <c r="AF17" s="25"/>
      <c r="AG17" s="25">
        <f t="shared" ref="AG17" si="16">IF($F17=AG$4,1,AG16)</f>
        <v>0</v>
      </c>
      <c r="AH17" s="25">
        <f t="shared" ref="AH17" si="17">IF($F17=AH$4,1,AH16)</f>
        <v>0</v>
      </c>
      <c r="AI17" s="25">
        <f t="shared" si="10"/>
        <v>0</v>
      </c>
      <c r="AJ17" s="25">
        <f t="shared" ref="AJ17:AK17" si="18">IF($F17=AJ$4,1,AJ16)</f>
        <v>0</v>
      </c>
      <c r="AK17" s="25">
        <f t="shared" si="18"/>
        <v>0</v>
      </c>
      <c r="AL17" s="25">
        <f t="shared" ref="AL17:AP17" si="19">IF($F17=AL$4,1,AL16)</f>
        <v>0</v>
      </c>
      <c r="AM17" s="25">
        <f t="shared" si="19"/>
        <v>0</v>
      </c>
      <c r="AN17" s="25">
        <f t="shared" ref="AN17" si="20">IF($F17=AN$4,1,AN16)</f>
        <v>0</v>
      </c>
      <c r="AO17" s="25">
        <f t="shared" si="19"/>
        <v>0</v>
      </c>
      <c r="AP17" s="25">
        <f t="shared" si="19"/>
        <v>0</v>
      </c>
    </row>
    <row r="18" spans="2:42" hidden="1" outlineLevel="1" x14ac:dyDescent="0.25">
      <c r="B18" s="1">
        <f t="shared" si="6"/>
        <v>30</v>
      </c>
      <c r="F18" s="24">
        <f t="shared" si="14"/>
        <v>42095</v>
      </c>
      <c r="G18" s="25">
        <f t="shared" si="3"/>
        <v>0</v>
      </c>
      <c r="H18" s="25"/>
      <c r="I18" s="25"/>
      <c r="J18" s="25"/>
      <c r="K18" s="25"/>
      <c r="L18" s="25"/>
      <c r="M18" s="25"/>
      <c r="N18" s="25"/>
      <c r="O18" s="23"/>
      <c r="P18" s="25">
        <f t="shared" si="15"/>
        <v>0</v>
      </c>
      <c r="Q18" s="25">
        <f t="shared" si="7"/>
        <v>0</v>
      </c>
      <c r="R18" s="25">
        <f t="shared" si="7"/>
        <v>0</v>
      </c>
      <c r="S18" s="25">
        <f t="shared" si="7"/>
        <v>0</v>
      </c>
      <c r="T18" s="25">
        <f t="shared" si="7"/>
        <v>0</v>
      </c>
      <c r="U18" s="25">
        <f t="shared" si="7"/>
        <v>0</v>
      </c>
      <c r="V18" s="25">
        <f t="shared" si="7"/>
        <v>0</v>
      </c>
      <c r="W18" s="25">
        <f t="shared" si="7"/>
        <v>0</v>
      </c>
      <c r="X18" s="25">
        <f t="shared" si="7"/>
        <v>0</v>
      </c>
      <c r="Y18" s="25">
        <f t="shared" si="7"/>
        <v>0</v>
      </c>
      <c r="Z18" s="25">
        <f t="shared" si="8"/>
        <v>0</v>
      </c>
      <c r="AA18" s="25">
        <f t="shared" si="8"/>
        <v>0</v>
      </c>
      <c r="AB18" s="25">
        <f t="shared" si="8"/>
        <v>0</v>
      </c>
      <c r="AC18" s="25">
        <f t="shared" si="8"/>
        <v>0</v>
      </c>
      <c r="AD18" s="25">
        <f t="shared" si="8"/>
        <v>0</v>
      </c>
      <c r="AE18" s="25"/>
      <c r="AF18" s="25"/>
      <c r="AG18" s="25">
        <f t="shared" ref="AG18" si="21">IF($F18=AG$4,1,AG17)</f>
        <v>0</v>
      </c>
      <c r="AH18" s="25">
        <f t="shared" ref="AH18" si="22">IF($F18=AH$4,1,AH17)</f>
        <v>0</v>
      </c>
      <c r="AI18" s="25">
        <f t="shared" si="10"/>
        <v>0</v>
      </c>
      <c r="AJ18" s="25">
        <f t="shared" ref="AJ18:AK18" si="23">IF($F18=AJ$4,1,AJ17)</f>
        <v>0</v>
      </c>
      <c r="AK18" s="25">
        <f t="shared" si="23"/>
        <v>0</v>
      </c>
      <c r="AL18" s="25">
        <f t="shared" ref="AL18:AP18" si="24">IF($F18=AL$4,1,AL17)</f>
        <v>0</v>
      </c>
      <c r="AM18" s="25">
        <f t="shared" si="24"/>
        <v>0</v>
      </c>
      <c r="AN18" s="25">
        <f t="shared" ref="AN18" si="25">IF($F18=AN$4,1,AN17)</f>
        <v>0</v>
      </c>
      <c r="AO18" s="25">
        <f t="shared" si="24"/>
        <v>0</v>
      </c>
      <c r="AP18" s="25">
        <f t="shared" si="24"/>
        <v>0</v>
      </c>
    </row>
    <row r="19" spans="2:42" hidden="1" outlineLevel="1" x14ac:dyDescent="0.25">
      <c r="B19" s="1">
        <f t="shared" si="6"/>
        <v>31</v>
      </c>
      <c r="F19" s="24">
        <f t="shared" si="14"/>
        <v>42125</v>
      </c>
      <c r="G19" s="25">
        <f t="shared" si="3"/>
        <v>0</v>
      </c>
      <c r="H19" s="25"/>
      <c r="I19" s="25"/>
      <c r="J19" s="25"/>
      <c r="K19" s="25"/>
      <c r="L19" s="25"/>
      <c r="M19" s="25"/>
      <c r="N19" s="25"/>
      <c r="O19" s="23"/>
      <c r="P19" s="25">
        <f t="shared" si="15"/>
        <v>0</v>
      </c>
      <c r="Q19" s="25">
        <f t="shared" si="7"/>
        <v>0</v>
      </c>
      <c r="R19" s="25">
        <f t="shared" si="7"/>
        <v>0</v>
      </c>
      <c r="S19" s="25">
        <f t="shared" si="7"/>
        <v>0</v>
      </c>
      <c r="T19" s="25">
        <f t="shared" si="7"/>
        <v>0</v>
      </c>
      <c r="U19" s="25">
        <f t="shared" si="7"/>
        <v>0</v>
      </c>
      <c r="V19" s="25">
        <f t="shared" si="7"/>
        <v>0</v>
      </c>
      <c r="W19" s="25">
        <f t="shared" si="7"/>
        <v>0</v>
      </c>
      <c r="X19" s="25">
        <f t="shared" si="7"/>
        <v>0</v>
      </c>
      <c r="Y19" s="25">
        <f t="shared" si="7"/>
        <v>0</v>
      </c>
      <c r="Z19" s="25">
        <f t="shared" si="8"/>
        <v>0</v>
      </c>
      <c r="AA19" s="25">
        <f t="shared" si="8"/>
        <v>0</v>
      </c>
      <c r="AB19" s="25">
        <f t="shared" si="8"/>
        <v>0</v>
      </c>
      <c r="AC19" s="25">
        <f t="shared" si="8"/>
        <v>0</v>
      </c>
      <c r="AD19" s="25">
        <f t="shared" si="8"/>
        <v>0</v>
      </c>
      <c r="AE19" s="25"/>
      <c r="AF19" s="25"/>
      <c r="AG19" s="25">
        <f t="shared" ref="AG19" si="26">IF($F19=AG$4,1,AG18)</f>
        <v>0</v>
      </c>
      <c r="AH19" s="25">
        <f t="shared" ref="AH19" si="27">IF($F19=AH$4,1,AH18)</f>
        <v>0</v>
      </c>
      <c r="AI19" s="25">
        <f t="shared" si="10"/>
        <v>0</v>
      </c>
      <c r="AJ19" s="25">
        <f t="shared" ref="AJ19:AK19" si="28">IF($F19=AJ$4,1,AJ18)</f>
        <v>0</v>
      </c>
      <c r="AK19" s="25">
        <f t="shared" si="28"/>
        <v>0</v>
      </c>
      <c r="AL19" s="25">
        <f t="shared" ref="AL19:AP19" si="29">IF($F19=AL$4,1,AL18)</f>
        <v>0</v>
      </c>
      <c r="AM19" s="25">
        <f t="shared" si="29"/>
        <v>0</v>
      </c>
      <c r="AN19" s="25">
        <f t="shared" ref="AN19" si="30">IF($F19=AN$4,1,AN18)</f>
        <v>0</v>
      </c>
      <c r="AO19" s="25">
        <f t="shared" si="29"/>
        <v>0</v>
      </c>
      <c r="AP19" s="25">
        <f t="shared" si="29"/>
        <v>0</v>
      </c>
    </row>
    <row r="20" spans="2:42" hidden="1" outlineLevel="1" x14ac:dyDescent="0.25">
      <c r="B20" s="1">
        <f t="shared" si="6"/>
        <v>30</v>
      </c>
      <c r="F20" s="24">
        <f t="shared" si="14"/>
        <v>42156</v>
      </c>
      <c r="G20" s="25">
        <f t="shared" si="3"/>
        <v>0</v>
      </c>
      <c r="H20" s="25"/>
      <c r="I20" s="25"/>
      <c r="J20" s="25"/>
      <c r="K20" s="25"/>
      <c r="L20" s="25"/>
      <c r="M20" s="25"/>
      <c r="N20" s="25"/>
      <c r="O20" s="23"/>
      <c r="P20" s="25">
        <f t="shared" si="15"/>
        <v>0</v>
      </c>
      <c r="Q20" s="25">
        <f t="shared" ref="Q20:Q26" si="31">IF($F20=Q$4,1,Q19)</f>
        <v>0</v>
      </c>
      <c r="R20" s="25">
        <f t="shared" ref="R20:R26" si="32">IF($F20=R$4,1,R19)</f>
        <v>0</v>
      </c>
      <c r="S20" s="25">
        <f t="shared" ref="S20:S26" si="33">IF($F20=S$4,1,S19)</f>
        <v>0</v>
      </c>
      <c r="T20" s="25">
        <f t="shared" ref="T20:T26" si="34">IF($F20=T$4,1,T19)</f>
        <v>0</v>
      </c>
      <c r="U20" s="25">
        <f t="shared" ref="U20:U26" si="35">IF($F20=U$4,1,U19)</f>
        <v>0</v>
      </c>
      <c r="V20" s="25">
        <f t="shared" ref="V20:V26" si="36">IF($F20=V$4,1,V19)</f>
        <v>0</v>
      </c>
      <c r="W20" s="25">
        <f t="shared" ref="W20:W26" si="37">IF($F20=W$4,1,W19)</f>
        <v>0</v>
      </c>
      <c r="X20" s="25">
        <f t="shared" ref="X20:X26" si="38">IF($F20=X$4,1,X19)</f>
        <v>0</v>
      </c>
      <c r="Y20" s="25">
        <f t="shared" ref="Y20:Y26" si="39">IF($F20=Y$4,1,Y19)</f>
        <v>0</v>
      </c>
      <c r="Z20" s="25">
        <f t="shared" si="8"/>
        <v>0</v>
      </c>
      <c r="AA20" s="25">
        <f t="shared" si="8"/>
        <v>0</v>
      </c>
      <c r="AB20" s="25">
        <f t="shared" si="8"/>
        <v>0</v>
      </c>
      <c r="AC20" s="25">
        <f t="shared" si="8"/>
        <v>0</v>
      </c>
      <c r="AD20" s="25">
        <f t="shared" si="8"/>
        <v>0</v>
      </c>
      <c r="AE20" s="25"/>
      <c r="AF20" s="25"/>
      <c r="AG20" s="25">
        <f t="shared" ref="AG20" si="40">IF($F20=AG$4,1,AG19)</f>
        <v>0</v>
      </c>
      <c r="AH20" s="25">
        <f t="shared" ref="AH20" si="41">IF($F20=AH$4,1,AH19)</f>
        <v>0</v>
      </c>
      <c r="AI20" s="25">
        <f t="shared" si="10"/>
        <v>0</v>
      </c>
      <c r="AJ20" s="25">
        <f t="shared" ref="AJ20:AK20" si="42">IF($F20=AJ$4,1,AJ19)</f>
        <v>0</v>
      </c>
      <c r="AK20" s="25">
        <f t="shared" si="42"/>
        <v>0</v>
      </c>
      <c r="AL20" s="25">
        <f t="shared" ref="AL20:AP20" si="43">IF($F20=AL$4,1,AL19)</f>
        <v>0</v>
      </c>
      <c r="AM20" s="25">
        <f t="shared" si="43"/>
        <v>0</v>
      </c>
      <c r="AN20" s="25">
        <f t="shared" ref="AN20" si="44">IF($F20=AN$4,1,AN19)</f>
        <v>0</v>
      </c>
      <c r="AO20" s="25">
        <f t="shared" si="43"/>
        <v>0</v>
      </c>
      <c r="AP20" s="25">
        <f t="shared" si="43"/>
        <v>0</v>
      </c>
    </row>
    <row r="21" spans="2:42" hidden="1" outlineLevel="1" x14ac:dyDescent="0.25">
      <c r="B21" s="1">
        <f t="shared" si="6"/>
        <v>31</v>
      </c>
      <c r="F21" s="24">
        <f t="shared" si="14"/>
        <v>42186</v>
      </c>
      <c r="G21" s="25">
        <f t="shared" si="3"/>
        <v>0</v>
      </c>
      <c r="H21" s="25"/>
      <c r="I21" s="25"/>
      <c r="J21" s="25"/>
      <c r="K21" s="25"/>
      <c r="L21" s="25"/>
      <c r="M21" s="25"/>
      <c r="N21" s="25"/>
      <c r="O21" s="23"/>
      <c r="P21" s="25">
        <f t="shared" si="15"/>
        <v>0</v>
      </c>
      <c r="Q21" s="25">
        <f t="shared" si="31"/>
        <v>0</v>
      </c>
      <c r="R21" s="25">
        <f t="shared" si="32"/>
        <v>0</v>
      </c>
      <c r="S21" s="25">
        <f t="shared" si="33"/>
        <v>0</v>
      </c>
      <c r="T21" s="25">
        <f t="shared" si="34"/>
        <v>0</v>
      </c>
      <c r="U21" s="25">
        <f t="shared" si="35"/>
        <v>0</v>
      </c>
      <c r="V21" s="25">
        <f t="shared" si="36"/>
        <v>0</v>
      </c>
      <c r="W21" s="25">
        <f t="shared" si="37"/>
        <v>0</v>
      </c>
      <c r="X21" s="25">
        <f t="shared" si="38"/>
        <v>0</v>
      </c>
      <c r="Y21" s="25">
        <f t="shared" si="39"/>
        <v>0</v>
      </c>
      <c r="Z21" s="25">
        <f t="shared" si="8"/>
        <v>0</v>
      </c>
      <c r="AA21" s="25">
        <f t="shared" si="8"/>
        <v>0</v>
      </c>
      <c r="AB21" s="25">
        <f t="shared" si="8"/>
        <v>0</v>
      </c>
      <c r="AC21" s="25">
        <f t="shared" si="8"/>
        <v>0</v>
      </c>
      <c r="AD21" s="25">
        <f t="shared" si="8"/>
        <v>0</v>
      </c>
      <c r="AE21" s="25"/>
      <c r="AF21" s="25"/>
      <c r="AG21" s="25">
        <f t="shared" ref="AG21" si="45">IF($F21=AG$4,1,AG20)</f>
        <v>0</v>
      </c>
      <c r="AH21" s="25">
        <f t="shared" ref="AH21" si="46">IF($F21=AH$4,1,AH20)</f>
        <v>0</v>
      </c>
      <c r="AI21" s="25">
        <f t="shared" si="10"/>
        <v>0</v>
      </c>
      <c r="AJ21" s="25">
        <f t="shared" ref="AJ21:AK21" si="47">IF($F21=AJ$4,1,AJ20)</f>
        <v>0</v>
      </c>
      <c r="AK21" s="25">
        <f t="shared" si="47"/>
        <v>0</v>
      </c>
      <c r="AL21" s="25">
        <f t="shared" ref="AL21:AP21" si="48">IF($F21=AL$4,1,AL20)</f>
        <v>0</v>
      </c>
      <c r="AM21" s="25">
        <f t="shared" si="48"/>
        <v>0</v>
      </c>
      <c r="AN21" s="25">
        <f t="shared" ref="AN21" si="49">IF($F21=AN$4,1,AN20)</f>
        <v>0</v>
      </c>
      <c r="AO21" s="25">
        <f t="shared" si="48"/>
        <v>0</v>
      </c>
      <c r="AP21" s="25">
        <f t="shared" si="48"/>
        <v>0</v>
      </c>
    </row>
    <row r="22" spans="2:42" hidden="1" outlineLevel="1" x14ac:dyDescent="0.25">
      <c r="B22" s="1">
        <f t="shared" si="6"/>
        <v>31</v>
      </c>
      <c r="F22" s="24">
        <f t="shared" si="14"/>
        <v>42217</v>
      </c>
      <c r="G22" s="25">
        <f t="shared" si="3"/>
        <v>1.9234996702571995E-3</v>
      </c>
      <c r="H22" s="25"/>
      <c r="I22" s="25"/>
      <c r="J22" s="25"/>
      <c r="K22" s="25"/>
      <c r="L22" s="25"/>
      <c r="M22" s="25"/>
      <c r="N22" s="25"/>
      <c r="O22" s="23"/>
      <c r="P22" s="25">
        <f t="shared" si="15"/>
        <v>1</v>
      </c>
      <c r="Q22" s="25">
        <f t="shared" si="31"/>
        <v>0</v>
      </c>
      <c r="R22" s="25">
        <f t="shared" si="32"/>
        <v>0</v>
      </c>
      <c r="S22" s="25">
        <f t="shared" si="33"/>
        <v>0</v>
      </c>
      <c r="T22" s="25">
        <f t="shared" si="34"/>
        <v>0</v>
      </c>
      <c r="U22" s="25">
        <f t="shared" si="35"/>
        <v>0</v>
      </c>
      <c r="V22" s="25">
        <f t="shared" si="36"/>
        <v>0</v>
      </c>
      <c r="W22" s="25">
        <f t="shared" si="37"/>
        <v>0</v>
      </c>
      <c r="X22" s="25">
        <f t="shared" si="38"/>
        <v>0</v>
      </c>
      <c r="Y22" s="25">
        <f t="shared" si="39"/>
        <v>0</v>
      </c>
      <c r="Z22" s="25">
        <f t="shared" si="8"/>
        <v>0</v>
      </c>
      <c r="AA22" s="25">
        <f t="shared" si="8"/>
        <v>0</v>
      </c>
      <c r="AB22" s="25">
        <f t="shared" si="8"/>
        <v>0</v>
      </c>
      <c r="AC22" s="25">
        <f t="shared" si="8"/>
        <v>0</v>
      </c>
      <c r="AD22" s="25">
        <f t="shared" si="8"/>
        <v>0</v>
      </c>
      <c r="AE22" s="25"/>
      <c r="AF22" s="25"/>
      <c r="AG22" s="25">
        <f t="shared" ref="AG22" si="50">IF($F22=AG$4,1,AG21)</f>
        <v>0</v>
      </c>
      <c r="AH22" s="25">
        <f t="shared" ref="AH22" si="51">IF($F22=AH$4,1,AH21)</f>
        <v>0</v>
      </c>
      <c r="AI22" s="25">
        <f t="shared" si="10"/>
        <v>0</v>
      </c>
      <c r="AJ22" s="25">
        <f t="shared" ref="AJ22:AK22" si="52">IF($F22=AJ$4,1,AJ21)</f>
        <v>0</v>
      </c>
      <c r="AK22" s="25">
        <f t="shared" si="52"/>
        <v>0</v>
      </c>
      <c r="AL22" s="25">
        <f t="shared" ref="AL22:AP22" si="53">IF($F22=AL$4,1,AL21)</f>
        <v>0</v>
      </c>
      <c r="AM22" s="25">
        <f t="shared" si="53"/>
        <v>0</v>
      </c>
      <c r="AN22" s="25">
        <f t="shared" ref="AN22" si="54">IF($F22=AN$4,1,AN21)</f>
        <v>0</v>
      </c>
      <c r="AO22" s="25">
        <f t="shared" si="53"/>
        <v>0</v>
      </c>
      <c r="AP22" s="25">
        <f t="shared" si="53"/>
        <v>0</v>
      </c>
    </row>
    <row r="23" spans="2:42" hidden="1" outlineLevel="1" x14ac:dyDescent="0.25">
      <c r="B23" s="1">
        <f t="shared" si="6"/>
        <v>30</v>
      </c>
      <c r="F23" s="24">
        <f t="shared" si="14"/>
        <v>42248</v>
      </c>
      <c r="G23" s="25">
        <f t="shared" si="3"/>
        <v>1.9234996702571995E-3</v>
      </c>
      <c r="H23" s="25"/>
      <c r="I23" s="25"/>
      <c r="J23" s="25"/>
      <c r="K23" s="25"/>
      <c r="L23" s="25"/>
      <c r="M23" s="25"/>
      <c r="N23" s="25"/>
      <c r="O23" s="23"/>
      <c r="P23" s="25">
        <f t="shared" si="15"/>
        <v>1</v>
      </c>
      <c r="Q23" s="25">
        <f t="shared" si="31"/>
        <v>0</v>
      </c>
      <c r="R23" s="25">
        <f t="shared" si="32"/>
        <v>0</v>
      </c>
      <c r="S23" s="25">
        <f t="shared" si="33"/>
        <v>0</v>
      </c>
      <c r="T23" s="25">
        <f t="shared" si="34"/>
        <v>0</v>
      </c>
      <c r="U23" s="25">
        <f t="shared" si="35"/>
        <v>0</v>
      </c>
      <c r="V23" s="25">
        <f t="shared" si="36"/>
        <v>0</v>
      </c>
      <c r="W23" s="25">
        <f t="shared" si="37"/>
        <v>0</v>
      </c>
      <c r="X23" s="25">
        <f t="shared" si="38"/>
        <v>0</v>
      </c>
      <c r="Y23" s="25">
        <f t="shared" si="39"/>
        <v>0</v>
      </c>
      <c r="Z23" s="25">
        <f t="shared" si="8"/>
        <v>0</v>
      </c>
      <c r="AA23" s="25">
        <f t="shared" si="8"/>
        <v>0</v>
      </c>
      <c r="AB23" s="25">
        <f t="shared" si="8"/>
        <v>0</v>
      </c>
      <c r="AC23" s="25">
        <f t="shared" si="8"/>
        <v>0</v>
      </c>
      <c r="AD23" s="25">
        <f t="shared" si="8"/>
        <v>0</v>
      </c>
      <c r="AE23" s="25"/>
      <c r="AF23" s="25"/>
      <c r="AG23" s="25">
        <f t="shared" ref="AG23" si="55">IF($F23=AG$4,1,AG22)</f>
        <v>0</v>
      </c>
      <c r="AH23" s="25">
        <f t="shared" ref="AH23" si="56">IF($F23=AH$4,1,AH22)</f>
        <v>0</v>
      </c>
      <c r="AI23" s="25">
        <f t="shared" si="10"/>
        <v>0</v>
      </c>
      <c r="AJ23" s="25">
        <f t="shared" ref="AJ23:AK23" si="57">IF($F23=AJ$4,1,AJ22)</f>
        <v>0</v>
      </c>
      <c r="AK23" s="25">
        <f t="shared" si="57"/>
        <v>0</v>
      </c>
      <c r="AL23" s="25">
        <f t="shared" ref="AL23:AP23" si="58">IF($F23=AL$4,1,AL22)</f>
        <v>0</v>
      </c>
      <c r="AM23" s="25">
        <f t="shared" si="58"/>
        <v>0</v>
      </c>
      <c r="AN23" s="25">
        <f t="shared" ref="AN23" si="59">IF($F23=AN$4,1,AN22)</f>
        <v>0</v>
      </c>
      <c r="AO23" s="25">
        <f t="shared" si="58"/>
        <v>0</v>
      </c>
      <c r="AP23" s="25">
        <f t="shared" si="58"/>
        <v>0</v>
      </c>
    </row>
    <row r="24" spans="2:42" hidden="1" outlineLevel="1" x14ac:dyDescent="0.25">
      <c r="B24" s="1">
        <f t="shared" si="6"/>
        <v>31</v>
      </c>
      <c r="F24" s="24">
        <f t="shared" si="14"/>
        <v>42278</v>
      </c>
      <c r="G24" s="25">
        <f t="shared" si="3"/>
        <v>1.9234996702571995E-3</v>
      </c>
      <c r="H24" s="25"/>
      <c r="I24" s="25"/>
      <c r="J24" s="25"/>
      <c r="K24" s="25"/>
      <c r="L24" s="25"/>
      <c r="M24" s="25"/>
      <c r="N24" s="25"/>
      <c r="O24" s="23"/>
      <c r="P24" s="25">
        <f t="shared" si="15"/>
        <v>1</v>
      </c>
      <c r="Q24" s="25">
        <f t="shared" si="31"/>
        <v>0</v>
      </c>
      <c r="R24" s="25">
        <f t="shared" si="32"/>
        <v>0</v>
      </c>
      <c r="S24" s="25">
        <f t="shared" si="33"/>
        <v>0</v>
      </c>
      <c r="T24" s="25">
        <f t="shared" si="34"/>
        <v>0</v>
      </c>
      <c r="U24" s="25">
        <f t="shared" si="35"/>
        <v>0</v>
      </c>
      <c r="V24" s="25">
        <f t="shared" si="36"/>
        <v>0</v>
      </c>
      <c r="W24" s="25">
        <f t="shared" si="37"/>
        <v>0</v>
      </c>
      <c r="X24" s="25">
        <f t="shared" si="38"/>
        <v>0</v>
      </c>
      <c r="Y24" s="25">
        <f t="shared" si="39"/>
        <v>0</v>
      </c>
      <c r="Z24" s="25">
        <f t="shared" si="8"/>
        <v>0</v>
      </c>
      <c r="AA24" s="25">
        <f t="shared" si="8"/>
        <v>0</v>
      </c>
      <c r="AB24" s="25">
        <f t="shared" si="8"/>
        <v>0</v>
      </c>
      <c r="AC24" s="25">
        <f t="shared" si="8"/>
        <v>0</v>
      </c>
      <c r="AD24" s="25">
        <f t="shared" si="8"/>
        <v>0</v>
      </c>
      <c r="AE24" s="25"/>
      <c r="AF24" s="25"/>
      <c r="AG24" s="25">
        <f t="shared" ref="AG24" si="60">IF($F24=AG$4,1,AG23)</f>
        <v>0</v>
      </c>
      <c r="AH24" s="25">
        <f t="shared" ref="AH24" si="61">IF($F24=AH$4,1,AH23)</f>
        <v>0</v>
      </c>
      <c r="AI24" s="25">
        <f t="shared" si="10"/>
        <v>0</v>
      </c>
      <c r="AJ24" s="25">
        <f t="shared" ref="AJ24:AK24" si="62">IF($F24=AJ$4,1,AJ23)</f>
        <v>0</v>
      </c>
      <c r="AK24" s="25">
        <f t="shared" si="62"/>
        <v>0</v>
      </c>
      <c r="AL24" s="25">
        <f t="shared" ref="AL24:AP24" si="63">IF($F24=AL$4,1,AL23)</f>
        <v>0</v>
      </c>
      <c r="AM24" s="25">
        <f t="shared" si="63"/>
        <v>0</v>
      </c>
      <c r="AN24" s="25">
        <f t="shared" ref="AN24" si="64">IF($F24=AN$4,1,AN23)</f>
        <v>0</v>
      </c>
      <c r="AO24" s="25">
        <f t="shared" si="63"/>
        <v>0</v>
      </c>
      <c r="AP24" s="25">
        <f t="shared" si="63"/>
        <v>0</v>
      </c>
    </row>
    <row r="25" spans="2:42" hidden="1" outlineLevel="1" x14ac:dyDescent="0.25">
      <c r="B25" s="1">
        <f t="shared" si="6"/>
        <v>30</v>
      </c>
      <c r="F25" s="24">
        <f t="shared" si="14"/>
        <v>42309</v>
      </c>
      <c r="G25" s="25">
        <f t="shared" si="3"/>
        <v>1.9234996702571995E-3</v>
      </c>
      <c r="H25" s="25"/>
      <c r="I25" s="25"/>
      <c r="J25" s="25"/>
      <c r="K25" s="25"/>
      <c r="L25" s="25"/>
      <c r="M25" s="25"/>
      <c r="N25" s="25"/>
      <c r="O25" s="23"/>
      <c r="P25" s="25">
        <f t="shared" si="15"/>
        <v>1</v>
      </c>
      <c r="Q25" s="25">
        <f t="shared" si="31"/>
        <v>0</v>
      </c>
      <c r="R25" s="25">
        <f t="shared" si="32"/>
        <v>0</v>
      </c>
      <c r="S25" s="25">
        <f t="shared" si="33"/>
        <v>0</v>
      </c>
      <c r="T25" s="25">
        <f t="shared" si="34"/>
        <v>0</v>
      </c>
      <c r="U25" s="25">
        <f t="shared" si="35"/>
        <v>0</v>
      </c>
      <c r="V25" s="25">
        <f t="shared" si="36"/>
        <v>0</v>
      </c>
      <c r="W25" s="25">
        <f t="shared" si="37"/>
        <v>0</v>
      </c>
      <c r="X25" s="25">
        <f t="shared" si="38"/>
        <v>0</v>
      </c>
      <c r="Y25" s="25">
        <f t="shared" si="39"/>
        <v>0</v>
      </c>
      <c r="Z25" s="25">
        <f t="shared" si="8"/>
        <v>0</v>
      </c>
      <c r="AA25" s="25">
        <f t="shared" si="8"/>
        <v>0</v>
      </c>
      <c r="AB25" s="25">
        <f t="shared" si="8"/>
        <v>0</v>
      </c>
      <c r="AC25" s="25">
        <f t="shared" si="8"/>
        <v>0</v>
      </c>
      <c r="AD25" s="25">
        <f t="shared" si="8"/>
        <v>0</v>
      </c>
      <c r="AE25" s="25"/>
      <c r="AF25" s="25"/>
      <c r="AG25" s="25">
        <f t="shared" ref="AG25" si="65">IF($F25=AG$4,1,AG24)</f>
        <v>0</v>
      </c>
      <c r="AH25" s="25">
        <f t="shared" ref="AH25" si="66">IF($F25=AH$4,1,AH24)</f>
        <v>0</v>
      </c>
      <c r="AI25" s="25">
        <f t="shared" si="10"/>
        <v>0</v>
      </c>
      <c r="AJ25" s="25">
        <f t="shared" ref="AJ25:AK25" si="67">IF($F25=AJ$4,1,AJ24)</f>
        <v>0</v>
      </c>
      <c r="AK25" s="25">
        <f t="shared" si="67"/>
        <v>0</v>
      </c>
      <c r="AL25" s="25">
        <f t="shared" ref="AL25:AP25" si="68">IF($F25=AL$4,1,AL24)</f>
        <v>0</v>
      </c>
      <c r="AM25" s="25">
        <f t="shared" si="68"/>
        <v>0</v>
      </c>
      <c r="AN25" s="25">
        <f t="shared" ref="AN25" si="69">IF($F25=AN$4,1,AN24)</f>
        <v>0</v>
      </c>
      <c r="AO25" s="25">
        <f t="shared" si="68"/>
        <v>0</v>
      </c>
      <c r="AP25" s="25">
        <f t="shared" si="68"/>
        <v>0</v>
      </c>
    </row>
    <row r="26" spans="2:42" hidden="1" outlineLevel="1" x14ac:dyDescent="0.25">
      <c r="B26" s="1">
        <f t="shared" si="6"/>
        <v>31</v>
      </c>
      <c r="F26" s="26">
        <f t="shared" si="14"/>
        <v>42339</v>
      </c>
      <c r="G26" s="27">
        <f t="shared" si="3"/>
        <v>1.9234996702571995E-3</v>
      </c>
      <c r="H26" s="27"/>
      <c r="I26" s="27"/>
      <c r="J26" s="27"/>
      <c r="K26" s="27"/>
      <c r="L26" s="27"/>
      <c r="M26" s="27"/>
      <c r="N26" s="27"/>
      <c r="O26" s="28"/>
      <c r="P26" s="27">
        <f t="shared" si="15"/>
        <v>1</v>
      </c>
      <c r="Q26" s="27">
        <f t="shared" si="31"/>
        <v>0</v>
      </c>
      <c r="R26" s="27">
        <f t="shared" si="32"/>
        <v>0</v>
      </c>
      <c r="S26" s="27">
        <f t="shared" si="33"/>
        <v>0</v>
      </c>
      <c r="T26" s="27">
        <f t="shared" si="34"/>
        <v>0</v>
      </c>
      <c r="U26" s="27">
        <f t="shared" si="35"/>
        <v>0</v>
      </c>
      <c r="V26" s="27">
        <f t="shared" si="36"/>
        <v>0</v>
      </c>
      <c r="W26" s="27">
        <f t="shared" si="37"/>
        <v>0</v>
      </c>
      <c r="X26" s="27">
        <f t="shared" si="38"/>
        <v>0</v>
      </c>
      <c r="Y26" s="27">
        <f t="shared" si="39"/>
        <v>0</v>
      </c>
      <c r="Z26" s="27">
        <f t="shared" si="8"/>
        <v>0</v>
      </c>
      <c r="AA26" s="27">
        <f t="shared" si="8"/>
        <v>0</v>
      </c>
      <c r="AB26" s="27">
        <f t="shared" si="8"/>
        <v>0</v>
      </c>
      <c r="AC26" s="27">
        <f t="shared" si="8"/>
        <v>0</v>
      </c>
      <c r="AD26" s="27">
        <f t="shared" si="8"/>
        <v>0</v>
      </c>
      <c r="AE26" s="27"/>
      <c r="AF26" s="27"/>
      <c r="AG26" s="27">
        <f t="shared" ref="AG26" si="70">IF($F26=AG$4,1,AG25)</f>
        <v>0</v>
      </c>
      <c r="AH26" s="27">
        <f t="shared" ref="AH26" si="71">IF($F26=AH$4,1,AH25)</f>
        <v>0</v>
      </c>
      <c r="AI26" s="27">
        <f t="shared" si="10"/>
        <v>0</v>
      </c>
      <c r="AJ26" s="27">
        <f t="shared" ref="AJ26:AK26" si="72">IF($F26=AJ$4,1,AJ25)</f>
        <v>0</v>
      </c>
      <c r="AK26" s="27">
        <f t="shared" si="72"/>
        <v>0</v>
      </c>
      <c r="AL26" s="27">
        <f t="shared" ref="AL26:AP26" si="73">IF($F26=AL$4,1,AL25)</f>
        <v>0</v>
      </c>
      <c r="AM26" s="27">
        <f t="shared" si="73"/>
        <v>0</v>
      </c>
      <c r="AN26" s="27">
        <f t="shared" ref="AN26" si="74">IF($F26=AN$4,1,AN25)</f>
        <v>0</v>
      </c>
      <c r="AO26" s="27">
        <f t="shared" si="73"/>
        <v>0</v>
      </c>
      <c r="AP26" s="27">
        <f t="shared" si="73"/>
        <v>0</v>
      </c>
    </row>
    <row r="27" spans="2:42" collapsed="1" x14ac:dyDescent="0.25">
      <c r="B27" s="1">
        <f t="shared" si="6"/>
        <v>31</v>
      </c>
      <c r="F27" s="24">
        <f t="shared" si="14"/>
        <v>42370</v>
      </c>
      <c r="G27" s="25">
        <f t="shared" si="3"/>
        <v>1.5662783029237196E-2</v>
      </c>
      <c r="H27" s="25"/>
      <c r="I27" s="25"/>
      <c r="J27" s="25"/>
      <c r="K27" s="25"/>
      <c r="L27" s="25"/>
      <c r="M27" s="25"/>
      <c r="N27" s="25"/>
      <c r="O27" s="23"/>
      <c r="P27" s="25">
        <f t="shared" ref="P27:P38" si="75">IF($F27=P$4,1,IF($F27&gt;=EDATE(P$4,12),IF(P$12="Prior Year",P15*(1-P$11),P15-P$11),IF(P26&gt;0,P26,0)))</f>
        <v>1</v>
      </c>
      <c r="Q27" s="25">
        <f t="shared" ref="Q27:Q38" si="76">IF($F27=Q$4,1,IF($F27&gt;=EDATE(Q$4,12),IF(Q$12="Prior Year",Q15*(1-Q$11),Q15-Q$11),IF(Q26&gt;0,Q26,0)))</f>
        <v>0</v>
      </c>
      <c r="R27" s="25">
        <f t="shared" ref="R27:R38" si="77">IF($F27=R$4,1,IF($F27&gt;=EDATE(R$4,12),IF(R$12="Prior Year",R15*(1-R$11),R15-R$11),IF(R26&gt;0,R26,0)))</f>
        <v>0</v>
      </c>
      <c r="S27" s="25">
        <f t="shared" ref="S27:S38" si="78">IF($F27=S$4,1,IF($F27&gt;=EDATE(S$4,12),IF(S$12="Prior Year",S15*(1-S$11),S15-S$11),IF(S26&gt;0,S26,0)))</f>
        <v>0</v>
      </c>
      <c r="T27" s="25">
        <f t="shared" ref="T27:T38" si="79">IF($F27=T$4,1,IF($F27&gt;=EDATE(T$4,12),IF(T$12="Prior Year",T15*(1-T$11),T15-T$11),IF(T26&gt;0,T26,0)))</f>
        <v>0</v>
      </c>
      <c r="U27" s="25">
        <f t="shared" ref="U27:U38" si="80">IF($F27=U$4,1,IF($F27&gt;=EDATE(U$4,12),IF(U$12="Prior Year",U15*(1-U$11),U15-U$11),IF(U26&gt;0,U26,0)))</f>
        <v>0</v>
      </c>
      <c r="V27" s="25">
        <f t="shared" ref="V27:V38" si="81">IF($F27=V$4,1,IF($F27&gt;=EDATE(V$4,12),IF(V$12="Prior Year",V15*(1-V$11),V15-V$11),IF(V26&gt;0,V26,0)))</f>
        <v>0</v>
      </c>
      <c r="W27" s="25">
        <f t="shared" ref="W27:W38" si="82">IF($F27=W$4,1,IF($F27&gt;=EDATE(W$4,12),IF(W$12="Prior Year",W15*(1-W$11),W15-W$11),IF(W26&gt;0,W26,0)))</f>
        <v>0</v>
      </c>
      <c r="X27" s="25">
        <f t="shared" ref="X27:X38" si="83">IF($F27=X$4,1,IF($F27&gt;=EDATE(X$4,12),IF(X$12="Prior Year",X15*(1-X$11),X15-X$11),IF(X26&gt;0,X26,0)))</f>
        <v>0</v>
      </c>
      <c r="Y27" s="25">
        <f t="shared" ref="Y27:Y38" si="84">IF($F27=Y$4,1,IF($F27&gt;=EDATE(Y$4,12),IF(Y$12="Prior Year",Y15*(1-Y$11),Y15-Y$11),IF(Y26&gt;0,Y26,0)))</f>
        <v>0</v>
      </c>
      <c r="Z27" s="25">
        <f t="shared" ref="Z27:Z38" si="85">IF($F27=Z$4,1,IF($F27&gt;=EDATE(Z$4,12),IF(Z$12="Prior Year",Z15*(1-Z$11),Z15-Z$11),IF(Z26&gt;0,Z26,0)))</f>
        <v>0</v>
      </c>
      <c r="AA27" s="25">
        <f t="shared" ref="AA27:AA38" si="86">IF($F27=AA$4,1,IF($F27&gt;=EDATE(AA$4,12),IF(AA$12="Prior Year",AA15*(1-AA$11),AA15-AA$11),IF(AA26&gt;0,AA26,0)))</f>
        <v>0</v>
      </c>
      <c r="AB27" s="25">
        <f t="shared" ref="AB27:AB38" si="87">IF($F27=AB$4,1,IF($F27&gt;=EDATE(AB$4,12),IF(AB$12="Prior Year",AB15*(1-AB$11),AB15-AB$11),IF(AB26&gt;0,AB26,0)))</f>
        <v>0</v>
      </c>
      <c r="AC27" s="25">
        <f t="shared" ref="AC27:AC38" si="88">IF($F27=AC$4,1,IF($F27&gt;=EDATE(AC$4,12),IF(AC$12="Prior Year",AC15*(1-AC$11),AC15-AC$11),IF(AC26&gt;0,AC26,0)))</f>
        <v>0</v>
      </c>
      <c r="AD27" s="25">
        <f t="shared" ref="AD27:AD38" si="89">IF($F27=AD$4,1,IF($F27&gt;=EDATE(AD$4,12),IF(AD$12="Prior Year",AD15*(1-AD$11),AD15-AD$11),IF(AD26&gt;0,AD26,0)))</f>
        <v>0</v>
      </c>
      <c r="AE27" s="25">
        <v>0</v>
      </c>
      <c r="AF27" s="25">
        <v>0</v>
      </c>
      <c r="AG27" s="25">
        <f t="shared" ref="AG27" si="90">IF($F27=AG$4,1,IF($F27&gt;=EDATE(AG$4,12),IF(AG$12="Prior Year",AG15*(1-AG$11),AG15-AG$11),IF(AG26&gt;0,AG26,0)))</f>
        <v>1</v>
      </c>
      <c r="AH27" s="25">
        <f t="shared" ref="AH27:AI38" si="91">IF($F27=AH$4,1,IF($F27&gt;=EDATE(AH$4,12),IF(AH$12="Prior Year",AH15*(1-AH$11),AH15-AH$11),IF(AH26&gt;0,AH26,0)))</f>
        <v>0</v>
      </c>
      <c r="AI27" s="25">
        <f t="shared" si="91"/>
        <v>0</v>
      </c>
      <c r="AJ27" s="25">
        <f t="shared" ref="AJ27:AK27" si="92">IF($F27=AJ$4,1,IF($F27&gt;=EDATE(AJ$4,12),IF(AJ$12="Prior Year",AJ15*(1-AJ$11),AJ15-AJ$11),IF(AJ26&gt;0,AJ26,0)))</f>
        <v>0</v>
      </c>
      <c r="AK27" s="25">
        <f t="shared" si="92"/>
        <v>0</v>
      </c>
      <c r="AL27" s="25">
        <f t="shared" ref="AL27:AP27" si="93">IF($F27=AL$4,1,IF($F27&gt;=EDATE(AL$4,12),IF(AL$12="Prior Year",AL15*(1-AL$11),AL15-AL$11),IF(AL26&gt;0,AL26,0)))</f>
        <v>0</v>
      </c>
      <c r="AM27" s="25">
        <f t="shared" si="93"/>
        <v>0</v>
      </c>
      <c r="AN27" s="25">
        <f t="shared" ref="AN27" si="94">IF($F27=AN$4,1,IF($F27&gt;=EDATE(AN$4,12),IF(AN$12="Prior Year",AN15*(1-AN$11),AN15-AN$11),IF(AN26&gt;0,AN26,0)))</f>
        <v>0</v>
      </c>
      <c r="AO27" s="25">
        <f t="shared" si="93"/>
        <v>0</v>
      </c>
      <c r="AP27" s="25">
        <f t="shared" si="93"/>
        <v>0</v>
      </c>
    </row>
    <row r="28" spans="2:42" hidden="1" outlineLevel="1" x14ac:dyDescent="0.25">
      <c r="B28" s="1">
        <f t="shared" si="6"/>
        <v>29</v>
      </c>
      <c r="F28" s="24">
        <f t="shared" si="14"/>
        <v>42401</v>
      </c>
      <c r="G28" s="25">
        <f t="shared" si="3"/>
        <v>1.5662783029237196E-2</v>
      </c>
      <c r="H28" s="25"/>
      <c r="I28" s="25"/>
      <c r="J28" s="25"/>
      <c r="K28" s="25"/>
      <c r="L28" s="25"/>
      <c r="M28" s="25"/>
      <c r="N28" s="25"/>
      <c r="O28" s="23"/>
      <c r="P28" s="25">
        <f t="shared" si="75"/>
        <v>1</v>
      </c>
      <c r="Q28" s="25">
        <f t="shared" si="76"/>
        <v>0</v>
      </c>
      <c r="R28" s="25">
        <f t="shared" si="77"/>
        <v>0</v>
      </c>
      <c r="S28" s="25">
        <f t="shared" si="78"/>
        <v>0</v>
      </c>
      <c r="T28" s="25">
        <f t="shared" si="79"/>
        <v>0</v>
      </c>
      <c r="U28" s="25">
        <f t="shared" si="80"/>
        <v>0</v>
      </c>
      <c r="V28" s="25">
        <f t="shared" si="81"/>
        <v>0</v>
      </c>
      <c r="W28" s="25">
        <f t="shared" si="82"/>
        <v>0</v>
      </c>
      <c r="X28" s="25">
        <f t="shared" si="83"/>
        <v>0</v>
      </c>
      <c r="Y28" s="25">
        <f t="shared" si="84"/>
        <v>0</v>
      </c>
      <c r="Z28" s="25">
        <f t="shared" si="85"/>
        <v>0</v>
      </c>
      <c r="AA28" s="25">
        <f t="shared" si="86"/>
        <v>0</v>
      </c>
      <c r="AB28" s="25">
        <f t="shared" si="87"/>
        <v>0</v>
      </c>
      <c r="AC28" s="25">
        <f t="shared" si="88"/>
        <v>0</v>
      </c>
      <c r="AD28" s="25">
        <f t="shared" si="89"/>
        <v>0</v>
      </c>
      <c r="AE28" s="25">
        <v>0</v>
      </c>
      <c r="AF28" s="25">
        <v>0</v>
      </c>
      <c r="AG28" s="25">
        <f t="shared" ref="AG28" si="95">IF($F28=AG$4,1,IF($F28&gt;=EDATE(AG$4,12),IF(AG$12="Prior Year",AG16*(1-AG$11),AG16-AG$11),IF(AG27&gt;0,AG27,0)))</f>
        <v>1</v>
      </c>
      <c r="AH28" s="25">
        <f t="shared" si="91"/>
        <v>0</v>
      </c>
      <c r="AI28" s="25">
        <f t="shared" si="91"/>
        <v>0</v>
      </c>
      <c r="AJ28" s="25">
        <f t="shared" ref="AJ28:AK28" si="96">IF($F28=AJ$4,1,IF($F28&gt;=EDATE(AJ$4,12),IF(AJ$12="Prior Year",AJ16*(1-AJ$11),AJ16-AJ$11),IF(AJ27&gt;0,AJ27,0)))</f>
        <v>0</v>
      </c>
      <c r="AK28" s="25">
        <f t="shared" si="96"/>
        <v>0</v>
      </c>
      <c r="AL28" s="25">
        <f t="shared" ref="AL28:AP28" si="97">IF($F28=AL$4,1,IF($F28&gt;=EDATE(AL$4,12),IF(AL$12="Prior Year",AL16*(1-AL$11),AL16-AL$11),IF(AL27&gt;0,AL27,0)))</f>
        <v>0</v>
      </c>
      <c r="AM28" s="25">
        <f t="shared" si="97"/>
        <v>0</v>
      </c>
      <c r="AN28" s="25">
        <f t="shared" ref="AN28" si="98">IF($F28=AN$4,1,IF($F28&gt;=EDATE(AN$4,12),IF(AN$12="Prior Year",AN16*(1-AN$11),AN16-AN$11),IF(AN27&gt;0,AN27,0)))</f>
        <v>0</v>
      </c>
      <c r="AO28" s="25">
        <f t="shared" si="97"/>
        <v>0</v>
      </c>
      <c r="AP28" s="25">
        <f t="shared" si="97"/>
        <v>0</v>
      </c>
    </row>
    <row r="29" spans="2:42" hidden="1" outlineLevel="1" x14ac:dyDescent="0.25">
      <c r="B29" s="1">
        <f t="shared" si="6"/>
        <v>31</v>
      </c>
      <c r="F29" s="24">
        <f t="shared" si="14"/>
        <v>42430</v>
      </c>
      <c r="G29" s="25">
        <f t="shared" si="3"/>
        <v>1.5662783029237196E-2</v>
      </c>
      <c r="H29" s="25"/>
      <c r="I29" s="25"/>
      <c r="J29" s="25"/>
      <c r="K29" s="25"/>
      <c r="L29" s="25"/>
      <c r="M29" s="25"/>
      <c r="N29" s="25"/>
      <c r="O29" s="23"/>
      <c r="P29" s="25">
        <f t="shared" si="75"/>
        <v>1</v>
      </c>
      <c r="Q29" s="25">
        <f t="shared" si="76"/>
        <v>0</v>
      </c>
      <c r="R29" s="25">
        <f t="shared" si="77"/>
        <v>0</v>
      </c>
      <c r="S29" s="25">
        <f t="shared" si="78"/>
        <v>0</v>
      </c>
      <c r="T29" s="25">
        <f t="shared" si="79"/>
        <v>0</v>
      </c>
      <c r="U29" s="25">
        <f t="shared" si="80"/>
        <v>0</v>
      </c>
      <c r="V29" s="25">
        <f t="shared" si="81"/>
        <v>0</v>
      </c>
      <c r="W29" s="25">
        <f t="shared" si="82"/>
        <v>0</v>
      </c>
      <c r="X29" s="25">
        <f t="shared" si="83"/>
        <v>0</v>
      </c>
      <c r="Y29" s="25">
        <f t="shared" si="84"/>
        <v>0</v>
      </c>
      <c r="Z29" s="25">
        <f t="shared" si="85"/>
        <v>0</v>
      </c>
      <c r="AA29" s="25">
        <f t="shared" si="86"/>
        <v>0</v>
      </c>
      <c r="AB29" s="25">
        <f t="shared" si="87"/>
        <v>0</v>
      </c>
      <c r="AC29" s="25">
        <f t="shared" si="88"/>
        <v>0</v>
      </c>
      <c r="AD29" s="25">
        <f t="shared" si="89"/>
        <v>0</v>
      </c>
      <c r="AE29" s="25">
        <v>0</v>
      </c>
      <c r="AF29" s="25">
        <v>0</v>
      </c>
      <c r="AG29" s="25">
        <f t="shared" ref="AG29" si="99">IF($F29=AG$4,1,IF($F29&gt;=EDATE(AG$4,12),IF(AG$12="Prior Year",AG17*(1-AG$11),AG17-AG$11),IF(AG28&gt;0,AG28,0)))</f>
        <v>1</v>
      </c>
      <c r="AH29" s="25">
        <f t="shared" si="91"/>
        <v>0</v>
      </c>
      <c r="AI29" s="25">
        <f t="shared" si="91"/>
        <v>0</v>
      </c>
      <c r="AJ29" s="25">
        <f t="shared" ref="AJ29:AK29" si="100">IF($F29=AJ$4,1,IF($F29&gt;=EDATE(AJ$4,12),IF(AJ$12="Prior Year",AJ17*(1-AJ$11),AJ17-AJ$11),IF(AJ28&gt;0,AJ28,0)))</f>
        <v>0</v>
      </c>
      <c r="AK29" s="25">
        <f t="shared" si="100"/>
        <v>0</v>
      </c>
      <c r="AL29" s="25">
        <f t="shared" ref="AL29:AP29" si="101">IF($F29=AL$4,1,IF($F29&gt;=EDATE(AL$4,12),IF(AL$12="Prior Year",AL17*(1-AL$11),AL17-AL$11),IF(AL28&gt;0,AL28,0)))</f>
        <v>0</v>
      </c>
      <c r="AM29" s="25">
        <f t="shared" si="101"/>
        <v>0</v>
      </c>
      <c r="AN29" s="25">
        <f t="shared" ref="AN29" si="102">IF($F29=AN$4,1,IF($F29&gt;=EDATE(AN$4,12),IF(AN$12="Prior Year",AN17*(1-AN$11),AN17-AN$11),IF(AN28&gt;0,AN28,0)))</f>
        <v>0</v>
      </c>
      <c r="AO29" s="25">
        <f t="shared" si="101"/>
        <v>0</v>
      </c>
      <c r="AP29" s="25">
        <f t="shared" si="101"/>
        <v>0</v>
      </c>
    </row>
    <row r="30" spans="2:42" hidden="1" outlineLevel="1" x14ac:dyDescent="0.25">
      <c r="B30" s="1">
        <f t="shared" si="6"/>
        <v>30</v>
      </c>
      <c r="F30" s="24">
        <f t="shared" si="14"/>
        <v>42461</v>
      </c>
      <c r="G30" s="25">
        <f t="shared" si="3"/>
        <v>1.7861068366673994E-2</v>
      </c>
      <c r="H30" s="25"/>
      <c r="I30" s="25"/>
      <c r="J30" s="25"/>
      <c r="K30" s="25"/>
      <c r="L30" s="25"/>
      <c r="M30" s="25"/>
      <c r="N30" s="25"/>
      <c r="O30" s="23"/>
      <c r="P30" s="25">
        <f t="shared" si="75"/>
        <v>1</v>
      </c>
      <c r="Q30" s="25">
        <f t="shared" si="76"/>
        <v>0</v>
      </c>
      <c r="R30" s="25">
        <f t="shared" si="77"/>
        <v>0</v>
      </c>
      <c r="S30" s="25">
        <f t="shared" si="78"/>
        <v>0</v>
      </c>
      <c r="T30" s="25">
        <f t="shared" si="79"/>
        <v>0</v>
      </c>
      <c r="U30" s="25">
        <f t="shared" si="80"/>
        <v>0</v>
      </c>
      <c r="V30" s="25">
        <f t="shared" si="81"/>
        <v>0</v>
      </c>
      <c r="W30" s="25">
        <f t="shared" si="82"/>
        <v>0</v>
      </c>
      <c r="X30" s="25">
        <f t="shared" si="83"/>
        <v>0</v>
      </c>
      <c r="Y30" s="25">
        <f t="shared" si="84"/>
        <v>0</v>
      </c>
      <c r="Z30" s="25">
        <f t="shared" si="85"/>
        <v>0</v>
      </c>
      <c r="AA30" s="25">
        <f t="shared" si="86"/>
        <v>0</v>
      </c>
      <c r="AB30" s="25">
        <f t="shared" si="87"/>
        <v>0</v>
      </c>
      <c r="AC30" s="25">
        <f t="shared" si="88"/>
        <v>0</v>
      </c>
      <c r="AD30" s="25">
        <f t="shared" si="89"/>
        <v>0</v>
      </c>
      <c r="AE30" s="25">
        <v>0</v>
      </c>
      <c r="AF30" s="25">
        <v>0.33333333333333331</v>
      </c>
      <c r="AG30" s="25">
        <f t="shared" ref="AG30" si="103">IF($F30=AG$4,1,IF($F30&gt;=EDATE(AG$4,12),IF(AG$12="Prior Year",AG18*(1-AG$11),AG18-AG$11),IF(AG29&gt;0,AG29,0)))</f>
        <v>1</v>
      </c>
      <c r="AH30" s="25">
        <f t="shared" si="91"/>
        <v>0</v>
      </c>
      <c r="AI30" s="25">
        <f t="shared" si="91"/>
        <v>0</v>
      </c>
      <c r="AJ30" s="25">
        <f t="shared" ref="AJ30:AK30" si="104">IF($F30=AJ$4,1,IF($F30&gt;=EDATE(AJ$4,12),IF(AJ$12="Prior Year",AJ18*(1-AJ$11),AJ18-AJ$11),IF(AJ29&gt;0,AJ29,0)))</f>
        <v>0</v>
      </c>
      <c r="AK30" s="25">
        <f t="shared" si="104"/>
        <v>0</v>
      </c>
      <c r="AL30" s="25">
        <f t="shared" ref="AL30:AP30" si="105">IF($F30=AL$4,1,IF($F30&gt;=EDATE(AL$4,12),IF(AL$12="Prior Year",AL18*(1-AL$11),AL18-AL$11),IF(AL29&gt;0,AL29,0)))</f>
        <v>0</v>
      </c>
      <c r="AM30" s="25">
        <f t="shared" si="105"/>
        <v>0</v>
      </c>
      <c r="AN30" s="25">
        <f t="shared" ref="AN30" si="106">IF($F30=AN$4,1,IF($F30&gt;=EDATE(AN$4,12),IF(AN$12="Prior Year",AN18*(1-AN$11),AN18-AN$11),IF(AN29&gt;0,AN29,0)))</f>
        <v>0</v>
      </c>
      <c r="AO30" s="25">
        <f t="shared" si="105"/>
        <v>0</v>
      </c>
      <c r="AP30" s="25">
        <f t="shared" si="105"/>
        <v>0</v>
      </c>
    </row>
    <row r="31" spans="2:42" hidden="1" outlineLevel="1" x14ac:dyDescent="0.25">
      <c r="B31" s="1">
        <f t="shared" si="6"/>
        <v>31</v>
      </c>
      <c r="F31" s="24">
        <f t="shared" si="14"/>
        <v>42491</v>
      </c>
      <c r="G31" s="25">
        <f t="shared" si="3"/>
        <v>1.7861068366673994E-2</v>
      </c>
      <c r="H31" s="25"/>
      <c r="I31" s="25"/>
      <c r="J31" s="25"/>
      <c r="K31" s="25"/>
      <c r="L31" s="25"/>
      <c r="M31" s="25"/>
      <c r="N31" s="25"/>
      <c r="O31" s="23"/>
      <c r="P31" s="25">
        <f t="shared" si="75"/>
        <v>1</v>
      </c>
      <c r="Q31" s="25">
        <f t="shared" si="76"/>
        <v>0</v>
      </c>
      <c r="R31" s="25">
        <f t="shared" si="77"/>
        <v>0</v>
      </c>
      <c r="S31" s="25">
        <f t="shared" si="78"/>
        <v>0</v>
      </c>
      <c r="T31" s="25">
        <f t="shared" si="79"/>
        <v>0</v>
      </c>
      <c r="U31" s="25">
        <f t="shared" si="80"/>
        <v>0</v>
      </c>
      <c r="V31" s="25">
        <f t="shared" si="81"/>
        <v>0</v>
      </c>
      <c r="W31" s="25">
        <f t="shared" si="82"/>
        <v>0</v>
      </c>
      <c r="X31" s="25">
        <f t="shared" si="83"/>
        <v>0</v>
      </c>
      <c r="Y31" s="25">
        <f t="shared" si="84"/>
        <v>0</v>
      </c>
      <c r="Z31" s="25">
        <f t="shared" si="85"/>
        <v>0</v>
      </c>
      <c r="AA31" s="25">
        <f t="shared" si="86"/>
        <v>0</v>
      </c>
      <c r="AB31" s="25">
        <f t="shared" si="87"/>
        <v>0</v>
      </c>
      <c r="AC31" s="25">
        <f t="shared" si="88"/>
        <v>0</v>
      </c>
      <c r="AD31" s="25">
        <f t="shared" si="89"/>
        <v>0</v>
      </c>
      <c r="AE31" s="25">
        <v>0</v>
      </c>
      <c r="AF31" s="25">
        <v>0.33333333333333331</v>
      </c>
      <c r="AG31" s="25">
        <f t="shared" ref="AG31" si="107">IF($F31=AG$4,1,IF($F31&gt;=EDATE(AG$4,12),IF(AG$12="Prior Year",AG19*(1-AG$11),AG19-AG$11),IF(AG30&gt;0,AG30,0)))</f>
        <v>1</v>
      </c>
      <c r="AH31" s="25">
        <f t="shared" si="91"/>
        <v>0</v>
      </c>
      <c r="AI31" s="25">
        <f t="shared" si="91"/>
        <v>0</v>
      </c>
      <c r="AJ31" s="25">
        <f t="shared" ref="AJ31:AK31" si="108">IF($F31=AJ$4,1,IF($F31&gt;=EDATE(AJ$4,12),IF(AJ$12="Prior Year",AJ19*(1-AJ$11),AJ19-AJ$11),IF(AJ30&gt;0,AJ30,0)))</f>
        <v>0</v>
      </c>
      <c r="AK31" s="25">
        <f t="shared" si="108"/>
        <v>0</v>
      </c>
      <c r="AL31" s="25">
        <f t="shared" ref="AL31:AP31" si="109">IF($F31=AL$4,1,IF($F31&gt;=EDATE(AL$4,12),IF(AL$12="Prior Year",AL19*(1-AL$11),AL19-AL$11),IF(AL30&gt;0,AL30,0)))</f>
        <v>0</v>
      </c>
      <c r="AM31" s="25">
        <f t="shared" si="109"/>
        <v>0</v>
      </c>
      <c r="AN31" s="25">
        <f t="shared" ref="AN31" si="110">IF($F31=AN$4,1,IF($F31&gt;=EDATE(AN$4,12),IF(AN$12="Prior Year",AN19*(1-AN$11),AN19-AN$11),IF(AN30&gt;0,AN30,0)))</f>
        <v>0</v>
      </c>
      <c r="AO31" s="25">
        <f t="shared" si="109"/>
        <v>0</v>
      </c>
      <c r="AP31" s="25">
        <f t="shared" si="109"/>
        <v>0</v>
      </c>
    </row>
    <row r="32" spans="2:42" hidden="1" outlineLevel="1" x14ac:dyDescent="0.25">
      <c r="B32" s="1">
        <f t="shared" si="6"/>
        <v>30</v>
      </c>
      <c r="F32" s="24">
        <f t="shared" si="14"/>
        <v>42522</v>
      </c>
      <c r="G32" s="25">
        <f t="shared" si="3"/>
        <v>1.7861068366673994E-2</v>
      </c>
      <c r="H32" s="25"/>
      <c r="I32" s="25"/>
      <c r="J32" s="25"/>
      <c r="K32" s="25"/>
      <c r="L32" s="25"/>
      <c r="M32" s="25"/>
      <c r="N32" s="25"/>
      <c r="O32" s="23"/>
      <c r="P32" s="25">
        <f t="shared" si="75"/>
        <v>1</v>
      </c>
      <c r="Q32" s="25">
        <f t="shared" si="76"/>
        <v>0</v>
      </c>
      <c r="R32" s="25">
        <f t="shared" si="77"/>
        <v>0</v>
      </c>
      <c r="S32" s="25">
        <f t="shared" si="78"/>
        <v>0</v>
      </c>
      <c r="T32" s="25">
        <f t="shared" si="79"/>
        <v>0</v>
      </c>
      <c r="U32" s="25">
        <f t="shared" si="80"/>
        <v>0</v>
      </c>
      <c r="V32" s="25">
        <f t="shared" si="81"/>
        <v>0</v>
      </c>
      <c r="W32" s="25">
        <f t="shared" si="82"/>
        <v>0</v>
      </c>
      <c r="X32" s="25">
        <f t="shared" si="83"/>
        <v>0</v>
      </c>
      <c r="Y32" s="25">
        <f t="shared" si="84"/>
        <v>0</v>
      </c>
      <c r="Z32" s="25">
        <f t="shared" si="85"/>
        <v>0</v>
      </c>
      <c r="AA32" s="25">
        <f t="shared" si="86"/>
        <v>0</v>
      </c>
      <c r="AB32" s="25">
        <f t="shared" si="87"/>
        <v>0</v>
      </c>
      <c r="AC32" s="25">
        <f t="shared" si="88"/>
        <v>0</v>
      </c>
      <c r="AD32" s="25">
        <f t="shared" si="89"/>
        <v>0</v>
      </c>
      <c r="AE32" s="25">
        <v>0</v>
      </c>
      <c r="AF32" s="25">
        <v>0.33333333333333331</v>
      </c>
      <c r="AG32" s="25">
        <f t="shared" ref="AG32" si="111">IF($F32=AG$4,1,IF($F32&gt;=EDATE(AG$4,12),IF(AG$12="Prior Year",AG20*(1-AG$11),AG20-AG$11),IF(AG31&gt;0,AG31,0)))</f>
        <v>1</v>
      </c>
      <c r="AH32" s="25">
        <f t="shared" si="91"/>
        <v>0</v>
      </c>
      <c r="AI32" s="25">
        <f t="shared" si="91"/>
        <v>0</v>
      </c>
      <c r="AJ32" s="25">
        <f t="shared" ref="AJ32:AK32" si="112">IF($F32=AJ$4,1,IF($F32&gt;=EDATE(AJ$4,12),IF(AJ$12="Prior Year",AJ20*(1-AJ$11),AJ20-AJ$11),IF(AJ31&gt;0,AJ31,0)))</f>
        <v>0</v>
      </c>
      <c r="AK32" s="25">
        <f t="shared" si="112"/>
        <v>0</v>
      </c>
      <c r="AL32" s="25">
        <f t="shared" ref="AL32:AP32" si="113">IF($F32=AL$4,1,IF($F32&gt;=EDATE(AL$4,12),IF(AL$12="Prior Year",AL20*(1-AL$11),AL20-AL$11),IF(AL31&gt;0,AL31,0)))</f>
        <v>0</v>
      </c>
      <c r="AM32" s="25">
        <f t="shared" si="113"/>
        <v>0</v>
      </c>
      <c r="AN32" s="25">
        <f t="shared" ref="AN32" si="114">IF($F32=AN$4,1,IF($F32&gt;=EDATE(AN$4,12),IF(AN$12="Prior Year",AN20*(1-AN$11),AN20-AN$11),IF(AN31&gt;0,AN31,0)))</f>
        <v>0</v>
      </c>
      <c r="AO32" s="25">
        <f t="shared" si="113"/>
        <v>0</v>
      </c>
      <c r="AP32" s="25">
        <f t="shared" si="113"/>
        <v>0</v>
      </c>
    </row>
    <row r="33" spans="2:42" hidden="1" outlineLevel="1" x14ac:dyDescent="0.25">
      <c r="B33" s="1">
        <f t="shared" si="6"/>
        <v>31</v>
      </c>
      <c r="F33" s="24">
        <f t="shared" si="14"/>
        <v>42552</v>
      </c>
      <c r="G33" s="25">
        <f t="shared" si="3"/>
        <v>2.0608925038469995E-2</v>
      </c>
      <c r="H33" s="25"/>
      <c r="I33" s="25"/>
      <c r="J33" s="25"/>
      <c r="K33" s="25"/>
      <c r="L33" s="25"/>
      <c r="M33" s="25"/>
      <c r="N33" s="25"/>
      <c r="O33" s="23"/>
      <c r="P33" s="25">
        <f t="shared" si="75"/>
        <v>1</v>
      </c>
      <c r="Q33" s="25">
        <f t="shared" si="76"/>
        <v>0</v>
      </c>
      <c r="R33" s="25">
        <f t="shared" si="77"/>
        <v>0</v>
      </c>
      <c r="S33" s="25">
        <f t="shared" si="78"/>
        <v>0</v>
      </c>
      <c r="T33" s="25">
        <f t="shared" si="79"/>
        <v>0</v>
      </c>
      <c r="U33" s="25">
        <f t="shared" si="80"/>
        <v>0</v>
      </c>
      <c r="V33" s="25">
        <f t="shared" si="81"/>
        <v>0</v>
      </c>
      <c r="W33" s="25">
        <f t="shared" si="82"/>
        <v>0</v>
      </c>
      <c r="X33" s="25">
        <f t="shared" si="83"/>
        <v>0</v>
      </c>
      <c r="Y33" s="25">
        <f t="shared" si="84"/>
        <v>0</v>
      </c>
      <c r="Z33" s="25">
        <f t="shared" si="85"/>
        <v>0</v>
      </c>
      <c r="AA33" s="25">
        <f t="shared" si="86"/>
        <v>0</v>
      </c>
      <c r="AB33" s="25">
        <f t="shared" si="87"/>
        <v>0</v>
      </c>
      <c r="AC33" s="25">
        <f t="shared" si="88"/>
        <v>0</v>
      </c>
      <c r="AD33" s="25">
        <f t="shared" si="89"/>
        <v>0</v>
      </c>
      <c r="AE33" s="25">
        <v>0</v>
      </c>
      <c r="AF33" s="25">
        <v>0.75</v>
      </c>
      <c r="AG33" s="25">
        <f t="shared" ref="AG33" si="115">IF($F33=AG$4,1,IF($F33&gt;=EDATE(AG$4,12),IF(AG$12="Prior Year",AG21*(1-AG$11),AG21-AG$11),IF(AG32&gt;0,AG32,0)))</f>
        <v>1</v>
      </c>
      <c r="AH33" s="25">
        <f t="shared" si="91"/>
        <v>0</v>
      </c>
      <c r="AI33" s="25">
        <f t="shared" si="91"/>
        <v>0</v>
      </c>
      <c r="AJ33" s="25">
        <f t="shared" ref="AJ33:AK33" si="116">IF($F33=AJ$4,1,IF($F33&gt;=EDATE(AJ$4,12),IF(AJ$12="Prior Year",AJ21*(1-AJ$11),AJ21-AJ$11),IF(AJ32&gt;0,AJ32,0)))</f>
        <v>0</v>
      </c>
      <c r="AK33" s="25">
        <f t="shared" si="116"/>
        <v>0</v>
      </c>
      <c r="AL33" s="25">
        <f t="shared" ref="AL33:AP33" si="117">IF($F33=AL$4,1,IF($F33&gt;=EDATE(AL$4,12),IF(AL$12="Prior Year",AL21*(1-AL$11),AL21-AL$11),IF(AL32&gt;0,AL32,0)))</f>
        <v>0</v>
      </c>
      <c r="AM33" s="25">
        <f t="shared" si="117"/>
        <v>0</v>
      </c>
      <c r="AN33" s="25">
        <f t="shared" ref="AN33" si="118">IF($F33=AN$4,1,IF($F33&gt;=EDATE(AN$4,12),IF(AN$12="Prior Year",AN21*(1-AN$11),AN21-AN$11),IF(AN32&gt;0,AN32,0)))</f>
        <v>0</v>
      </c>
      <c r="AO33" s="25">
        <f t="shared" si="117"/>
        <v>0</v>
      </c>
      <c r="AP33" s="25">
        <f t="shared" si="117"/>
        <v>0</v>
      </c>
    </row>
    <row r="34" spans="2:42" hidden="1" outlineLevel="1" x14ac:dyDescent="0.25">
      <c r="B34" s="1">
        <f t="shared" si="6"/>
        <v>31</v>
      </c>
      <c r="F34" s="24">
        <f t="shared" si="14"/>
        <v>42583</v>
      </c>
      <c r="G34" s="25">
        <f t="shared" si="3"/>
        <v>2.0608925038469995E-2</v>
      </c>
      <c r="H34" s="25"/>
      <c r="I34" s="25"/>
      <c r="J34" s="25"/>
      <c r="K34" s="25"/>
      <c r="L34" s="25"/>
      <c r="M34" s="25"/>
      <c r="N34" s="25"/>
      <c r="O34" s="23"/>
      <c r="P34" s="25">
        <f t="shared" si="75"/>
        <v>1</v>
      </c>
      <c r="Q34" s="25">
        <f t="shared" si="76"/>
        <v>0</v>
      </c>
      <c r="R34" s="25">
        <f t="shared" si="77"/>
        <v>0</v>
      </c>
      <c r="S34" s="25">
        <f t="shared" si="78"/>
        <v>0</v>
      </c>
      <c r="T34" s="25">
        <f t="shared" si="79"/>
        <v>0</v>
      </c>
      <c r="U34" s="25">
        <f t="shared" si="80"/>
        <v>0</v>
      </c>
      <c r="V34" s="25">
        <f t="shared" si="81"/>
        <v>0</v>
      </c>
      <c r="W34" s="25">
        <f t="shared" si="82"/>
        <v>0</v>
      </c>
      <c r="X34" s="25">
        <f t="shared" si="83"/>
        <v>0</v>
      </c>
      <c r="Y34" s="25">
        <f t="shared" si="84"/>
        <v>0</v>
      </c>
      <c r="Z34" s="25">
        <f t="shared" si="85"/>
        <v>0</v>
      </c>
      <c r="AA34" s="25">
        <f t="shared" si="86"/>
        <v>0</v>
      </c>
      <c r="AB34" s="25">
        <f t="shared" si="87"/>
        <v>0</v>
      </c>
      <c r="AC34" s="25">
        <f t="shared" si="88"/>
        <v>0</v>
      </c>
      <c r="AD34" s="25">
        <f t="shared" si="89"/>
        <v>0</v>
      </c>
      <c r="AE34" s="25">
        <v>0</v>
      </c>
      <c r="AF34" s="25">
        <v>0.75</v>
      </c>
      <c r="AG34" s="25">
        <f t="shared" ref="AG34" si="119">IF($F34=AG$4,1,IF($F34&gt;=EDATE(AG$4,12),IF(AG$12="Prior Year",AG22*(1-AG$11),AG22-AG$11),IF(AG33&gt;0,AG33,0)))</f>
        <v>1</v>
      </c>
      <c r="AH34" s="25">
        <f t="shared" si="91"/>
        <v>0</v>
      </c>
      <c r="AI34" s="25">
        <f t="shared" si="91"/>
        <v>0</v>
      </c>
      <c r="AJ34" s="25">
        <f t="shared" ref="AJ34:AK34" si="120">IF($F34=AJ$4,1,IF($F34&gt;=EDATE(AJ$4,12),IF(AJ$12="Prior Year",AJ22*(1-AJ$11),AJ22-AJ$11),IF(AJ33&gt;0,AJ33,0)))</f>
        <v>0</v>
      </c>
      <c r="AK34" s="25">
        <f t="shared" si="120"/>
        <v>0</v>
      </c>
      <c r="AL34" s="25">
        <f t="shared" ref="AL34:AP34" si="121">IF($F34=AL$4,1,IF($F34&gt;=EDATE(AL$4,12),IF(AL$12="Prior Year",AL22*(1-AL$11),AL22-AL$11),IF(AL33&gt;0,AL33,0)))</f>
        <v>0</v>
      </c>
      <c r="AM34" s="25">
        <f t="shared" si="121"/>
        <v>0</v>
      </c>
      <c r="AN34" s="25">
        <f t="shared" ref="AN34" si="122">IF($F34=AN$4,1,IF($F34&gt;=EDATE(AN$4,12),IF(AN$12="Prior Year",AN22*(1-AN$11),AN22-AN$11),IF(AN33&gt;0,AN33,0)))</f>
        <v>0</v>
      </c>
      <c r="AO34" s="25">
        <f t="shared" si="121"/>
        <v>0</v>
      </c>
      <c r="AP34" s="25">
        <f t="shared" si="121"/>
        <v>0</v>
      </c>
    </row>
    <row r="35" spans="2:42" hidden="1" outlineLevel="1" x14ac:dyDescent="0.25">
      <c r="B35" s="1">
        <f t="shared" si="6"/>
        <v>30</v>
      </c>
      <c r="F35" s="24">
        <f t="shared" si="14"/>
        <v>42614</v>
      </c>
      <c r="G35" s="25">
        <f t="shared" si="3"/>
        <v>2.0608925038469995E-2</v>
      </c>
      <c r="H35" s="25"/>
      <c r="I35" s="25"/>
      <c r="J35" s="25"/>
      <c r="K35" s="25"/>
      <c r="L35" s="25"/>
      <c r="M35" s="25"/>
      <c r="N35" s="25"/>
      <c r="O35" s="23"/>
      <c r="P35" s="25">
        <f t="shared" si="75"/>
        <v>1</v>
      </c>
      <c r="Q35" s="25">
        <f t="shared" si="76"/>
        <v>0</v>
      </c>
      <c r="R35" s="25">
        <f t="shared" si="77"/>
        <v>0</v>
      </c>
      <c r="S35" s="25">
        <f t="shared" si="78"/>
        <v>0</v>
      </c>
      <c r="T35" s="25">
        <f t="shared" si="79"/>
        <v>0</v>
      </c>
      <c r="U35" s="25">
        <f t="shared" si="80"/>
        <v>0</v>
      </c>
      <c r="V35" s="25">
        <f t="shared" si="81"/>
        <v>0</v>
      </c>
      <c r="W35" s="25">
        <f t="shared" si="82"/>
        <v>0</v>
      </c>
      <c r="X35" s="25">
        <f t="shared" si="83"/>
        <v>0</v>
      </c>
      <c r="Y35" s="25">
        <f t="shared" si="84"/>
        <v>0</v>
      </c>
      <c r="Z35" s="25">
        <f t="shared" si="85"/>
        <v>0</v>
      </c>
      <c r="AA35" s="25">
        <f t="shared" si="86"/>
        <v>0</v>
      </c>
      <c r="AB35" s="25">
        <f t="shared" si="87"/>
        <v>0</v>
      </c>
      <c r="AC35" s="25">
        <f t="shared" si="88"/>
        <v>0</v>
      </c>
      <c r="AD35" s="25">
        <f t="shared" si="89"/>
        <v>0</v>
      </c>
      <c r="AE35" s="25">
        <v>0</v>
      </c>
      <c r="AF35" s="25">
        <v>0.75</v>
      </c>
      <c r="AG35" s="25">
        <f t="shared" ref="AG35" si="123">IF($F35=AG$4,1,IF($F35&gt;=EDATE(AG$4,12),IF(AG$12="Prior Year",AG23*(1-AG$11),AG23-AG$11),IF(AG34&gt;0,AG34,0)))</f>
        <v>1</v>
      </c>
      <c r="AH35" s="25">
        <f t="shared" si="91"/>
        <v>0</v>
      </c>
      <c r="AI35" s="25">
        <f t="shared" si="91"/>
        <v>0</v>
      </c>
      <c r="AJ35" s="25">
        <f t="shared" ref="AJ35:AK35" si="124">IF($F35=AJ$4,1,IF($F35&gt;=EDATE(AJ$4,12),IF(AJ$12="Prior Year",AJ23*(1-AJ$11),AJ23-AJ$11),IF(AJ34&gt;0,AJ34,0)))</f>
        <v>0</v>
      </c>
      <c r="AK35" s="25">
        <f t="shared" si="124"/>
        <v>0</v>
      </c>
      <c r="AL35" s="25">
        <f t="shared" ref="AL35:AP35" si="125">IF($F35=AL$4,1,IF($F35&gt;=EDATE(AL$4,12),IF(AL$12="Prior Year",AL23*(1-AL$11),AL23-AL$11),IF(AL34&gt;0,AL34,0)))</f>
        <v>0</v>
      </c>
      <c r="AM35" s="25">
        <f t="shared" si="125"/>
        <v>0</v>
      </c>
      <c r="AN35" s="25">
        <f t="shared" ref="AN35" si="126">IF($F35=AN$4,1,IF($F35&gt;=EDATE(AN$4,12),IF(AN$12="Prior Year",AN23*(1-AN$11),AN23-AN$11),IF(AN34&gt;0,AN34,0)))</f>
        <v>0</v>
      </c>
      <c r="AO35" s="25">
        <f t="shared" si="125"/>
        <v>0</v>
      </c>
      <c r="AP35" s="25">
        <f t="shared" si="125"/>
        <v>0</v>
      </c>
    </row>
    <row r="36" spans="2:42" hidden="1" outlineLevel="1" x14ac:dyDescent="0.25">
      <c r="B36" s="1">
        <f t="shared" si="6"/>
        <v>31</v>
      </c>
      <c r="F36" s="24">
        <f t="shared" si="14"/>
        <v>42644</v>
      </c>
      <c r="G36" s="25">
        <f t="shared" si="3"/>
        <v>2.2257639041547594E-2</v>
      </c>
      <c r="H36" s="25"/>
      <c r="I36" s="25"/>
      <c r="J36" s="25"/>
      <c r="K36" s="25"/>
      <c r="L36" s="25"/>
      <c r="M36" s="25"/>
      <c r="N36" s="25"/>
      <c r="O36" s="23"/>
      <c r="P36" s="25">
        <f t="shared" si="75"/>
        <v>1</v>
      </c>
      <c r="Q36" s="25">
        <f t="shared" si="76"/>
        <v>0</v>
      </c>
      <c r="R36" s="25">
        <f t="shared" si="77"/>
        <v>0</v>
      </c>
      <c r="S36" s="25">
        <f t="shared" si="78"/>
        <v>0</v>
      </c>
      <c r="T36" s="25">
        <f t="shared" si="79"/>
        <v>0</v>
      </c>
      <c r="U36" s="25">
        <f t="shared" si="80"/>
        <v>0</v>
      </c>
      <c r="V36" s="25">
        <f t="shared" si="81"/>
        <v>0</v>
      </c>
      <c r="W36" s="25">
        <f t="shared" si="82"/>
        <v>0</v>
      </c>
      <c r="X36" s="25">
        <f t="shared" si="83"/>
        <v>0</v>
      </c>
      <c r="Y36" s="25">
        <f t="shared" si="84"/>
        <v>0</v>
      </c>
      <c r="Z36" s="25">
        <f t="shared" si="85"/>
        <v>0</v>
      </c>
      <c r="AA36" s="25">
        <f t="shared" si="86"/>
        <v>0</v>
      </c>
      <c r="AB36" s="25">
        <f t="shared" si="87"/>
        <v>0</v>
      </c>
      <c r="AC36" s="25">
        <f t="shared" si="88"/>
        <v>0</v>
      </c>
      <c r="AD36" s="25">
        <f t="shared" si="89"/>
        <v>0</v>
      </c>
      <c r="AE36" s="25">
        <v>0</v>
      </c>
      <c r="AF36" s="25">
        <v>1</v>
      </c>
      <c r="AG36" s="25">
        <f t="shared" ref="AG36" si="127">IF($F36=AG$4,1,IF($F36&gt;=EDATE(AG$4,12),IF(AG$12="Prior Year",AG24*(1-AG$11),AG24-AG$11),IF(AG35&gt;0,AG35,0)))</f>
        <v>1</v>
      </c>
      <c r="AH36" s="25">
        <f t="shared" si="91"/>
        <v>0</v>
      </c>
      <c r="AI36" s="25">
        <f t="shared" si="91"/>
        <v>0</v>
      </c>
      <c r="AJ36" s="25">
        <f t="shared" ref="AJ36:AK36" si="128">IF($F36=AJ$4,1,IF($F36&gt;=EDATE(AJ$4,12),IF(AJ$12="Prior Year",AJ24*(1-AJ$11),AJ24-AJ$11),IF(AJ35&gt;0,AJ35,0)))</f>
        <v>0</v>
      </c>
      <c r="AK36" s="25">
        <f t="shared" si="128"/>
        <v>0</v>
      </c>
      <c r="AL36" s="25">
        <f t="shared" ref="AL36:AP36" si="129">IF($F36=AL$4,1,IF($F36&gt;=EDATE(AL$4,12),IF(AL$12="Prior Year",AL24*(1-AL$11),AL24-AL$11),IF(AL35&gt;0,AL35,0)))</f>
        <v>0</v>
      </c>
      <c r="AM36" s="25">
        <f t="shared" si="129"/>
        <v>0</v>
      </c>
      <c r="AN36" s="25">
        <f t="shared" ref="AN36" si="130">IF($F36=AN$4,1,IF($F36&gt;=EDATE(AN$4,12),IF(AN$12="Prior Year",AN24*(1-AN$11),AN24-AN$11),IF(AN35&gt;0,AN35,0)))</f>
        <v>0</v>
      </c>
      <c r="AO36" s="25">
        <f t="shared" si="129"/>
        <v>0</v>
      </c>
      <c r="AP36" s="25">
        <f t="shared" si="129"/>
        <v>0</v>
      </c>
    </row>
    <row r="37" spans="2:42" hidden="1" outlineLevel="1" x14ac:dyDescent="0.25">
      <c r="B37" s="1">
        <f t="shared" si="6"/>
        <v>30</v>
      </c>
      <c r="F37" s="24">
        <f t="shared" si="14"/>
        <v>42675</v>
      </c>
      <c r="G37" s="25">
        <f t="shared" si="3"/>
        <v>2.2257639041547594E-2</v>
      </c>
      <c r="H37" s="25"/>
      <c r="I37" s="25"/>
      <c r="J37" s="25"/>
      <c r="K37" s="25"/>
      <c r="L37" s="25"/>
      <c r="M37" s="25"/>
      <c r="N37" s="25"/>
      <c r="O37" s="23"/>
      <c r="P37" s="25">
        <f t="shared" si="75"/>
        <v>1</v>
      </c>
      <c r="Q37" s="25">
        <f t="shared" si="76"/>
        <v>0</v>
      </c>
      <c r="R37" s="25">
        <f t="shared" si="77"/>
        <v>0</v>
      </c>
      <c r="S37" s="25">
        <f t="shared" si="78"/>
        <v>0</v>
      </c>
      <c r="T37" s="25">
        <f t="shared" si="79"/>
        <v>0</v>
      </c>
      <c r="U37" s="25">
        <f t="shared" si="80"/>
        <v>0</v>
      </c>
      <c r="V37" s="25">
        <f t="shared" si="81"/>
        <v>0</v>
      </c>
      <c r="W37" s="25">
        <f t="shared" si="82"/>
        <v>0</v>
      </c>
      <c r="X37" s="25">
        <f t="shared" si="83"/>
        <v>0</v>
      </c>
      <c r="Y37" s="25">
        <f t="shared" si="84"/>
        <v>0</v>
      </c>
      <c r="Z37" s="25">
        <f t="shared" si="85"/>
        <v>0</v>
      </c>
      <c r="AA37" s="25">
        <f t="shared" si="86"/>
        <v>0</v>
      </c>
      <c r="AB37" s="25">
        <f t="shared" si="87"/>
        <v>0</v>
      </c>
      <c r="AC37" s="25">
        <f t="shared" si="88"/>
        <v>0</v>
      </c>
      <c r="AD37" s="25">
        <f t="shared" si="89"/>
        <v>0</v>
      </c>
      <c r="AE37" s="25">
        <v>0</v>
      </c>
      <c r="AF37" s="25">
        <v>1</v>
      </c>
      <c r="AG37" s="25">
        <f t="shared" ref="AG37" si="131">IF($F37=AG$4,1,IF($F37&gt;=EDATE(AG$4,12),IF(AG$12="Prior Year",AG25*(1-AG$11),AG25-AG$11),IF(AG36&gt;0,AG36,0)))</f>
        <v>1</v>
      </c>
      <c r="AH37" s="25">
        <f t="shared" si="91"/>
        <v>0</v>
      </c>
      <c r="AI37" s="25">
        <f t="shared" si="91"/>
        <v>0</v>
      </c>
      <c r="AJ37" s="25">
        <f t="shared" ref="AJ37:AK37" si="132">IF($F37=AJ$4,1,IF($F37&gt;=EDATE(AJ$4,12),IF(AJ$12="Prior Year",AJ25*(1-AJ$11),AJ25-AJ$11),IF(AJ36&gt;0,AJ36,0)))</f>
        <v>0</v>
      </c>
      <c r="AK37" s="25">
        <f t="shared" si="132"/>
        <v>0</v>
      </c>
      <c r="AL37" s="25">
        <f t="shared" ref="AL37:AP37" si="133">IF($F37=AL$4,1,IF($F37&gt;=EDATE(AL$4,12),IF(AL$12="Prior Year",AL25*(1-AL$11),AL25-AL$11),IF(AL36&gt;0,AL36,0)))</f>
        <v>0</v>
      </c>
      <c r="AM37" s="25">
        <f t="shared" si="133"/>
        <v>0</v>
      </c>
      <c r="AN37" s="25">
        <f t="shared" ref="AN37" si="134">IF($F37=AN$4,1,IF($F37&gt;=EDATE(AN$4,12),IF(AN$12="Prior Year",AN25*(1-AN$11),AN25-AN$11),IF(AN36&gt;0,AN36,0)))</f>
        <v>0</v>
      </c>
      <c r="AO37" s="25">
        <f t="shared" si="133"/>
        <v>0</v>
      </c>
      <c r="AP37" s="25">
        <f t="shared" si="133"/>
        <v>0</v>
      </c>
    </row>
    <row r="38" spans="2:42" hidden="1" outlineLevel="1" x14ac:dyDescent="0.25">
      <c r="B38" s="1">
        <f t="shared" si="6"/>
        <v>31</v>
      </c>
      <c r="F38" s="26">
        <f t="shared" si="14"/>
        <v>42705</v>
      </c>
      <c r="G38" s="27">
        <f t="shared" si="3"/>
        <v>0.30028577709386678</v>
      </c>
      <c r="H38" s="27"/>
      <c r="I38" s="27"/>
      <c r="J38" s="27"/>
      <c r="K38" s="27"/>
      <c r="L38" s="27"/>
      <c r="M38" s="27"/>
      <c r="N38" s="27"/>
      <c r="O38" s="28"/>
      <c r="P38" s="27">
        <f t="shared" si="75"/>
        <v>1</v>
      </c>
      <c r="Q38" s="27">
        <f t="shared" si="76"/>
        <v>0</v>
      </c>
      <c r="R38" s="27">
        <f t="shared" si="77"/>
        <v>0</v>
      </c>
      <c r="S38" s="27">
        <f t="shared" si="78"/>
        <v>0</v>
      </c>
      <c r="T38" s="27">
        <f t="shared" si="79"/>
        <v>0</v>
      </c>
      <c r="U38" s="27">
        <f t="shared" si="80"/>
        <v>0</v>
      </c>
      <c r="V38" s="27">
        <f t="shared" si="81"/>
        <v>0</v>
      </c>
      <c r="W38" s="27">
        <f t="shared" si="82"/>
        <v>1</v>
      </c>
      <c r="X38" s="27">
        <f t="shared" si="83"/>
        <v>0</v>
      </c>
      <c r="Y38" s="27">
        <f t="shared" si="84"/>
        <v>0</v>
      </c>
      <c r="Z38" s="27">
        <f t="shared" si="85"/>
        <v>0</v>
      </c>
      <c r="AA38" s="27">
        <f t="shared" si="86"/>
        <v>0</v>
      </c>
      <c r="AB38" s="27">
        <f t="shared" si="87"/>
        <v>0</v>
      </c>
      <c r="AC38" s="27">
        <f t="shared" si="88"/>
        <v>0</v>
      </c>
      <c r="AD38" s="27">
        <f t="shared" si="89"/>
        <v>0</v>
      </c>
      <c r="AE38" s="27">
        <v>0</v>
      </c>
      <c r="AF38" s="27">
        <v>1</v>
      </c>
      <c r="AG38" s="27">
        <f t="shared" ref="AG38" si="135">IF($F38=AG$4,1,IF($F38&gt;=EDATE(AG$4,12),IF(AG$12="Prior Year",AG26*(1-AG$11),AG26-AG$11),IF(AG37&gt;0,AG37,0)))</f>
        <v>1</v>
      </c>
      <c r="AH38" s="27">
        <f t="shared" si="91"/>
        <v>1</v>
      </c>
      <c r="AI38" s="27">
        <f t="shared" si="91"/>
        <v>0</v>
      </c>
      <c r="AJ38" s="27">
        <f t="shared" ref="AJ38:AK38" si="136">IF($F38=AJ$4,1,IF($F38&gt;=EDATE(AJ$4,12),IF(AJ$12="Prior Year",AJ26*(1-AJ$11),AJ26-AJ$11),IF(AJ37&gt;0,AJ37,0)))</f>
        <v>0</v>
      </c>
      <c r="AK38" s="27">
        <f t="shared" si="136"/>
        <v>0</v>
      </c>
      <c r="AL38" s="27">
        <f t="shared" ref="AL38:AP38" si="137">IF($F38=AL$4,1,IF($F38&gt;=EDATE(AL$4,12),IF(AL$12="Prior Year",AL26*(1-AL$11),AL26-AL$11),IF(AL37&gt;0,AL37,0)))</f>
        <v>0</v>
      </c>
      <c r="AM38" s="27">
        <f t="shared" si="137"/>
        <v>0</v>
      </c>
      <c r="AN38" s="27">
        <f t="shared" ref="AN38" si="138">IF($F38=AN$4,1,IF($F38&gt;=EDATE(AN$4,12),IF(AN$12="Prior Year",AN26*(1-AN$11),AN26-AN$11),IF(AN37&gt;0,AN37,0)))</f>
        <v>0</v>
      </c>
      <c r="AO38" s="27">
        <f t="shared" si="137"/>
        <v>1</v>
      </c>
      <c r="AP38" s="27">
        <f t="shared" si="137"/>
        <v>0</v>
      </c>
    </row>
    <row r="39" spans="2:42" collapsed="1" x14ac:dyDescent="0.25">
      <c r="B39" s="1">
        <f t="shared" si="6"/>
        <v>31</v>
      </c>
      <c r="F39" s="24">
        <f t="shared" si="14"/>
        <v>42736</v>
      </c>
      <c r="G39" s="25">
        <f t="shared" si="3"/>
        <v>0.73345790283578804</v>
      </c>
      <c r="H39" s="25"/>
      <c r="I39" s="25"/>
      <c r="J39" s="25"/>
      <c r="K39" s="25"/>
      <c r="L39" s="25"/>
      <c r="M39" s="25"/>
      <c r="N39" s="25"/>
      <c r="O39" s="23"/>
      <c r="P39" s="25">
        <f t="shared" ref="P39:P102" si="139">IF($F39=P$4,1,IF($F39&gt;=EDATE(P$4,12),IF(P$12="Prior Year",P27*(1-P$11),P27-P$11),IF(P38&gt;0,P38,0)))*IF($F39&lt;EDATE(P$4,P$5*12),1,0)</f>
        <v>1</v>
      </c>
      <c r="Q39" s="25">
        <f t="shared" ref="Q39:Q102" si="140">IF($F39=Q$4,1,IF($F39&gt;=EDATE(Q$4,12),IF(Q$12="Prior Year",Q27*(1-Q$11),Q27-Q$11),IF(Q38&gt;0,Q38,0)))*IF($F39&lt;EDATE(Q$4,Q$5*12),1,0)</f>
        <v>1</v>
      </c>
      <c r="R39" s="25">
        <f t="shared" ref="R39:R102" si="141">IF($F39=R$4,1,IF($F39&gt;=EDATE(R$4,12),IF(R$12="Prior Year",R27*(1-R$11),R27-R$11),IF(R38&gt;0,R38,0)))*IF($F39&lt;EDATE(R$4,R$5*12),1,0)</f>
        <v>1</v>
      </c>
      <c r="S39" s="25">
        <f t="shared" ref="S39:S102" si="142">IF($F39=S$4,1,IF($F39&gt;=EDATE(S$4,12),IF(S$12="Prior Year",S27*(1-S$11),S27-S$11),IF(S38&gt;0,S38,0)))*IF($F39&lt;EDATE(S$4,S$5*12),1,0)</f>
        <v>1</v>
      </c>
      <c r="T39" s="25">
        <f t="shared" ref="T39:T102" si="143">IF($F39=T$4,1,IF($F39&gt;=EDATE(T$4,12),IF(T$12="Prior Year",T27*(1-T$11),T27-T$11),IF(T38&gt;0,T38,0)))*IF($F39&lt;EDATE(T$4,T$5*12),1,0)</f>
        <v>1</v>
      </c>
      <c r="U39" s="25">
        <f t="shared" ref="U39:U102" si="144">IF($F39=U$4,1,IF($F39&gt;=EDATE(U$4,12),IF(U$12="Prior Year",U27*(1-U$11),U27-U$11),IF(U38&gt;0,U38,0)))*IF($F39&lt;EDATE(U$4,U$5*12),1,0)</f>
        <v>1</v>
      </c>
      <c r="V39" s="25">
        <f t="shared" ref="V39:V102" si="145">IF($F39=V$4,1,IF($F39&gt;=EDATE(V$4,12),IF(V$12="Prior Year",V27*(1-V$11),V27-V$11),IF(V38&gt;0,V38,0)))*IF($F39&lt;EDATE(V$4,V$5*12),1,0)</f>
        <v>1</v>
      </c>
      <c r="W39" s="25">
        <f t="shared" ref="W39:W102" si="146">IF($F39=W$4,1,IF($F39&gt;=EDATE(W$4,12),IF(W$12="Prior Year",W27*(1-W$11),W27-W$11),IF(W38&gt;0,W38,0)))*IF($F39&lt;EDATE(W$4,W$5*12),1,0)</f>
        <v>1</v>
      </c>
      <c r="X39" s="25">
        <f t="shared" ref="X39:X102" si="147">IF($F39=X$4,1,IF($F39&gt;=EDATE(X$4,12),IF(X$12="Prior Year",X27*(1-X$11),X27-X$11),IF(X38&gt;0,X38,0)))*IF($F39&lt;EDATE(X$4,X$5*12),1,0)</f>
        <v>1</v>
      </c>
      <c r="Y39" s="25">
        <f t="shared" ref="Y39:Y102" si="148">IF($F39=Y$4,1,IF($F39&gt;=EDATE(Y$4,12),IF(Y$12="Prior Year",Y27*(1-Y$11),Y27-Y$11),IF(Y38&gt;0,Y38,0)))*IF($F39&lt;EDATE(Y$4,Y$5*12),1,0)</f>
        <v>1</v>
      </c>
      <c r="Z39" s="25">
        <f t="shared" ref="Z39:Z102" si="149">IF($F39=Z$4,1,IF($F39&gt;=EDATE(Z$4,12),IF(Z$12="Prior Year",Z27*(1-Z$11),Z27-Z$11),IF(Z38&gt;0,Z38,0)))*IF($F39&lt;EDATE(Z$4,Z$5*12),1,0)</f>
        <v>1</v>
      </c>
      <c r="AA39" s="25">
        <f t="shared" ref="AA39:AA102" si="150">IF($F39=AA$4,1,IF($F39&gt;=EDATE(AA$4,12),IF(AA$12="Prior Year",AA27*(1-AA$11),AA27-AA$11),IF(AA38&gt;0,AA38,0)))*IF($F39&lt;EDATE(AA$4,AA$5*12),1,0)</f>
        <v>1</v>
      </c>
      <c r="AB39" s="25">
        <f t="shared" ref="AB39:AB102" si="151">IF($F39=AB$4,1,IF($F39&gt;=EDATE(AB$4,12),IF(AB$12="Prior Year",AB27*(1-AB$11),AB27-AB$11),IF(AB38&gt;0,AB38,0)))*IF($F39&lt;EDATE(AB$4,AB$5*12),1,0)</f>
        <v>1</v>
      </c>
      <c r="AC39" s="25">
        <f t="shared" ref="AC39:AC102" si="152">IF($F39=AC$4,1,IF($F39&gt;=EDATE(AC$4,12),IF(AC$12="Prior Year",AC27*(1-AC$11),AC27-AC$11),IF(AC38&gt;0,AC38,0)))*IF($F39&lt;EDATE(AC$4,AC$5*12),1,0)</f>
        <v>1</v>
      </c>
      <c r="AD39" s="25">
        <f t="shared" ref="AD39:AD102" si="153">IF($F39=AD$4,1,IF($F39&gt;=EDATE(AD$4,12),IF(AD$12="Prior Year",AD27*(1-AD$11),AD27-AD$11),IF(AD38&gt;0,AD38,0)))*IF($F39&lt;EDATE(AD$4,AD$5*12),1,0)</f>
        <v>0</v>
      </c>
      <c r="AE39" s="25">
        <f t="shared" ref="AE39:AF102" si="154">IF($F39=AE$4,1,IF($F39&gt;=EDATE(AE$4,12),IF(AE$12="Prior Year",AE27*(1-AE$11),AE27-AE$11),IF(AE38&gt;0,AE38,0)))*IF($F39&lt;EDATE(AE$4,AE$5*12),1,0)</f>
        <v>1</v>
      </c>
      <c r="AF39" s="25">
        <f t="shared" si="154"/>
        <v>1</v>
      </c>
      <c r="AG39" s="25">
        <f t="shared" ref="AG39" si="155">IF($F39=AG$4,1,IF($F39&gt;=EDATE(AG$4,12),IF(AG$12="Prior Year",AG27*(1-AG$11),AG27-AG$11),IF(AG38&gt;0,AG38,0)))*IF($F39&lt;EDATE(AG$4,AG$5*12),1,0)</f>
        <v>0</v>
      </c>
      <c r="AH39" s="25">
        <f t="shared" ref="AH39:AI102" si="156">IF($F39=AH$4,1,IF($F39&gt;=EDATE(AH$4,12),IF(AH$12="Prior Year",AH27*(1-AH$11),AH27-AH$11),IF(AH38&gt;0,AH38,0)))*IF($F39&lt;EDATE(AH$4,AH$5*12),1,0)</f>
        <v>1</v>
      </c>
      <c r="AI39" s="25">
        <f t="shared" si="156"/>
        <v>0</v>
      </c>
      <c r="AJ39" s="25">
        <f t="shared" ref="AJ39:AK39" si="157">IF($F39=AJ$4,1,IF($F39&gt;=EDATE(AJ$4,12),IF(AJ$12="Prior Year",AJ27*(1-AJ$11),AJ27-AJ$11),IF(AJ38&gt;0,AJ38,0)))*IF($F39&lt;EDATE(AJ$4,AJ$5*12),1,0)</f>
        <v>0</v>
      </c>
      <c r="AK39" s="25">
        <f t="shared" si="157"/>
        <v>0</v>
      </c>
      <c r="AL39" s="25">
        <f t="shared" ref="AL39:AP39" si="158">IF($F39=AL$4,1,IF($F39&gt;=EDATE(AL$4,12),IF(AL$12="Prior Year",AL27*(1-AL$11),AL27-AL$11),IF(AL38&gt;0,AL38,0)))*IF($F39&lt;EDATE(AL$4,AL$5*12),1,0)</f>
        <v>0</v>
      </c>
      <c r="AM39" s="25">
        <f t="shared" si="158"/>
        <v>0</v>
      </c>
      <c r="AN39" s="25">
        <f t="shared" ref="AN39" si="159">IF($F39=AN$4,1,IF($F39&gt;=EDATE(AN$4,12),IF(AN$12="Prior Year",AN27*(1-AN$11),AN27-AN$11),IF(AN38&gt;0,AN38,0)))*IF($F39&lt;EDATE(AN$4,AN$5*12),1,0)</f>
        <v>0</v>
      </c>
      <c r="AO39" s="25">
        <f t="shared" si="158"/>
        <v>1</v>
      </c>
      <c r="AP39" s="25">
        <f t="shared" si="158"/>
        <v>1</v>
      </c>
    </row>
    <row r="40" spans="2:42" hidden="1" outlineLevel="1" x14ac:dyDescent="0.25">
      <c r="B40" s="1">
        <f t="shared" si="6"/>
        <v>28</v>
      </c>
      <c r="F40" s="24">
        <f t="shared" si="14"/>
        <v>42767</v>
      </c>
      <c r="G40" s="25">
        <f t="shared" si="3"/>
        <v>0.73345790283578804</v>
      </c>
      <c r="H40" s="25"/>
      <c r="I40" s="25"/>
      <c r="J40" s="25"/>
      <c r="K40" s="25"/>
      <c r="L40" s="25"/>
      <c r="M40" s="25"/>
      <c r="N40" s="25"/>
      <c r="O40" s="23"/>
      <c r="P40" s="25">
        <f t="shared" si="139"/>
        <v>1</v>
      </c>
      <c r="Q40" s="25">
        <f t="shared" si="140"/>
        <v>1</v>
      </c>
      <c r="R40" s="25">
        <f t="shared" si="141"/>
        <v>1</v>
      </c>
      <c r="S40" s="25">
        <f t="shared" si="142"/>
        <v>1</v>
      </c>
      <c r="T40" s="25">
        <f t="shared" si="143"/>
        <v>1</v>
      </c>
      <c r="U40" s="25">
        <f t="shared" si="144"/>
        <v>1</v>
      </c>
      <c r="V40" s="25">
        <f t="shared" si="145"/>
        <v>1</v>
      </c>
      <c r="W40" s="25">
        <f t="shared" si="146"/>
        <v>1</v>
      </c>
      <c r="X40" s="25">
        <f t="shared" si="147"/>
        <v>1</v>
      </c>
      <c r="Y40" s="25">
        <f t="shared" si="148"/>
        <v>1</v>
      </c>
      <c r="Z40" s="25">
        <f t="shared" si="149"/>
        <v>1</v>
      </c>
      <c r="AA40" s="25">
        <f t="shared" si="150"/>
        <v>1</v>
      </c>
      <c r="AB40" s="25">
        <f t="shared" si="151"/>
        <v>1</v>
      </c>
      <c r="AC40" s="25">
        <f t="shared" si="152"/>
        <v>1</v>
      </c>
      <c r="AD40" s="25">
        <f t="shared" si="153"/>
        <v>0</v>
      </c>
      <c r="AE40" s="25">
        <f t="shared" si="154"/>
        <v>1</v>
      </c>
      <c r="AF40" s="25">
        <f t="shared" si="154"/>
        <v>1</v>
      </c>
      <c r="AG40" s="25">
        <f t="shared" ref="AG40" si="160">IF($F40=AG$4,1,IF($F40&gt;=EDATE(AG$4,12),IF(AG$12="Prior Year",AG28*(1-AG$11),AG28-AG$11),IF(AG39&gt;0,AG39,0)))*IF($F40&lt;EDATE(AG$4,AG$5*12),1,0)</f>
        <v>0</v>
      </c>
      <c r="AH40" s="25">
        <f t="shared" si="156"/>
        <v>1</v>
      </c>
      <c r="AI40" s="25">
        <f t="shared" si="156"/>
        <v>0</v>
      </c>
      <c r="AJ40" s="25">
        <f t="shared" ref="AJ40:AK40" si="161">IF($F40=AJ$4,1,IF($F40&gt;=EDATE(AJ$4,12),IF(AJ$12="Prior Year",AJ28*(1-AJ$11),AJ28-AJ$11),IF(AJ39&gt;0,AJ39,0)))*IF($F40&lt;EDATE(AJ$4,AJ$5*12),1,0)</f>
        <v>0</v>
      </c>
      <c r="AK40" s="25">
        <f t="shared" si="161"/>
        <v>0</v>
      </c>
      <c r="AL40" s="25">
        <f t="shared" ref="AL40:AP40" si="162">IF($F40=AL$4,1,IF($F40&gt;=EDATE(AL$4,12),IF(AL$12="Prior Year",AL28*(1-AL$11),AL28-AL$11),IF(AL39&gt;0,AL39,0)))*IF($F40&lt;EDATE(AL$4,AL$5*12),1,0)</f>
        <v>0</v>
      </c>
      <c r="AM40" s="25">
        <f t="shared" si="162"/>
        <v>0</v>
      </c>
      <c r="AN40" s="25">
        <f t="shared" ref="AN40" si="163">IF($F40=AN$4,1,IF($F40&gt;=EDATE(AN$4,12),IF(AN$12="Prior Year",AN28*(1-AN$11),AN28-AN$11),IF(AN39&gt;0,AN39,0)))*IF($F40&lt;EDATE(AN$4,AN$5*12),1,0)</f>
        <v>0</v>
      </c>
      <c r="AO40" s="25">
        <f t="shared" si="162"/>
        <v>1</v>
      </c>
      <c r="AP40" s="25">
        <f t="shared" si="162"/>
        <v>1</v>
      </c>
    </row>
    <row r="41" spans="2:42" hidden="1" outlineLevel="1" x14ac:dyDescent="0.25">
      <c r="B41" s="1">
        <f t="shared" si="6"/>
        <v>31</v>
      </c>
      <c r="F41" s="24">
        <f t="shared" si="14"/>
        <v>42795</v>
      </c>
      <c r="G41" s="25">
        <f t="shared" si="3"/>
        <v>0.73345790283578804</v>
      </c>
      <c r="H41" s="25"/>
      <c r="I41" s="25"/>
      <c r="J41" s="25"/>
      <c r="K41" s="25"/>
      <c r="L41" s="25"/>
      <c r="M41" s="25"/>
      <c r="N41" s="25"/>
      <c r="O41" s="23"/>
      <c r="P41" s="25">
        <f t="shared" si="139"/>
        <v>1</v>
      </c>
      <c r="Q41" s="25">
        <f t="shared" si="140"/>
        <v>1</v>
      </c>
      <c r="R41" s="25">
        <f t="shared" si="141"/>
        <v>1</v>
      </c>
      <c r="S41" s="25">
        <f t="shared" si="142"/>
        <v>1</v>
      </c>
      <c r="T41" s="25">
        <f t="shared" si="143"/>
        <v>1</v>
      </c>
      <c r="U41" s="25">
        <f t="shared" si="144"/>
        <v>1</v>
      </c>
      <c r="V41" s="25">
        <f t="shared" si="145"/>
        <v>1</v>
      </c>
      <c r="W41" s="25">
        <f t="shared" si="146"/>
        <v>1</v>
      </c>
      <c r="X41" s="25">
        <f t="shared" si="147"/>
        <v>1</v>
      </c>
      <c r="Y41" s="25">
        <f t="shared" si="148"/>
        <v>1</v>
      </c>
      <c r="Z41" s="25">
        <f t="shared" si="149"/>
        <v>1</v>
      </c>
      <c r="AA41" s="25">
        <f t="shared" si="150"/>
        <v>1</v>
      </c>
      <c r="AB41" s="25">
        <f t="shared" si="151"/>
        <v>1</v>
      </c>
      <c r="AC41" s="25">
        <f t="shared" si="152"/>
        <v>1</v>
      </c>
      <c r="AD41" s="25">
        <f t="shared" si="153"/>
        <v>0</v>
      </c>
      <c r="AE41" s="25">
        <f t="shared" si="154"/>
        <v>1</v>
      </c>
      <c r="AF41" s="25">
        <f t="shared" si="154"/>
        <v>1</v>
      </c>
      <c r="AG41" s="25">
        <f t="shared" ref="AG41" si="164">IF($F41=AG$4,1,IF($F41&gt;=EDATE(AG$4,12),IF(AG$12="Prior Year",AG29*(1-AG$11),AG29-AG$11),IF(AG40&gt;0,AG40,0)))*IF($F41&lt;EDATE(AG$4,AG$5*12),1,0)</f>
        <v>0</v>
      </c>
      <c r="AH41" s="25">
        <f t="shared" si="156"/>
        <v>1</v>
      </c>
      <c r="AI41" s="25">
        <f t="shared" si="156"/>
        <v>0</v>
      </c>
      <c r="AJ41" s="25">
        <f t="shared" ref="AJ41:AK41" si="165">IF($F41=AJ$4,1,IF($F41&gt;=EDATE(AJ$4,12),IF(AJ$12="Prior Year",AJ29*(1-AJ$11),AJ29-AJ$11),IF(AJ40&gt;0,AJ40,0)))*IF($F41&lt;EDATE(AJ$4,AJ$5*12),1,0)</f>
        <v>0</v>
      </c>
      <c r="AK41" s="25">
        <f t="shared" si="165"/>
        <v>0</v>
      </c>
      <c r="AL41" s="25">
        <f t="shared" ref="AL41:AP41" si="166">IF($F41=AL$4,1,IF($F41&gt;=EDATE(AL$4,12),IF(AL$12="Prior Year",AL29*(1-AL$11),AL29-AL$11),IF(AL40&gt;0,AL40,0)))*IF($F41&lt;EDATE(AL$4,AL$5*12),1,0)</f>
        <v>0</v>
      </c>
      <c r="AM41" s="25">
        <f t="shared" si="166"/>
        <v>0</v>
      </c>
      <c r="AN41" s="25">
        <f t="shared" ref="AN41" si="167">IF($F41=AN$4,1,IF($F41&gt;=EDATE(AN$4,12),IF(AN$12="Prior Year",AN29*(1-AN$11),AN29-AN$11),IF(AN40&gt;0,AN40,0)))*IF($F41&lt;EDATE(AN$4,AN$5*12),1,0)</f>
        <v>0</v>
      </c>
      <c r="AO41" s="25">
        <f t="shared" si="166"/>
        <v>1</v>
      </c>
      <c r="AP41" s="25">
        <f t="shared" si="166"/>
        <v>1</v>
      </c>
    </row>
    <row r="42" spans="2:42" hidden="1" outlineLevel="1" x14ac:dyDescent="0.25">
      <c r="B42" s="1">
        <f t="shared" si="6"/>
        <v>30</v>
      </c>
      <c r="F42" s="24">
        <f t="shared" si="14"/>
        <v>42826</v>
      </c>
      <c r="G42" s="25">
        <f t="shared" si="3"/>
        <v>0.73345790283578804</v>
      </c>
      <c r="H42" s="25"/>
      <c r="I42" s="25"/>
      <c r="J42" s="25"/>
      <c r="K42" s="25"/>
      <c r="L42" s="25"/>
      <c r="M42" s="25"/>
      <c r="N42" s="25"/>
      <c r="O42" s="23"/>
      <c r="P42" s="25">
        <f t="shared" si="139"/>
        <v>1</v>
      </c>
      <c r="Q42" s="25">
        <f t="shared" si="140"/>
        <v>1</v>
      </c>
      <c r="R42" s="25">
        <f t="shared" si="141"/>
        <v>1</v>
      </c>
      <c r="S42" s="25">
        <f t="shared" si="142"/>
        <v>1</v>
      </c>
      <c r="T42" s="25">
        <f t="shared" si="143"/>
        <v>1</v>
      </c>
      <c r="U42" s="25">
        <f t="shared" si="144"/>
        <v>1</v>
      </c>
      <c r="V42" s="25">
        <f t="shared" si="145"/>
        <v>1</v>
      </c>
      <c r="W42" s="25">
        <f t="shared" si="146"/>
        <v>1</v>
      </c>
      <c r="X42" s="25">
        <f t="shared" si="147"/>
        <v>1</v>
      </c>
      <c r="Y42" s="25">
        <f t="shared" si="148"/>
        <v>1</v>
      </c>
      <c r="Z42" s="25">
        <f t="shared" si="149"/>
        <v>1</v>
      </c>
      <c r="AA42" s="25">
        <f t="shared" si="150"/>
        <v>1</v>
      </c>
      <c r="AB42" s="25">
        <f t="shared" si="151"/>
        <v>1</v>
      </c>
      <c r="AC42" s="25">
        <f t="shared" si="152"/>
        <v>1</v>
      </c>
      <c r="AD42" s="25">
        <f t="shared" si="153"/>
        <v>0</v>
      </c>
      <c r="AE42" s="25">
        <f t="shared" si="154"/>
        <v>1</v>
      </c>
      <c r="AF42" s="25">
        <f t="shared" si="154"/>
        <v>1</v>
      </c>
      <c r="AG42" s="25">
        <f t="shared" ref="AG42" si="168">IF($F42=AG$4,1,IF($F42&gt;=EDATE(AG$4,12),IF(AG$12="Prior Year",AG30*(1-AG$11),AG30-AG$11),IF(AG41&gt;0,AG41,0)))*IF($F42&lt;EDATE(AG$4,AG$5*12),1,0)</f>
        <v>0</v>
      </c>
      <c r="AH42" s="25">
        <f t="shared" si="156"/>
        <v>1</v>
      </c>
      <c r="AI42" s="25">
        <f t="shared" si="156"/>
        <v>0</v>
      </c>
      <c r="AJ42" s="25">
        <f t="shared" ref="AJ42:AK42" si="169">IF($F42=AJ$4,1,IF($F42&gt;=EDATE(AJ$4,12),IF(AJ$12="Prior Year",AJ30*(1-AJ$11),AJ30-AJ$11),IF(AJ41&gt;0,AJ41,0)))*IF($F42&lt;EDATE(AJ$4,AJ$5*12),1,0)</f>
        <v>0</v>
      </c>
      <c r="AK42" s="25">
        <f t="shared" si="169"/>
        <v>0</v>
      </c>
      <c r="AL42" s="25">
        <f t="shared" ref="AL42:AP42" si="170">IF($F42=AL$4,1,IF($F42&gt;=EDATE(AL$4,12),IF(AL$12="Prior Year",AL30*(1-AL$11),AL30-AL$11),IF(AL41&gt;0,AL41,0)))*IF($F42&lt;EDATE(AL$4,AL$5*12),1,0)</f>
        <v>0</v>
      </c>
      <c r="AM42" s="25">
        <f t="shared" si="170"/>
        <v>0</v>
      </c>
      <c r="AN42" s="25">
        <f t="shared" ref="AN42" si="171">IF($F42=AN$4,1,IF($F42&gt;=EDATE(AN$4,12),IF(AN$12="Prior Year",AN30*(1-AN$11),AN30-AN$11),IF(AN41&gt;0,AN41,0)))*IF($F42&lt;EDATE(AN$4,AN$5*12),1,0)</f>
        <v>0</v>
      </c>
      <c r="AO42" s="25">
        <f t="shared" si="170"/>
        <v>1</v>
      </c>
      <c r="AP42" s="25">
        <f t="shared" si="170"/>
        <v>1</v>
      </c>
    </row>
    <row r="43" spans="2:42" hidden="1" outlineLevel="1" x14ac:dyDescent="0.25">
      <c r="B43" s="1">
        <f t="shared" si="6"/>
        <v>31</v>
      </c>
      <c r="F43" s="24">
        <f t="shared" si="14"/>
        <v>42856</v>
      </c>
      <c r="G43" s="25">
        <f t="shared" si="3"/>
        <v>0.73345790283578804</v>
      </c>
      <c r="H43" s="25"/>
      <c r="I43" s="25"/>
      <c r="J43" s="25"/>
      <c r="K43" s="25"/>
      <c r="L43" s="25"/>
      <c r="M43" s="25"/>
      <c r="N43" s="25"/>
      <c r="O43" s="23"/>
      <c r="P43" s="25">
        <f t="shared" si="139"/>
        <v>1</v>
      </c>
      <c r="Q43" s="25">
        <f t="shared" si="140"/>
        <v>1</v>
      </c>
      <c r="R43" s="25">
        <f t="shared" si="141"/>
        <v>1</v>
      </c>
      <c r="S43" s="25">
        <f t="shared" si="142"/>
        <v>1</v>
      </c>
      <c r="T43" s="25">
        <f t="shared" si="143"/>
        <v>1</v>
      </c>
      <c r="U43" s="25">
        <f t="shared" si="144"/>
        <v>1</v>
      </c>
      <c r="V43" s="25">
        <f t="shared" si="145"/>
        <v>1</v>
      </c>
      <c r="W43" s="25">
        <f t="shared" si="146"/>
        <v>1</v>
      </c>
      <c r="X43" s="25">
        <f t="shared" si="147"/>
        <v>1</v>
      </c>
      <c r="Y43" s="25">
        <f t="shared" si="148"/>
        <v>1</v>
      </c>
      <c r="Z43" s="25">
        <f t="shared" si="149"/>
        <v>1</v>
      </c>
      <c r="AA43" s="25">
        <f t="shared" si="150"/>
        <v>1</v>
      </c>
      <c r="AB43" s="25">
        <f t="shared" si="151"/>
        <v>1</v>
      </c>
      <c r="AC43" s="25">
        <f t="shared" si="152"/>
        <v>1</v>
      </c>
      <c r="AD43" s="25">
        <f t="shared" si="153"/>
        <v>0</v>
      </c>
      <c r="AE43" s="25">
        <f t="shared" si="154"/>
        <v>1</v>
      </c>
      <c r="AF43" s="25">
        <f t="shared" si="154"/>
        <v>1</v>
      </c>
      <c r="AG43" s="25">
        <f t="shared" ref="AG43" si="172">IF($F43=AG$4,1,IF($F43&gt;=EDATE(AG$4,12),IF(AG$12="Prior Year",AG31*(1-AG$11),AG31-AG$11),IF(AG42&gt;0,AG42,0)))*IF($F43&lt;EDATE(AG$4,AG$5*12),1,0)</f>
        <v>0</v>
      </c>
      <c r="AH43" s="25">
        <f t="shared" si="156"/>
        <v>1</v>
      </c>
      <c r="AI43" s="25">
        <f t="shared" si="156"/>
        <v>0</v>
      </c>
      <c r="AJ43" s="25">
        <f t="shared" ref="AJ43:AK43" si="173">IF($F43=AJ$4,1,IF($F43&gt;=EDATE(AJ$4,12),IF(AJ$12="Prior Year",AJ31*(1-AJ$11),AJ31-AJ$11),IF(AJ42&gt;0,AJ42,0)))*IF($F43&lt;EDATE(AJ$4,AJ$5*12),1,0)</f>
        <v>0</v>
      </c>
      <c r="AK43" s="25">
        <f t="shared" si="173"/>
        <v>0</v>
      </c>
      <c r="AL43" s="25">
        <f t="shared" ref="AL43:AP43" si="174">IF($F43=AL$4,1,IF($F43&gt;=EDATE(AL$4,12),IF(AL$12="Prior Year",AL31*(1-AL$11),AL31-AL$11),IF(AL42&gt;0,AL42,0)))*IF($F43&lt;EDATE(AL$4,AL$5*12),1,0)</f>
        <v>0</v>
      </c>
      <c r="AM43" s="25">
        <f t="shared" si="174"/>
        <v>0</v>
      </c>
      <c r="AN43" s="25">
        <f t="shared" ref="AN43" si="175">IF($F43=AN$4,1,IF($F43&gt;=EDATE(AN$4,12),IF(AN$12="Prior Year",AN31*(1-AN$11),AN31-AN$11),IF(AN42&gt;0,AN42,0)))*IF($F43&lt;EDATE(AN$4,AN$5*12),1,0)</f>
        <v>0</v>
      </c>
      <c r="AO43" s="25">
        <f t="shared" si="174"/>
        <v>1</v>
      </c>
      <c r="AP43" s="25">
        <f t="shared" si="174"/>
        <v>1</v>
      </c>
    </row>
    <row r="44" spans="2:42" hidden="1" outlineLevel="1" x14ac:dyDescent="0.25">
      <c r="B44" s="1">
        <f t="shared" si="6"/>
        <v>30</v>
      </c>
      <c r="F44" s="24">
        <f t="shared" si="14"/>
        <v>42887</v>
      </c>
      <c r="G44" s="25">
        <f t="shared" si="3"/>
        <v>0.73345790283578804</v>
      </c>
      <c r="H44" s="25"/>
      <c r="I44" s="25"/>
      <c r="J44" s="25"/>
      <c r="K44" s="25"/>
      <c r="L44" s="25"/>
      <c r="M44" s="25"/>
      <c r="N44" s="25"/>
      <c r="O44" s="23"/>
      <c r="P44" s="25">
        <f t="shared" si="139"/>
        <v>1</v>
      </c>
      <c r="Q44" s="25">
        <f t="shared" si="140"/>
        <v>1</v>
      </c>
      <c r="R44" s="25">
        <f t="shared" si="141"/>
        <v>1</v>
      </c>
      <c r="S44" s="25">
        <f t="shared" si="142"/>
        <v>1</v>
      </c>
      <c r="T44" s="25">
        <f t="shared" si="143"/>
        <v>1</v>
      </c>
      <c r="U44" s="25">
        <f t="shared" si="144"/>
        <v>1</v>
      </c>
      <c r="V44" s="25">
        <f t="shared" si="145"/>
        <v>1</v>
      </c>
      <c r="W44" s="25">
        <f t="shared" si="146"/>
        <v>1</v>
      </c>
      <c r="X44" s="25">
        <f t="shared" si="147"/>
        <v>1</v>
      </c>
      <c r="Y44" s="25">
        <f t="shared" si="148"/>
        <v>1</v>
      </c>
      <c r="Z44" s="25">
        <f t="shared" si="149"/>
        <v>1</v>
      </c>
      <c r="AA44" s="25">
        <f t="shared" si="150"/>
        <v>1</v>
      </c>
      <c r="AB44" s="25">
        <f t="shared" si="151"/>
        <v>1</v>
      </c>
      <c r="AC44" s="25">
        <f t="shared" si="152"/>
        <v>1</v>
      </c>
      <c r="AD44" s="25">
        <f t="shared" si="153"/>
        <v>0</v>
      </c>
      <c r="AE44" s="25">
        <f t="shared" si="154"/>
        <v>1</v>
      </c>
      <c r="AF44" s="25">
        <f t="shared" si="154"/>
        <v>1</v>
      </c>
      <c r="AG44" s="25">
        <f t="shared" ref="AG44" si="176">IF($F44=AG$4,1,IF($F44&gt;=EDATE(AG$4,12),IF(AG$12="Prior Year",AG32*(1-AG$11),AG32-AG$11),IF(AG43&gt;0,AG43,0)))*IF($F44&lt;EDATE(AG$4,AG$5*12),1,0)</f>
        <v>0</v>
      </c>
      <c r="AH44" s="25">
        <f t="shared" si="156"/>
        <v>1</v>
      </c>
      <c r="AI44" s="25">
        <f t="shared" si="156"/>
        <v>0</v>
      </c>
      <c r="AJ44" s="25">
        <f t="shared" ref="AJ44:AK44" si="177">IF($F44=AJ$4,1,IF($F44&gt;=EDATE(AJ$4,12),IF(AJ$12="Prior Year",AJ32*(1-AJ$11),AJ32-AJ$11),IF(AJ43&gt;0,AJ43,0)))*IF($F44&lt;EDATE(AJ$4,AJ$5*12),1,0)</f>
        <v>0</v>
      </c>
      <c r="AK44" s="25">
        <f t="shared" si="177"/>
        <v>0</v>
      </c>
      <c r="AL44" s="25">
        <f t="shared" ref="AL44:AP44" si="178">IF($F44=AL$4,1,IF($F44&gt;=EDATE(AL$4,12),IF(AL$12="Prior Year",AL32*(1-AL$11),AL32-AL$11),IF(AL43&gt;0,AL43,0)))*IF($F44&lt;EDATE(AL$4,AL$5*12),1,0)</f>
        <v>0</v>
      </c>
      <c r="AM44" s="25">
        <f t="shared" si="178"/>
        <v>0</v>
      </c>
      <c r="AN44" s="25">
        <f t="shared" ref="AN44" si="179">IF($F44=AN$4,1,IF($F44&gt;=EDATE(AN$4,12),IF(AN$12="Prior Year",AN32*(1-AN$11),AN32-AN$11),IF(AN43&gt;0,AN43,0)))*IF($F44&lt;EDATE(AN$4,AN$5*12),1,0)</f>
        <v>0</v>
      </c>
      <c r="AO44" s="25">
        <f t="shared" si="178"/>
        <v>1</v>
      </c>
      <c r="AP44" s="25">
        <f t="shared" si="178"/>
        <v>1</v>
      </c>
    </row>
    <row r="45" spans="2:42" hidden="1" outlineLevel="1" x14ac:dyDescent="0.25">
      <c r="B45" s="1">
        <f t="shared" si="6"/>
        <v>31</v>
      </c>
      <c r="F45" s="24">
        <f t="shared" si="14"/>
        <v>42917</v>
      </c>
      <c r="G45" s="25">
        <f t="shared" si="3"/>
        <v>0.7317741536601452</v>
      </c>
      <c r="H45" s="25"/>
      <c r="I45" s="25"/>
      <c r="J45" s="25"/>
      <c r="K45" s="25"/>
      <c r="L45" s="25"/>
      <c r="M45" s="25"/>
      <c r="N45" s="25"/>
      <c r="O45" s="23"/>
      <c r="P45" s="25">
        <f t="shared" si="139"/>
        <v>1</v>
      </c>
      <c r="Q45" s="25">
        <f t="shared" si="140"/>
        <v>1</v>
      </c>
      <c r="R45" s="25">
        <f t="shared" si="141"/>
        <v>1</v>
      </c>
      <c r="S45" s="25">
        <f t="shared" si="142"/>
        <v>1</v>
      </c>
      <c r="T45" s="25">
        <f t="shared" si="143"/>
        <v>1</v>
      </c>
      <c r="U45" s="25">
        <f t="shared" si="144"/>
        <v>1</v>
      </c>
      <c r="V45" s="25">
        <f t="shared" si="145"/>
        <v>1</v>
      </c>
      <c r="W45" s="25">
        <f t="shared" si="146"/>
        <v>1</v>
      </c>
      <c r="X45" s="25">
        <f t="shared" si="147"/>
        <v>1</v>
      </c>
      <c r="Y45" s="25">
        <f t="shared" si="148"/>
        <v>1</v>
      </c>
      <c r="Z45" s="25">
        <f t="shared" si="149"/>
        <v>1</v>
      </c>
      <c r="AA45" s="25">
        <f t="shared" si="150"/>
        <v>1</v>
      </c>
      <c r="AB45" s="25">
        <f t="shared" si="151"/>
        <v>1</v>
      </c>
      <c r="AC45" s="25">
        <f t="shared" si="152"/>
        <v>1</v>
      </c>
      <c r="AD45" s="25">
        <f t="shared" si="153"/>
        <v>0</v>
      </c>
      <c r="AE45" s="25">
        <f t="shared" si="154"/>
        <v>1</v>
      </c>
      <c r="AF45" s="25">
        <f t="shared" si="154"/>
        <v>0.74468749999999995</v>
      </c>
      <c r="AG45" s="25">
        <f t="shared" ref="AG45" si="180">IF($F45=AG$4,1,IF($F45&gt;=EDATE(AG$4,12),IF(AG$12="Prior Year",AG33*(1-AG$11),AG33-AG$11),IF(AG44&gt;0,AG44,0)))*IF($F45&lt;EDATE(AG$4,AG$5*12),1,0)</f>
        <v>0</v>
      </c>
      <c r="AH45" s="25">
        <f t="shared" si="156"/>
        <v>1</v>
      </c>
      <c r="AI45" s="25">
        <f t="shared" si="156"/>
        <v>0</v>
      </c>
      <c r="AJ45" s="25">
        <f t="shared" ref="AJ45:AK45" si="181">IF($F45=AJ$4,1,IF($F45&gt;=EDATE(AJ$4,12),IF(AJ$12="Prior Year",AJ33*(1-AJ$11),AJ33-AJ$11),IF(AJ44&gt;0,AJ44,0)))*IF($F45&lt;EDATE(AJ$4,AJ$5*12),1,0)</f>
        <v>0</v>
      </c>
      <c r="AK45" s="25">
        <f t="shared" si="181"/>
        <v>0</v>
      </c>
      <c r="AL45" s="25">
        <f t="shared" ref="AL45:AP45" si="182">IF($F45=AL$4,1,IF($F45&gt;=EDATE(AL$4,12),IF(AL$12="Prior Year",AL33*(1-AL$11),AL33-AL$11),IF(AL44&gt;0,AL44,0)))*IF($F45&lt;EDATE(AL$4,AL$5*12),1,0)</f>
        <v>0</v>
      </c>
      <c r="AM45" s="25">
        <f t="shared" si="182"/>
        <v>0</v>
      </c>
      <c r="AN45" s="25">
        <f t="shared" ref="AN45" si="183">IF($F45=AN$4,1,IF($F45&gt;=EDATE(AN$4,12),IF(AN$12="Prior Year",AN33*(1-AN$11),AN33-AN$11),IF(AN44&gt;0,AN44,0)))*IF($F45&lt;EDATE(AN$4,AN$5*12),1,0)</f>
        <v>0</v>
      </c>
      <c r="AO45" s="25">
        <f t="shared" si="182"/>
        <v>1</v>
      </c>
      <c r="AP45" s="25">
        <f t="shared" si="182"/>
        <v>1</v>
      </c>
    </row>
    <row r="46" spans="2:42" hidden="1" outlineLevel="1" x14ac:dyDescent="0.25">
      <c r="B46" s="1">
        <f t="shared" si="6"/>
        <v>31</v>
      </c>
      <c r="F46" s="24">
        <f t="shared" si="14"/>
        <v>42948</v>
      </c>
      <c r="G46" s="25">
        <f t="shared" si="3"/>
        <v>0.7317741536601452</v>
      </c>
      <c r="H46" s="25"/>
      <c r="I46" s="25"/>
      <c r="J46" s="25"/>
      <c r="K46" s="25"/>
      <c r="L46" s="25"/>
      <c r="M46" s="25"/>
      <c r="N46" s="25"/>
      <c r="O46" s="23"/>
      <c r="P46" s="25">
        <f t="shared" si="139"/>
        <v>1</v>
      </c>
      <c r="Q46" s="25">
        <f t="shared" si="140"/>
        <v>1</v>
      </c>
      <c r="R46" s="25">
        <f t="shared" si="141"/>
        <v>1</v>
      </c>
      <c r="S46" s="25">
        <f t="shared" si="142"/>
        <v>1</v>
      </c>
      <c r="T46" s="25">
        <f t="shared" si="143"/>
        <v>1</v>
      </c>
      <c r="U46" s="25">
        <f t="shared" si="144"/>
        <v>1</v>
      </c>
      <c r="V46" s="25">
        <f t="shared" si="145"/>
        <v>1</v>
      </c>
      <c r="W46" s="25">
        <f t="shared" si="146"/>
        <v>1</v>
      </c>
      <c r="X46" s="25">
        <f t="shared" si="147"/>
        <v>1</v>
      </c>
      <c r="Y46" s="25">
        <f t="shared" si="148"/>
        <v>1</v>
      </c>
      <c r="Z46" s="25">
        <f t="shared" si="149"/>
        <v>1</v>
      </c>
      <c r="AA46" s="25">
        <f t="shared" si="150"/>
        <v>1</v>
      </c>
      <c r="AB46" s="25">
        <f t="shared" si="151"/>
        <v>1</v>
      </c>
      <c r="AC46" s="25">
        <f t="shared" si="152"/>
        <v>1</v>
      </c>
      <c r="AD46" s="25">
        <f t="shared" si="153"/>
        <v>0</v>
      </c>
      <c r="AE46" s="25">
        <f t="shared" si="154"/>
        <v>1</v>
      </c>
      <c r="AF46" s="25">
        <f t="shared" si="154"/>
        <v>0.74468749999999995</v>
      </c>
      <c r="AG46" s="25">
        <f t="shared" ref="AG46" si="184">IF($F46=AG$4,1,IF($F46&gt;=EDATE(AG$4,12),IF(AG$12="Prior Year",AG34*(1-AG$11),AG34-AG$11),IF(AG45&gt;0,AG45,0)))*IF($F46&lt;EDATE(AG$4,AG$5*12),1,0)</f>
        <v>0</v>
      </c>
      <c r="AH46" s="25">
        <f t="shared" si="156"/>
        <v>1</v>
      </c>
      <c r="AI46" s="25">
        <f t="shared" si="156"/>
        <v>0</v>
      </c>
      <c r="AJ46" s="25">
        <f t="shared" ref="AJ46:AK46" si="185">IF($F46=AJ$4,1,IF($F46&gt;=EDATE(AJ$4,12),IF(AJ$12="Prior Year",AJ34*(1-AJ$11),AJ34-AJ$11),IF(AJ45&gt;0,AJ45,0)))*IF($F46&lt;EDATE(AJ$4,AJ$5*12),1,0)</f>
        <v>0</v>
      </c>
      <c r="AK46" s="25">
        <f t="shared" si="185"/>
        <v>0</v>
      </c>
      <c r="AL46" s="25">
        <f t="shared" ref="AL46:AP46" si="186">IF($F46=AL$4,1,IF($F46&gt;=EDATE(AL$4,12),IF(AL$12="Prior Year",AL34*(1-AL$11),AL34-AL$11),IF(AL45&gt;0,AL45,0)))*IF($F46&lt;EDATE(AL$4,AL$5*12),1,0)</f>
        <v>0</v>
      </c>
      <c r="AM46" s="25">
        <f t="shared" si="186"/>
        <v>0</v>
      </c>
      <c r="AN46" s="25">
        <f t="shared" ref="AN46" si="187">IF($F46=AN$4,1,IF($F46&gt;=EDATE(AN$4,12),IF(AN$12="Prior Year",AN34*(1-AN$11),AN34-AN$11),IF(AN45&gt;0,AN45,0)))*IF($F46&lt;EDATE(AN$4,AN$5*12),1,0)</f>
        <v>0</v>
      </c>
      <c r="AO46" s="25">
        <f t="shared" si="186"/>
        <v>1</v>
      </c>
      <c r="AP46" s="25">
        <f t="shared" si="186"/>
        <v>1</v>
      </c>
    </row>
    <row r="47" spans="2:42" hidden="1" outlineLevel="1" x14ac:dyDescent="0.25">
      <c r="B47" s="1">
        <f t="shared" si="6"/>
        <v>30</v>
      </c>
      <c r="F47" s="24">
        <f t="shared" si="14"/>
        <v>42979</v>
      </c>
      <c r="G47" s="25">
        <f t="shared" si="3"/>
        <v>0.7317741536601452</v>
      </c>
      <c r="H47" s="25"/>
      <c r="I47" s="25"/>
      <c r="J47" s="25"/>
      <c r="K47" s="25"/>
      <c r="L47" s="25"/>
      <c r="M47" s="25"/>
      <c r="N47" s="25"/>
      <c r="O47" s="23"/>
      <c r="P47" s="25">
        <f t="shared" si="139"/>
        <v>1</v>
      </c>
      <c r="Q47" s="25">
        <f t="shared" si="140"/>
        <v>1</v>
      </c>
      <c r="R47" s="25">
        <f t="shared" si="141"/>
        <v>1</v>
      </c>
      <c r="S47" s="25">
        <f t="shared" si="142"/>
        <v>1</v>
      </c>
      <c r="T47" s="25">
        <f t="shared" si="143"/>
        <v>1</v>
      </c>
      <c r="U47" s="25">
        <f t="shared" si="144"/>
        <v>1</v>
      </c>
      <c r="V47" s="25">
        <f t="shared" si="145"/>
        <v>1</v>
      </c>
      <c r="W47" s="25">
        <f t="shared" si="146"/>
        <v>1</v>
      </c>
      <c r="X47" s="25">
        <f t="shared" si="147"/>
        <v>1</v>
      </c>
      <c r="Y47" s="25">
        <f t="shared" si="148"/>
        <v>1</v>
      </c>
      <c r="Z47" s="25">
        <f t="shared" si="149"/>
        <v>1</v>
      </c>
      <c r="AA47" s="25">
        <f t="shared" si="150"/>
        <v>1</v>
      </c>
      <c r="AB47" s="25">
        <f t="shared" si="151"/>
        <v>1</v>
      </c>
      <c r="AC47" s="25">
        <f t="shared" si="152"/>
        <v>1</v>
      </c>
      <c r="AD47" s="25">
        <f t="shared" si="153"/>
        <v>0</v>
      </c>
      <c r="AE47" s="25">
        <f t="shared" si="154"/>
        <v>1</v>
      </c>
      <c r="AF47" s="25">
        <f t="shared" si="154"/>
        <v>0.74468749999999995</v>
      </c>
      <c r="AG47" s="25">
        <f t="shared" ref="AG47" si="188">IF($F47=AG$4,1,IF($F47&gt;=EDATE(AG$4,12),IF(AG$12="Prior Year",AG35*(1-AG$11),AG35-AG$11),IF(AG46&gt;0,AG46,0)))*IF($F47&lt;EDATE(AG$4,AG$5*12),1,0)</f>
        <v>0</v>
      </c>
      <c r="AH47" s="25">
        <f t="shared" si="156"/>
        <v>1</v>
      </c>
      <c r="AI47" s="25">
        <f t="shared" si="156"/>
        <v>0</v>
      </c>
      <c r="AJ47" s="25">
        <f t="shared" ref="AJ47:AK47" si="189">IF($F47=AJ$4,1,IF($F47&gt;=EDATE(AJ$4,12),IF(AJ$12="Prior Year",AJ35*(1-AJ$11),AJ35-AJ$11),IF(AJ46&gt;0,AJ46,0)))*IF($F47&lt;EDATE(AJ$4,AJ$5*12),1,0)</f>
        <v>0</v>
      </c>
      <c r="AK47" s="25">
        <f t="shared" si="189"/>
        <v>0</v>
      </c>
      <c r="AL47" s="25">
        <f t="shared" ref="AL47:AP47" si="190">IF($F47=AL$4,1,IF($F47&gt;=EDATE(AL$4,12),IF(AL$12="Prior Year",AL35*(1-AL$11),AL35-AL$11),IF(AL46&gt;0,AL46,0)))*IF($F47&lt;EDATE(AL$4,AL$5*12),1,0)</f>
        <v>0</v>
      </c>
      <c r="AM47" s="25">
        <f t="shared" si="190"/>
        <v>0</v>
      </c>
      <c r="AN47" s="25">
        <f t="shared" ref="AN47" si="191">IF($F47=AN$4,1,IF($F47&gt;=EDATE(AN$4,12),IF(AN$12="Prior Year",AN35*(1-AN$11),AN35-AN$11),IF(AN46&gt;0,AN46,0)))*IF($F47&lt;EDATE(AN$4,AN$5*12),1,0)</f>
        <v>0</v>
      </c>
      <c r="AO47" s="25">
        <f t="shared" si="190"/>
        <v>1</v>
      </c>
      <c r="AP47" s="25">
        <f t="shared" si="190"/>
        <v>1</v>
      </c>
    </row>
    <row r="48" spans="2:42" hidden="1" outlineLevel="1" x14ac:dyDescent="0.25">
      <c r="B48" s="1">
        <f t="shared" si="6"/>
        <v>31</v>
      </c>
      <c r="F48" s="24">
        <f t="shared" si="14"/>
        <v>43009</v>
      </c>
      <c r="G48" s="25">
        <f t="shared" si="3"/>
        <v>0.73341118927236748</v>
      </c>
      <c r="H48" s="25"/>
      <c r="I48" s="25"/>
      <c r="J48" s="25"/>
      <c r="K48" s="25"/>
      <c r="L48" s="25"/>
      <c r="M48" s="25"/>
      <c r="N48" s="25"/>
      <c r="O48" s="23"/>
      <c r="P48" s="25">
        <f t="shared" si="139"/>
        <v>1</v>
      </c>
      <c r="Q48" s="25">
        <f t="shared" si="140"/>
        <v>1</v>
      </c>
      <c r="R48" s="25">
        <f t="shared" si="141"/>
        <v>1</v>
      </c>
      <c r="S48" s="25">
        <f t="shared" si="142"/>
        <v>1</v>
      </c>
      <c r="T48" s="25">
        <f t="shared" si="143"/>
        <v>1</v>
      </c>
      <c r="U48" s="25">
        <f t="shared" si="144"/>
        <v>1</v>
      </c>
      <c r="V48" s="25">
        <f t="shared" si="145"/>
        <v>1</v>
      </c>
      <c r="W48" s="25">
        <f t="shared" si="146"/>
        <v>1</v>
      </c>
      <c r="X48" s="25">
        <f t="shared" si="147"/>
        <v>1</v>
      </c>
      <c r="Y48" s="25">
        <f t="shared" si="148"/>
        <v>1</v>
      </c>
      <c r="Z48" s="25">
        <f t="shared" si="149"/>
        <v>1</v>
      </c>
      <c r="AA48" s="25">
        <f t="shared" si="150"/>
        <v>1</v>
      </c>
      <c r="AB48" s="25">
        <f t="shared" si="151"/>
        <v>1</v>
      </c>
      <c r="AC48" s="25">
        <f t="shared" si="152"/>
        <v>1</v>
      </c>
      <c r="AD48" s="25">
        <f t="shared" si="153"/>
        <v>0</v>
      </c>
      <c r="AE48" s="25">
        <f t="shared" si="154"/>
        <v>1</v>
      </c>
      <c r="AF48" s="25">
        <f t="shared" si="154"/>
        <v>0.99291666666666667</v>
      </c>
      <c r="AG48" s="25">
        <f t="shared" ref="AG48" si="192">IF($F48=AG$4,1,IF($F48&gt;=EDATE(AG$4,12),IF(AG$12="Prior Year",AG36*(1-AG$11),AG36-AG$11),IF(AG47&gt;0,AG47,0)))*IF($F48&lt;EDATE(AG$4,AG$5*12),1,0)</f>
        <v>0</v>
      </c>
      <c r="AH48" s="25">
        <f t="shared" si="156"/>
        <v>1</v>
      </c>
      <c r="AI48" s="25">
        <f t="shared" si="156"/>
        <v>0</v>
      </c>
      <c r="AJ48" s="25">
        <f t="shared" ref="AJ48:AK48" si="193">IF($F48=AJ$4,1,IF($F48&gt;=EDATE(AJ$4,12),IF(AJ$12="Prior Year",AJ36*(1-AJ$11),AJ36-AJ$11),IF(AJ47&gt;0,AJ47,0)))*IF($F48&lt;EDATE(AJ$4,AJ$5*12),1,0)</f>
        <v>0</v>
      </c>
      <c r="AK48" s="25">
        <f t="shared" si="193"/>
        <v>0</v>
      </c>
      <c r="AL48" s="25">
        <f t="shared" ref="AL48:AP48" si="194">IF($F48=AL$4,1,IF($F48&gt;=EDATE(AL$4,12),IF(AL$12="Prior Year",AL36*(1-AL$11),AL36-AL$11),IF(AL47&gt;0,AL47,0)))*IF($F48&lt;EDATE(AL$4,AL$5*12),1,0)</f>
        <v>0</v>
      </c>
      <c r="AM48" s="25">
        <f t="shared" si="194"/>
        <v>0</v>
      </c>
      <c r="AN48" s="25">
        <f t="shared" ref="AN48" si="195">IF($F48=AN$4,1,IF($F48&gt;=EDATE(AN$4,12),IF(AN$12="Prior Year",AN36*(1-AN$11),AN36-AN$11),IF(AN47&gt;0,AN47,0)))*IF($F48&lt;EDATE(AN$4,AN$5*12),1,0)</f>
        <v>0</v>
      </c>
      <c r="AO48" s="25">
        <f t="shared" si="194"/>
        <v>1</v>
      </c>
      <c r="AP48" s="25">
        <f t="shared" si="194"/>
        <v>1</v>
      </c>
    </row>
    <row r="49" spans="2:42" hidden="1" outlineLevel="1" x14ac:dyDescent="0.25">
      <c r="B49" s="1">
        <f t="shared" si="6"/>
        <v>30</v>
      </c>
      <c r="F49" s="24">
        <f t="shared" si="14"/>
        <v>43040</v>
      </c>
      <c r="G49" s="25">
        <f t="shared" si="3"/>
        <v>0.73341118927236748</v>
      </c>
      <c r="H49" s="25"/>
      <c r="I49" s="25"/>
      <c r="J49" s="25"/>
      <c r="K49" s="25"/>
      <c r="L49" s="25"/>
      <c r="M49" s="25"/>
      <c r="N49" s="25"/>
      <c r="O49" s="23"/>
      <c r="P49" s="25">
        <f t="shared" si="139"/>
        <v>1</v>
      </c>
      <c r="Q49" s="25">
        <f t="shared" si="140"/>
        <v>1</v>
      </c>
      <c r="R49" s="25">
        <f t="shared" si="141"/>
        <v>1</v>
      </c>
      <c r="S49" s="25">
        <f t="shared" si="142"/>
        <v>1</v>
      </c>
      <c r="T49" s="25">
        <f t="shared" si="143"/>
        <v>1</v>
      </c>
      <c r="U49" s="25">
        <f t="shared" si="144"/>
        <v>1</v>
      </c>
      <c r="V49" s="25">
        <f t="shared" si="145"/>
        <v>1</v>
      </c>
      <c r="W49" s="25">
        <f t="shared" si="146"/>
        <v>1</v>
      </c>
      <c r="X49" s="25">
        <f t="shared" si="147"/>
        <v>1</v>
      </c>
      <c r="Y49" s="25">
        <f t="shared" si="148"/>
        <v>1</v>
      </c>
      <c r="Z49" s="25">
        <f t="shared" si="149"/>
        <v>1</v>
      </c>
      <c r="AA49" s="25">
        <f t="shared" si="150"/>
        <v>1</v>
      </c>
      <c r="AB49" s="25">
        <f t="shared" si="151"/>
        <v>1</v>
      </c>
      <c r="AC49" s="25">
        <f t="shared" si="152"/>
        <v>1</v>
      </c>
      <c r="AD49" s="25">
        <f t="shared" si="153"/>
        <v>0</v>
      </c>
      <c r="AE49" s="25">
        <f t="shared" si="154"/>
        <v>1</v>
      </c>
      <c r="AF49" s="25">
        <f t="shared" si="154"/>
        <v>0.99291666666666667</v>
      </c>
      <c r="AG49" s="25">
        <f t="shared" ref="AG49" si="196">IF($F49=AG$4,1,IF($F49&gt;=EDATE(AG$4,12),IF(AG$12="Prior Year",AG37*(1-AG$11),AG37-AG$11),IF(AG48&gt;0,AG48,0)))*IF($F49&lt;EDATE(AG$4,AG$5*12),1,0)</f>
        <v>0</v>
      </c>
      <c r="AH49" s="25">
        <f t="shared" si="156"/>
        <v>1</v>
      </c>
      <c r="AI49" s="25">
        <f t="shared" si="156"/>
        <v>0</v>
      </c>
      <c r="AJ49" s="25">
        <f t="shared" ref="AJ49:AK49" si="197">IF($F49=AJ$4,1,IF($F49&gt;=EDATE(AJ$4,12),IF(AJ$12="Prior Year",AJ37*(1-AJ$11),AJ37-AJ$11),IF(AJ48&gt;0,AJ48,0)))*IF($F49&lt;EDATE(AJ$4,AJ$5*12),1,0)</f>
        <v>0</v>
      </c>
      <c r="AK49" s="25">
        <f t="shared" si="197"/>
        <v>0</v>
      </c>
      <c r="AL49" s="25">
        <f t="shared" ref="AL49:AP49" si="198">IF($F49=AL$4,1,IF($F49&gt;=EDATE(AL$4,12),IF(AL$12="Prior Year",AL37*(1-AL$11),AL37-AL$11),IF(AL48&gt;0,AL48,0)))*IF($F49&lt;EDATE(AL$4,AL$5*12),1,0)</f>
        <v>0</v>
      </c>
      <c r="AM49" s="25">
        <f t="shared" si="198"/>
        <v>0</v>
      </c>
      <c r="AN49" s="25">
        <f t="shared" ref="AN49" si="199">IF($F49=AN$4,1,IF($F49&gt;=EDATE(AN$4,12),IF(AN$12="Prior Year",AN37*(1-AN$11),AN37-AN$11),IF(AN48&gt;0,AN48,0)))*IF($F49&lt;EDATE(AN$4,AN$5*12),1,0)</f>
        <v>0</v>
      </c>
      <c r="AO49" s="25">
        <f t="shared" si="198"/>
        <v>1</v>
      </c>
      <c r="AP49" s="25">
        <f t="shared" si="198"/>
        <v>1</v>
      </c>
    </row>
    <row r="50" spans="2:42" hidden="1" outlineLevel="1" x14ac:dyDescent="0.25">
      <c r="B50" s="1">
        <f t="shared" si="6"/>
        <v>31</v>
      </c>
      <c r="F50" s="26">
        <f t="shared" si="14"/>
        <v>43070</v>
      </c>
      <c r="G50" s="27">
        <f t="shared" si="3"/>
        <v>0.73181743240272579</v>
      </c>
      <c r="H50" s="27"/>
      <c r="I50" s="27"/>
      <c r="J50" s="27"/>
      <c r="K50" s="27"/>
      <c r="L50" s="27"/>
      <c r="M50" s="27"/>
      <c r="N50" s="27"/>
      <c r="O50" s="28"/>
      <c r="P50" s="27">
        <f t="shared" si="139"/>
        <v>1</v>
      </c>
      <c r="Q50" s="27">
        <f t="shared" si="140"/>
        <v>1</v>
      </c>
      <c r="R50" s="27">
        <f t="shared" si="141"/>
        <v>1</v>
      </c>
      <c r="S50" s="27">
        <f t="shared" si="142"/>
        <v>1</v>
      </c>
      <c r="T50" s="27">
        <f t="shared" si="143"/>
        <v>1</v>
      </c>
      <c r="U50" s="27">
        <f t="shared" si="144"/>
        <v>1</v>
      </c>
      <c r="V50" s="27">
        <f t="shared" si="145"/>
        <v>1</v>
      </c>
      <c r="W50" s="27">
        <f t="shared" si="146"/>
        <v>1</v>
      </c>
      <c r="X50" s="27">
        <f t="shared" si="147"/>
        <v>1</v>
      </c>
      <c r="Y50" s="27">
        <f t="shared" si="148"/>
        <v>1</v>
      </c>
      <c r="Z50" s="27">
        <f t="shared" si="149"/>
        <v>1</v>
      </c>
      <c r="AA50" s="27">
        <f t="shared" si="150"/>
        <v>1</v>
      </c>
      <c r="AB50" s="27">
        <f t="shared" si="151"/>
        <v>1</v>
      </c>
      <c r="AC50" s="27">
        <f t="shared" si="152"/>
        <v>1</v>
      </c>
      <c r="AD50" s="27">
        <f t="shared" si="153"/>
        <v>0</v>
      </c>
      <c r="AE50" s="27">
        <f t="shared" si="154"/>
        <v>1</v>
      </c>
      <c r="AF50" s="27">
        <f t="shared" si="154"/>
        <v>0.99291666666666667</v>
      </c>
      <c r="AG50" s="27">
        <f t="shared" ref="AG50" si="200">IF($F50=AG$4,1,IF($F50&gt;=EDATE(AG$4,12),IF(AG$12="Prior Year",AG38*(1-AG$11),AG38-AG$11),IF(AG49&gt;0,AG49,0)))*IF($F50&lt;EDATE(AG$4,AG$5*12),1,0)</f>
        <v>0</v>
      </c>
      <c r="AH50" s="27">
        <f t="shared" si="156"/>
        <v>0.99299999999999999</v>
      </c>
      <c r="AI50" s="27">
        <f t="shared" si="156"/>
        <v>0</v>
      </c>
      <c r="AJ50" s="27">
        <f t="shared" ref="AJ50:AK50" si="201">IF($F50=AJ$4,1,IF($F50&gt;=EDATE(AJ$4,12),IF(AJ$12="Prior Year",AJ38*(1-AJ$11),AJ38-AJ$11),IF(AJ49&gt;0,AJ49,0)))*IF($F50&lt;EDATE(AJ$4,AJ$5*12),1,0)</f>
        <v>0</v>
      </c>
      <c r="AK50" s="27">
        <f t="shared" si="201"/>
        <v>0</v>
      </c>
      <c r="AL50" s="27">
        <f t="shared" ref="AL50:AP50" si="202">IF($F50=AL$4,1,IF($F50&gt;=EDATE(AL$4,12),IF(AL$12="Prior Year",AL38*(1-AL$11),AL38-AL$11),IF(AL49&gt;0,AL49,0)))*IF($F50&lt;EDATE(AL$4,AL$5*12),1,0)</f>
        <v>0</v>
      </c>
      <c r="AM50" s="27">
        <f t="shared" si="202"/>
        <v>0</v>
      </c>
      <c r="AN50" s="27">
        <f t="shared" ref="AN50" si="203">IF($F50=AN$4,1,IF($F50&gt;=EDATE(AN$4,12),IF(AN$12="Prior Year",AN38*(1-AN$11),AN38-AN$11),IF(AN49&gt;0,AN49,0)))*IF($F50&lt;EDATE(AN$4,AN$5*12),1,0)</f>
        <v>0</v>
      </c>
      <c r="AO50" s="27">
        <f t="shared" si="202"/>
        <v>0.995</v>
      </c>
      <c r="AP50" s="27">
        <f t="shared" si="202"/>
        <v>1</v>
      </c>
    </row>
    <row r="51" spans="2:42" hidden="1" outlineLevel="1" x14ac:dyDescent="0.25">
      <c r="B51" s="1">
        <f t="shared" si="6"/>
        <v>31</v>
      </c>
      <c r="F51" s="24">
        <f t="shared" si="14"/>
        <v>43101</v>
      </c>
      <c r="G51" s="25">
        <f t="shared" si="3"/>
        <v>0.73085040668278745</v>
      </c>
      <c r="H51" s="25"/>
      <c r="I51" s="25"/>
      <c r="J51" s="25"/>
      <c r="K51" s="25"/>
      <c r="L51" s="25"/>
      <c r="M51" s="25"/>
      <c r="N51" s="25"/>
      <c r="O51" s="23"/>
      <c r="P51" s="25">
        <f t="shared" si="139"/>
        <v>1</v>
      </c>
      <c r="Q51" s="25">
        <f t="shared" si="140"/>
        <v>0.99199999999999999</v>
      </c>
      <c r="R51" s="25">
        <f t="shared" si="141"/>
        <v>0.99199999999999999</v>
      </c>
      <c r="S51" s="25">
        <f t="shared" si="142"/>
        <v>1</v>
      </c>
      <c r="T51" s="25">
        <f t="shared" si="143"/>
        <v>1</v>
      </c>
      <c r="U51" s="25">
        <f t="shared" si="144"/>
        <v>0.99199999999999999</v>
      </c>
      <c r="V51" s="25">
        <f t="shared" si="145"/>
        <v>0.99199999999999999</v>
      </c>
      <c r="W51" s="25">
        <f t="shared" si="146"/>
        <v>1</v>
      </c>
      <c r="X51" s="25">
        <f t="shared" si="147"/>
        <v>1</v>
      </c>
      <c r="Y51" s="25">
        <f t="shared" si="148"/>
        <v>1</v>
      </c>
      <c r="Z51" s="25">
        <f t="shared" si="149"/>
        <v>1</v>
      </c>
      <c r="AA51" s="25">
        <f t="shared" si="150"/>
        <v>1</v>
      </c>
      <c r="AB51" s="25">
        <f t="shared" si="151"/>
        <v>1</v>
      </c>
      <c r="AC51" s="25">
        <f t="shared" si="152"/>
        <v>0.99299999999999999</v>
      </c>
      <c r="AD51" s="25">
        <f t="shared" si="153"/>
        <v>0</v>
      </c>
      <c r="AE51" s="25">
        <f t="shared" si="154"/>
        <v>0.995</v>
      </c>
      <c r="AF51" s="25">
        <f t="shared" si="154"/>
        <v>0.99291666666666667</v>
      </c>
      <c r="AG51" s="25">
        <f t="shared" ref="AG51" si="204">IF($F51=AG$4,1,IF($F51&gt;=EDATE(AG$4,12),IF(AG$12="Prior Year",AG39*(1-AG$11),AG39-AG$11),IF(AG50&gt;0,AG50,0)))*IF($F51&lt;EDATE(AG$4,AG$5*12),1,0)</f>
        <v>0</v>
      </c>
      <c r="AH51" s="25">
        <f t="shared" si="156"/>
        <v>0.99299999999999999</v>
      </c>
      <c r="AI51" s="25">
        <f t="shared" si="156"/>
        <v>0</v>
      </c>
      <c r="AJ51" s="25">
        <f t="shared" ref="AJ51:AK51" si="205">IF($F51=AJ$4,1,IF($F51&gt;=EDATE(AJ$4,12),IF(AJ$12="Prior Year",AJ39*(1-AJ$11),AJ39-AJ$11),IF(AJ50&gt;0,AJ50,0)))*IF($F51&lt;EDATE(AJ$4,AJ$5*12),1,0)</f>
        <v>0</v>
      </c>
      <c r="AK51" s="25">
        <f t="shared" si="205"/>
        <v>0</v>
      </c>
      <c r="AL51" s="25">
        <f t="shared" ref="AL51:AP51" si="206">IF($F51=AL$4,1,IF($F51&gt;=EDATE(AL$4,12),IF(AL$12="Prior Year",AL39*(1-AL$11),AL39-AL$11),IF(AL50&gt;0,AL50,0)))*IF($F51&lt;EDATE(AL$4,AL$5*12),1,0)</f>
        <v>0</v>
      </c>
      <c r="AM51" s="25">
        <f t="shared" si="206"/>
        <v>0</v>
      </c>
      <c r="AN51" s="25">
        <f t="shared" ref="AN51" si="207">IF($F51=AN$4,1,IF($F51&gt;=EDATE(AN$4,12),IF(AN$12="Prior Year",AN39*(1-AN$11),AN39-AN$11),IF(AN50&gt;0,AN50,0)))*IF($F51&lt;EDATE(AN$4,AN$5*12),1,0)</f>
        <v>0</v>
      </c>
      <c r="AO51" s="25">
        <f t="shared" si="206"/>
        <v>0.995</v>
      </c>
      <c r="AP51" s="25">
        <f t="shared" si="206"/>
        <v>0.995</v>
      </c>
    </row>
    <row r="52" spans="2:42" hidden="1" outlineLevel="1" x14ac:dyDescent="0.25">
      <c r="B52" s="1">
        <f t="shared" si="6"/>
        <v>28</v>
      </c>
      <c r="F52" s="24">
        <f t="shared" si="14"/>
        <v>43132</v>
      </c>
      <c r="G52" s="25">
        <f t="shared" si="3"/>
        <v>0.73085040668278745</v>
      </c>
      <c r="H52" s="25"/>
      <c r="I52" s="25"/>
      <c r="J52" s="25"/>
      <c r="K52" s="25"/>
      <c r="L52" s="25"/>
      <c r="M52" s="25"/>
      <c r="N52" s="25"/>
      <c r="O52" s="23"/>
      <c r="P52" s="25">
        <f t="shared" si="139"/>
        <v>1</v>
      </c>
      <c r="Q52" s="25">
        <f t="shared" si="140"/>
        <v>0.99199999999999999</v>
      </c>
      <c r="R52" s="25">
        <f t="shared" si="141"/>
        <v>0.99199999999999999</v>
      </c>
      <c r="S52" s="25">
        <f t="shared" si="142"/>
        <v>1</v>
      </c>
      <c r="T52" s="25">
        <f t="shared" si="143"/>
        <v>1</v>
      </c>
      <c r="U52" s="25">
        <f t="shared" si="144"/>
        <v>0.99199999999999999</v>
      </c>
      <c r="V52" s="25">
        <f t="shared" si="145"/>
        <v>0.99199999999999999</v>
      </c>
      <c r="W52" s="25">
        <f t="shared" si="146"/>
        <v>1</v>
      </c>
      <c r="X52" s="25">
        <f t="shared" si="147"/>
        <v>1</v>
      </c>
      <c r="Y52" s="25">
        <f t="shared" si="148"/>
        <v>1</v>
      </c>
      <c r="Z52" s="25">
        <f t="shared" si="149"/>
        <v>1</v>
      </c>
      <c r="AA52" s="25">
        <f t="shared" si="150"/>
        <v>1</v>
      </c>
      <c r="AB52" s="25">
        <f t="shared" si="151"/>
        <v>1</v>
      </c>
      <c r="AC52" s="25">
        <f t="shared" si="152"/>
        <v>0.99299999999999999</v>
      </c>
      <c r="AD52" s="25">
        <f t="shared" si="153"/>
        <v>0</v>
      </c>
      <c r="AE52" s="25">
        <f t="shared" si="154"/>
        <v>0.995</v>
      </c>
      <c r="AF52" s="25">
        <f t="shared" si="154"/>
        <v>0.99291666666666667</v>
      </c>
      <c r="AG52" s="25">
        <f t="shared" ref="AG52" si="208">IF($F52=AG$4,1,IF($F52&gt;=EDATE(AG$4,12),IF(AG$12="Prior Year",AG40*(1-AG$11),AG40-AG$11),IF(AG51&gt;0,AG51,0)))*IF($F52&lt;EDATE(AG$4,AG$5*12),1,0)</f>
        <v>0</v>
      </c>
      <c r="AH52" s="25">
        <f t="shared" si="156"/>
        <v>0.99299999999999999</v>
      </c>
      <c r="AI52" s="25">
        <f t="shared" si="156"/>
        <v>0</v>
      </c>
      <c r="AJ52" s="25">
        <f t="shared" ref="AJ52:AK52" si="209">IF($F52=AJ$4,1,IF($F52&gt;=EDATE(AJ$4,12),IF(AJ$12="Prior Year",AJ40*(1-AJ$11),AJ40-AJ$11),IF(AJ51&gt;0,AJ51,0)))*IF($F52&lt;EDATE(AJ$4,AJ$5*12),1,0)</f>
        <v>0</v>
      </c>
      <c r="AK52" s="25">
        <f t="shared" si="209"/>
        <v>0</v>
      </c>
      <c r="AL52" s="25">
        <f t="shared" ref="AL52:AP52" si="210">IF($F52=AL$4,1,IF($F52&gt;=EDATE(AL$4,12),IF(AL$12="Prior Year",AL40*(1-AL$11),AL40-AL$11),IF(AL51&gt;0,AL51,0)))*IF($F52&lt;EDATE(AL$4,AL$5*12),1,0)</f>
        <v>0</v>
      </c>
      <c r="AM52" s="25">
        <f t="shared" si="210"/>
        <v>0</v>
      </c>
      <c r="AN52" s="25">
        <f t="shared" ref="AN52" si="211">IF($F52=AN$4,1,IF($F52&gt;=EDATE(AN$4,12),IF(AN$12="Prior Year",AN40*(1-AN$11),AN40-AN$11),IF(AN51&gt;0,AN51,0)))*IF($F52&lt;EDATE(AN$4,AN$5*12),1,0)</f>
        <v>0</v>
      </c>
      <c r="AO52" s="25">
        <f t="shared" si="210"/>
        <v>0.995</v>
      </c>
      <c r="AP52" s="25">
        <f t="shared" si="210"/>
        <v>0.995</v>
      </c>
    </row>
    <row r="53" spans="2:42" hidden="1" outlineLevel="1" x14ac:dyDescent="0.25">
      <c r="B53" s="1">
        <f t="shared" si="6"/>
        <v>31</v>
      </c>
      <c r="F53" s="24">
        <f t="shared" si="14"/>
        <v>43160</v>
      </c>
      <c r="G53" s="25">
        <f t="shared" si="3"/>
        <v>0.73085040668278745</v>
      </c>
      <c r="H53" s="25"/>
      <c r="I53" s="25"/>
      <c r="J53" s="25"/>
      <c r="K53" s="25"/>
      <c r="L53" s="25"/>
      <c r="M53" s="25"/>
      <c r="N53" s="25"/>
      <c r="O53" s="23"/>
      <c r="P53" s="25">
        <f t="shared" si="139"/>
        <v>1</v>
      </c>
      <c r="Q53" s="25">
        <f t="shared" si="140"/>
        <v>0.99199999999999999</v>
      </c>
      <c r="R53" s="25">
        <f t="shared" si="141"/>
        <v>0.99199999999999999</v>
      </c>
      <c r="S53" s="25">
        <f t="shared" si="142"/>
        <v>1</v>
      </c>
      <c r="T53" s="25">
        <f t="shared" si="143"/>
        <v>1</v>
      </c>
      <c r="U53" s="25">
        <f t="shared" si="144"/>
        <v>0.99199999999999999</v>
      </c>
      <c r="V53" s="25">
        <f t="shared" si="145"/>
        <v>0.99199999999999999</v>
      </c>
      <c r="W53" s="25">
        <f t="shared" si="146"/>
        <v>1</v>
      </c>
      <c r="X53" s="25">
        <f t="shared" si="147"/>
        <v>1</v>
      </c>
      <c r="Y53" s="25">
        <f t="shared" si="148"/>
        <v>1</v>
      </c>
      <c r="Z53" s="25">
        <f t="shared" si="149"/>
        <v>1</v>
      </c>
      <c r="AA53" s="25">
        <f t="shared" si="150"/>
        <v>1</v>
      </c>
      <c r="AB53" s="25">
        <f t="shared" si="151"/>
        <v>1</v>
      </c>
      <c r="AC53" s="25">
        <f t="shared" si="152"/>
        <v>0.99299999999999999</v>
      </c>
      <c r="AD53" s="25">
        <f t="shared" si="153"/>
        <v>0</v>
      </c>
      <c r="AE53" s="25">
        <f t="shared" si="154"/>
        <v>0.995</v>
      </c>
      <c r="AF53" s="25">
        <f t="shared" si="154"/>
        <v>0.99291666666666667</v>
      </c>
      <c r="AG53" s="25">
        <f t="shared" ref="AG53" si="212">IF($F53=AG$4,1,IF($F53&gt;=EDATE(AG$4,12),IF(AG$12="Prior Year",AG41*(1-AG$11),AG41-AG$11),IF(AG52&gt;0,AG52,0)))*IF($F53&lt;EDATE(AG$4,AG$5*12),1,0)</f>
        <v>0</v>
      </c>
      <c r="AH53" s="25">
        <f t="shared" si="156"/>
        <v>0.99299999999999999</v>
      </c>
      <c r="AI53" s="25">
        <f t="shared" si="156"/>
        <v>0</v>
      </c>
      <c r="AJ53" s="25">
        <f t="shared" ref="AJ53:AK53" si="213">IF($F53=AJ$4,1,IF($F53&gt;=EDATE(AJ$4,12),IF(AJ$12="Prior Year",AJ41*(1-AJ$11),AJ41-AJ$11),IF(AJ52&gt;0,AJ52,0)))*IF($F53&lt;EDATE(AJ$4,AJ$5*12),1,0)</f>
        <v>0</v>
      </c>
      <c r="AK53" s="25">
        <f t="shared" si="213"/>
        <v>0</v>
      </c>
      <c r="AL53" s="25">
        <f t="shared" ref="AL53:AP53" si="214">IF($F53=AL$4,1,IF($F53&gt;=EDATE(AL$4,12),IF(AL$12="Prior Year",AL41*(1-AL$11),AL41-AL$11),IF(AL52&gt;0,AL52,0)))*IF($F53&lt;EDATE(AL$4,AL$5*12),1,0)</f>
        <v>0</v>
      </c>
      <c r="AM53" s="25">
        <f t="shared" si="214"/>
        <v>0</v>
      </c>
      <c r="AN53" s="25">
        <f t="shared" ref="AN53" si="215">IF($F53=AN$4,1,IF($F53&gt;=EDATE(AN$4,12),IF(AN$12="Prior Year",AN41*(1-AN$11),AN41-AN$11),IF(AN52&gt;0,AN52,0)))*IF($F53&lt;EDATE(AN$4,AN$5*12),1,0)</f>
        <v>0</v>
      </c>
      <c r="AO53" s="25">
        <f t="shared" si="214"/>
        <v>0.995</v>
      </c>
      <c r="AP53" s="25">
        <f t="shared" si="214"/>
        <v>0.995</v>
      </c>
    </row>
    <row r="54" spans="2:42" hidden="1" outlineLevel="1" x14ac:dyDescent="0.25">
      <c r="B54" s="1">
        <f t="shared" si="6"/>
        <v>30</v>
      </c>
      <c r="F54" s="24">
        <f t="shared" si="14"/>
        <v>43191</v>
      </c>
      <c r="G54" s="25">
        <f t="shared" si="3"/>
        <v>0.73085040668278745</v>
      </c>
      <c r="H54" s="25"/>
      <c r="I54" s="25"/>
      <c r="J54" s="25"/>
      <c r="K54" s="25"/>
      <c r="L54" s="25"/>
      <c r="M54" s="25"/>
      <c r="N54" s="25"/>
      <c r="O54" s="23"/>
      <c r="P54" s="25">
        <f t="shared" si="139"/>
        <v>1</v>
      </c>
      <c r="Q54" s="25">
        <f t="shared" si="140"/>
        <v>0.99199999999999999</v>
      </c>
      <c r="R54" s="25">
        <f t="shared" si="141"/>
        <v>0.99199999999999999</v>
      </c>
      <c r="S54" s="25">
        <f t="shared" si="142"/>
        <v>1</v>
      </c>
      <c r="T54" s="25">
        <f t="shared" si="143"/>
        <v>1</v>
      </c>
      <c r="U54" s="25">
        <f t="shared" si="144"/>
        <v>0.99199999999999999</v>
      </c>
      <c r="V54" s="25">
        <f t="shared" si="145"/>
        <v>0.99199999999999999</v>
      </c>
      <c r="W54" s="25">
        <f t="shared" si="146"/>
        <v>1</v>
      </c>
      <c r="X54" s="25">
        <f t="shared" si="147"/>
        <v>1</v>
      </c>
      <c r="Y54" s="25">
        <f t="shared" si="148"/>
        <v>1</v>
      </c>
      <c r="Z54" s="25">
        <f t="shared" si="149"/>
        <v>1</v>
      </c>
      <c r="AA54" s="25">
        <f t="shared" si="150"/>
        <v>1</v>
      </c>
      <c r="AB54" s="25">
        <f t="shared" si="151"/>
        <v>1</v>
      </c>
      <c r="AC54" s="25">
        <f t="shared" si="152"/>
        <v>0.99299999999999999</v>
      </c>
      <c r="AD54" s="25">
        <f t="shared" si="153"/>
        <v>0</v>
      </c>
      <c r="AE54" s="25">
        <f t="shared" si="154"/>
        <v>0.995</v>
      </c>
      <c r="AF54" s="25">
        <f t="shared" si="154"/>
        <v>0.99291666666666667</v>
      </c>
      <c r="AG54" s="25">
        <f t="shared" ref="AG54" si="216">IF($F54=AG$4,1,IF($F54&gt;=EDATE(AG$4,12),IF(AG$12="Prior Year",AG42*(1-AG$11),AG42-AG$11),IF(AG53&gt;0,AG53,0)))*IF($F54&lt;EDATE(AG$4,AG$5*12),1,0)</f>
        <v>0</v>
      </c>
      <c r="AH54" s="25">
        <f t="shared" si="156"/>
        <v>0.99299999999999999</v>
      </c>
      <c r="AI54" s="25">
        <f t="shared" si="156"/>
        <v>0</v>
      </c>
      <c r="AJ54" s="25">
        <f t="shared" ref="AJ54:AK54" si="217">IF($F54=AJ$4,1,IF($F54&gt;=EDATE(AJ$4,12),IF(AJ$12="Prior Year",AJ42*(1-AJ$11),AJ42-AJ$11),IF(AJ53&gt;0,AJ53,0)))*IF($F54&lt;EDATE(AJ$4,AJ$5*12),1,0)</f>
        <v>0</v>
      </c>
      <c r="AK54" s="25">
        <f t="shared" si="217"/>
        <v>0</v>
      </c>
      <c r="AL54" s="25">
        <f t="shared" ref="AL54:AP54" si="218">IF($F54=AL$4,1,IF($F54&gt;=EDATE(AL$4,12),IF(AL$12="Prior Year",AL42*(1-AL$11),AL42-AL$11),IF(AL53&gt;0,AL53,0)))*IF($F54&lt;EDATE(AL$4,AL$5*12),1,0)</f>
        <v>0</v>
      </c>
      <c r="AM54" s="25">
        <f t="shared" si="218"/>
        <v>0</v>
      </c>
      <c r="AN54" s="25">
        <f t="shared" ref="AN54" si="219">IF($F54=AN$4,1,IF($F54&gt;=EDATE(AN$4,12),IF(AN$12="Prior Year",AN42*(1-AN$11),AN42-AN$11),IF(AN53&gt;0,AN53,0)))*IF($F54&lt;EDATE(AN$4,AN$5*12),1,0)</f>
        <v>0</v>
      </c>
      <c r="AO54" s="25">
        <f t="shared" si="218"/>
        <v>0.995</v>
      </c>
      <c r="AP54" s="25">
        <f t="shared" si="218"/>
        <v>0.995</v>
      </c>
    </row>
    <row r="55" spans="2:42" hidden="1" outlineLevel="1" x14ac:dyDescent="0.25">
      <c r="B55" s="1">
        <f t="shared" si="6"/>
        <v>31</v>
      </c>
      <c r="F55" s="24">
        <f t="shared" si="14"/>
        <v>43221</v>
      </c>
      <c r="G55" s="25">
        <f t="shared" si="3"/>
        <v>0.73085040668278745</v>
      </c>
      <c r="H55" s="25"/>
      <c r="I55" s="25"/>
      <c r="J55" s="25"/>
      <c r="K55" s="25"/>
      <c r="L55" s="25"/>
      <c r="M55" s="25"/>
      <c r="N55" s="25"/>
      <c r="O55" s="23"/>
      <c r="P55" s="25">
        <f t="shared" si="139"/>
        <v>1</v>
      </c>
      <c r="Q55" s="25">
        <f t="shared" si="140"/>
        <v>0.99199999999999999</v>
      </c>
      <c r="R55" s="25">
        <f t="shared" si="141"/>
        <v>0.99199999999999999</v>
      </c>
      <c r="S55" s="25">
        <f t="shared" si="142"/>
        <v>1</v>
      </c>
      <c r="T55" s="25">
        <f t="shared" si="143"/>
        <v>1</v>
      </c>
      <c r="U55" s="25">
        <f t="shared" si="144"/>
        <v>0.99199999999999999</v>
      </c>
      <c r="V55" s="25">
        <f t="shared" si="145"/>
        <v>0.99199999999999999</v>
      </c>
      <c r="W55" s="25">
        <f t="shared" si="146"/>
        <v>1</v>
      </c>
      <c r="X55" s="25">
        <f t="shared" si="147"/>
        <v>1</v>
      </c>
      <c r="Y55" s="25">
        <f t="shared" si="148"/>
        <v>1</v>
      </c>
      <c r="Z55" s="25">
        <f t="shared" si="149"/>
        <v>1</v>
      </c>
      <c r="AA55" s="25">
        <f t="shared" si="150"/>
        <v>1</v>
      </c>
      <c r="AB55" s="25">
        <f t="shared" si="151"/>
        <v>1</v>
      </c>
      <c r="AC55" s="25">
        <f t="shared" si="152"/>
        <v>0.99299999999999999</v>
      </c>
      <c r="AD55" s="25">
        <f t="shared" si="153"/>
        <v>0</v>
      </c>
      <c r="AE55" s="25">
        <f t="shared" si="154"/>
        <v>0.995</v>
      </c>
      <c r="AF55" s="25">
        <f t="shared" si="154"/>
        <v>0.99291666666666667</v>
      </c>
      <c r="AG55" s="25">
        <f t="shared" ref="AG55" si="220">IF($F55=AG$4,1,IF($F55&gt;=EDATE(AG$4,12),IF(AG$12="Prior Year",AG43*(1-AG$11),AG43-AG$11),IF(AG54&gt;0,AG54,0)))*IF($F55&lt;EDATE(AG$4,AG$5*12),1,0)</f>
        <v>0</v>
      </c>
      <c r="AH55" s="25">
        <f t="shared" si="156"/>
        <v>0.99299999999999999</v>
      </c>
      <c r="AI55" s="25">
        <f t="shared" si="156"/>
        <v>0</v>
      </c>
      <c r="AJ55" s="25">
        <f t="shared" ref="AJ55:AK55" si="221">IF($F55=AJ$4,1,IF($F55&gt;=EDATE(AJ$4,12),IF(AJ$12="Prior Year",AJ43*(1-AJ$11),AJ43-AJ$11),IF(AJ54&gt;0,AJ54,0)))*IF($F55&lt;EDATE(AJ$4,AJ$5*12),1,0)</f>
        <v>0</v>
      </c>
      <c r="AK55" s="25">
        <f t="shared" si="221"/>
        <v>0</v>
      </c>
      <c r="AL55" s="25">
        <f t="shared" ref="AL55:AP55" si="222">IF($F55=AL$4,1,IF($F55&gt;=EDATE(AL$4,12),IF(AL$12="Prior Year",AL43*(1-AL$11),AL43-AL$11),IF(AL54&gt;0,AL54,0)))*IF($F55&lt;EDATE(AL$4,AL$5*12),1,0)</f>
        <v>0</v>
      </c>
      <c r="AM55" s="25">
        <f t="shared" si="222"/>
        <v>0</v>
      </c>
      <c r="AN55" s="25">
        <f t="shared" ref="AN55" si="223">IF($F55=AN$4,1,IF($F55&gt;=EDATE(AN$4,12),IF(AN$12="Prior Year",AN43*(1-AN$11),AN43-AN$11),IF(AN54&gt;0,AN54,0)))*IF($F55&lt;EDATE(AN$4,AN$5*12),1,0)</f>
        <v>0</v>
      </c>
      <c r="AO55" s="25">
        <f t="shared" si="222"/>
        <v>0.995</v>
      </c>
      <c r="AP55" s="25">
        <f t="shared" si="222"/>
        <v>0.995</v>
      </c>
    </row>
    <row r="56" spans="2:42" hidden="1" outlineLevel="1" x14ac:dyDescent="0.25">
      <c r="B56" s="1">
        <f t="shared" si="6"/>
        <v>30</v>
      </c>
      <c r="F56" s="24">
        <f t="shared" si="14"/>
        <v>43252</v>
      </c>
      <c r="G56" s="25">
        <f t="shared" si="3"/>
        <v>0.73085040668278745</v>
      </c>
      <c r="H56" s="25"/>
      <c r="I56" s="25"/>
      <c r="J56" s="25"/>
      <c r="K56" s="25"/>
      <c r="L56" s="25"/>
      <c r="M56" s="25"/>
      <c r="N56" s="25"/>
      <c r="O56" s="23"/>
      <c r="P56" s="25">
        <f t="shared" si="139"/>
        <v>1</v>
      </c>
      <c r="Q56" s="25">
        <f t="shared" si="140"/>
        <v>0.99199999999999999</v>
      </c>
      <c r="R56" s="25">
        <f t="shared" si="141"/>
        <v>0.99199999999999999</v>
      </c>
      <c r="S56" s="25">
        <f t="shared" si="142"/>
        <v>1</v>
      </c>
      <c r="T56" s="25">
        <f t="shared" si="143"/>
        <v>1</v>
      </c>
      <c r="U56" s="25">
        <f t="shared" si="144"/>
        <v>0.99199999999999999</v>
      </c>
      <c r="V56" s="25">
        <f t="shared" si="145"/>
        <v>0.99199999999999999</v>
      </c>
      <c r="W56" s="25">
        <f t="shared" si="146"/>
        <v>1</v>
      </c>
      <c r="X56" s="25">
        <f t="shared" si="147"/>
        <v>1</v>
      </c>
      <c r="Y56" s="25">
        <f t="shared" si="148"/>
        <v>1</v>
      </c>
      <c r="Z56" s="25">
        <f t="shared" si="149"/>
        <v>1</v>
      </c>
      <c r="AA56" s="25">
        <f t="shared" si="150"/>
        <v>1</v>
      </c>
      <c r="AB56" s="25">
        <f t="shared" si="151"/>
        <v>1</v>
      </c>
      <c r="AC56" s="25">
        <f t="shared" si="152"/>
        <v>0.99299999999999999</v>
      </c>
      <c r="AD56" s="25">
        <f t="shared" si="153"/>
        <v>0</v>
      </c>
      <c r="AE56" s="25">
        <f t="shared" si="154"/>
        <v>0.995</v>
      </c>
      <c r="AF56" s="25">
        <f t="shared" si="154"/>
        <v>0.99291666666666667</v>
      </c>
      <c r="AG56" s="25">
        <f t="shared" ref="AG56" si="224">IF($F56=AG$4,1,IF($F56&gt;=EDATE(AG$4,12),IF(AG$12="Prior Year",AG44*(1-AG$11),AG44-AG$11),IF(AG55&gt;0,AG55,0)))*IF($F56&lt;EDATE(AG$4,AG$5*12),1,0)</f>
        <v>0</v>
      </c>
      <c r="AH56" s="25">
        <f t="shared" si="156"/>
        <v>0.99299999999999999</v>
      </c>
      <c r="AI56" s="25">
        <f t="shared" si="156"/>
        <v>0</v>
      </c>
      <c r="AJ56" s="25">
        <f t="shared" ref="AJ56:AK56" si="225">IF($F56=AJ$4,1,IF($F56&gt;=EDATE(AJ$4,12),IF(AJ$12="Prior Year",AJ44*(1-AJ$11),AJ44-AJ$11),IF(AJ55&gt;0,AJ55,0)))*IF($F56&lt;EDATE(AJ$4,AJ$5*12),1,0)</f>
        <v>0</v>
      </c>
      <c r="AK56" s="25">
        <f t="shared" si="225"/>
        <v>0</v>
      </c>
      <c r="AL56" s="25">
        <f t="shared" ref="AL56:AP56" si="226">IF($F56=AL$4,1,IF($F56&gt;=EDATE(AL$4,12),IF(AL$12="Prior Year",AL44*(1-AL$11),AL44-AL$11),IF(AL55&gt;0,AL55,0)))*IF($F56&lt;EDATE(AL$4,AL$5*12),1,0)</f>
        <v>0</v>
      </c>
      <c r="AM56" s="25">
        <f t="shared" si="226"/>
        <v>0</v>
      </c>
      <c r="AN56" s="25">
        <f t="shared" ref="AN56" si="227">IF($F56=AN$4,1,IF($F56&gt;=EDATE(AN$4,12),IF(AN$12="Prior Year",AN44*(1-AN$11),AN44-AN$11),IF(AN55&gt;0,AN55,0)))*IF($F56&lt;EDATE(AN$4,AN$5*12),1,0)</f>
        <v>0</v>
      </c>
      <c r="AO56" s="25">
        <f t="shared" si="226"/>
        <v>0.995</v>
      </c>
      <c r="AP56" s="25">
        <f t="shared" si="226"/>
        <v>0.995</v>
      </c>
    </row>
    <row r="57" spans="2:42" hidden="1" outlineLevel="1" x14ac:dyDescent="0.25">
      <c r="B57" s="1">
        <f t="shared" si="6"/>
        <v>31</v>
      </c>
      <c r="F57" s="24">
        <f t="shared" si="14"/>
        <v>43282</v>
      </c>
      <c r="G57" s="25">
        <f t="shared" si="3"/>
        <v>0.7291785840638052</v>
      </c>
      <c r="H57" s="25"/>
      <c r="I57" s="25"/>
      <c r="J57" s="25"/>
      <c r="K57" s="25"/>
      <c r="L57" s="25"/>
      <c r="M57" s="25"/>
      <c r="N57" s="25"/>
      <c r="O57" s="23"/>
      <c r="P57" s="25">
        <f t="shared" si="139"/>
        <v>1</v>
      </c>
      <c r="Q57" s="25">
        <f t="shared" si="140"/>
        <v>0.99199999999999999</v>
      </c>
      <c r="R57" s="25">
        <f t="shared" si="141"/>
        <v>0.99199999999999999</v>
      </c>
      <c r="S57" s="25">
        <f t="shared" si="142"/>
        <v>1</v>
      </c>
      <c r="T57" s="25">
        <f t="shared" si="143"/>
        <v>1</v>
      </c>
      <c r="U57" s="25">
        <f t="shared" si="144"/>
        <v>0.99199999999999999</v>
      </c>
      <c r="V57" s="25">
        <f t="shared" si="145"/>
        <v>0.99199999999999999</v>
      </c>
      <c r="W57" s="25">
        <f t="shared" si="146"/>
        <v>1</v>
      </c>
      <c r="X57" s="25">
        <f t="shared" si="147"/>
        <v>1</v>
      </c>
      <c r="Y57" s="25">
        <f t="shared" si="148"/>
        <v>1</v>
      </c>
      <c r="Z57" s="25">
        <f t="shared" si="149"/>
        <v>1</v>
      </c>
      <c r="AA57" s="25">
        <f t="shared" si="150"/>
        <v>1</v>
      </c>
      <c r="AB57" s="25">
        <f t="shared" si="151"/>
        <v>1</v>
      </c>
      <c r="AC57" s="25">
        <f t="shared" si="152"/>
        <v>0.99299999999999999</v>
      </c>
      <c r="AD57" s="25">
        <f t="shared" si="153"/>
        <v>0</v>
      </c>
      <c r="AE57" s="25">
        <f t="shared" si="154"/>
        <v>0.995</v>
      </c>
      <c r="AF57" s="25">
        <f t="shared" si="154"/>
        <v>0.73941263020833325</v>
      </c>
      <c r="AG57" s="25">
        <f t="shared" ref="AG57" si="228">IF($F57=AG$4,1,IF($F57&gt;=EDATE(AG$4,12),IF(AG$12="Prior Year",AG45*(1-AG$11),AG45-AG$11),IF(AG56&gt;0,AG56,0)))*IF($F57&lt;EDATE(AG$4,AG$5*12),1,0)</f>
        <v>0</v>
      </c>
      <c r="AH57" s="25">
        <f t="shared" si="156"/>
        <v>0.99299999999999999</v>
      </c>
      <c r="AI57" s="25">
        <f t="shared" si="156"/>
        <v>0</v>
      </c>
      <c r="AJ57" s="25">
        <f t="shared" ref="AJ57:AK57" si="229">IF($F57=AJ$4,1,IF($F57&gt;=EDATE(AJ$4,12),IF(AJ$12="Prior Year",AJ45*(1-AJ$11),AJ45-AJ$11),IF(AJ56&gt;0,AJ56,0)))*IF($F57&lt;EDATE(AJ$4,AJ$5*12),1,0)</f>
        <v>0</v>
      </c>
      <c r="AK57" s="25">
        <f t="shared" si="229"/>
        <v>0</v>
      </c>
      <c r="AL57" s="25">
        <f t="shared" ref="AL57:AP57" si="230">IF($F57=AL$4,1,IF($F57&gt;=EDATE(AL$4,12),IF(AL$12="Prior Year",AL45*(1-AL$11),AL45-AL$11),IF(AL56&gt;0,AL56,0)))*IF($F57&lt;EDATE(AL$4,AL$5*12),1,0)</f>
        <v>0</v>
      </c>
      <c r="AM57" s="25">
        <f t="shared" si="230"/>
        <v>0</v>
      </c>
      <c r="AN57" s="25">
        <f t="shared" ref="AN57" si="231">IF($F57=AN$4,1,IF($F57&gt;=EDATE(AN$4,12),IF(AN$12="Prior Year",AN45*(1-AN$11),AN45-AN$11),IF(AN56&gt;0,AN56,0)))*IF($F57&lt;EDATE(AN$4,AN$5*12),1,0)</f>
        <v>0</v>
      </c>
      <c r="AO57" s="25">
        <f t="shared" si="230"/>
        <v>0.995</v>
      </c>
      <c r="AP57" s="25">
        <f t="shared" si="230"/>
        <v>0.995</v>
      </c>
    </row>
    <row r="58" spans="2:42" hidden="1" outlineLevel="1" x14ac:dyDescent="0.25">
      <c r="B58" s="1">
        <f t="shared" si="6"/>
        <v>31</v>
      </c>
      <c r="F58" s="24">
        <f t="shared" si="14"/>
        <v>43313</v>
      </c>
      <c r="G58" s="25">
        <f t="shared" si="3"/>
        <v>0.7291785840638052</v>
      </c>
      <c r="H58" s="25"/>
      <c r="I58" s="25"/>
      <c r="J58" s="25"/>
      <c r="K58" s="25"/>
      <c r="L58" s="25"/>
      <c r="M58" s="25"/>
      <c r="N58" s="25"/>
      <c r="O58" s="23"/>
      <c r="P58" s="25">
        <f t="shared" si="139"/>
        <v>1</v>
      </c>
      <c r="Q58" s="25">
        <f t="shared" si="140"/>
        <v>0.99199999999999999</v>
      </c>
      <c r="R58" s="25">
        <f t="shared" si="141"/>
        <v>0.99199999999999999</v>
      </c>
      <c r="S58" s="25">
        <f t="shared" si="142"/>
        <v>1</v>
      </c>
      <c r="T58" s="25">
        <f t="shared" si="143"/>
        <v>1</v>
      </c>
      <c r="U58" s="25">
        <f t="shared" si="144"/>
        <v>0.99199999999999999</v>
      </c>
      <c r="V58" s="25">
        <f t="shared" si="145"/>
        <v>0.99199999999999999</v>
      </c>
      <c r="W58" s="25">
        <f t="shared" si="146"/>
        <v>1</v>
      </c>
      <c r="X58" s="25">
        <f t="shared" si="147"/>
        <v>1</v>
      </c>
      <c r="Y58" s="25">
        <f t="shared" si="148"/>
        <v>1</v>
      </c>
      <c r="Z58" s="25">
        <f t="shared" si="149"/>
        <v>1</v>
      </c>
      <c r="AA58" s="25">
        <f t="shared" si="150"/>
        <v>1</v>
      </c>
      <c r="AB58" s="25">
        <f t="shared" si="151"/>
        <v>1</v>
      </c>
      <c r="AC58" s="25">
        <f t="shared" si="152"/>
        <v>0.99299999999999999</v>
      </c>
      <c r="AD58" s="25">
        <f t="shared" si="153"/>
        <v>0</v>
      </c>
      <c r="AE58" s="25">
        <f t="shared" si="154"/>
        <v>0.995</v>
      </c>
      <c r="AF58" s="25">
        <f t="shared" si="154"/>
        <v>0.73941263020833325</v>
      </c>
      <c r="AG58" s="25">
        <f t="shared" ref="AG58" si="232">IF($F58=AG$4,1,IF($F58&gt;=EDATE(AG$4,12),IF(AG$12="Prior Year",AG46*(1-AG$11),AG46-AG$11),IF(AG57&gt;0,AG57,0)))*IF($F58&lt;EDATE(AG$4,AG$5*12),1,0)</f>
        <v>0</v>
      </c>
      <c r="AH58" s="25">
        <f t="shared" si="156"/>
        <v>0.99299999999999999</v>
      </c>
      <c r="AI58" s="25">
        <f t="shared" si="156"/>
        <v>0</v>
      </c>
      <c r="AJ58" s="25">
        <f t="shared" ref="AJ58:AK58" si="233">IF($F58=AJ$4,1,IF($F58&gt;=EDATE(AJ$4,12),IF(AJ$12="Prior Year",AJ46*(1-AJ$11),AJ46-AJ$11),IF(AJ57&gt;0,AJ57,0)))*IF($F58&lt;EDATE(AJ$4,AJ$5*12),1,0)</f>
        <v>0</v>
      </c>
      <c r="AK58" s="25">
        <f t="shared" si="233"/>
        <v>0</v>
      </c>
      <c r="AL58" s="25">
        <f t="shared" ref="AL58:AP58" si="234">IF($F58=AL$4,1,IF($F58&gt;=EDATE(AL$4,12),IF(AL$12="Prior Year",AL46*(1-AL$11),AL46-AL$11),IF(AL57&gt;0,AL57,0)))*IF($F58&lt;EDATE(AL$4,AL$5*12),1,0)</f>
        <v>0</v>
      </c>
      <c r="AM58" s="25">
        <f t="shared" si="234"/>
        <v>0</v>
      </c>
      <c r="AN58" s="25">
        <f t="shared" ref="AN58" si="235">IF($F58=AN$4,1,IF($F58&gt;=EDATE(AN$4,12),IF(AN$12="Prior Year",AN46*(1-AN$11),AN46-AN$11),IF(AN57&gt;0,AN57,0)))*IF($F58&lt;EDATE(AN$4,AN$5*12),1,0)</f>
        <v>0</v>
      </c>
      <c r="AO58" s="25">
        <f t="shared" si="234"/>
        <v>0.995</v>
      </c>
      <c r="AP58" s="25">
        <f t="shared" si="234"/>
        <v>0.995</v>
      </c>
    </row>
    <row r="59" spans="2:42" hidden="1" outlineLevel="1" x14ac:dyDescent="0.25">
      <c r="B59" s="1">
        <f t="shared" si="6"/>
        <v>30</v>
      </c>
      <c r="F59" s="24">
        <f t="shared" si="14"/>
        <v>43344</v>
      </c>
      <c r="G59" s="25">
        <f t="shared" si="3"/>
        <v>0.7291785840638052</v>
      </c>
      <c r="H59" s="25"/>
      <c r="I59" s="25"/>
      <c r="J59" s="25"/>
      <c r="K59" s="25"/>
      <c r="L59" s="25"/>
      <c r="M59" s="25"/>
      <c r="N59" s="25"/>
      <c r="O59" s="23"/>
      <c r="P59" s="25">
        <f t="shared" si="139"/>
        <v>1</v>
      </c>
      <c r="Q59" s="25">
        <f t="shared" si="140"/>
        <v>0.99199999999999999</v>
      </c>
      <c r="R59" s="25">
        <f t="shared" si="141"/>
        <v>0.99199999999999999</v>
      </c>
      <c r="S59" s="25">
        <f t="shared" si="142"/>
        <v>1</v>
      </c>
      <c r="T59" s="25">
        <f t="shared" si="143"/>
        <v>1</v>
      </c>
      <c r="U59" s="25">
        <f t="shared" si="144"/>
        <v>0.99199999999999999</v>
      </c>
      <c r="V59" s="25">
        <f t="shared" si="145"/>
        <v>0.99199999999999999</v>
      </c>
      <c r="W59" s="25">
        <f t="shared" si="146"/>
        <v>1</v>
      </c>
      <c r="X59" s="25">
        <f t="shared" si="147"/>
        <v>1</v>
      </c>
      <c r="Y59" s="25">
        <f t="shared" si="148"/>
        <v>1</v>
      </c>
      <c r="Z59" s="25">
        <f t="shared" si="149"/>
        <v>1</v>
      </c>
      <c r="AA59" s="25">
        <f t="shared" si="150"/>
        <v>1</v>
      </c>
      <c r="AB59" s="25">
        <f t="shared" si="151"/>
        <v>1</v>
      </c>
      <c r="AC59" s="25">
        <f t="shared" si="152"/>
        <v>0.99299999999999999</v>
      </c>
      <c r="AD59" s="25">
        <f t="shared" si="153"/>
        <v>0</v>
      </c>
      <c r="AE59" s="25">
        <f t="shared" si="154"/>
        <v>0.995</v>
      </c>
      <c r="AF59" s="25">
        <f t="shared" si="154"/>
        <v>0.73941263020833325</v>
      </c>
      <c r="AG59" s="25">
        <f t="shared" ref="AG59" si="236">IF($F59=AG$4,1,IF($F59&gt;=EDATE(AG$4,12),IF(AG$12="Prior Year",AG47*(1-AG$11),AG47-AG$11),IF(AG58&gt;0,AG58,0)))*IF($F59&lt;EDATE(AG$4,AG$5*12),1,0)</f>
        <v>0</v>
      </c>
      <c r="AH59" s="25">
        <f t="shared" si="156"/>
        <v>0.99299999999999999</v>
      </c>
      <c r="AI59" s="25">
        <f t="shared" si="156"/>
        <v>0</v>
      </c>
      <c r="AJ59" s="25">
        <f t="shared" ref="AJ59:AK59" si="237">IF($F59=AJ$4,1,IF($F59&gt;=EDATE(AJ$4,12),IF(AJ$12="Prior Year",AJ47*(1-AJ$11),AJ47-AJ$11),IF(AJ58&gt;0,AJ58,0)))*IF($F59&lt;EDATE(AJ$4,AJ$5*12),1,0)</f>
        <v>0</v>
      </c>
      <c r="AK59" s="25">
        <f t="shared" si="237"/>
        <v>0</v>
      </c>
      <c r="AL59" s="25">
        <f t="shared" ref="AL59:AP59" si="238">IF($F59=AL$4,1,IF($F59&gt;=EDATE(AL$4,12),IF(AL$12="Prior Year",AL47*(1-AL$11),AL47-AL$11),IF(AL58&gt;0,AL58,0)))*IF($F59&lt;EDATE(AL$4,AL$5*12),1,0)</f>
        <v>0</v>
      </c>
      <c r="AM59" s="25">
        <f t="shared" si="238"/>
        <v>0</v>
      </c>
      <c r="AN59" s="25">
        <f t="shared" ref="AN59" si="239">IF($F59=AN$4,1,IF($F59&gt;=EDATE(AN$4,12),IF(AN$12="Prior Year",AN47*(1-AN$11),AN47-AN$11),IF(AN58&gt;0,AN58,0)))*IF($F59&lt;EDATE(AN$4,AN$5*12),1,0)</f>
        <v>0</v>
      </c>
      <c r="AO59" s="25">
        <f t="shared" si="238"/>
        <v>0.995</v>
      </c>
      <c r="AP59" s="25">
        <f t="shared" si="238"/>
        <v>0.995</v>
      </c>
    </row>
    <row r="60" spans="2:42" hidden="1" outlineLevel="1" x14ac:dyDescent="0.25">
      <c r="B60" s="1">
        <f t="shared" si="6"/>
        <v>31</v>
      </c>
      <c r="F60" s="24">
        <f t="shared" si="14"/>
        <v>43374</v>
      </c>
      <c r="G60" s="25">
        <f t="shared" si="3"/>
        <v>0.73080402400710787</v>
      </c>
      <c r="H60" s="25"/>
      <c r="I60" s="25"/>
      <c r="J60" s="25"/>
      <c r="K60" s="25"/>
      <c r="L60" s="25"/>
      <c r="M60" s="25"/>
      <c r="N60" s="25"/>
      <c r="O60" s="23"/>
      <c r="P60" s="25">
        <f t="shared" si="139"/>
        <v>1</v>
      </c>
      <c r="Q60" s="25">
        <f t="shared" si="140"/>
        <v>0.99199999999999999</v>
      </c>
      <c r="R60" s="25">
        <f t="shared" si="141"/>
        <v>0.99199999999999999</v>
      </c>
      <c r="S60" s="25">
        <f t="shared" si="142"/>
        <v>1</v>
      </c>
      <c r="T60" s="25">
        <f t="shared" si="143"/>
        <v>1</v>
      </c>
      <c r="U60" s="25">
        <f t="shared" si="144"/>
        <v>0.99199999999999999</v>
      </c>
      <c r="V60" s="25">
        <f t="shared" si="145"/>
        <v>0.99199999999999999</v>
      </c>
      <c r="W60" s="25">
        <f t="shared" si="146"/>
        <v>1</v>
      </c>
      <c r="X60" s="25">
        <f t="shared" si="147"/>
        <v>1</v>
      </c>
      <c r="Y60" s="25">
        <f t="shared" si="148"/>
        <v>1</v>
      </c>
      <c r="Z60" s="25">
        <f t="shared" si="149"/>
        <v>1</v>
      </c>
      <c r="AA60" s="25">
        <f t="shared" si="150"/>
        <v>1</v>
      </c>
      <c r="AB60" s="25">
        <f t="shared" si="151"/>
        <v>1</v>
      </c>
      <c r="AC60" s="25">
        <f t="shared" si="152"/>
        <v>0.99299999999999999</v>
      </c>
      <c r="AD60" s="25">
        <f t="shared" si="153"/>
        <v>0</v>
      </c>
      <c r="AE60" s="25">
        <f t="shared" si="154"/>
        <v>0.995</v>
      </c>
      <c r="AF60" s="25">
        <f t="shared" si="154"/>
        <v>0.98588350694444449</v>
      </c>
      <c r="AG60" s="25">
        <f t="shared" ref="AG60" si="240">IF($F60=AG$4,1,IF($F60&gt;=EDATE(AG$4,12),IF(AG$12="Prior Year",AG48*(1-AG$11),AG48-AG$11),IF(AG59&gt;0,AG59,0)))*IF($F60&lt;EDATE(AG$4,AG$5*12),1,0)</f>
        <v>0</v>
      </c>
      <c r="AH60" s="25">
        <f t="shared" si="156"/>
        <v>0.99299999999999999</v>
      </c>
      <c r="AI60" s="25">
        <f t="shared" si="156"/>
        <v>0</v>
      </c>
      <c r="AJ60" s="25">
        <f t="shared" ref="AJ60:AK60" si="241">IF($F60=AJ$4,1,IF($F60&gt;=EDATE(AJ$4,12),IF(AJ$12="Prior Year",AJ48*(1-AJ$11),AJ48-AJ$11),IF(AJ59&gt;0,AJ59,0)))*IF($F60&lt;EDATE(AJ$4,AJ$5*12),1,0)</f>
        <v>0</v>
      </c>
      <c r="AK60" s="25">
        <f t="shared" si="241"/>
        <v>0</v>
      </c>
      <c r="AL60" s="25">
        <f t="shared" ref="AL60:AP60" si="242">IF($F60=AL$4,1,IF($F60&gt;=EDATE(AL$4,12),IF(AL$12="Prior Year",AL48*(1-AL$11),AL48-AL$11),IF(AL59&gt;0,AL59,0)))*IF($F60&lt;EDATE(AL$4,AL$5*12),1,0)</f>
        <v>0</v>
      </c>
      <c r="AM60" s="25">
        <f t="shared" si="242"/>
        <v>0</v>
      </c>
      <c r="AN60" s="25">
        <f t="shared" ref="AN60" si="243">IF($F60=AN$4,1,IF($F60&gt;=EDATE(AN$4,12),IF(AN$12="Prior Year",AN48*(1-AN$11),AN48-AN$11),IF(AN59&gt;0,AN59,0)))*IF($F60&lt;EDATE(AN$4,AN$5*12),1,0)</f>
        <v>0</v>
      </c>
      <c r="AO60" s="25">
        <f t="shared" si="242"/>
        <v>0.995</v>
      </c>
      <c r="AP60" s="25">
        <f t="shared" si="242"/>
        <v>0.995</v>
      </c>
    </row>
    <row r="61" spans="2:42" hidden="1" outlineLevel="1" x14ac:dyDescent="0.25">
      <c r="B61" s="1">
        <f t="shared" si="6"/>
        <v>30</v>
      </c>
      <c r="F61" s="24">
        <f t="shared" si="14"/>
        <v>43405</v>
      </c>
      <c r="G61" s="25">
        <f t="shared" si="3"/>
        <v>0.77476973075584377</v>
      </c>
      <c r="H61" s="25"/>
      <c r="I61" s="25"/>
      <c r="J61" s="25"/>
      <c r="K61" s="25"/>
      <c r="L61" s="25"/>
      <c r="M61" s="25"/>
      <c r="N61" s="25"/>
      <c r="O61" s="23"/>
      <c r="P61" s="25">
        <f t="shared" si="139"/>
        <v>1</v>
      </c>
      <c r="Q61" s="25">
        <f t="shared" si="140"/>
        <v>0.99199999999999999</v>
      </c>
      <c r="R61" s="25">
        <f t="shared" si="141"/>
        <v>0.99199999999999999</v>
      </c>
      <c r="S61" s="25">
        <f t="shared" si="142"/>
        <v>1</v>
      </c>
      <c r="T61" s="25">
        <f t="shared" si="143"/>
        <v>1</v>
      </c>
      <c r="U61" s="25">
        <f t="shared" si="144"/>
        <v>0.99199999999999999</v>
      </c>
      <c r="V61" s="25">
        <f t="shared" si="145"/>
        <v>0.99199999999999999</v>
      </c>
      <c r="W61" s="25">
        <f t="shared" si="146"/>
        <v>1</v>
      </c>
      <c r="X61" s="25">
        <f t="shared" si="147"/>
        <v>1</v>
      </c>
      <c r="Y61" s="25">
        <f t="shared" si="148"/>
        <v>1</v>
      </c>
      <c r="Z61" s="25">
        <f t="shared" si="149"/>
        <v>1</v>
      </c>
      <c r="AA61" s="25">
        <f t="shared" si="150"/>
        <v>1</v>
      </c>
      <c r="AB61" s="25">
        <f t="shared" si="151"/>
        <v>1</v>
      </c>
      <c r="AC61" s="25">
        <f t="shared" si="152"/>
        <v>0.99299999999999999</v>
      </c>
      <c r="AD61" s="25">
        <f t="shared" si="153"/>
        <v>1</v>
      </c>
      <c r="AE61" s="25">
        <f t="shared" si="154"/>
        <v>0.995</v>
      </c>
      <c r="AF61" s="25">
        <f t="shared" si="154"/>
        <v>0.98588350694444449</v>
      </c>
      <c r="AG61" s="25">
        <f t="shared" ref="AG61" si="244">IF($F61=AG$4,1,IF($F61&gt;=EDATE(AG$4,12),IF(AG$12="Prior Year",AG49*(1-AG$11),AG49-AG$11),IF(AG60&gt;0,AG60,0)))*IF($F61&lt;EDATE(AG$4,AG$5*12),1,0)</f>
        <v>0</v>
      </c>
      <c r="AH61" s="25">
        <f t="shared" si="156"/>
        <v>0.99299999999999999</v>
      </c>
      <c r="AI61" s="25">
        <f t="shared" si="156"/>
        <v>0</v>
      </c>
      <c r="AJ61" s="25">
        <f t="shared" ref="AJ61:AK61" si="245">IF($F61=AJ$4,1,IF($F61&gt;=EDATE(AJ$4,12),IF(AJ$12="Prior Year",AJ49*(1-AJ$11),AJ49-AJ$11),IF(AJ60&gt;0,AJ60,0)))*IF($F61&lt;EDATE(AJ$4,AJ$5*12),1,0)</f>
        <v>0</v>
      </c>
      <c r="AK61" s="25">
        <f t="shared" si="245"/>
        <v>0</v>
      </c>
      <c r="AL61" s="25">
        <f t="shared" ref="AL61:AP61" si="246">IF($F61=AL$4,1,IF($F61&gt;=EDATE(AL$4,12),IF(AL$12="Prior Year",AL49*(1-AL$11),AL49-AL$11),IF(AL60&gt;0,AL60,0)))*IF($F61&lt;EDATE(AL$4,AL$5*12),1,0)</f>
        <v>0</v>
      </c>
      <c r="AM61" s="25">
        <f t="shared" si="246"/>
        <v>0</v>
      </c>
      <c r="AN61" s="25">
        <f t="shared" ref="AN61" si="247">IF($F61=AN$4,1,IF($F61&gt;=EDATE(AN$4,12),IF(AN$12="Prior Year",AN49*(1-AN$11),AN49-AN$11),IF(AN60&gt;0,AN60,0)))*IF($F61&lt;EDATE(AN$4,AN$5*12),1,0)</f>
        <v>0</v>
      </c>
      <c r="AO61" s="25">
        <f t="shared" si="246"/>
        <v>0.995</v>
      </c>
      <c r="AP61" s="25">
        <f t="shared" si="246"/>
        <v>0.995</v>
      </c>
    </row>
    <row r="62" spans="2:42" hidden="1" outlineLevel="1" x14ac:dyDescent="0.25">
      <c r="B62" s="1">
        <f t="shared" si="6"/>
        <v>31</v>
      </c>
      <c r="F62" s="26">
        <f t="shared" si="14"/>
        <v>43435</v>
      </c>
      <c r="G62" s="27">
        <f t="shared" si="3"/>
        <v>0.773186072259471</v>
      </c>
      <c r="H62" s="27"/>
      <c r="I62" s="27"/>
      <c r="J62" s="27"/>
      <c r="K62" s="27"/>
      <c r="L62" s="27"/>
      <c r="M62" s="27"/>
      <c r="N62" s="27"/>
      <c r="O62" s="28"/>
      <c r="P62" s="27">
        <f t="shared" si="139"/>
        <v>1</v>
      </c>
      <c r="Q62" s="27">
        <f t="shared" si="140"/>
        <v>0.99199999999999999</v>
      </c>
      <c r="R62" s="27">
        <f t="shared" si="141"/>
        <v>0.99199999999999999</v>
      </c>
      <c r="S62" s="27">
        <f t="shared" si="142"/>
        <v>1</v>
      </c>
      <c r="T62" s="27">
        <f t="shared" si="143"/>
        <v>1</v>
      </c>
      <c r="U62" s="27">
        <f t="shared" si="144"/>
        <v>0.99199999999999999</v>
      </c>
      <c r="V62" s="27">
        <f t="shared" si="145"/>
        <v>0.99199999999999999</v>
      </c>
      <c r="W62" s="27">
        <f t="shared" si="146"/>
        <v>1</v>
      </c>
      <c r="X62" s="27">
        <f t="shared" si="147"/>
        <v>1</v>
      </c>
      <c r="Y62" s="27">
        <f t="shared" si="148"/>
        <v>1</v>
      </c>
      <c r="Z62" s="27">
        <f t="shared" si="149"/>
        <v>1</v>
      </c>
      <c r="AA62" s="27">
        <f t="shared" si="150"/>
        <v>1</v>
      </c>
      <c r="AB62" s="27">
        <f t="shared" si="151"/>
        <v>1</v>
      </c>
      <c r="AC62" s="27">
        <f t="shared" si="152"/>
        <v>0.99299999999999999</v>
      </c>
      <c r="AD62" s="27">
        <f t="shared" si="153"/>
        <v>1</v>
      </c>
      <c r="AE62" s="27">
        <f t="shared" si="154"/>
        <v>0.995</v>
      </c>
      <c r="AF62" s="27">
        <f t="shared" si="154"/>
        <v>0.98588350694444449</v>
      </c>
      <c r="AG62" s="27">
        <f t="shared" ref="AG62" si="248">IF($F62=AG$4,1,IF($F62&gt;=EDATE(AG$4,12),IF(AG$12="Prior Year",AG50*(1-AG$11),AG50-AG$11),IF(AG61&gt;0,AG61,0)))*IF($F62&lt;EDATE(AG$4,AG$5*12),1,0)</f>
        <v>0</v>
      </c>
      <c r="AH62" s="27">
        <f t="shared" si="156"/>
        <v>0.98604899999999995</v>
      </c>
      <c r="AI62" s="27">
        <f t="shared" si="156"/>
        <v>0</v>
      </c>
      <c r="AJ62" s="27">
        <f t="shared" ref="AJ62:AK62" si="249">IF($F62=AJ$4,1,IF($F62&gt;=EDATE(AJ$4,12),IF(AJ$12="Prior Year",AJ50*(1-AJ$11),AJ50-AJ$11),IF(AJ61&gt;0,AJ61,0)))*IF($F62&lt;EDATE(AJ$4,AJ$5*12),1,0)</f>
        <v>0</v>
      </c>
      <c r="AK62" s="27">
        <f t="shared" si="249"/>
        <v>0</v>
      </c>
      <c r="AL62" s="27">
        <f t="shared" ref="AL62:AP62" si="250">IF($F62=AL$4,1,IF($F62&gt;=EDATE(AL$4,12),IF(AL$12="Prior Year",AL50*(1-AL$11),AL50-AL$11),IF(AL61&gt;0,AL61,0)))*IF($F62&lt;EDATE(AL$4,AL$5*12),1,0)</f>
        <v>0</v>
      </c>
      <c r="AM62" s="27">
        <f t="shared" si="250"/>
        <v>0</v>
      </c>
      <c r="AN62" s="27">
        <f t="shared" ref="AN62" si="251">IF($F62=AN$4,1,IF($F62&gt;=EDATE(AN$4,12),IF(AN$12="Prior Year",AN50*(1-AN$11),AN50-AN$11),IF(AN61&gt;0,AN61,0)))*IF($F62&lt;EDATE(AN$4,AN$5*12),1,0)</f>
        <v>0</v>
      </c>
      <c r="AO62" s="27">
        <f t="shared" si="250"/>
        <v>0.99</v>
      </c>
      <c r="AP62" s="27">
        <f t="shared" si="250"/>
        <v>0.995</v>
      </c>
    </row>
    <row r="63" spans="2:42" hidden="1" outlineLevel="1" x14ac:dyDescent="0.25">
      <c r="B63" s="1">
        <f t="shared" si="6"/>
        <v>31</v>
      </c>
      <c r="F63" s="24">
        <f t="shared" si="14"/>
        <v>43466</v>
      </c>
      <c r="G63" s="25">
        <f t="shared" si="3"/>
        <v>0.98106235649776519</v>
      </c>
      <c r="H63" s="25"/>
      <c r="I63" s="25"/>
      <c r="J63" s="25"/>
      <c r="K63" s="25"/>
      <c r="L63" s="25"/>
      <c r="M63" s="25"/>
      <c r="N63" s="25"/>
      <c r="O63" s="23"/>
      <c r="P63" s="25">
        <f t="shared" si="139"/>
        <v>1</v>
      </c>
      <c r="Q63" s="25">
        <f t="shared" si="140"/>
        <v>0.98406399999999994</v>
      </c>
      <c r="R63" s="25">
        <f t="shared" si="141"/>
        <v>0.98406399999999994</v>
      </c>
      <c r="S63" s="25">
        <f t="shared" si="142"/>
        <v>1</v>
      </c>
      <c r="T63" s="25">
        <f t="shared" si="143"/>
        <v>1</v>
      </c>
      <c r="U63" s="25">
        <f t="shared" si="144"/>
        <v>0.98406399999999994</v>
      </c>
      <c r="V63" s="25">
        <f t="shared" si="145"/>
        <v>0.98406399999999994</v>
      </c>
      <c r="W63" s="25">
        <f t="shared" si="146"/>
        <v>1</v>
      </c>
      <c r="X63" s="25">
        <f t="shared" si="147"/>
        <v>1</v>
      </c>
      <c r="Y63" s="25">
        <f t="shared" si="148"/>
        <v>1</v>
      </c>
      <c r="Z63" s="25">
        <f t="shared" si="149"/>
        <v>1</v>
      </c>
      <c r="AA63" s="25">
        <f t="shared" si="150"/>
        <v>1</v>
      </c>
      <c r="AB63" s="25">
        <f t="shared" si="151"/>
        <v>1</v>
      </c>
      <c r="AC63" s="25">
        <f t="shared" si="152"/>
        <v>0.98604899999999995</v>
      </c>
      <c r="AD63" s="25">
        <f t="shared" si="153"/>
        <v>1</v>
      </c>
      <c r="AE63" s="25">
        <f t="shared" si="154"/>
        <v>0.99002500000000004</v>
      </c>
      <c r="AF63" s="25">
        <f t="shared" si="154"/>
        <v>0.98588350694444449</v>
      </c>
      <c r="AG63" s="25">
        <f t="shared" ref="AG63" si="252">IF($F63=AG$4,1,IF($F63&gt;=EDATE(AG$4,12),IF(AG$12="Prior Year",AG51*(1-AG$11),AG51-AG$11),IF(AG62&gt;0,AG62,0)))*IF($F63&lt;EDATE(AG$4,AG$5*12),1,0)</f>
        <v>0</v>
      </c>
      <c r="AH63" s="25">
        <f t="shared" si="156"/>
        <v>0.98604899999999995</v>
      </c>
      <c r="AI63" s="25">
        <f t="shared" si="156"/>
        <v>1</v>
      </c>
      <c r="AJ63" s="25">
        <f t="shared" ref="AJ63:AK63" si="253">IF($F63=AJ$4,1,IF($F63&gt;=EDATE(AJ$4,12),IF(AJ$12="Prior Year",AJ51*(1-AJ$11),AJ51-AJ$11),IF(AJ62&gt;0,AJ62,0)))*IF($F63&lt;EDATE(AJ$4,AJ$5*12),1,0)</f>
        <v>1</v>
      </c>
      <c r="AK63" s="25">
        <f t="shared" si="253"/>
        <v>1</v>
      </c>
      <c r="AL63" s="25">
        <f t="shared" ref="AL63:AP63" si="254">IF($F63=AL$4,1,IF($F63&gt;=EDATE(AL$4,12),IF(AL$12="Prior Year",AL51*(1-AL$11),AL51-AL$11),IF(AL62&gt;0,AL62,0)))*IF($F63&lt;EDATE(AL$4,AL$5*12),1,0)</f>
        <v>1</v>
      </c>
      <c r="AM63" s="25">
        <f t="shared" si="254"/>
        <v>1</v>
      </c>
      <c r="AN63" s="25">
        <f t="shared" ref="AN63" si="255">IF($F63=AN$4,1,IF($F63&gt;=EDATE(AN$4,12),IF(AN$12="Prior Year",AN51*(1-AN$11),AN51-AN$11),IF(AN62&gt;0,AN62,0)))*IF($F63&lt;EDATE(AN$4,AN$5*12),1,0)</f>
        <v>1</v>
      </c>
      <c r="AO63" s="25">
        <f t="shared" si="254"/>
        <v>0.99</v>
      </c>
      <c r="AP63" s="25">
        <f t="shared" si="254"/>
        <v>0.99</v>
      </c>
    </row>
    <row r="64" spans="2:42" hidden="1" outlineLevel="1" x14ac:dyDescent="0.25">
      <c r="B64" s="1">
        <f t="shared" si="6"/>
        <v>28</v>
      </c>
      <c r="F64" s="24">
        <f t="shared" si="14"/>
        <v>43497</v>
      </c>
      <c r="G64" s="25">
        <f t="shared" si="3"/>
        <v>0.98106235649776519</v>
      </c>
      <c r="H64" s="25"/>
      <c r="I64" s="25"/>
      <c r="J64" s="25"/>
      <c r="K64" s="25"/>
      <c r="L64" s="25"/>
      <c r="M64" s="25"/>
      <c r="N64" s="25"/>
      <c r="O64" s="23"/>
      <c r="P64" s="25">
        <f t="shared" si="139"/>
        <v>1</v>
      </c>
      <c r="Q64" s="25">
        <f t="shared" si="140"/>
        <v>0.98406399999999994</v>
      </c>
      <c r="R64" s="25">
        <f t="shared" si="141"/>
        <v>0.98406399999999994</v>
      </c>
      <c r="S64" s="25">
        <f t="shared" si="142"/>
        <v>1</v>
      </c>
      <c r="T64" s="25">
        <f t="shared" si="143"/>
        <v>1</v>
      </c>
      <c r="U64" s="25">
        <f t="shared" si="144"/>
        <v>0.98406399999999994</v>
      </c>
      <c r="V64" s="25">
        <f t="shared" si="145"/>
        <v>0.98406399999999994</v>
      </c>
      <c r="W64" s="25">
        <f t="shared" si="146"/>
        <v>1</v>
      </c>
      <c r="X64" s="25">
        <f t="shared" si="147"/>
        <v>1</v>
      </c>
      <c r="Y64" s="25">
        <f t="shared" si="148"/>
        <v>1</v>
      </c>
      <c r="Z64" s="25">
        <f t="shared" si="149"/>
        <v>1</v>
      </c>
      <c r="AA64" s="25">
        <f t="shared" si="150"/>
        <v>1</v>
      </c>
      <c r="AB64" s="25">
        <f t="shared" si="151"/>
        <v>1</v>
      </c>
      <c r="AC64" s="25">
        <f t="shared" si="152"/>
        <v>0.98604899999999995</v>
      </c>
      <c r="AD64" s="25">
        <f t="shared" si="153"/>
        <v>1</v>
      </c>
      <c r="AE64" s="25">
        <f t="shared" si="154"/>
        <v>0.99002500000000004</v>
      </c>
      <c r="AF64" s="25">
        <f t="shared" si="154"/>
        <v>0.98588350694444449</v>
      </c>
      <c r="AG64" s="25">
        <f t="shared" ref="AG64" si="256">IF($F64=AG$4,1,IF($F64&gt;=EDATE(AG$4,12),IF(AG$12="Prior Year",AG52*(1-AG$11),AG52-AG$11),IF(AG63&gt;0,AG63,0)))*IF($F64&lt;EDATE(AG$4,AG$5*12),1,0)</f>
        <v>0</v>
      </c>
      <c r="AH64" s="25">
        <f t="shared" si="156"/>
        <v>0.98604899999999995</v>
      </c>
      <c r="AI64" s="25">
        <f t="shared" si="156"/>
        <v>1</v>
      </c>
      <c r="AJ64" s="25">
        <f t="shared" ref="AJ64:AK64" si="257">IF($F64=AJ$4,1,IF($F64&gt;=EDATE(AJ$4,12),IF(AJ$12="Prior Year",AJ52*(1-AJ$11),AJ52-AJ$11),IF(AJ63&gt;0,AJ63,0)))*IF($F64&lt;EDATE(AJ$4,AJ$5*12),1,0)</f>
        <v>1</v>
      </c>
      <c r="AK64" s="25">
        <f t="shared" si="257"/>
        <v>1</v>
      </c>
      <c r="AL64" s="25">
        <f t="shared" ref="AL64:AP64" si="258">IF($F64=AL$4,1,IF($F64&gt;=EDATE(AL$4,12),IF(AL$12="Prior Year",AL52*(1-AL$11),AL52-AL$11),IF(AL63&gt;0,AL63,0)))*IF($F64&lt;EDATE(AL$4,AL$5*12),1,0)</f>
        <v>1</v>
      </c>
      <c r="AM64" s="25">
        <f t="shared" si="258"/>
        <v>1</v>
      </c>
      <c r="AN64" s="25">
        <f t="shared" ref="AN64" si="259">IF($F64=AN$4,1,IF($F64&gt;=EDATE(AN$4,12),IF(AN$12="Prior Year",AN52*(1-AN$11),AN52-AN$11),IF(AN63&gt;0,AN63,0)))*IF($F64&lt;EDATE(AN$4,AN$5*12),1,0)</f>
        <v>1</v>
      </c>
      <c r="AO64" s="25">
        <f t="shared" si="258"/>
        <v>0.99</v>
      </c>
      <c r="AP64" s="25">
        <f t="shared" si="258"/>
        <v>0.99</v>
      </c>
    </row>
    <row r="65" spans="2:42" hidden="1" outlineLevel="1" x14ac:dyDescent="0.25">
      <c r="B65" s="1">
        <f t="shared" si="6"/>
        <v>31</v>
      </c>
      <c r="F65" s="24">
        <f t="shared" si="14"/>
        <v>43525</v>
      </c>
      <c r="G65" s="25">
        <f t="shared" si="3"/>
        <v>0.98106235649776519</v>
      </c>
      <c r="H65" s="25"/>
      <c r="I65" s="25"/>
      <c r="J65" s="25"/>
      <c r="K65" s="25"/>
      <c r="L65" s="25"/>
      <c r="M65" s="25"/>
      <c r="N65" s="25"/>
      <c r="O65" s="23"/>
      <c r="P65" s="25">
        <f t="shared" si="139"/>
        <v>1</v>
      </c>
      <c r="Q65" s="25">
        <f t="shared" si="140"/>
        <v>0.98406399999999994</v>
      </c>
      <c r="R65" s="25">
        <f t="shared" si="141"/>
        <v>0.98406399999999994</v>
      </c>
      <c r="S65" s="25">
        <f t="shared" si="142"/>
        <v>1</v>
      </c>
      <c r="T65" s="25">
        <f t="shared" si="143"/>
        <v>1</v>
      </c>
      <c r="U65" s="25">
        <f t="shared" si="144"/>
        <v>0.98406399999999994</v>
      </c>
      <c r="V65" s="25">
        <f t="shared" si="145"/>
        <v>0.98406399999999994</v>
      </c>
      <c r="W65" s="25">
        <f t="shared" si="146"/>
        <v>1</v>
      </c>
      <c r="X65" s="25">
        <f t="shared" si="147"/>
        <v>1</v>
      </c>
      <c r="Y65" s="25">
        <f t="shared" si="148"/>
        <v>1</v>
      </c>
      <c r="Z65" s="25">
        <f t="shared" si="149"/>
        <v>1</v>
      </c>
      <c r="AA65" s="25">
        <f t="shared" si="150"/>
        <v>1</v>
      </c>
      <c r="AB65" s="25">
        <f t="shared" si="151"/>
        <v>1</v>
      </c>
      <c r="AC65" s="25">
        <f t="shared" si="152"/>
        <v>0.98604899999999995</v>
      </c>
      <c r="AD65" s="25">
        <f t="shared" si="153"/>
        <v>1</v>
      </c>
      <c r="AE65" s="25">
        <f t="shared" si="154"/>
        <v>0.99002500000000004</v>
      </c>
      <c r="AF65" s="25">
        <f t="shared" si="154"/>
        <v>0.98588350694444449</v>
      </c>
      <c r="AG65" s="25">
        <f t="shared" ref="AG65" si="260">IF($F65=AG$4,1,IF($F65&gt;=EDATE(AG$4,12),IF(AG$12="Prior Year",AG53*(1-AG$11),AG53-AG$11),IF(AG64&gt;0,AG64,0)))*IF($F65&lt;EDATE(AG$4,AG$5*12),1,0)</f>
        <v>0</v>
      </c>
      <c r="AH65" s="25">
        <f t="shared" si="156"/>
        <v>0.98604899999999995</v>
      </c>
      <c r="AI65" s="25">
        <f t="shared" si="156"/>
        <v>1</v>
      </c>
      <c r="AJ65" s="25">
        <f t="shared" ref="AJ65:AK65" si="261">IF($F65=AJ$4,1,IF($F65&gt;=EDATE(AJ$4,12),IF(AJ$12="Prior Year",AJ53*(1-AJ$11),AJ53-AJ$11),IF(AJ64&gt;0,AJ64,0)))*IF($F65&lt;EDATE(AJ$4,AJ$5*12),1,0)</f>
        <v>1</v>
      </c>
      <c r="AK65" s="25">
        <f t="shared" si="261"/>
        <v>1</v>
      </c>
      <c r="AL65" s="25">
        <f t="shared" ref="AL65:AP65" si="262">IF($F65=AL$4,1,IF($F65&gt;=EDATE(AL$4,12),IF(AL$12="Prior Year",AL53*(1-AL$11),AL53-AL$11),IF(AL64&gt;0,AL64,0)))*IF($F65&lt;EDATE(AL$4,AL$5*12),1,0)</f>
        <v>1</v>
      </c>
      <c r="AM65" s="25">
        <f t="shared" si="262"/>
        <v>1</v>
      </c>
      <c r="AN65" s="25">
        <f t="shared" ref="AN65" si="263">IF($F65=AN$4,1,IF($F65&gt;=EDATE(AN$4,12),IF(AN$12="Prior Year",AN53*(1-AN$11),AN53-AN$11),IF(AN64&gt;0,AN64,0)))*IF($F65&lt;EDATE(AN$4,AN$5*12),1,0)</f>
        <v>1</v>
      </c>
      <c r="AO65" s="25">
        <f t="shared" si="262"/>
        <v>0.99</v>
      </c>
      <c r="AP65" s="25">
        <f t="shared" si="262"/>
        <v>0.99</v>
      </c>
    </row>
    <row r="66" spans="2:42" hidden="1" outlineLevel="1" x14ac:dyDescent="0.25">
      <c r="B66" s="1">
        <f t="shared" si="6"/>
        <v>30</v>
      </c>
      <c r="F66" s="24">
        <f t="shared" si="14"/>
        <v>43556</v>
      </c>
      <c r="G66" s="25">
        <f t="shared" si="3"/>
        <v>0.98106235649776519</v>
      </c>
      <c r="H66" s="25"/>
      <c r="I66" s="25"/>
      <c r="J66" s="25"/>
      <c r="K66" s="25"/>
      <c r="L66" s="25"/>
      <c r="M66" s="25"/>
      <c r="N66" s="25"/>
      <c r="O66" s="23"/>
      <c r="P66" s="25">
        <f t="shared" si="139"/>
        <v>1</v>
      </c>
      <c r="Q66" s="25">
        <f t="shared" si="140"/>
        <v>0.98406399999999994</v>
      </c>
      <c r="R66" s="25">
        <f t="shared" si="141"/>
        <v>0.98406399999999994</v>
      </c>
      <c r="S66" s="25">
        <f t="shared" si="142"/>
        <v>1</v>
      </c>
      <c r="T66" s="25">
        <f t="shared" si="143"/>
        <v>1</v>
      </c>
      <c r="U66" s="25">
        <f t="shared" si="144"/>
        <v>0.98406399999999994</v>
      </c>
      <c r="V66" s="25">
        <f t="shared" si="145"/>
        <v>0.98406399999999994</v>
      </c>
      <c r="W66" s="25">
        <f t="shared" si="146"/>
        <v>1</v>
      </c>
      <c r="X66" s="25">
        <f t="shared" si="147"/>
        <v>1</v>
      </c>
      <c r="Y66" s="25">
        <f t="shared" si="148"/>
        <v>1</v>
      </c>
      <c r="Z66" s="25">
        <f t="shared" si="149"/>
        <v>1</v>
      </c>
      <c r="AA66" s="25">
        <f t="shared" si="150"/>
        <v>1</v>
      </c>
      <c r="AB66" s="25">
        <f t="shared" si="151"/>
        <v>1</v>
      </c>
      <c r="AC66" s="25">
        <f t="shared" si="152"/>
        <v>0.98604899999999995</v>
      </c>
      <c r="AD66" s="25">
        <f t="shared" si="153"/>
        <v>1</v>
      </c>
      <c r="AE66" s="25">
        <f t="shared" si="154"/>
        <v>0.99002500000000004</v>
      </c>
      <c r="AF66" s="25">
        <f t="shared" si="154"/>
        <v>0.98588350694444449</v>
      </c>
      <c r="AG66" s="25">
        <f t="shared" ref="AG66" si="264">IF($F66=AG$4,1,IF($F66&gt;=EDATE(AG$4,12),IF(AG$12="Prior Year",AG54*(1-AG$11),AG54-AG$11),IF(AG65&gt;0,AG65,0)))*IF($F66&lt;EDATE(AG$4,AG$5*12),1,0)</f>
        <v>0</v>
      </c>
      <c r="AH66" s="25">
        <f t="shared" si="156"/>
        <v>0.98604899999999995</v>
      </c>
      <c r="AI66" s="25">
        <f t="shared" si="156"/>
        <v>1</v>
      </c>
      <c r="AJ66" s="25">
        <f t="shared" ref="AJ66:AK66" si="265">IF($F66=AJ$4,1,IF($F66&gt;=EDATE(AJ$4,12),IF(AJ$12="Prior Year",AJ54*(1-AJ$11),AJ54-AJ$11),IF(AJ65&gt;0,AJ65,0)))*IF($F66&lt;EDATE(AJ$4,AJ$5*12),1,0)</f>
        <v>1</v>
      </c>
      <c r="AK66" s="25">
        <f t="shared" si="265"/>
        <v>1</v>
      </c>
      <c r="AL66" s="25">
        <f t="shared" ref="AL66:AP66" si="266">IF($F66=AL$4,1,IF($F66&gt;=EDATE(AL$4,12),IF(AL$12="Prior Year",AL54*(1-AL$11),AL54-AL$11),IF(AL65&gt;0,AL65,0)))*IF($F66&lt;EDATE(AL$4,AL$5*12),1,0)</f>
        <v>1</v>
      </c>
      <c r="AM66" s="25">
        <f t="shared" si="266"/>
        <v>1</v>
      </c>
      <c r="AN66" s="25">
        <f t="shared" ref="AN66" si="267">IF($F66=AN$4,1,IF($F66&gt;=EDATE(AN$4,12),IF(AN$12="Prior Year",AN54*(1-AN$11),AN54-AN$11),IF(AN65&gt;0,AN65,0)))*IF($F66&lt;EDATE(AN$4,AN$5*12),1,0)</f>
        <v>1</v>
      </c>
      <c r="AO66" s="25">
        <f t="shared" si="266"/>
        <v>0.99</v>
      </c>
      <c r="AP66" s="25">
        <f t="shared" si="266"/>
        <v>0.99</v>
      </c>
    </row>
    <row r="67" spans="2:42" hidden="1" outlineLevel="1" x14ac:dyDescent="0.25">
      <c r="B67" s="1">
        <f t="shared" si="6"/>
        <v>31</v>
      </c>
      <c r="F67" s="24">
        <f t="shared" si="14"/>
        <v>43586</v>
      </c>
      <c r="G67" s="25">
        <f t="shared" si="3"/>
        <v>0.98106235649776519</v>
      </c>
      <c r="H67" s="25"/>
      <c r="I67" s="25"/>
      <c r="J67" s="25"/>
      <c r="K67" s="25"/>
      <c r="L67" s="25"/>
      <c r="M67" s="25"/>
      <c r="N67" s="25"/>
      <c r="O67" s="23"/>
      <c r="P67" s="25">
        <f t="shared" si="139"/>
        <v>1</v>
      </c>
      <c r="Q67" s="25">
        <f t="shared" si="140"/>
        <v>0.98406399999999994</v>
      </c>
      <c r="R67" s="25">
        <f t="shared" si="141"/>
        <v>0.98406399999999994</v>
      </c>
      <c r="S67" s="25">
        <f t="shared" si="142"/>
        <v>1</v>
      </c>
      <c r="T67" s="25">
        <f t="shared" si="143"/>
        <v>1</v>
      </c>
      <c r="U67" s="25">
        <f t="shared" si="144"/>
        <v>0.98406399999999994</v>
      </c>
      <c r="V67" s="25">
        <f t="shared" si="145"/>
        <v>0.98406399999999994</v>
      </c>
      <c r="W67" s="25">
        <f t="shared" si="146"/>
        <v>1</v>
      </c>
      <c r="X67" s="25">
        <f t="shared" si="147"/>
        <v>1</v>
      </c>
      <c r="Y67" s="25">
        <f t="shared" si="148"/>
        <v>1</v>
      </c>
      <c r="Z67" s="25">
        <f t="shared" si="149"/>
        <v>1</v>
      </c>
      <c r="AA67" s="25">
        <f t="shared" si="150"/>
        <v>1</v>
      </c>
      <c r="AB67" s="25">
        <f t="shared" si="151"/>
        <v>1</v>
      </c>
      <c r="AC67" s="25">
        <f t="shared" si="152"/>
        <v>0.98604899999999995</v>
      </c>
      <c r="AD67" s="25">
        <f t="shared" si="153"/>
        <v>1</v>
      </c>
      <c r="AE67" s="25">
        <f t="shared" si="154"/>
        <v>0.99002500000000004</v>
      </c>
      <c r="AF67" s="25">
        <f t="shared" si="154"/>
        <v>0.98588350694444449</v>
      </c>
      <c r="AG67" s="25">
        <f t="shared" ref="AG67" si="268">IF($F67=AG$4,1,IF($F67&gt;=EDATE(AG$4,12),IF(AG$12="Prior Year",AG55*(1-AG$11),AG55-AG$11),IF(AG66&gt;0,AG66,0)))*IF($F67&lt;EDATE(AG$4,AG$5*12),1,0)</f>
        <v>0</v>
      </c>
      <c r="AH67" s="25">
        <f t="shared" si="156"/>
        <v>0.98604899999999995</v>
      </c>
      <c r="AI67" s="25">
        <f t="shared" si="156"/>
        <v>1</v>
      </c>
      <c r="AJ67" s="25">
        <f t="shared" ref="AJ67:AK67" si="269">IF($F67=AJ$4,1,IF($F67&gt;=EDATE(AJ$4,12),IF(AJ$12="Prior Year",AJ55*(1-AJ$11),AJ55-AJ$11),IF(AJ66&gt;0,AJ66,0)))*IF($F67&lt;EDATE(AJ$4,AJ$5*12),1,0)</f>
        <v>1</v>
      </c>
      <c r="AK67" s="25">
        <f t="shared" si="269"/>
        <v>1</v>
      </c>
      <c r="AL67" s="25">
        <f t="shared" ref="AL67:AP67" si="270">IF($F67=AL$4,1,IF($F67&gt;=EDATE(AL$4,12),IF(AL$12="Prior Year",AL55*(1-AL$11),AL55-AL$11),IF(AL66&gt;0,AL66,0)))*IF($F67&lt;EDATE(AL$4,AL$5*12),1,0)</f>
        <v>1</v>
      </c>
      <c r="AM67" s="25">
        <f t="shared" si="270"/>
        <v>1</v>
      </c>
      <c r="AN67" s="25">
        <f t="shared" ref="AN67" si="271">IF($F67=AN$4,1,IF($F67&gt;=EDATE(AN$4,12),IF(AN$12="Prior Year",AN55*(1-AN$11),AN55-AN$11),IF(AN66&gt;0,AN66,0)))*IF($F67&lt;EDATE(AN$4,AN$5*12),1,0)</f>
        <v>1</v>
      </c>
      <c r="AO67" s="25">
        <f t="shared" si="270"/>
        <v>0.99</v>
      </c>
      <c r="AP67" s="25">
        <f t="shared" si="270"/>
        <v>0.99</v>
      </c>
    </row>
    <row r="68" spans="2:42" hidden="1" outlineLevel="1" x14ac:dyDescent="0.25">
      <c r="B68" s="1">
        <f t="shared" si="6"/>
        <v>30</v>
      </c>
      <c r="F68" s="24">
        <f t="shared" si="14"/>
        <v>43617</v>
      </c>
      <c r="G68" s="25">
        <f t="shared" si="3"/>
        <v>0.98106235649776519</v>
      </c>
      <c r="H68" s="25"/>
      <c r="I68" s="25"/>
      <c r="J68" s="25"/>
      <c r="K68" s="25"/>
      <c r="L68" s="25"/>
      <c r="M68" s="25"/>
      <c r="N68" s="25"/>
      <c r="O68" s="23"/>
      <c r="P68" s="25">
        <f t="shared" si="139"/>
        <v>1</v>
      </c>
      <c r="Q68" s="25">
        <f t="shared" si="140"/>
        <v>0.98406399999999994</v>
      </c>
      <c r="R68" s="25">
        <f t="shared" si="141"/>
        <v>0.98406399999999994</v>
      </c>
      <c r="S68" s="25">
        <f t="shared" si="142"/>
        <v>1</v>
      </c>
      <c r="T68" s="25">
        <f t="shared" si="143"/>
        <v>1</v>
      </c>
      <c r="U68" s="25">
        <f t="shared" si="144"/>
        <v>0.98406399999999994</v>
      </c>
      <c r="V68" s="25">
        <f t="shared" si="145"/>
        <v>0.98406399999999994</v>
      </c>
      <c r="W68" s="25">
        <f t="shared" si="146"/>
        <v>1</v>
      </c>
      <c r="X68" s="25">
        <f t="shared" si="147"/>
        <v>1</v>
      </c>
      <c r="Y68" s="25">
        <f t="shared" si="148"/>
        <v>1</v>
      </c>
      <c r="Z68" s="25">
        <f t="shared" si="149"/>
        <v>1</v>
      </c>
      <c r="AA68" s="25">
        <f t="shared" si="150"/>
        <v>1</v>
      </c>
      <c r="AB68" s="25">
        <f t="shared" si="151"/>
        <v>1</v>
      </c>
      <c r="AC68" s="25">
        <f t="shared" si="152"/>
        <v>0.98604899999999995</v>
      </c>
      <c r="AD68" s="25">
        <f t="shared" si="153"/>
        <v>1</v>
      </c>
      <c r="AE68" s="25">
        <f t="shared" si="154"/>
        <v>0.99002500000000004</v>
      </c>
      <c r="AF68" s="25">
        <f t="shared" si="154"/>
        <v>0.98588350694444449</v>
      </c>
      <c r="AG68" s="25">
        <f t="shared" ref="AG68" si="272">IF($F68=AG$4,1,IF($F68&gt;=EDATE(AG$4,12),IF(AG$12="Prior Year",AG56*(1-AG$11),AG56-AG$11),IF(AG67&gt;0,AG67,0)))*IF($F68&lt;EDATE(AG$4,AG$5*12),1,0)</f>
        <v>0</v>
      </c>
      <c r="AH68" s="25">
        <f t="shared" si="156"/>
        <v>0.98604899999999995</v>
      </c>
      <c r="AI68" s="25">
        <f t="shared" si="156"/>
        <v>1</v>
      </c>
      <c r="AJ68" s="25">
        <f t="shared" ref="AJ68:AK68" si="273">IF($F68=AJ$4,1,IF($F68&gt;=EDATE(AJ$4,12),IF(AJ$12="Prior Year",AJ56*(1-AJ$11),AJ56-AJ$11),IF(AJ67&gt;0,AJ67,0)))*IF($F68&lt;EDATE(AJ$4,AJ$5*12),1,0)</f>
        <v>1</v>
      </c>
      <c r="AK68" s="25">
        <f t="shared" si="273"/>
        <v>1</v>
      </c>
      <c r="AL68" s="25">
        <f t="shared" ref="AL68:AP68" si="274">IF($F68=AL$4,1,IF($F68&gt;=EDATE(AL$4,12),IF(AL$12="Prior Year",AL56*(1-AL$11),AL56-AL$11),IF(AL67&gt;0,AL67,0)))*IF($F68&lt;EDATE(AL$4,AL$5*12),1,0)</f>
        <v>1</v>
      </c>
      <c r="AM68" s="25">
        <f t="shared" si="274"/>
        <v>1</v>
      </c>
      <c r="AN68" s="25">
        <f t="shared" ref="AN68" si="275">IF($F68=AN$4,1,IF($F68&gt;=EDATE(AN$4,12),IF(AN$12="Prior Year",AN56*(1-AN$11),AN56-AN$11),IF(AN67&gt;0,AN67,0)))*IF($F68&lt;EDATE(AN$4,AN$5*12),1,0)</f>
        <v>1</v>
      </c>
      <c r="AO68" s="25">
        <f t="shared" si="274"/>
        <v>0.99</v>
      </c>
      <c r="AP68" s="25">
        <f t="shared" si="274"/>
        <v>0.99</v>
      </c>
    </row>
    <row r="69" spans="2:42" hidden="1" outlineLevel="1" x14ac:dyDescent="0.25">
      <c r="B69" s="1">
        <f t="shared" si="6"/>
        <v>31</v>
      </c>
      <c r="F69" s="24">
        <f t="shared" si="14"/>
        <v>43647</v>
      </c>
      <c r="G69" s="25">
        <f t="shared" si="3"/>
        <v>0.97940237595566748</v>
      </c>
      <c r="H69" s="25"/>
      <c r="I69" s="25"/>
      <c r="J69" s="25"/>
      <c r="K69" s="25"/>
      <c r="L69" s="25"/>
      <c r="M69" s="25"/>
      <c r="N69" s="25"/>
      <c r="O69" s="23"/>
      <c r="P69" s="25">
        <f t="shared" si="139"/>
        <v>1</v>
      </c>
      <c r="Q69" s="25">
        <f t="shared" si="140"/>
        <v>0.98406399999999994</v>
      </c>
      <c r="R69" s="25">
        <f t="shared" si="141"/>
        <v>0.98406399999999994</v>
      </c>
      <c r="S69" s="25">
        <f t="shared" si="142"/>
        <v>1</v>
      </c>
      <c r="T69" s="25">
        <f t="shared" si="143"/>
        <v>1</v>
      </c>
      <c r="U69" s="25">
        <f t="shared" si="144"/>
        <v>0.98406399999999994</v>
      </c>
      <c r="V69" s="25">
        <f t="shared" si="145"/>
        <v>0.98406399999999994</v>
      </c>
      <c r="W69" s="25">
        <f t="shared" si="146"/>
        <v>1</v>
      </c>
      <c r="X69" s="25">
        <f t="shared" si="147"/>
        <v>1</v>
      </c>
      <c r="Y69" s="25">
        <f t="shared" si="148"/>
        <v>1</v>
      </c>
      <c r="Z69" s="25">
        <f t="shared" si="149"/>
        <v>1</v>
      </c>
      <c r="AA69" s="25">
        <f t="shared" si="150"/>
        <v>1</v>
      </c>
      <c r="AB69" s="25">
        <f t="shared" si="151"/>
        <v>1</v>
      </c>
      <c r="AC69" s="25">
        <f t="shared" si="152"/>
        <v>0.98604899999999995</v>
      </c>
      <c r="AD69" s="25">
        <f t="shared" si="153"/>
        <v>1</v>
      </c>
      <c r="AE69" s="25">
        <f t="shared" si="154"/>
        <v>0.99002500000000004</v>
      </c>
      <c r="AF69" s="25">
        <f t="shared" si="154"/>
        <v>0.73417512407769092</v>
      </c>
      <c r="AG69" s="25">
        <f t="shared" ref="AG69" si="276">IF($F69=AG$4,1,IF($F69&gt;=EDATE(AG$4,12),IF(AG$12="Prior Year",AG57*(1-AG$11),AG57-AG$11),IF(AG68&gt;0,AG68,0)))*IF($F69&lt;EDATE(AG$4,AG$5*12),1,0)</f>
        <v>0</v>
      </c>
      <c r="AH69" s="25">
        <f t="shared" si="156"/>
        <v>0.98604899999999995</v>
      </c>
      <c r="AI69" s="25">
        <f t="shared" si="156"/>
        <v>1</v>
      </c>
      <c r="AJ69" s="25">
        <f t="shared" ref="AJ69:AK69" si="277">IF($F69=AJ$4,1,IF($F69&gt;=EDATE(AJ$4,12),IF(AJ$12="Prior Year",AJ57*(1-AJ$11),AJ57-AJ$11),IF(AJ68&gt;0,AJ68,0)))*IF($F69&lt;EDATE(AJ$4,AJ$5*12),1,0)</f>
        <v>1</v>
      </c>
      <c r="AK69" s="25">
        <f t="shared" si="277"/>
        <v>1</v>
      </c>
      <c r="AL69" s="25">
        <f t="shared" ref="AL69:AP69" si="278">IF($F69=AL$4,1,IF($F69&gt;=EDATE(AL$4,12),IF(AL$12="Prior Year",AL57*(1-AL$11),AL57-AL$11),IF(AL68&gt;0,AL68,0)))*IF($F69&lt;EDATE(AL$4,AL$5*12),1,0)</f>
        <v>1</v>
      </c>
      <c r="AM69" s="25">
        <f t="shared" si="278"/>
        <v>1</v>
      </c>
      <c r="AN69" s="25">
        <f t="shared" ref="AN69" si="279">IF($F69=AN$4,1,IF($F69&gt;=EDATE(AN$4,12),IF(AN$12="Prior Year",AN57*(1-AN$11),AN57-AN$11),IF(AN68&gt;0,AN68,0)))*IF($F69&lt;EDATE(AN$4,AN$5*12),1,0)</f>
        <v>1</v>
      </c>
      <c r="AO69" s="25">
        <f t="shared" si="278"/>
        <v>0.99</v>
      </c>
      <c r="AP69" s="25">
        <f t="shared" si="278"/>
        <v>0.99</v>
      </c>
    </row>
    <row r="70" spans="2:42" hidden="1" outlineLevel="1" x14ac:dyDescent="0.25">
      <c r="B70" s="1">
        <f t="shared" si="6"/>
        <v>31</v>
      </c>
      <c r="F70" s="24">
        <f t="shared" si="14"/>
        <v>43678</v>
      </c>
      <c r="G70" s="25">
        <f t="shared" si="3"/>
        <v>0.97940237595566748</v>
      </c>
      <c r="H70" s="25"/>
      <c r="I70" s="25"/>
      <c r="J70" s="25"/>
      <c r="K70" s="25"/>
      <c r="L70" s="25"/>
      <c r="M70" s="25"/>
      <c r="N70" s="25"/>
      <c r="O70" s="23"/>
      <c r="P70" s="25">
        <f t="shared" si="139"/>
        <v>1</v>
      </c>
      <c r="Q70" s="25">
        <f t="shared" si="140"/>
        <v>0.98406399999999994</v>
      </c>
      <c r="R70" s="25">
        <f t="shared" si="141"/>
        <v>0.98406399999999994</v>
      </c>
      <c r="S70" s="25">
        <f t="shared" si="142"/>
        <v>1</v>
      </c>
      <c r="T70" s="25">
        <f t="shared" si="143"/>
        <v>1</v>
      </c>
      <c r="U70" s="25">
        <f t="shared" si="144"/>
        <v>0.98406399999999994</v>
      </c>
      <c r="V70" s="25">
        <f t="shared" si="145"/>
        <v>0.98406399999999994</v>
      </c>
      <c r="W70" s="25">
        <f t="shared" si="146"/>
        <v>1</v>
      </c>
      <c r="X70" s="25">
        <f t="shared" si="147"/>
        <v>1</v>
      </c>
      <c r="Y70" s="25">
        <f t="shared" si="148"/>
        <v>1</v>
      </c>
      <c r="Z70" s="25">
        <f t="shared" si="149"/>
        <v>1</v>
      </c>
      <c r="AA70" s="25">
        <f t="shared" si="150"/>
        <v>1</v>
      </c>
      <c r="AB70" s="25">
        <f t="shared" si="151"/>
        <v>1</v>
      </c>
      <c r="AC70" s="25">
        <f t="shared" si="152"/>
        <v>0.98604899999999995</v>
      </c>
      <c r="AD70" s="25">
        <f t="shared" si="153"/>
        <v>1</v>
      </c>
      <c r="AE70" s="25">
        <f t="shared" si="154"/>
        <v>0.99002500000000004</v>
      </c>
      <c r="AF70" s="25">
        <f t="shared" si="154"/>
        <v>0.73417512407769092</v>
      </c>
      <c r="AG70" s="25">
        <f t="shared" ref="AG70" si="280">IF($F70=AG$4,1,IF($F70&gt;=EDATE(AG$4,12),IF(AG$12="Prior Year",AG58*(1-AG$11),AG58-AG$11),IF(AG69&gt;0,AG69,0)))*IF($F70&lt;EDATE(AG$4,AG$5*12),1,0)</f>
        <v>0</v>
      </c>
      <c r="AH70" s="25">
        <f t="shared" si="156"/>
        <v>0.98604899999999995</v>
      </c>
      <c r="AI70" s="25">
        <f t="shared" si="156"/>
        <v>1</v>
      </c>
      <c r="AJ70" s="25">
        <f t="shared" ref="AJ70:AK70" si="281">IF($F70=AJ$4,1,IF($F70&gt;=EDATE(AJ$4,12),IF(AJ$12="Prior Year",AJ58*(1-AJ$11),AJ58-AJ$11),IF(AJ69&gt;0,AJ69,0)))*IF($F70&lt;EDATE(AJ$4,AJ$5*12),1,0)</f>
        <v>1</v>
      </c>
      <c r="AK70" s="25">
        <f t="shared" si="281"/>
        <v>1</v>
      </c>
      <c r="AL70" s="25">
        <f t="shared" ref="AL70:AP70" si="282">IF($F70=AL$4,1,IF($F70&gt;=EDATE(AL$4,12),IF(AL$12="Prior Year",AL58*(1-AL$11),AL58-AL$11),IF(AL69&gt;0,AL69,0)))*IF($F70&lt;EDATE(AL$4,AL$5*12),1,0)</f>
        <v>1</v>
      </c>
      <c r="AM70" s="25">
        <f t="shared" si="282"/>
        <v>1</v>
      </c>
      <c r="AN70" s="25">
        <f t="shared" ref="AN70" si="283">IF($F70=AN$4,1,IF($F70&gt;=EDATE(AN$4,12),IF(AN$12="Prior Year",AN58*(1-AN$11),AN58-AN$11),IF(AN69&gt;0,AN69,0)))*IF($F70&lt;EDATE(AN$4,AN$5*12),1,0)</f>
        <v>1</v>
      </c>
      <c r="AO70" s="25">
        <f t="shared" si="282"/>
        <v>0.99</v>
      </c>
      <c r="AP70" s="25">
        <f t="shared" si="282"/>
        <v>0.99</v>
      </c>
    </row>
    <row r="71" spans="2:42" hidden="1" outlineLevel="1" x14ac:dyDescent="0.25">
      <c r="B71" s="1">
        <f t="shared" si="6"/>
        <v>30</v>
      </c>
      <c r="F71" s="24">
        <f t="shared" si="14"/>
        <v>43709</v>
      </c>
      <c r="G71" s="25">
        <f t="shared" si="3"/>
        <v>0.97940237595566748</v>
      </c>
      <c r="H71" s="25"/>
      <c r="I71" s="25"/>
      <c r="J71" s="25"/>
      <c r="K71" s="25"/>
      <c r="L71" s="25"/>
      <c r="M71" s="25"/>
      <c r="N71" s="25"/>
      <c r="O71" s="23"/>
      <c r="P71" s="25">
        <f t="shared" si="139"/>
        <v>1</v>
      </c>
      <c r="Q71" s="25">
        <f t="shared" si="140"/>
        <v>0.98406399999999994</v>
      </c>
      <c r="R71" s="25">
        <f t="shared" si="141"/>
        <v>0.98406399999999994</v>
      </c>
      <c r="S71" s="25">
        <f t="shared" si="142"/>
        <v>1</v>
      </c>
      <c r="T71" s="25">
        <f t="shared" si="143"/>
        <v>1</v>
      </c>
      <c r="U71" s="25">
        <f t="shared" si="144"/>
        <v>0.98406399999999994</v>
      </c>
      <c r="V71" s="25">
        <f t="shared" si="145"/>
        <v>0.98406399999999994</v>
      </c>
      <c r="W71" s="25">
        <f t="shared" si="146"/>
        <v>1</v>
      </c>
      <c r="X71" s="25">
        <f t="shared" si="147"/>
        <v>1</v>
      </c>
      <c r="Y71" s="25">
        <f t="shared" si="148"/>
        <v>1</v>
      </c>
      <c r="Z71" s="25">
        <f t="shared" si="149"/>
        <v>1</v>
      </c>
      <c r="AA71" s="25">
        <f t="shared" si="150"/>
        <v>1</v>
      </c>
      <c r="AB71" s="25">
        <f t="shared" si="151"/>
        <v>1</v>
      </c>
      <c r="AC71" s="25">
        <f t="shared" si="152"/>
        <v>0.98604899999999995</v>
      </c>
      <c r="AD71" s="25">
        <f t="shared" si="153"/>
        <v>1</v>
      </c>
      <c r="AE71" s="25">
        <f t="shared" si="154"/>
        <v>0.99002500000000004</v>
      </c>
      <c r="AF71" s="25">
        <f t="shared" si="154"/>
        <v>0.73417512407769092</v>
      </c>
      <c r="AG71" s="25">
        <f t="shared" ref="AG71" si="284">IF($F71=AG$4,1,IF($F71&gt;=EDATE(AG$4,12),IF(AG$12="Prior Year",AG59*(1-AG$11),AG59-AG$11),IF(AG70&gt;0,AG70,0)))*IF($F71&lt;EDATE(AG$4,AG$5*12),1,0)</f>
        <v>0</v>
      </c>
      <c r="AH71" s="25">
        <f t="shared" si="156"/>
        <v>0.98604899999999995</v>
      </c>
      <c r="AI71" s="25">
        <f t="shared" si="156"/>
        <v>1</v>
      </c>
      <c r="AJ71" s="25">
        <f t="shared" ref="AJ71:AK71" si="285">IF($F71=AJ$4,1,IF($F71&gt;=EDATE(AJ$4,12),IF(AJ$12="Prior Year",AJ59*(1-AJ$11),AJ59-AJ$11),IF(AJ70&gt;0,AJ70,0)))*IF($F71&lt;EDATE(AJ$4,AJ$5*12),1,0)</f>
        <v>1</v>
      </c>
      <c r="AK71" s="25">
        <f t="shared" si="285"/>
        <v>1</v>
      </c>
      <c r="AL71" s="25">
        <f t="shared" ref="AL71:AP71" si="286">IF($F71=AL$4,1,IF($F71&gt;=EDATE(AL$4,12),IF(AL$12="Prior Year",AL59*(1-AL$11),AL59-AL$11),IF(AL70&gt;0,AL70,0)))*IF($F71&lt;EDATE(AL$4,AL$5*12),1,0)</f>
        <v>1</v>
      </c>
      <c r="AM71" s="25">
        <f t="shared" si="286"/>
        <v>1</v>
      </c>
      <c r="AN71" s="25">
        <f t="shared" ref="AN71" si="287">IF($F71=AN$4,1,IF($F71&gt;=EDATE(AN$4,12),IF(AN$12="Prior Year",AN59*(1-AN$11),AN59-AN$11),IF(AN70&gt;0,AN70,0)))*IF($F71&lt;EDATE(AN$4,AN$5*12),1,0)</f>
        <v>1</v>
      </c>
      <c r="AO71" s="25">
        <f t="shared" si="286"/>
        <v>0.99</v>
      </c>
      <c r="AP71" s="25">
        <f t="shared" si="286"/>
        <v>0.99</v>
      </c>
    </row>
    <row r="72" spans="2:42" hidden="1" outlineLevel="1" x14ac:dyDescent="0.25">
      <c r="B72" s="1">
        <f t="shared" si="6"/>
        <v>31</v>
      </c>
      <c r="F72" s="24">
        <f t="shared" si="14"/>
        <v>43739</v>
      </c>
      <c r="G72" s="25">
        <f t="shared" si="3"/>
        <v>0.98101630236603821</v>
      </c>
      <c r="H72" s="25"/>
      <c r="I72" s="25"/>
      <c r="J72" s="25"/>
      <c r="K72" s="25"/>
      <c r="L72" s="25"/>
      <c r="M72" s="25"/>
      <c r="N72" s="25"/>
      <c r="O72" s="23"/>
      <c r="P72" s="25">
        <f t="shared" si="139"/>
        <v>1</v>
      </c>
      <c r="Q72" s="25">
        <f t="shared" si="140"/>
        <v>0.98406399999999994</v>
      </c>
      <c r="R72" s="25">
        <f t="shared" si="141"/>
        <v>0.98406399999999994</v>
      </c>
      <c r="S72" s="25">
        <f t="shared" si="142"/>
        <v>1</v>
      </c>
      <c r="T72" s="25">
        <f t="shared" si="143"/>
        <v>1</v>
      </c>
      <c r="U72" s="25">
        <f t="shared" si="144"/>
        <v>0.98406399999999994</v>
      </c>
      <c r="V72" s="25">
        <f t="shared" si="145"/>
        <v>0.98406399999999994</v>
      </c>
      <c r="W72" s="25">
        <f t="shared" si="146"/>
        <v>1</v>
      </c>
      <c r="X72" s="25">
        <f t="shared" si="147"/>
        <v>1</v>
      </c>
      <c r="Y72" s="25">
        <f t="shared" si="148"/>
        <v>1</v>
      </c>
      <c r="Z72" s="25">
        <f t="shared" si="149"/>
        <v>1</v>
      </c>
      <c r="AA72" s="25">
        <f t="shared" si="150"/>
        <v>1</v>
      </c>
      <c r="AB72" s="25">
        <f t="shared" si="151"/>
        <v>1</v>
      </c>
      <c r="AC72" s="25">
        <f t="shared" si="152"/>
        <v>0.98604899999999995</v>
      </c>
      <c r="AD72" s="25">
        <f t="shared" si="153"/>
        <v>1</v>
      </c>
      <c r="AE72" s="25">
        <f t="shared" si="154"/>
        <v>0.99002500000000004</v>
      </c>
      <c r="AF72" s="25">
        <f t="shared" si="154"/>
        <v>0.97890016543692138</v>
      </c>
      <c r="AG72" s="25">
        <f t="shared" ref="AG72" si="288">IF($F72=AG$4,1,IF($F72&gt;=EDATE(AG$4,12),IF(AG$12="Prior Year",AG60*(1-AG$11),AG60-AG$11),IF(AG71&gt;0,AG71,0)))*IF($F72&lt;EDATE(AG$4,AG$5*12),1,0)</f>
        <v>0</v>
      </c>
      <c r="AH72" s="25">
        <f t="shared" si="156"/>
        <v>0.98604899999999995</v>
      </c>
      <c r="AI72" s="25">
        <f t="shared" si="156"/>
        <v>1</v>
      </c>
      <c r="AJ72" s="25">
        <f t="shared" ref="AJ72:AK72" si="289">IF($F72=AJ$4,1,IF($F72&gt;=EDATE(AJ$4,12),IF(AJ$12="Prior Year",AJ60*(1-AJ$11),AJ60-AJ$11),IF(AJ71&gt;0,AJ71,0)))*IF($F72&lt;EDATE(AJ$4,AJ$5*12),1,0)</f>
        <v>1</v>
      </c>
      <c r="AK72" s="25">
        <f t="shared" si="289"/>
        <v>1</v>
      </c>
      <c r="AL72" s="25">
        <f t="shared" ref="AL72:AP72" si="290">IF($F72=AL$4,1,IF($F72&gt;=EDATE(AL$4,12),IF(AL$12="Prior Year",AL60*(1-AL$11),AL60-AL$11),IF(AL71&gt;0,AL71,0)))*IF($F72&lt;EDATE(AL$4,AL$5*12),1,0)</f>
        <v>1</v>
      </c>
      <c r="AM72" s="25">
        <f t="shared" si="290"/>
        <v>1</v>
      </c>
      <c r="AN72" s="25">
        <f t="shared" ref="AN72" si="291">IF($F72=AN$4,1,IF($F72&gt;=EDATE(AN$4,12),IF(AN$12="Prior Year",AN60*(1-AN$11),AN60-AN$11),IF(AN71&gt;0,AN71,0)))*IF($F72&lt;EDATE(AN$4,AN$5*12),1,0)</f>
        <v>1</v>
      </c>
      <c r="AO72" s="25">
        <f t="shared" si="290"/>
        <v>0.99</v>
      </c>
      <c r="AP72" s="25">
        <f t="shared" si="290"/>
        <v>0.99</v>
      </c>
    </row>
    <row r="73" spans="2:42" hidden="1" outlineLevel="1" x14ac:dyDescent="0.25">
      <c r="B73" s="1">
        <f t="shared" si="6"/>
        <v>30</v>
      </c>
      <c r="F73" s="24">
        <f t="shared" si="14"/>
        <v>43770</v>
      </c>
      <c r="G73" s="25">
        <f t="shared" si="3"/>
        <v>0.98066457671204843</v>
      </c>
      <c r="H73" s="25"/>
      <c r="I73" s="25"/>
      <c r="J73" s="25"/>
      <c r="K73" s="25"/>
      <c r="L73" s="25"/>
      <c r="M73" s="25"/>
      <c r="N73" s="25"/>
      <c r="O73" s="23"/>
      <c r="P73" s="25">
        <f t="shared" si="139"/>
        <v>1</v>
      </c>
      <c r="Q73" s="25">
        <f t="shared" si="140"/>
        <v>0.98406399999999994</v>
      </c>
      <c r="R73" s="25">
        <f t="shared" si="141"/>
        <v>0.98406399999999994</v>
      </c>
      <c r="S73" s="25">
        <f t="shared" si="142"/>
        <v>1</v>
      </c>
      <c r="T73" s="25">
        <f t="shared" si="143"/>
        <v>1</v>
      </c>
      <c r="U73" s="25">
        <f t="shared" si="144"/>
        <v>0.98406399999999994</v>
      </c>
      <c r="V73" s="25">
        <f t="shared" si="145"/>
        <v>0.98406399999999994</v>
      </c>
      <c r="W73" s="25">
        <f t="shared" si="146"/>
        <v>1</v>
      </c>
      <c r="X73" s="25">
        <f t="shared" si="147"/>
        <v>1</v>
      </c>
      <c r="Y73" s="25">
        <f t="shared" si="148"/>
        <v>1</v>
      </c>
      <c r="Z73" s="25">
        <f t="shared" si="149"/>
        <v>1</v>
      </c>
      <c r="AA73" s="25">
        <f t="shared" si="150"/>
        <v>1</v>
      </c>
      <c r="AB73" s="25">
        <f t="shared" si="151"/>
        <v>1</v>
      </c>
      <c r="AC73" s="25">
        <f t="shared" si="152"/>
        <v>0.98604899999999995</v>
      </c>
      <c r="AD73" s="25">
        <f t="shared" si="153"/>
        <v>0.99199999999999999</v>
      </c>
      <c r="AE73" s="25">
        <f t="shared" si="154"/>
        <v>0.99002500000000004</v>
      </c>
      <c r="AF73" s="25">
        <f t="shared" si="154"/>
        <v>0.97890016543692138</v>
      </c>
      <c r="AG73" s="25">
        <f t="shared" ref="AG73" si="292">IF($F73=AG$4,1,IF($F73&gt;=EDATE(AG$4,12),IF(AG$12="Prior Year",AG61*(1-AG$11),AG61-AG$11),IF(AG72&gt;0,AG72,0)))*IF($F73&lt;EDATE(AG$4,AG$5*12),1,0)</f>
        <v>0</v>
      </c>
      <c r="AH73" s="25">
        <f t="shared" si="156"/>
        <v>0.98604899999999995</v>
      </c>
      <c r="AI73" s="25">
        <f t="shared" si="156"/>
        <v>1</v>
      </c>
      <c r="AJ73" s="25">
        <f t="shared" ref="AJ73:AK73" si="293">IF($F73=AJ$4,1,IF($F73&gt;=EDATE(AJ$4,12),IF(AJ$12="Prior Year",AJ61*(1-AJ$11),AJ61-AJ$11),IF(AJ72&gt;0,AJ72,0)))*IF($F73&lt;EDATE(AJ$4,AJ$5*12),1,0)</f>
        <v>1</v>
      </c>
      <c r="AK73" s="25">
        <f t="shared" si="293"/>
        <v>1</v>
      </c>
      <c r="AL73" s="25">
        <f t="shared" ref="AL73:AP73" si="294">IF($F73=AL$4,1,IF($F73&gt;=EDATE(AL$4,12),IF(AL$12="Prior Year",AL61*(1-AL$11),AL61-AL$11),IF(AL72&gt;0,AL72,0)))*IF($F73&lt;EDATE(AL$4,AL$5*12),1,0)</f>
        <v>1</v>
      </c>
      <c r="AM73" s="25">
        <f t="shared" si="294"/>
        <v>1</v>
      </c>
      <c r="AN73" s="25">
        <f t="shared" ref="AN73" si="295">IF($F73=AN$4,1,IF($F73&gt;=EDATE(AN$4,12),IF(AN$12="Prior Year",AN61*(1-AN$11),AN61-AN$11),IF(AN72&gt;0,AN72,0)))*IF($F73&lt;EDATE(AN$4,AN$5*12),1,0)</f>
        <v>1</v>
      </c>
      <c r="AO73" s="25">
        <f t="shared" si="294"/>
        <v>0.99</v>
      </c>
      <c r="AP73" s="25">
        <f t="shared" si="294"/>
        <v>0.99</v>
      </c>
    </row>
    <row r="74" spans="2:42" hidden="1" outlineLevel="1" x14ac:dyDescent="0.25">
      <c r="B74" s="1">
        <f t="shared" si="6"/>
        <v>31</v>
      </c>
      <c r="F74" s="26">
        <f t="shared" si="14"/>
        <v>43800</v>
      </c>
      <c r="G74" s="27">
        <f t="shared" si="3"/>
        <v>0.97909094590033141</v>
      </c>
      <c r="H74" s="27"/>
      <c r="I74" s="27"/>
      <c r="J74" s="27"/>
      <c r="K74" s="27"/>
      <c r="L74" s="27"/>
      <c r="M74" s="27"/>
      <c r="N74" s="27"/>
      <c r="O74" s="28"/>
      <c r="P74" s="27">
        <f t="shared" si="139"/>
        <v>1</v>
      </c>
      <c r="Q74" s="27">
        <f t="shared" si="140"/>
        <v>0.98406399999999994</v>
      </c>
      <c r="R74" s="27">
        <f t="shared" si="141"/>
        <v>0.98406399999999994</v>
      </c>
      <c r="S74" s="27">
        <f t="shared" si="142"/>
        <v>1</v>
      </c>
      <c r="T74" s="27">
        <f t="shared" si="143"/>
        <v>1</v>
      </c>
      <c r="U74" s="27">
        <f t="shared" si="144"/>
        <v>0.98406399999999994</v>
      </c>
      <c r="V74" s="27">
        <f t="shared" si="145"/>
        <v>0.98406399999999994</v>
      </c>
      <c r="W74" s="27">
        <f t="shared" si="146"/>
        <v>1</v>
      </c>
      <c r="X74" s="27">
        <f t="shared" si="147"/>
        <v>1</v>
      </c>
      <c r="Y74" s="27">
        <f t="shared" si="148"/>
        <v>1</v>
      </c>
      <c r="Z74" s="27">
        <f t="shared" si="149"/>
        <v>1</v>
      </c>
      <c r="AA74" s="27">
        <f t="shared" si="150"/>
        <v>1</v>
      </c>
      <c r="AB74" s="27">
        <f t="shared" si="151"/>
        <v>1</v>
      </c>
      <c r="AC74" s="27">
        <f t="shared" si="152"/>
        <v>0.98604899999999995</v>
      </c>
      <c r="AD74" s="27">
        <f t="shared" si="153"/>
        <v>0.99199999999999999</v>
      </c>
      <c r="AE74" s="27">
        <f t="shared" si="154"/>
        <v>0.99002500000000004</v>
      </c>
      <c r="AF74" s="27">
        <f t="shared" si="154"/>
        <v>0.97890016543692138</v>
      </c>
      <c r="AG74" s="27">
        <f t="shared" ref="AG74" si="296">IF($F74=AG$4,1,IF($F74&gt;=EDATE(AG$4,12),IF(AG$12="Prior Year",AG62*(1-AG$11),AG62-AG$11),IF(AG73&gt;0,AG73,0)))*IF($F74&lt;EDATE(AG$4,AG$5*12),1,0)</f>
        <v>0</v>
      </c>
      <c r="AH74" s="27">
        <f t="shared" si="156"/>
        <v>0.97914665699999992</v>
      </c>
      <c r="AI74" s="27">
        <f t="shared" si="156"/>
        <v>1</v>
      </c>
      <c r="AJ74" s="27">
        <f t="shared" ref="AJ74:AK74" si="297">IF($F74=AJ$4,1,IF($F74&gt;=EDATE(AJ$4,12),IF(AJ$12="Prior Year",AJ62*(1-AJ$11),AJ62-AJ$11),IF(AJ73&gt;0,AJ73,0)))*IF($F74&lt;EDATE(AJ$4,AJ$5*12),1,0)</f>
        <v>1</v>
      </c>
      <c r="AK74" s="27">
        <f t="shared" si="297"/>
        <v>1</v>
      </c>
      <c r="AL74" s="27">
        <f t="shared" ref="AL74:AP74" si="298">IF($F74=AL$4,1,IF($F74&gt;=EDATE(AL$4,12),IF(AL$12="Prior Year",AL62*(1-AL$11),AL62-AL$11),IF(AL73&gt;0,AL73,0)))*IF($F74&lt;EDATE(AL$4,AL$5*12),1,0)</f>
        <v>1</v>
      </c>
      <c r="AM74" s="27">
        <f t="shared" si="298"/>
        <v>1</v>
      </c>
      <c r="AN74" s="27">
        <f t="shared" ref="AN74" si="299">IF($F74=AN$4,1,IF($F74&gt;=EDATE(AN$4,12),IF(AN$12="Prior Year",AN62*(1-AN$11),AN62-AN$11),IF(AN73&gt;0,AN73,0)))*IF($F74&lt;EDATE(AN$4,AN$5*12),1,0)</f>
        <v>1</v>
      </c>
      <c r="AO74" s="27">
        <f t="shared" si="298"/>
        <v>0.98499999999999999</v>
      </c>
      <c r="AP74" s="27">
        <f t="shared" si="298"/>
        <v>0.99</v>
      </c>
    </row>
    <row r="75" spans="2:42" hidden="1" outlineLevel="1" x14ac:dyDescent="0.25">
      <c r="B75" s="1">
        <f t="shared" si="6"/>
        <v>31</v>
      </c>
      <c r="F75" s="24">
        <f t="shared" si="14"/>
        <v>43831</v>
      </c>
      <c r="G75" s="25">
        <f t="shared" si="3"/>
        <v>0.97709209339186776</v>
      </c>
      <c r="H75" s="25"/>
      <c r="I75" s="25"/>
      <c r="J75" s="25"/>
      <c r="K75" s="25"/>
      <c r="L75" s="25"/>
      <c r="M75" s="25"/>
      <c r="N75" s="25"/>
      <c r="O75" s="23"/>
      <c r="P75" s="25">
        <f t="shared" si="139"/>
        <v>1</v>
      </c>
      <c r="Q75" s="25">
        <f t="shared" si="140"/>
        <v>0.97619148799999989</v>
      </c>
      <c r="R75" s="25">
        <f t="shared" si="141"/>
        <v>0.97619148799999989</v>
      </c>
      <c r="S75" s="25">
        <f t="shared" si="142"/>
        <v>1</v>
      </c>
      <c r="T75" s="25">
        <f t="shared" si="143"/>
        <v>1</v>
      </c>
      <c r="U75" s="25">
        <f t="shared" si="144"/>
        <v>0.97619148799999989</v>
      </c>
      <c r="V75" s="25">
        <f t="shared" si="145"/>
        <v>0.97619148799999989</v>
      </c>
      <c r="W75" s="25">
        <f t="shared" si="146"/>
        <v>1</v>
      </c>
      <c r="X75" s="25">
        <f t="shared" si="147"/>
        <v>1</v>
      </c>
      <c r="Y75" s="25">
        <f t="shared" si="148"/>
        <v>1</v>
      </c>
      <c r="Z75" s="25">
        <f t="shared" si="149"/>
        <v>1</v>
      </c>
      <c r="AA75" s="25">
        <f t="shared" si="150"/>
        <v>1</v>
      </c>
      <c r="AB75" s="25">
        <f t="shared" si="151"/>
        <v>1</v>
      </c>
      <c r="AC75" s="25">
        <f t="shared" si="152"/>
        <v>0.97914665699999992</v>
      </c>
      <c r="AD75" s="25">
        <f t="shared" si="153"/>
        <v>0.99199999999999999</v>
      </c>
      <c r="AE75" s="25">
        <f t="shared" si="154"/>
        <v>0.98507487500000002</v>
      </c>
      <c r="AF75" s="25">
        <f t="shared" si="154"/>
        <v>0.97890016543692138</v>
      </c>
      <c r="AG75" s="25">
        <f t="shared" ref="AG75" si="300">IF($F75=AG$4,1,IF($F75&gt;=EDATE(AG$4,12),IF(AG$12="Prior Year",AG63*(1-AG$11),AG63-AG$11),IF(AG74&gt;0,AG74,0)))*IF($F75&lt;EDATE(AG$4,AG$5*12),1,0)</f>
        <v>0</v>
      </c>
      <c r="AH75" s="25">
        <f t="shared" si="156"/>
        <v>0.97914665699999992</v>
      </c>
      <c r="AI75" s="25">
        <f t="shared" si="156"/>
        <v>0.995</v>
      </c>
      <c r="AJ75" s="25">
        <f t="shared" ref="AJ75:AK75" si="301">IF($F75=AJ$4,1,IF($F75&gt;=EDATE(AJ$4,12),IF(AJ$12="Prior Year",AJ63*(1-AJ$11),AJ63-AJ$11),IF(AJ74&gt;0,AJ74,0)))*IF($F75&lt;EDATE(AJ$4,AJ$5*12),1,0)</f>
        <v>0.995</v>
      </c>
      <c r="AK75" s="25">
        <f t="shared" si="301"/>
        <v>0.995</v>
      </c>
      <c r="AL75" s="25">
        <f t="shared" ref="AL75:AP75" si="302">IF($F75=AL$4,1,IF($F75&gt;=EDATE(AL$4,12),IF(AL$12="Prior Year",AL63*(1-AL$11),AL63-AL$11),IF(AL74&gt;0,AL74,0)))*IF($F75&lt;EDATE(AL$4,AL$5*12),1,0)</f>
        <v>0.995</v>
      </c>
      <c r="AM75" s="25">
        <f t="shared" si="302"/>
        <v>0.995</v>
      </c>
      <c r="AN75" s="25">
        <f t="shared" ref="AN75" si="303">IF($F75=AN$4,1,IF($F75&gt;=EDATE(AN$4,12),IF(AN$12="Prior Year",AN63*(1-AN$11),AN63-AN$11),IF(AN74&gt;0,AN74,0)))*IF($F75&lt;EDATE(AN$4,AN$5*12),1,0)</f>
        <v>0.995</v>
      </c>
      <c r="AO75" s="25">
        <f t="shared" si="302"/>
        <v>0.98499999999999999</v>
      </c>
      <c r="AP75" s="25">
        <f t="shared" si="302"/>
        <v>0.98499999999999999</v>
      </c>
    </row>
    <row r="76" spans="2:42" hidden="1" outlineLevel="1" x14ac:dyDescent="0.25">
      <c r="B76" s="1">
        <f t="shared" si="6"/>
        <v>29</v>
      </c>
      <c r="F76" s="24">
        <f t="shared" si="14"/>
        <v>43862</v>
      </c>
      <c r="G76" s="25">
        <f t="shared" si="3"/>
        <v>0.97709209339186776</v>
      </c>
      <c r="H76" s="25"/>
      <c r="I76" s="25"/>
      <c r="J76" s="25"/>
      <c r="K76" s="25"/>
      <c r="L76" s="25"/>
      <c r="M76" s="25"/>
      <c r="N76" s="25"/>
      <c r="O76" s="23"/>
      <c r="P76" s="25">
        <f t="shared" si="139"/>
        <v>1</v>
      </c>
      <c r="Q76" s="25">
        <f t="shared" si="140"/>
        <v>0.97619148799999989</v>
      </c>
      <c r="R76" s="25">
        <f t="shared" si="141"/>
        <v>0.97619148799999989</v>
      </c>
      <c r="S76" s="25">
        <f t="shared" si="142"/>
        <v>1</v>
      </c>
      <c r="T76" s="25">
        <f t="shared" si="143"/>
        <v>1</v>
      </c>
      <c r="U76" s="25">
        <f t="shared" si="144"/>
        <v>0.97619148799999989</v>
      </c>
      <c r="V76" s="25">
        <f t="shared" si="145"/>
        <v>0.97619148799999989</v>
      </c>
      <c r="W76" s="25">
        <f t="shared" si="146"/>
        <v>1</v>
      </c>
      <c r="X76" s="25">
        <f t="shared" si="147"/>
        <v>1</v>
      </c>
      <c r="Y76" s="25">
        <f t="shared" si="148"/>
        <v>1</v>
      </c>
      <c r="Z76" s="25">
        <f t="shared" si="149"/>
        <v>1</v>
      </c>
      <c r="AA76" s="25">
        <f t="shared" si="150"/>
        <v>1</v>
      </c>
      <c r="AB76" s="25">
        <f t="shared" si="151"/>
        <v>1</v>
      </c>
      <c r="AC76" s="25">
        <f t="shared" si="152"/>
        <v>0.97914665699999992</v>
      </c>
      <c r="AD76" s="25">
        <f t="shared" si="153"/>
        <v>0.99199999999999999</v>
      </c>
      <c r="AE76" s="25">
        <f t="shared" si="154"/>
        <v>0.98507487500000002</v>
      </c>
      <c r="AF76" s="25">
        <f t="shared" si="154"/>
        <v>0.97890016543692138</v>
      </c>
      <c r="AG76" s="25">
        <f t="shared" ref="AG76" si="304">IF($F76=AG$4,1,IF($F76&gt;=EDATE(AG$4,12),IF(AG$12="Prior Year",AG64*(1-AG$11),AG64-AG$11),IF(AG75&gt;0,AG75,0)))*IF($F76&lt;EDATE(AG$4,AG$5*12),1,0)</f>
        <v>0</v>
      </c>
      <c r="AH76" s="25">
        <f t="shared" si="156"/>
        <v>0.97914665699999992</v>
      </c>
      <c r="AI76" s="25">
        <f t="shared" si="156"/>
        <v>0.995</v>
      </c>
      <c r="AJ76" s="25">
        <f t="shared" ref="AJ76:AK76" si="305">IF($F76=AJ$4,1,IF($F76&gt;=EDATE(AJ$4,12),IF(AJ$12="Prior Year",AJ64*(1-AJ$11),AJ64-AJ$11),IF(AJ75&gt;0,AJ75,0)))*IF($F76&lt;EDATE(AJ$4,AJ$5*12),1,0)</f>
        <v>0.995</v>
      </c>
      <c r="AK76" s="25">
        <f t="shared" si="305"/>
        <v>0.995</v>
      </c>
      <c r="AL76" s="25">
        <f t="shared" ref="AL76:AP76" si="306">IF($F76=AL$4,1,IF($F76&gt;=EDATE(AL$4,12),IF(AL$12="Prior Year",AL64*(1-AL$11),AL64-AL$11),IF(AL75&gt;0,AL75,0)))*IF($F76&lt;EDATE(AL$4,AL$5*12),1,0)</f>
        <v>0.995</v>
      </c>
      <c r="AM76" s="25">
        <f t="shared" si="306"/>
        <v>0.995</v>
      </c>
      <c r="AN76" s="25">
        <f t="shared" ref="AN76" si="307">IF($F76=AN$4,1,IF($F76&gt;=EDATE(AN$4,12),IF(AN$12="Prior Year",AN64*(1-AN$11),AN64-AN$11),IF(AN75&gt;0,AN75,0)))*IF($F76&lt;EDATE(AN$4,AN$5*12),1,0)</f>
        <v>0.995</v>
      </c>
      <c r="AO76" s="25">
        <f t="shared" si="306"/>
        <v>0.98499999999999999</v>
      </c>
      <c r="AP76" s="25">
        <f t="shared" si="306"/>
        <v>0.98499999999999999</v>
      </c>
    </row>
    <row r="77" spans="2:42" hidden="1" outlineLevel="1" x14ac:dyDescent="0.25">
      <c r="B77" s="1">
        <f t="shared" si="6"/>
        <v>31</v>
      </c>
      <c r="F77" s="24">
        <f t="shared" si="14"/>
        <v>43891</v>
      </c>
      <c r="G77" s="25">
        <f t="shared" si="3"/>
        <v>0.97709209339186776</v>
      </c>
      <c r="H77" s="25"/>
      <c r="I77" s="25"/>
      <c r="J77" s="25"/>
      <c r="K77" s="25"/>
      <c r="L77" s="25"/>
      <c r="M77" s="25"/>
      <c r="N77" s="25"/>
      <c r="O77" s="23"/>
      <c r="P77" s="25">
        <f t="shared" si="139"/>
        <v>1</v>
      </c>
      <c r="Q77" s="25">
        <f t="shared" si="140"/>
        <v>0.97619148799999989</v>
      </c>
      <c r="R77" s="25">
        <f t="shared" si="141"/>
        <v>0.97619148799999989</v>
      </c>
      <c r="S77" s="25">
        <f t="shared" si="142"/>
        <v>1</v>
      </c>
      <c r="T77" s="25">
        <f t="shared" si="143"/>
        <v>1</v>
      </c>
      <c r="U77" s="25">
        <f t="shared" si="144"/>
        <v>0.97619148799999989</v>
      </c>
      <c r="V77" s="25">
        <f t="shared" si="145"/>
        <v>0.97619148799999989</v>
      </c>
      <c r="W77" s="25">
        <f t="shared" si="146"/>
        <v>1</v>
      </c>
      <c r="X77" s="25">
        <f t="shared" si="147"/>
        <v>1</v>
      </c>
      <c r="Y77" s="25">
        <f t="shared" si="148"/>
        <v>1</v>
      </c>
      <c r="Z77" s="25">
        <f t="shared" si="149"/>
        <v>1</v>
      </c>
      <c r="AA77" s="25">
        <f t="shared" si="150"/>
        <v>1</v>
      </c>
      <c r="AB77" s="25">
        <f t="shared" si="151"/>
        <v>1</v>
      </c>
      <c r="AC77" s="25">
        <f t="shared" si="152"/>
        <v>0.97914665699999992</v>
      </c>
      <c r="AD77" s="25">
        <f t="shared" si="153"/>
        <v>0.99199999999999999</v>
      </c>
      <c r="AE77" s="25">
        <f t="shared" si="154"/>
        <v>0.98507487500000002</v>
      </c>
      <c r="AF77" s="25">
        <f t="shared" si="154"/>
        <v>0.97890016543692138</v>
      </c>
      <c r="AG77" s="25">
        <f t="shared" ref="AG77" si="308">IF($F77=AG$4,1,IF($F77&gt;=EDATE(AG$4,12),IF(AG$12="Prior Year",AG65*(1-AG$11),AG65-AG$11),IF(AG76&gt;0,AG76,0)))*IF($F77&lt;EDATE(AG$4,AG$5*12),1,0)</f>
        <v>0</v>
      </c>
      <c r="AH77" s="25">
        <f t="shared" si="156"/>
        <v>0.97914665699999992</v>
      </c>
      <c r="AI77" s="25">
        <f t="shared" si="156"/>
        <v>0.995</v>
      </c>
      <c r="AJ77" s="25">
        <f t="shared" ref="AJ77:AK77" si="309">IF($F77=AJ$4,1,IF($F77&gt;=EDATE(AJ$4,12),IF(AJ$12="Prior Year",AJ65*(1-AJ$11),AJ65-AJ$11),IF(AJ76&gt;0,AJ76,0)))*IF($F77&lt;EDATE(AJ$4,AJ$5*12),1,0)</f>
        <v>0.995</v>
      </c>
      <c r="AK77" s="25">
        <f t="shared" si="309"/>
        <v>0.995</v>
      </c>
      <c r="AL77" s="25">
        <f t="shared" ref="AL77:AP77" si="310">IF($F77=AL$4,1,IF($F77&gt;=EDATE(AL$4,12),IF(AL$12="Prior Year",AL65*(1-AL$11),AL65-AL$11),IF(AL76&gt;0,AL76,0)))*IF($F77&lt;EDATE(AL$4,AL$5*12),1,0)</f>
        <v>0.995</v>
      </c>
      <c r="AM77" s="25">
        <f t="shared" si="310"/>
        <v>0.995</v>
      </c>
      <c r="AN77" s="25">
        <f t="shared" ref="AN77" si="311">IF($F77=AN$4,1,IF($F77&gt;=EDATE(AN$4,12),IF(AN$12="Prior Year",AN65*(1-AN$11),AN65-AN$11),IF(AN76&gt;0,AN76,0)))*IF($F77&lt;EDATE(AN$4,AN$5*12),1,0)</f>
        <v>0.995</v>
      </c>
      <c r="AO77" s="25">
        <f t="shared" si="310"/>
        <v>0.98499999999999999</v>
      </c>
      <c r="AP77" s="25">
        <f t="shared" si="310"/>
        <v>0.98499999999999999</v>
      </c>
    </row>
    <row r="78" spans="2:42" hidden="1" outlineLevel="1" x14ac:dyDescent="0.25">
      <c r="B78" s="1">
        <f t="shared" si="6"/>
        <v>30</v>
      </c>
      <c r="F78" s="24">
        <f t="shared" si="14"/>
        <v>43922</v>
      </c>
      <c r="G78" s="25">
        <f t="shared" si="3"/>
        <v>0.97709209339186776</v>
      </c>
      <c r="H78" s="25"/>
      <c r="I78" s="25"/>
      <c r="J78" s="25"/>
      <c r="K78" s="25"/>
      <c r="L78" s="25"/>
      <c r="M78" s="25"/>
      <c r="N78" s="25"/>
      <c r="O78" s="23"/>
      <c r="P78" s="25">
        <f t="shared" si="139"/>
        <v>1</v>
      </c>
      <c r="Q78" s="25">
        <f t="shared" si="140"/>
        <v>0.97619148799999989</v>
      </c>
      <c r="R78" s="25">
        <f t="shared" si="141"/>
        <v>0.97619148799999989</v>
      </c>
      <c r="S78" s="25">
        <f t="shared" si="142"/>
        <v>1</v>
      </c>
      <c r="T78" s="25">
        <f t="shared" si="143"/>
        <v>1</v>
      </c>
      <c r="U78" s="25">
        <f t="shared" si="144"/>
        <v>0.97619148799999989</v>
      </c>
      <c r="V78" s="25">
        <f t="shared" si="145"/>
        <v>0.97619148799999989</v>
      </c>
      <c r="W78" s="25">
        <f t="shared" si="146"/>
        <v>1</v>
      </c>
      <c r="X78" s="25">
        <f t="shared" si="147"/>
        <v>1</v>
      </c>
      <c r="Y78" s="25">
        <f t="shared" si="148"/>
        <v>1</v>
      </c>
      <c r="Z78" s="25">
        <f t="shared" si="149"/>
        <v>1</v>
      </c>
      <c r="AA78" s="25">
        <f t="shared" si="150"/>
        <v>1</v>
      </c>
      <c r="AB78" s="25">
        <f t="shared" si="151"/>
        <v>1</v>
      </c>
      <c r="AC78" s="25">
        <f t="shared" si="152"/>
        <v>0.97914665699999992</v>
      </c>
      <c r="AD78" s="25">
        <f t="shared" si="153"/>
        <v>0.99199999999999999</v>
      </c>
      <c r="AE78" s="25">
        <f t="shared" si="154"/>
        <v>0.98507487500000002</v>
      </c>
      <c r="AF78" s="25">
        <f t="shared" si="154"/>
        <v>0.97890016543692138</v>
      </c>
      <c r="AG78" s="25">
        <f t="shared" ref="AG78" si="312">IF($F78=AG$4,1,IF($F78&gt;=EDATE(AG$4,12),IF(AG$12="Prior Year",AG66*(1-AG$11),AG66-AG$11),IF(AG77&gt;0,AG77,0)))*IF($F78&lt;EDATE(AG$4,AG$5*12),1,0)</f>
        <v>0</v>
      </c>
      <c r="AH78" s="25">
        <f t="shared" si="156"/>
        <v>0.97914665699999992</v>
      </c>
      <c r="AI78" s="25">
        <f t="shared" si="156"/>
        <v>0.995</v>
      </c>
      <c r="AJ78" s="25">
        <f t="shared" ref="AJ78:AK78" si="313">IF($F78=AJ$4,1,IF($F78&gt;=EDATE(AJ$4,12),IF(AJ$12="Prior Year",AJ66*(1-AJ$11),AJ66-AJ$11),IF(AJ77&gt;0,AJ77,0)))*IF($F78&lt;EDATE(AJ$4,AJ$5*12),1,0)</f>
        <v>0.995</v>
      </c>
      <c r="AK78" s="25">
        <f t="shared" si="313"/>
        <v>0.995</v>
      </c>
      <c r="AL78" s="25">
        <f t="shared" ref="AL78:AP78" si="314">IF($F78=AL$4,1,IF($F78&gt;=EDATE(AL$4,12),IF(AL$12="Prior Year",AL66*(1-AL$11),AL66-AL$11),IF(AL77&gt;0,AL77,0)))*IF($F78&lt;EDATE(AL$4,AL$5*12),1,0)</f>
        <v>0.995</v>
      </c>
      <c r="AM78" s="25">
        <f t="shared" si="314"/>
        <v>0.995</v>
      </c>
      <c r="AN78" s="25">
        <f t="shared" ref="AN78" si="315">IF($F78=AN$4,1,IF($F78&gt;=EDATE(AN$4,12),IF(AN$12="Prior Year",AN66*(1-AN$11),AN66-AN$11),IF(AN77&gt;0,AN77,0)))*IF($F78&lt;EDATE(AN$4,AN$5*12),1,0)</f>
        <v>0.995</v>
      </c>
      <c r="AO78" s="25">
        <f t="shared" si="314"/>
        <v>0.98499999999999999</v>
      </c>
      <c r="AP78" s="25">
        <f t="shared" si="314"/>
        <v>0.98499999999999999</v>
      </c>
    </row>
    <row r="79" spans="2:42" hidden="1" outlineLevel="1" x14ac:dyDescent="0.25">
      <c r="B79" s="1">
        <f t="shared" si="6"/>
        <v>31</v>
      </c>
      <c r="F79" s="24">
        <f t="shared" si="14"/>
        <v>43952</v>
      </c>
      <c r="G79" s="25">
        <f t="shared" ref="G79:G142" si="316">SUMPRODUCT($P$7:$AQ$7,P79:AQ79)/$G$7</f>
        <v>0.97709209339186776</v>
      </c>
      <c r="H79" s="25"/>
      <c r="I79" s="25"/>
      <c r="J79" s="25"/>
      <c r="K79" s="25"/>
      <c r="L79" s="25"/>
      <c r="M79" s="25"/>
      <c r="N79" s="25"/>
      <c r="O79" s="23"/>
      <c r="P79" s="25">
        <f t="shared" si="139"/>
        <v>1</v>
      </c>
      <c r="Q79" s="25">
        <f t="shared" si="140"/>
        <v>0.97619148799999989</v>
      </c>
      <c r="R79" s="25">
        <f t="shared" si="141"/>
        <v>0.97619148799999989</v>
      </c>
      <c r="S79" s="25">
        <f t="shared" si="142"/>
        <v>1</v>
      </c>
      <c r="T79" s="25">
        <f t="shared" si="143"/>
        <v>1</v>
      </c>
      <c r="U79" s="25">
        <f t="shared" si="144"/>
        <v>0.97619148799999989</v>
      </c>
      <c r="V79" s="25">
        <f t="shared" si="145"/>
        <v>0.97619148799999989</v>
      </c>
      <c r="W79" s="25">
        <f t="shared" si="146"/>
        <v>1</v>
      </c>
      <c r="X79" s="25">
        <f t="shared" si="147"/>
        <v>1</v>
      </c>
      <c r="Y79" s="25">
        <f t="shared" si="148"/>
        <v>1</v>
      </c>
      <c r="Z79" s="25">
        <f t="shared" si="149"/>
        <v>1</v>
      </c>
      <c r="AA79" s="25">
        <f t="shared" si="150"/>
        <v>1</v>
      </c>
      <c r="AB79" s="25">
        <f t="shared" si="151"/>
        <v>1</v>
      </c>
      <c r="AC79" s="25">
        <f t="shared" si="152"/>
        <v>0.97914665699999992</v>
      </c>
      <c r="AD79" s="25">
        <f t="shared" si="153"/>
        <v>0.99199999999999999</v>
      </c>
      <c r="AE79" s="25">
        <f t="shared" si="154"/>
        <v>0.98507487500000002</v>
      </c>
      <c r="AF79" s="25">
        <f t="shared" si="154"/>
        <v>0.97890016543692138</v>
      </c>
      <c r="AG79" s="25">
        <f t="shared" ref="AG79" si="317">IF($F79=AG$4,1,IF($F79&gt;=EDATE(AG$4,12),IF(AG$12="Prior Year",AG67*(1-AG$11),AG67-AG$11),IF(AG78&gt;0,AG78,0)))*IF($F79&lt;EDATE(AG$4,AG$5*12),1,0)</f>
        <v>0</v>
      </c>
      <c r="AH79" s="25">
        <f t="shared" si="156"/>
        <v>0.97914665699999992</v>
      </c>
      <c r="AI79" s="25">
        <f t="shared" si="156"/>
        <v>0.995</v>
      </c>
      <c r="AJ79" s="25">
        <f t="shared" ref="AJ79:AK79" si="318">IF($F79=AJ$4,1,IF($F79&gt;=EDATE(AJ$4,12),IF(AJ$12="Prior Year",AJ67*(1-AJ$11),AJ67-AJ$11),IF(AJ78&gt;0,AJ78,0)))*IF($F79&lt;EDATE(AJ$4,AJ$5*12),1,0)</f>
        <v>0.995</v>
      </c>
      <c r="AK79" s="25">
        <f t="shared" si="318"/>
        <v>0.995</v>
      </c>
      <c r="AL79" s="25">
        <f t="shared" ref="AL79:AP79" si="319">IF($F79=AL$4,1,IF($F79&gt;=EDATE(AL$4,12),IF(AL$12="Prior Year",AL67*(1-AL$11),AL67-AL$11),IF(AL78&gt;0,AL78,0)))*IF($F79&lt;EDATE(AL$4,AL$5*12),1,0)</f>
        <v>0.995</v>
      </c>
      <c r="AM79" s="25">
        <f t="shared" si="319"/>
        <v>0.995</v>
      </c>
      <c r="AN79" s="25">
        <f t="shared" ref="AN79" si="320">IF($F79=AN$4,1,IF($F79&gt;=EDATE(AN$4,12),IF(AN$12="Prior Year",AN67*(1-AN$11),AN67-AN$11),IF(AN78&gt;0,AN78,0)))*IF($F79&lt;EDATE(AN$4,AN$5*12),1,0)</f>
        <v>0.995</v>
      </c>
      <c r="AO79" s="25">
        <f t="shared" si="319"/>
        <v>0.98499999999999999</v>
      </c>
      <c r="AP79" s="25">
        <f t="shared" si="319"/>
        <v>0.98499999999999999</v>
      </c>
    </row>
    <row r="80" spans="2:42" hidden="1" outlineLevel="1" x14ac:dyDescent="0.25">
      <c r="B80" s="1">
        <f t="shared" ref="B80:B143" si="321">F81-F80</f>
        <v>30</v>
      </c>
      <c r="F80" s="24">
        <f t="shared" si="14"/>
        <v>43983</v>
      </c>
      <c r="G80" s="25">
        <f t="shared" si="316"/>
        <v>0.97709209339186776</v>
      </c>
      <c r="H80" s="25"/>
      <c r="I80" s="25"/>
      <c r="J80" s="25"/>
      <c r="K80" s="25"/>
      <c r="L80" s="25"/>
      <c r="M80" s="25"/>
      <c r="N80" s="25"/>
      <c r="O80" s="23"/>
      <c r="P80" s="25">
        <f t="shared" si="139"/>
        <v>1</v>
      </c>
      <c r="Q80" s="25">
        <f t="shared" si="140"/>
        <v>0.97619148799999989</v>
      </c>
      <c r="R80" s="25">
        <f t="shared" si="141"/>
        <v>0.97619148799999989</v>
      </c>
      <c r="S80" s="25">
        <f t="shared" si="142"/>
        <v>1</v>
      </c>
      <c r="T80" s="25">
        <f t="shared" si="143"/>
        <v>1</v>
      </c>
      <c r="U80" s="25">
        <f t="shared" si="144"/>
        <v>0.97619148799999989</v>
      </c>
      <c r="V80" s="25">
        <f t="shared" si="145"/>
        <v>0.97619148799999989</v>
      </c>
      <c r="W80" s="25">
        <f t="shared" si="146"/>
        <v>1</v>
      </c>
      <c r="X80" s="25">
        <f t="shared" si="147"/>
        <v>1</v>
      </c>
      <c r="Y80" s="25">
        <f t="shared" si="148"/>
        <v>1</v>
      </c>
      <c r="Z80" s="25">
        <f t="shared" si="149"/>
        <v>1</v>
      </c>
      <c r="AA80" s="25">
        <f t="shared" si="150"/>
        <v>1</v>
      </c>
      <c r="AB80" s="25">
        <f t="shared" si="151"/>
        <v>1</v>
      </c>
      <c r="AC80" s="25">
        <f t="shared" si="152"/>
        <v>0.97914665699999992</v>
      </c>
      <c r="AD80" s="25">
        <f t="shared" si="153"/>
        <v>0.99199999999999999</v>
      </c>
      <c r="AE80" s="25">
        <f t="shared" si="154"/>
        <v>0.98507487500000002</v>
      </c>
      <c r="AF80" s="25">
        <f t="shared" si="154"/>
        <v>0.97890016543692138</v>
      </c>
      <c r="AG80" s="25">
        <f t="shared" ref="AG80" si="322">IF($F80=AG$4,1,IF($F80&gt;=EDATE(AG$4,12),IF(AG$12="Prior Year",AG68*(1-AG$11),AG68-AG$11),IF(AG79&gt;0,AG79,0)))*IF($F80&lt;EDATE(AG$4,AG$5*12),1,0)</f>
        <v>0</v>
      </c>
      <c r="AH80" s="25">
        <f t="shared" si="156"/>
        <v>0.97914665699999992</v>
      </c>
      <c r="AI80" s="25">
        <f t="shared" si="156"/>
        <v>0.995</v>
      </c>
      <c r="AJ80" s="25">
        <f t="shared" ref="AJ80:AK80" si="323">IF($F80=AJ$4,1,IF($F80&gt;=EDATE(AJ$4,12),IF(AJ$12="Prior Year",AJ68*(1-AJ$11),AJ68-AJ$11),IF(AJ79&gt;0,AJ79,0)))*IF($F80&lt;EDATE(AJ$4,AJ$5*12),1,0)</f>
        <v>0.995</v>
      </c>
      <c r="AK80" s="25">
        <f t="shared" si="323"/>
        <v>0.995</v>
      </c>
      <c r="AL80" s="25">
        <f t="shared" ref="AL80:AP80" si="324">IF($F80=AL$4,1,IF($F80&gt;=EDATE(AL$4,12),IF(AL$12="Prior Year",AL68*(1-AL$11),AL68-AL$11),IF(AL79&gt;0,AL79,0)))*IF($F80&lt;EDATE(AL$4,AL$5*12),1,0)</f>
        <v>0.995</v>
      </c>
      <c r="AM80" s="25">
        <f t="shared" si="324"/>
        <v>0.995</v>
      </c>
      <c r="AN80" s="25">
        <f t="shared" ref="AN80" si="325">IF($F80=AN$4,1,IF($F80&gt;=EDATE(AN$4,12),IF(AN$12="Prior Year",AN68*(1-AN$11),AN68-AN$11),IF(AN79&gt;0,AN79,0)))*IF($F80&lt;EDATE(AN$4,AN$5*12),1,0)</f>
        <v>0.995</v>
      </c>
      <c r="AO80" s="25">
        <f t="shared" si="324"/>
        <v>0.98499999999999999</v>
      </c>
      <c r="AP80" s="25">
        <f t="shared" si="324"/>
        <v>0.98499999999999999</v>
      </c>
    </row>
    <row r="81" spans="2:42" hidden="1" outlineLevel="1" x14ac:dyDescent="0.25">
      <c r="B81" s="1">
        <f t="shared" si="321"/>
        <v>31</v>
      </c>
      <c r="F81" s="24">
        <f t="shared" ref="F81:F144" si="326">EDATE(F80,1)</f>
        <v>44013</v>
      </c>
      <c r="G81" s="25">
        <f t="shared" si="316"/>
        <v>0.97544387104527641</v>
      </c>
      <c r="H81" s="25"/>
      <c r="I81" s="25"/>
      <c r="J81" s="25"/>
      <c r="K81" s="25"/>
      <c r="L81" s="25"/>
      <c r="M81" s="25"/>
      <c r="N81" s="25"/>
      <c r="O81" s="23"/>
      <c r="P81" s="25">
        <f t="shared" si="139"/>
        <v>1</v>
      </c>
      <c r="Q81" s="25">
        <f t="shared" si="140"/>
        <v>0.97619148799999989</v>
      </c>
      <c r="R81" s="25">
        <f t="shared" si="141"/>
        <v>0.97619148799999989</v>
      </c>
      <c r="S81" s="25">
        <f t="shared" si="142"/>
        <v>1</v>
      </c>
      <c r="T81" s="25">
        <f t="shared" si="143"/>
        <v>1</v>
      </c>
      <c r="U81" s="25">
        <f t="shared" si="144"/>
        <v>0.97619148799999989</v>
      </c>
      <c r="V81" s="25">
        <f t="shared" si="145"/>
        <v>0.97619148799999989</v>
      </c>
      <c r="W81" s="25">
        <f t="shared" si="146"/>
        <v>1</v>
      </c>
      <c r="X81" s="25">
        <f t="shared" si="147"/>
        <v>1</v>
      </c>
      <c r="Y81" s="25">
        <f t="shared" si="148"/>
        <v>1</v>
      </c>
      <c r="Z81" s="25">
        <f t="shared" si="149"/>
        <v>1</v>
      </c>
      <c r="AA81" s="25">
        <f t="shared" si="150"/>
        <v>1</v>
      </c>
      <c r="AB81" s="25">
        <f t="shared" si="151"/>
        <v>1</v>
      </c>
      <c r="AC81" s="25">
        <f t="shared" si="152"/>
        <v>0.97914665699999992</v>
      </c>
      <c r="AD81" s="25">
        <f t="shared" si="153"/>
        <v>0.99199999999999999</v>
      </c>
      <c r="AE81" s="25">
        <f t="shared" si="154"/>
        <v>0.98507487500000002</v>
      </c>
      <c r="AF81" s="25">
        <f t="shared" si="154"/>
        <v>0.72897471694880733</v>
      </c>
      <c r="AG81" s="25">
        <f t="shared" ref="AG81" si="327">IF($F81=AG$4,1,IF($F81&gt;=EDATE(AG$4,12),IF(AG$12="Prior Year",AG69*(1-AG$11),AG69-AG$11),IF(AG80&gt;0,AG80,0)))*IF($F81&lt;EDATE(AG$4,AG$5*12),1,0)</f>
        <v>0</v>
      </c>
      <c r="AH81" s="25">
        <f t="shared" si="156"/>
        <v>0.97914665699999992</v>
      </c>
      <c r="AI81" s="25">
        <f t="shared" si="156"/>
        <v>0.995</v>
      </c>
      <c r="AJ81" s="25">
        <f t="shared" ref="AJ81:AK81" si="328">IF($F81=AJ$4,1,IF($F81&gt;=EDATE(AJ$4,12),IF(AJ$12="Prior Year",AJ69*(1-AJ$11),AJ69-AJ$11),IF(AJ80&gt;0,AJ80,0)))*IF($F81&lt;EDATE(AJ$4,AJ$5*12),1,0)</f>
        <v>0.995</v>
      </c>
      <c r="AK81" s="25">
        <f t="shared" si="328"/>
        <v>0.995</v>
      </c>
      <c r="AL81" s="25">
        <f t="shared" ref="AL81:AP81" si="329">IF($F81=AL$4,1,IF($F81&gt;=EDATE(AL$4,12),IF(AL$12="Prior Year",AL69*(1-AL$11),AL69-AL$11),IF(AL80&gt;0,AL80,0)))*IF($F81&lt;EDATE(AL$4,AL$5*12),1,0)</f>
        <v>0.995</v>
      </c>
      <c r="AM81" s="25">
        <f t="shared" si="329"/>
        <v>0.995</v>
      </c>
      <c r="AN81" s="25">
        <f t="shared" ref="AN81" si="330">IF($F81=AN$4,1,IF($F81&gt;=EDATE(AN$4,12),IF(AN$12="Prior Year",AN69*(1-AN$11),AN69-AN$11),IF(AN80&gt;0,AN80,0)))*IF($F81&lt;EDATE(AN$4,AN$5*12),1,0)</f>
        <v>0.995</v>
      </c>
      <c r="AO81" s="25">
        <f t="shared" si="329"/>
        <v>0.98499999999999999</v>
      </c>
      <c r="AP81" s="25">
        <f t="shared" si="329"/>
        <v>0.98499999999999999</v>
      </c>
    </row>
    <row r="82" spans="2:42" hidden="1" outlineLevel="1" x14ac:dyDescent="0.25">
      <c r="B82" s="1">
        <f t="shared" si="321"/>
        <v>31</v>
      </c>
      <c r="F82" s="24">
        <f t="shared" si="326"/>
        <v>44044</v>
      </c>
      <c r="G82" s="25">
        <f t="shared" si="316"/>
        <v>0.97544387104527641</v>
      </c>
      <c r="H82" s="25"/>
      <c r="I82" s="25"/>
      <c r="J82" s="25"/>
      <c r="K82" s="25"/>
      <c r="L82" s="25"/>
      <c r="M82" s="25"/>
      <c r="N82" s="25"/>
      <c r="O82" s="23"/>
      <c r="P82" s="25">
        <f t="shared" si="139"/>
        <v>1</v>
      </c>
      <c r="Q82" s="25">
        <f t="shared" si="140"/>
        <v>0.97619148799999989</v>
      </c>
      <c r="R82" s="25">
        <f t="shared" si="141"/>
        <v>0.97619148799999989</v>
      </c>
      <c r="S82" s="25">
        <f t="shared" si="142"/>
        <v>1</v>
      </c>
      <c r="T82" s="25">
        <f t="shared" si="143"/>
        <v>1</v>
      </c>
      <c r="U82" s="25">
        <f t="shared" si="144"/>
        <v>0.97619148799999989</v>
      </c>
      <c r="V82" s="25">
        <f t="shared" si="145"/>
        <v>0.97619148799999989</v>
      </c>
      <c r="W82" s="25">
        <f t="shared" si="146"/>
        <v>1</v>
      </c>
      <c r="X82" s="25">
        <f t="shared" si="147"/>
        <v>1</v>
      </c>
      <c r="Y82" s="25">
        <f t="shared" si="148"/>
        <v>1</v>
      </c>
      <c r="Z82" s="25">
        <f t="shared" si="149"/>
        <v>1</v>
      </c>
      <c r="AA82" s="25">
        <f t="shared" si="150"/>
        <v>1</v>
      </c>
      <c r="AB82" s="25">
        <f t="shared" si="151"/>
        <v>1</v>
      </c>
      <c r="AC82" s="25">
        <f t="shared" si="152"/>
        <v>0.97914665699999992</v>
      </c>
      <c r="AD82" s="25">
        <f t="shared" si="153"/>
        <v>0.99199999999999999</v>
      </c>
      <c r="AE82" s="25">
        <f t="shared" si="154"/>
        <v>0.98507487500000002</v>
      </c>
      <c r="AF82" s="25">
        <f t="shared" si="154"/>
        <v>0.72897471694880733</v>
      </c>
      <c r="AG82" s="25">
        <f t="shared" ref="AG82" si="331">IF($F82=AG$4,1,IF($F82&gt;=EDATE(AG$4,12),IF(AG$12="Prior Year",AG70*(1-AG$11),AG70-AG$11),IF(AG81&gt;0,AG81,0)))*IF($F82&lt;EDATE(AG$4,AG$5*12),1,0)</f>
        <v>0</v>
      </c>
      <c r="AH82" s="25">
        <f t="shared" si="156"/>
        <v>0.97914665699999992</v>
      </c>
      <c r="AI82" s="25">
        <f t="shared" si="156"/>
        <v>0.995</v>
      </c>
      <c r="AJ82" s="25">
        <f t="shared" ref="AJ82:AK82" si="332">IF($F82=AJ$4,1,IF($F82&gt;=EDATE(AJ$4,12),IF(AJ$12="Prior Year",AJ70*(1-AJ$11),AJ70-AJ$11),IF(AJ81&gt;0,AJ81,0)))*IF($F82&lt;EDATE(AJ$4,AJ$5*12),1,0)</f>
        <v>0.995</v>
      </c>
      <c r="AK82" s="25">
        <f t="shared" si="332"/>
        <v>0.995</v>
      </c>
      <c r="AL82" s="25">
        <f t="shared" ref="AL82:AP82" si="333">IF($F82=AL$4,1,IF($F82&gt;=EDATE(AL$4,12),IF(AL$12="Prior Year",AL70*(1-AL$11),AL70-AL$11),IF(AL81&gt;0,AL81,0)))*IF($F82&lt;EDATE(AL$4,AL$5*12),1,0)</f>
        <v>0.995</v>
      </c>
      <c r="AM82" s="25">
        <f t="shared" si="333"/>
        <v>0.995</v>
      </c>
      <c r="AN82" s="25">
        <f t="shared" ref="AN82" si="334">IF($F82=AN$4,1,IF($F82&gt;=EDATE(AN$4,12),IF(AN$12="Prior Year",AN70*(1-AN$11),AN70-AN$11),IF(AN81&gt;0,AN81,0)))*IF($F82&lt;EDATE(AN$4,AN$5*12),1,0)</f>
        <v>0.995</v>
      </c>
      <c r="AO82" s="25">
        <f t="shared" si="333"/>
        <v>0.98499999999999999</v>
      </c>
      <c r="AP82" s="25">
        <f t="shared" si="333"/>
        <v>0.98499999999999999</v>
      </c>
    </row>
    <row r="83" spans="2:42" hidden="1" outlineLevel="1" x14ac:dyDescent="0.25">
      <c r="B83" s="1">
        <f t="shared" si="321"/>
        <v>30</v>
      </c>
      <c r="F83" s="24">
        <f t="shared" si="326"/>
        <v>44075</v>
      </c>
      <c r="G83" s="25">
        <f t="shared" si="316"/>
        <v>0.97544387104527641</v>
      </c>
      <c r="H83" s="25"/>
      <c r="I83" s="25"/>
      <c r="J83" s="25"/>
      <c r="K83" s="25"/>
      <c r="L83" s="25"/>
      <c r="M83" s="25"/>
      <c r="N83" s="25"/>
      <c r="O83" s="23"/>
      <c r="P83" s="25">
        <f t="shared" si="139"/>
        <v>1</v>
      </c>
      <c r="Q83" s="25">
        <f t="shared" si="140"/>
        <v>0.97619148799999989</v>
      </c>
      <c r="R83" s="25">
        <f t="shared" si="141"/>
        <v>0.97619148799999989</v>
      </c>
      <c r="S83" s="25">
        <f t="shared" si="142"/>
        <v>1</v>
      </c>
      <c r="T83" s="25">
        <f t="shared" si="143"/>
        <v>1</v>
      </c>
      <c r="U83" s="25">
        <f t="shared" si="144"/>
        <v>0.97619148799999989</v>
      </c>
      <c r="V83" s="25">
        <f t="shared" si="145"/>
        <v>0.97619148799999989</v>
      </c>
      <c r="W83" s="25">
        <f t="shared" si="146"/>
        <v>1</v>
      </c>
      <c r="X83" s="25">
        <f t="shared" si="147"/>
        <v>1</v>
      </c>
      <c r="Y83" s="25">
        <f t="shared" si="148"/>
        <v>1</v>
      </c>
      <c r="Z83" s="25">
        <f t="shared" si="149"/>
        <v>1</v>
      </c>
      <c r="AA83" s="25">
        <f t="shared" si="150"/>
        <v>1</v>
      </c>
      <c r="AB83" s="25">
        <f t="shared" si="151"/>
        <v>1</v>
      </c>
      <c r="AC83" s="25">
        <f t="shared" si="152"/>
        <v>0.97914665699999992</v>
      </c>
      <c r="AD83" s="25">
        <f t="shared" si="153"/>
        <v>0.99199999999999999</v>
      </c>
      <c r="AE83" s="25">
        <f t="shared" si="154"/>
        <v>0.98507487500000002</v>
      </c>
      <c r="AF83" s="25">
        <f t="shared" si="154"/>
        <v>0.72897471694880733</v>
      </c>
      <c r="AG83" s="25">
        <f t="shared" ref="AG83" si="335">IF($F83=AG$4,1,IF($F83&gt;=EDATE(AG$4,12),IF(AG$12="Prior Year",AG71*(1-AG$11),AG71-AG$11),IF(AG82&gt;0,AG82,0)))*IF($F83&lt;EDATE(AG$4,AG$5*12),1,0)</f>
        <v>0</v>
      </c>
      <c r="AH83" s="25">
        <f t="shared" si="156"/>
        <v>0.97914665699999992</v>
      </c>
      <c r="AI83" s="25">
        <f t="shared" si="156"/>
        <v>0.995</v>
      </c>
      <c r="AJ83" s="25">
        <f t="shared" ref="AJ83:AK83" si="336">IF($F83=AJ$4,1,IF($F83&gt;=EDATE(AJ$4,12),IF(AJ$12="Prior Year",AJ71*(1-AJ$11),AJ71-AJ$11),IF(AJ82&gt;0,AJ82,0)))*IF($F83&lt;EDATE(AJ$4,AJ$5*12),1,0)</f>
        <v>0.995</v>
      </c>
      <c r="AK83" s="25">
        <f t="shared" si="336"/>
        <v>0.995</v>
      </c>
      <c r="AL83" s="25">
        <f t="shared" ref="AL83:AP83" si="337">IF($F83=AL$4,1,IF($F83&gt;=EDATE(AL$4,12),IF(AL$12="Prior Year",AL71*(1-AL$11),AL71-AL$11),IF(AL82&gt;0,AL82,0)))*IF($F83&lt;EDATE(AL$4,AL$5*12),1,0)</f>
        <v>0.995</v>
      </c>
      <c r="AM83" s="25">
        <f t="shared" si="337"/>
        <v>0.995</v>
      </c>
      <c r="AN83" s="25">
        <f t="shared" ref="AN83" si="338">IF($F83=AN$4,1,IF($F83&gt;=EDATE(AN$4,12),IF(AN$12="Prior Year",AN71*(1-AN$11),AN71-AN$11),IF(AN82&gt;0,AN82,0)))*IF($F83&lt;EDATE(AN$4,AN$5*12),1,0)</f>
        <v>0.995</v>
      </c>
      <c r="AO83" s="25">
        <f t="shared" si="337"/>
        <v>0.98499999999999999</v>
      </c>
      <c r="AP83" s="25">
        <f t="shared" si="337"/>
        <v>0.98499999999999999</v>
      </c>
    </row>
    <row r="84" spans="2:42" hidden="1" outlineLevel="1" x14ac:dyDescent="0.25">
      <c r="B84" s="1">
        <f t="shared" si="321"/>
        <v>31</v>
      </c>
      <c r="F84" s="24">
        <f t="shared" si="326"/>
        <v>44105</v>
      </c>
      <c r="G84" s="25">
        <f t="shared" si="316"/>
        <v>0.97704636547690726</v>
      </c>
      <c r="H84" s="25"/>
      <c r="I84" s="25"/>
      <c r="J84" s="25"/>
      <c r="K84" s="25"/>
      <c r="L84" s="25"/>
      <c r="M84" s="25"/>
      <c r="N84" s="25"/>
      <c r="O84" s="23"/>
      <c r="P84" s="25">
        <f t="shared" si="139"/>
        <v>1</v>
      </c>
      <c r="Q84" s="25">
        <f t="shared" si="140"/>
        <v>0.97619148799999989</v>
      </c>
      <c r="R84" s="25">
        <f t="shared" si="141"/>
        <v>0.97619148799999989</v>
      </c>
      <c r="S84" s="25">
        <f t="shared" si="142"/>
        <v>1</v>
      </c>
      <c r="T84" s="25">
        <f t="shared" si="143"/>
        <v>1</v>
      </c>
      <c r="U84" s="25">
        <f t="shared" si="144"/>
        <v>0.97619148799999989</v>
      </c>
      <c r="V84" s="25">
        <f t="shared" si="145"/>
        <v>0.97619148799999989</v>
      </c>
      <c r="W84" s="25">
        <f t="shared" si="146"/>
        <v>1</v>
      </c>
      <c r="X84" s="25">
        <f t="shared" si="147"/>
        <v>1</v>
      </c>
      <c r="Y84" s="25">
        <f t="shared" si="148"/>
        <v>1</v>
      </c>
      <c r="Z84" s="25">
        <f t="shared" si="149"/>
        <v>1</v>
      </c>
      <c r="AA84" s="25">
        <f t="shared" si="150"/>
        <v>1</v>
      </c>
      <c r="AB84" s="25">
        <f t="shared" si="151"/>
        <v>1</v>
      </c>
      <c r="AC84" s="25">
        <f t="shared" si="152"/>
        <v>0.97914665699999992</v>
      </c>
      <c r="AD84" s="25">
        <f t="shared" si="153"/>
        <v>0.99199999999999999</v>
      </c>
      <c r="AE84" s="25">
        <f t="shared" si="154"/>
        <v>0.98507487500000002</v>
      </c>
      <c r="AF84" s="25">
        <f t="shared" si="154"/>
        <v>0.97196628926507656</v>
      </c>
      <c r="AG84" s="25">
        <f t="shared" ref="AG84" si="339">IF($F84=AG$4,1,IF($F84&gt;=EDATE(AG$4,12),IF(AG$12="Prior Year",AG72*(1-AG$11),AG72-AG$11),IF(AG83&gt;0,AG83,0)))*IF($F84&lt;EDATE(AG$4,AG$5*12),1,0)</f>
        <v>0</v>
      </c>
      <c r="AH84" s="25">
        <f t="shared" si="156"/>
        <v>0.97914665699999992</v>
      </c>
      <c r="AI84" s="25">
        <f t="shared" si="156"/>
        <v>0.995</v>
      </c>
      <c r="AJ84" s="25">
        <f t="shared" ref="AJ84:AK84" si="340">IF($F84=AJ$4,1,IF($F84&gt;=EDATE(AJ$4,12),IF(AJ$12="Prior Year",AJ72*(1-AJ$11),AJ72-AJ$11),IF(AJ83&gt;0,AJ83,0)))*IF($F84&lt;EDATE(AJ$4,AJ$5*12),1,0)</f>
        <v>0.995</v>
      </c>
      <c r="AK84" s="25">
        <f t="shared" si="340"/>
        <v>0.995</v>
      </c>
      <c r="AL84" s="25">
        <f t="shared" ref="AL84:AP84" si="341">IF($F84=AL$4,1,IF($F84&gt;=EDATE(AL$4,12),IF(AL$12="Prior Year",AL72*(1-AL$11),AL72-AL$11),IF(AL83&gt;0,AL83,0)))*IF($F84&lt;EDATE(AL$4,AL$5*12),1,0)</f>
        <v>0.995</v>
      </c>
      <c r="AM84" s="25">
        <f t="shared" si="341"/>
        <v>0.995</v>
      </c>
      <c r="AN84" s="25">
        <f t="shared" ref="AN84" si="342">IF($F84=AN$4,1,IF($F84&gt;=EDATE(AN$4,12),IF(AN$12="Prior Year",AN72*(1-AN$11),AN72-AN$11),IF(AN83&gt;0,AN83,0)))*IF($F84&lt;EDATE(AN$4,AN$5*12),1,0)</f>
        <v>0.995</v>
      </c>
      <c r="AO84" s="25">
        <f t="shared" si="341"/>
        <v>0.98499999999999999</v>
      </c>
      <c r="AP84" s="25">
        <f t="shared" si="341"/>
        <v>0.98499999999999999</v>
      </c>
    </row>
    <row r="85" spans="2:42" hidden="1" outlineLevel="1" x14ac:dyDescent="0.25">
      <c r="B85" s="1">
        <f t="shared" si="321"/>
        <v>30</v>
      </c>
      <c r="F85" s="24">
        <f t="shared" si="326"/>
        <v>44136</v>
      </c>
      <c r="G85" s="25">
        <f t="shared" si="316"/>
        <v>0.9766974536281493</v>
      </c>
      <c r="H85" s="25"/>
      <c r="I85" s="25"/>
      <c r="J85" s="25"/>
      <c r="K85" s="25"/>
      <c r="L85" s="25"/>
      <c r="M85" s="25"/>
      <c r="N85" s="25"/>
      <c r="O85" s="23"/>
      <c r="P85" s="25">
        <f t="shared" si="139"/>
        <v>1</v>
      </c>
      <c r="Q85" s="25">
        <f t="shared" si="140"/>
        <v>0.97619148799999989</v>
      </c>
      <c r="R85" s="25">
        <f t="shared" si="141"/>
        <v>0.97619148799999989</v>
      </c>
      <c r="S85" s="25">
        <f t="shared" si="142"/>
        <v>1</v>
      </c>
      <c r="T85" s="25">
        <f t="shared" si="143"/>
        <v>1</v>
      </c>
      <c r="U85" s="25">
        <f t="shared" si="144"/>
        <v>0.97619148799999989</v>
      </c>
      <c r="V85" s="25">
        <f t="shared" si="145"/>
        <v>0.97619148799999989</v>
      </c>
      <c r="W85" s="25">
        <f t="shared" si="146"/>
        <v>1</v>
      </c>
      <c r="X85" s="25">
        <f t="shared" si="147"/>
        <v>1</v>
      </c>
      <c r="Y85" s="25">
        <f t="shared" si="148"/>
        <v>1</v>
      </c>
      <c r="Z85" s="25">
        <f t="shared" si="149"/>
        <v>1</v>
      </c>
      <c r="AA85" s="25">
        <f t="shared" si="150"/>
        <v>1</v>
      </c>
      <c r="AB85" s="25">
        <f t="shared" si="151"/>
        <v>1</v>
      </c>
      <c r="AC85" s="25">
        <f t="shared" si="152"/>
        <v>0.97914665699999992</v>
      </c>
      <c r="AD85" s="25">
        <f t="shared" si="153"/>
        <v>0.98406399999999994</v>
      </c>
      <c r="AE85" s="25">
        <f t="shared" si="154"/>
        <v>0.98507487500000002</v>
      </c>
      <c r="AF85" s="25">
        <f t="shared" si="154"/>
        <v>0.97196628926507656</v>
      </c>
      <c r="AG85" s="25">
        <f t="shared" ref="AG85" si="343">IF($F85=AG$4,1,IF($F85&gt;=EDATE(AG$4,12),IF(AG$12="Prior Year",AG73*(1-AG$11),AG73-AG$11),IF(AG84&gt;0,AG84,0)))*IF($F85&lt;EDATE(AG$4,AG$5*12),1,0)</f>
        <v>0</v>
      </c>
      <c r="AH85" s="25">
        <f t="shared" si="156"/>
        <v>0.97914665699999992</v>
      </c>
      <c r="AI85" s="25">
        <f t="shared" si="156"/>
        <v>0.995</v>
      </c>
      <c r="AJ85" s="25">
        <f t="shared" ref="AJ85:AK85" si="344">IF($F85=AJ$4,1,IF($F85&gt;=EDATE(AJ$4,12),IF(AJ$12="Prior Year",AJ73*(1-AJ$11),AJ73-AJ$11),IF(AJ84&gt;0,AJ84,0)))*IF($F85&lt;EDATE(AJ$4,AJ$5*12),1,0)</f>
        <v>0.995</v>
      </c>
      <c r="AK85" s="25">
        <f t="shared" si="344"/>
        <v>0.995</v>
      </c>
      <c r="AL85" s="25">
        <f t="shared" ref="AL85:AP85" si="345">IF($F85=AL$4,1,IF($F85&gt;=EDATE(AL$4,12),IF(AL$12="Prior Year",AL73*(1-AL$11),AL73-AL$11),IF(AL84&gt;0,AL84,0)))*IF($F85&lt;EDATE(AL$4,AL$5*12),1,0)</f>
        <v>0.995</v>
      </c>
      <c r="AM85" s="25">
        <f t="shared" si="345"/>
        <v>0.995</v>
      </c>
      <c r="AN85" s="25">
        <f t="shared" ref="AN85" si="346">IF($F85=AN$4,1,IF($F85&gt;=EDATE(AN$4,12),IF(AN$12="Prior Year",AN73*(1-AN$11),AN73-AN$11),IF(AN84&gt;0,AN84,0)))*IF($F85&lt;EDATE(AN$4,AN$5*12),1,0)</f>
        <v>0.995</v>
      </c>
      <c r="AO85" s="25">
        <f t="shared" si="345"/>
        <v>0.98499999999999999</v>
      </c>
      <c r="AP85" s="25">
        <f t="shared" si="345"/>
        <v>0.98499999999999999</v>
      </c>
    </row>
    <row r="86" spans="2:42" hidden="1" outlineLevel="1" x14ac:dyDescent="0.25">
      <c r="B86" s="1">
        <f t="shared" si="321"/>
        <v>31</v>
      </c>
      <c r="F86" s="26">
        <f t="shared" si="326"/>
        <v>44166</v>
      </c>
      <c r="G86" s="27">
        <f t="shared" si="316"/>
        <v>0.97513378030729581</v>
      </c>
      <c r="H86" s="27"/>
      <c r="I86" s="27"/>
      <c r="J86" s="27"/>
      <c r="K86" s="27"/>
      <c r="L86" s="27"/>
      <c r="M86" s="27"/>
      <c r="N86" s="27"/>
      <c r="O86" s="28"/>
      <c r="P86" s="27">
        <f t="shared" si="139"/>
        <v>1</v>
      </c>
      <c r="Q86" s="27">
        <f t="shared" si="140"/>
        <v>0.97619148799999989</v>
      </c>
      <c r="R86" s="27">
        <f t="shared" si="141"/>
        <v>0.97619148799999989</v>
      </c>
      <c r="S86" s="27">
        <f t="shared" si="142"/>
        <v>1</v>
      </c>
      <c r="T86" s="27">
        <f t="shared" si="143"/>
        <v>1</v>
      </c>
      <c r="U86" s="27">
        <f t="shared" si="144"/>
        <v>0.97619148799999989</v>
      </c>
      <c r="V86" s="27">
        <f t="shared" si="145"/>
        <v>0.97619148799999989</v>
      </c>
      <c r="W86" s="27">
        <f t="shared" si="146"/>
        <v>1</v>
      </c>
      <c r="X86" s="27">
        <f t="shared" si="147"/>
        <v>1</v>
      </c>
      <c r="Y86" s="27">
        <f t="shared" si="148"/>
        <v>1</v>
      </c>
      <c r="Z86" s="27">
        <f t="shared" si="149"/>
        <v>1</v>
      </c>
      <c r="AA86" s="27">
        <f t="shared" si="150"/>
        <v>1</v>
      </c>
      <c r="AB86" s="27">
        <f t="shared" si="151"/>
        <v>1</v>
      </c>
      <c r="AC86" s="27">
        <f t="shared" si="152"/>
        <v>0.97914665699999992</v>
      </c>
      <c r="AD86" s="27">
        <f t="shared" si="153"/>
        <v>0.98406399999999994</v>
      </c>
      <c r="AE86" s="27">
        <f t="shared" si="154"/>
        <v>0.98507487500000002</v>
      </c>
      <c r="AF86" s="27">
        <f t="shared" si="154"/>
        <v>0.97196628926507656</v>
      </c>
      <c r="AG86" s="27">
        <f t="shared" ref="AG86" si="347">IF($F86=AG$4,1,IF($F86&gt;=EDATE(AG$4,12),IF(AG$12="Prior Year",AG74*(1-AG$11),AG74-AG$11),IF(AG85&gt;0,AG85,0)))*IF($F86&lt;EDATE(AG$4,AG$5*12),1,0)</f>
        <v>0</v>
      </c>
      <c r="AH86" s="27">
        <f t="shared" si="156"/>
        <v>0.97229263040099989</v>
      </c>
      <c r="AI86" s="27">
        <f t="shared" si="156"/>
        <v>0.995</v>
      </c>
      <c r="AJ86" s="27">
        <f t="shared" ref="AJ86:AK86" si="348">IF($F86=AJ$4,1,IF($F86&gt;=EDATE(AJ$4,12),IF(AJ$12="Prior Year",AJ74*(1-AJ$11),AJ74-AJ$11),IF(AJ85&gt;0,AJ85,0)))*IF($F86&lt;EDATE(AJ$4,AJ$5*12),1,0)</f>
        <v>0.995</v>
      </c>
      <c r="AK86" s="27">
        <f t="shared" si="348"/>
        <v>0.995</v>
      </c>
      <c r="AL86" s="27">
        <f t="shared" ref="AL86:AP86" si="349">IF($F86=AL$4,1,IF($F86&gt;=EDATE(AL$4,12),IF(AL$12="Prior Year",AL74*(1-AL$11),AL74-AL$11),IF(AL85&gt;0,AL85,0)))*IF($F86&lt;EDATE(AL$4,AL$5*12),1,0)</f>
        <v>0.995</v>
      </c>
      <c r="AM86" s="27">
        <f t="shared" si="349"/>
        <v>0.995</v>
      </c>
      <c r="AN86" s="27">
        <f t="shared" ref="AN86" si="350">IF($F86=AN$4,1,IF($F86&gt;=EDATE(AN$4,12),IF(AN$12="Prior Year",AN74*(1-AN$11),AN74-AN$11),IF(AN85&gt;0,AN85,0)))*IF($F86&lt;EDATE(AN$4,AN$5*12),1,0)</f>
        <v>0.995</v>
      </c>
      <c r="AO86" s="27">
        <f t="shared" si="349"/>
        <v>0.98</v>
      </c>
      <c r="AP86" s="27">
        <f t="shared" si="349"/>
        <v>0.98499999999999999</v>
      </c>
    </row>
    <row r="87" spans="2:42" hidden="1" outlineLevel="1" x14ac:dyDescent="0.25">
      <c r="B87" s="1">
        <f t="shared" si="321"/>
        <v>31</v>
      </c>
      <c r="F87" s="24">
        <f t="shared" si="326"/>
        <v>44197</v>
      </c>
      <c r="G87" s="25">
        <f t="shared" si="316"/>
        <v>0.97314625787412679</v>
      </c>
      <c r="H87" s="25"/>
      <c r="I87" s="25"/>
      <c r="J87" s="25"/>
      <c r="K87" s="25"/>
      <c r="L87" s="25"/>
      <c r="M87" s="25"/>
      <c r="N87" s="25"/>
      <c r="O87" s="23"/>
      <c r="P87" s="25">
        <f t="shared" si="139"/>
        <v>1</v>
      </c>
      <c r="Q87" s="25">
        <f t="shared" si="140"/>
        <v>0.96838195609599986</v>
      </c>
      <c r="R87" s="25">
        <f t="shared" si="141"/>
        <v>0.96838195609599986</v>
      </c>
      <c r="S87" s="25">
        <f t="shared" si="142"/>
        <v>1</v>
      </c>
      <c r="T87" s="25">
        <f t="shared" si="143"/>
        <v>1</v>
      </c>
      <c r="U87" s="25">
        <f t="shared" si="144"/>
        <v>0.96838195609599986</v>
      </c>
      <c r="V87" s="25">
        <f t="shared" si="145"/>
        <v>0.96838195609599986</v>
      </c>
      <c r="W87" s="25">
        <f t="shared" si="146"/>
        <v>1</v>
      </c>
      <c r="X87" s="25">
        <f t="shared" si="147"/>
        <v>1</v>
      </c>
      <c r="Y87" s="25">
        <f t="shared" si="148"/>
        <v>1</v>
      </c>
      <c r="Z87" s="25">
        <f t="shared" si="149"/>
        <v>1</v>
      </c>
      <c r="AA87" s="25">
        <f t="shared" si="150"/>
        <v>1</v>
      </c>
      <c r="AB87" s="25">
        <f t="shared" si="151"/>
        <v>1</v>
      </c>
      <c r="AC87" s="25">
        <f t="shared" si="152"/>
        <v>0.97229263040099989</v>
      </c>
      <c r="AD87" s="25">
        <f t="shared" si="153"/>
        <v>0.98406399999999994</v>
      </c>
      <c r="AE87" s="25">
        <f t="shared" si="154"/>
        <v>0.98014950062500006</v>
      </c>
      <c r="AF87" s="25">
        <f t="shared" si="154"/>
        <v>0.97196628926507656</v>
      </c>
      <c r="AG87" s="25">
        <f t="shared" ref="AG87" si="351">IF($F87=AG$4,1,IF($F87&gt;=EDATE(AG$4,12),IF(AG$12="Prior Year",AG75*(1-AG$11),AG75-AG$11),IF(AG86&gt;0,AG86,0)))*IF($F87&lt;EDATE(AG$4,AG$5*12),1,0)</f>
        <v>0</v>
      </c>
      <c r="AH87" s="25">
        <f t="shared" si="156"/>
        <v>0.97229263040099989</v>
      </c>
      <c r="AI87" s="25">
        <f t="shared" si="156"/>
        <v>0.99002500000000004</v>
      </c>
      <c r="AJ87" s="25">
        <f t="shared" ref="AJ87:AK87" si="352">IF($F87=AJ$4,1,IF($F87&gt;=EDATE(AJ$4,12),IF(AJ$12="Prior Year",AJ75*(1-AJ$11),AJ75-AJ$11),IF(AJ86&gt;0,AJ86,0)))*IF($F87&lt;EDATE(AJ$4,AJ$5*12),1,0)</f>
        <v>0.99002500000000004</v>
      </c>
      <c r="AK87" s="25">
        <f t="shared" si="352"/>
        <v>0.99002500000000004</v>
      </c>
      <c r="AL87" s="25">
        <f t="shared" ref="AL87:AP87" si="353">IF($F87=AL$4,1,IF($F87&gt;=EDATE(AL$4,12),IF(AL$12="Prior Year",AL75*(1-AL$11),AL75-AL$11),IF(AL86&gt;0,AL86,0)))*IF($F87&lt;EDATE(AL$4,AL$5*12),1,0)</f>
        <v>0.99002500000000004</v>
      </c>
      <c r="AM87" s="25">
        <f t="shared" si="353"/>
        <v>0.99002500000000004</v>
      </c>
      <c r="AN87" s="25">
        <f t="shared" ref="AN87" si="354">IF($F87=AN$4,1,IF($F87&gt;=EDATE(AN$4,12),IF(AN$12="Prior Year",AN75*(1-AN$11),AN75-AN$11),IF(AN86&gt;0,AN86,0)))*IF($F87&lt;EDATE(AN$4,AN$5*12),1,0)</f>
        <v>0.99002500000000004</v>
      </c>
      <c r="AO87" s="25">
        <f t="shared" si="353"/>
        <v>0.98</v>
      </c>
      <c r="AP87" s="25">
        <f t="shared" si="353"/>
        <v>0.98</v>
      </c>
    </row>
    <row r="88" spans="2:42" hidden="1" outlineLevel="1" x14ac:dyDescent="0.25">
      <c r="B88" s="1">
        <f t="shared" si="321"/>
        <v>28</v>
      </c>
      <c r="F88" s="24">
        <f t="shared" si="326"/>
        <v>44228</v>
      </c>
      <c r="G88" s="25">
        <f t="shared" si="316"/>
        <v>0.97314625787412679</v>
      </c>
      <c r="H88" s="25"/>
      <c r="I88" s="25"/>
      <c r="J88" s="25"/>
      <c r="K88" s="25"/>
      <c r="L88" s="25"/>
      <c r="M88" s="25"/>
      <c r="N88" s="25"/>
      <c r="O88" s="23"/>
      <c r="P88" s="25">
        <f t="shared" si="139"/>
        <v>1</v>
      </c>
      <c r="Q88" s="25">
        <f t="shared" si="140"/>
        <v>0.96838195609599986</v>
      </c>
      <c r="R88" s="25">
        <f t="shared" si="141"/>
        <v>0.96838195609599986</v>
      </c>
      <c r="S88" s="25">
        <f t="shared" si="142"/>
        <v>1</v>
      </c>
      <c r="T88" s="25">
        <f t="shared" si="143"/>
        <v>1</v>
      </c>
      <c r="U88" s="25">
        <f t="shared" si="144"/>
        <v>0.96838195609599986</v>
      </c>
      <c r="V88" s="25">
        <f t="shared" si="145"/>
        <v>0.96838195609599986</v>
      </c>
      <c r="W88" s="25">
        <f t="shared" si="146"/>
        <v>1</v>
      </c>
      <c r="X88" s="25">
        <f t="shared" si="147"/>
        <v>1</v>
      </c>
      <c r="Y88" s="25">
        <f t="shared" si="148"/>
        <v>1</v>
      </c>
      <c r="Z88" s="25">
        <f t="shared" si="149"/>
        <v>1</v>
      </c>
      <c r="AA88" s="25">
        <f t="shared" si="150"/>
        <v>1</v>
      </c>
      <c r="AB88" s="25">
        <f t="shared" si="151"/>
        <v>1</v>
      </c>
      <c r="AC88" s="25">
        <f t="shared" si="152"/>
        <v>0.97229263040099989</v>
      </c>
      <c r="AD88" s="25">
        <f t="shared" si="153"/>
        <v>0.98406399999999994</v>
      </c>
      <c r="AE88" s="25">
        <f t="shared" si="154"/>
        <v>0.98014950062500006</v>
      </c>
      <c r="AF88" s="25">
        <f t="shared" si="154"/>
        <v>0.97196628926507656</v>
      </c>
      <c r="AG88" s="25">
        <f t="shared" ref="AG88" si="355">IF($F88=AG$4,1,IF($F88&gt;=EDATE(AG$4,12),IF(AG$12="Prior Year",AG76*(1-AG$11),AG76-AG$11),IF(AG87&gt;0,AG87,0)))*IF($F88&lt;EDATE(AG$4,AG$5*12),1,0)</f>
        <v>0</v>
      </c>
      <c r="AH88" s="25">
        <f t="shared" si="156"/>
        <v>0.97229263040099989</v>
      </c>
      <c r="AI88" s="25">
        <f t="shared" si="156"/>
        <v>0.99002500000000004</v>
      </c>
      <c r="AJ88" s="25">
        <f t="shared" ref="AJ88:AK88" si="356">IF($F88=AJ$4,1,IF($F88&gt;=EDATE(AJ$4,12),IF(AJ$12="Prior Year",AJ76*(1-AJ$11),AJ76-AJ$11),IF(AJ87&gt;0,AJ87,0)))*IF($F88&lt;EDATE(AJ$4,AJ$5*12),1,0)</f>
        <v>0.99002500000000004</v>
      </c>
      <c r="AK88" s="25">
        <f t="shared" si="356"/>
        <v>0.99002500000000004</v>
      </c>
      <c r="AL88" s="25">
        <f t="shared" ref="AL88:AP88" si="357">IF($F88=AL$4,1,IF($F88&gt;=EDATE(AL$4,12),IF(AL$12="Prior Year",AL76*(1-AL$11),AL76-AL$11),IF(AL87&gt;0,AL87,0)))*IF($F88&lt;EDATE(AL$4,AL$5*12),1,0)</f>
        <v>0.99002500000000004</v>
      </c>
      <c r="AM88" s="25">
        <f t="shared" si="357"/>
        <v>0.99002500000000004</v>
      </c>
      <c r="AN88" s="25">
        <f t="shared" ref="AN88" si="358">IF($F88=AN$4,1,IF($F88&gt;=EDATE(AN$4,12),IF(AN$12="Prior Year",AN76*(1-AN$11),AN76-AN$11),IF(AN87&gt;0,AN87,0)))*IF($F88&lt;EDATE(AN$4,AN$5*12),1,0)</f>
        <v>0.99002500000000004</v>
      </c>
      <c r="AO88" s="25">
        <f t="shared" si="357"/>
        <v>0.98</v>
      </c>
      <c r="AP88" s="25">
        <f t="shared" si="357"/>
        <v>0.98</v>
      </c>
    </row>
    <row r="89" spans="2:42" hidden="1" outlineLevel="1" x14ac:dyDescent="0.25">
      <c r="B89" s="1">
        <f t="shared" si="321"/>
        <v>31</v>
      </c>
      <c r="F89" s="24">
        <f t="shared" si="326"/>
        <v>44256</v>
      </c>
      <c r="G89" s="25">
        <f t="shared" si="316"/>
        <v>0.97314625787412679</v>
      </c>
      <c r="H89" s="25"/>
      <c r="I89" s="25"/>
      <c r="J89" s="25"/>
      <c r="K89" s="25"/>
      <c r="L89" s="25"/>
      <c r="M89" s="25"/>
      <c r="N89" s="25"/>
      <c r="O89" s="23"/>
      <c r="P89" s="25">
        <f t="shared" si="139"/>
        <v>1</v>
      </c>
      <c r="Q89" s="25">
        <f t="shared" si="140"/>
        <v>0.96838195609599986</v>
      </c>
      <c r="R89" s="25">
        <f t="shared" si="141"/>
        <v>0.96838195609599986</v>
      </c>
      <c r="S89" s="25">
        <f t="shared" si="142"/>
        <v>1</v>
      </c>
      <c r="T89" s="25">
        <f t="shared" si="143"/>
        <v>1</v>
      </c>
      <c r="U89" s="25">
        <f t="shared" si="144"/>
        <v>0.96838195609599986</v>
      </c>
      <c r="V89" s="25">
        <f t="shared" si="145"/>
        <v>0.96838195609599986</v>
      </c>
      <c r="W89" s="25">
        <f t="shared" si="146"/>
        <v>1</v>
      </c>
      <c r="X89" s="25">
        <f t="shared" si="147"/>
        <v>1</v>
      </c>
      <c r="Y89" s="25">
        <f t="shared" si="148"/>
        <v>1</v>
      </c>
      <c r="Z89" s="25">
        <f t="shared" si="149"/>
        <v>1</v>
      </c>
      <c r="AA89" s="25">
        <f t="shared" si="150"/>
        <v>1</v>
      </c>
      <c r="AB89" s="25">
        <f t="shared" si="151"/>
        <v>1</v>
      </c>
      <c r="AC89" s="25">
        <f t="shared" si="152"/>
        <v>0.97229263040099989</v>
      </c>
      <c r="AD89" s="25">
        <f t="shared" si="153"/>
        <v>0.98406399999999994</v>
      </c>
      <c r="AE89" s="25">
        <f t="shared" si="154"/>
        <v>0.98014950062500006</v>
      </c>
      <c r="AF89" s="25">
        <f t="shared" si="154"/>
        <v>0.97196628926507656</v>
      </c>
      <c r="AG89" s="25">
        <f t="shared" ref="AG89" si="359">IF($F89=AG$4,1,IF($F89&gt;=EDATE(AG$4,12),IF(AG$12="Prior Year",AG77*(1-AG$11),AG77-AG$11),IF(AG88&gt;0,AG88,0)))*IF($F89&lt;EDATE(AG$4,AG$5*12),1,0)</f>
        <v>0</v>
      </c>
      <c r="AH89" s="25">
        <f t="shared" si="156"/>
        <v>0.97229263040099989</v>
      </c>
      <c r="AI89" s="25">
        <f t="shared" si="156"/>
        <v>0.99002500000000004</v>
      </c>
      <c r="AJ89" s="25">
        <f t="shared" ref="AJ89:AK89" si="360">IF($F89=AJ$4,1,IF($F89&gt;=EDATE(AJ$4,12),IF(AJ$12="Prior Year",AJ77*(1-AJ$11),AJ77-AJ$11),IF(AJ88&gt;0,AJ88,0)))*IF($F89&lt;EDATE(AJ$4,AJ$5*12),1,0)</f>
        <v>0.99002500000000004</v>
      </c>
      <c r="AK89" s="25">
        <f t="shared" si="360"/>
        <v>0.99002500000000004</v>
      </c>
      <c r="AL89" s="25">
        <f t="shared" ref="AL89:AP89" si="361">IF($F89=AL$4,1,IF($F89&gt;=EDATE(AL$4,12),IF(AL$12="Prior Year",AL77*(1-AL$11),AL77-AL$11),IF(AL88&gt;0,AL88,0)))*IF($F89&lt;EDATE(AL$4,AL$5*12),1,0)</f>
        <v>0.99002500000000004</v>
      </c>
      <c r="AM89" s="25">
        <f t="shared" si="361"/>
        <v>0.99002500000000004</v>
      </c>
      <c r="AN89" s="25">
        <f t="shared" ref="AN89" si="362">IF($F89=AN$4,1,IF($F89&gt;=EDATE(AN$4,12),IF(AN$12="Prior Year",AN77*(1-AN$11),AN77-AN$11),IF(AN88&gt;0,AN88,0)))*IF($F89&lt;EDATE(AN$4,AN$5*12),1,0)</f>
        <v>0.99002500000000004</v>
      </c>
      <c r="AO89" s="25">
        <f t="shared" si="361"/>
        <v>0.98</v>
      </c>
      <c r="AP89" s="25">
        <f t="shared" si="361"/>
        <v>0.98</v>
      </c>
    </row>
    <row r="90" spans="2:42" hidden="1" outlineLevel="1" x14ac:dyDescent="0.25">
      <c r="B90" s="1">
        <f t="shared" si="321"/>
        <v>30</v>
      </c>
      <c r="F90" s="24">
        <f t="shared" si="326"/>
        <v>44287</v>
      </c>
      <c r="G90" s="25">
        <f t="shared" si="316"/>
        <v>0.97314625787412679</v>
      </c>
      <c r="H90" s="25"/>
      <c r="I90" s="25"/>
      <c r="J90" s="25"/>
      <c r="K90" s="25"/>
      <c r="L90" s="25"/>
      <c r="M90" s="25"/>
      <c r="N90" s="25"/>
      <c r="O90" s="23"/>
      <c r="P90" s="25">
        <f t="shared" si="139"/>
        <v>1</v>
      </c>
      <c r="Q90" s="25">
        <f t="shared" si="140"/>
        <v>0.96838195609599986</v>
      </c>
      <c r="R90" s="25">
        <f t="shared" si="141"/>
        <v>0.96838195609599986</v>
      </c>
      <c r="S90" s="25">
        <f t="shared" si="142"/>
        <v>1</v>
      </c>
      <c r="T90" s="25">
        <f t="shared" si="143"/>
        <v>1</v>
      </c>
      <c r="U90" s="25">
        <f t="shared" si="144"/>
        <v>0.96838195609599986</v>
      </c>
      <c r="V90" s="25">
        <f t="shared" si="145"/>
        <v>0.96838195609599986</v>
      </c>
      <c r="W90" s="25">
        <f t="shared" si="146"/>
        <v>1</v>
      </c>
      <c r="X90" s="25">
        <f t="shared" si="147"/>
        <v>1</v>
      </c>
      <c r="Y90" s="25">
        <f t="shared" si="148"/>
        <v>1</v>
      </c>
      <c r="Z90" s="25">
        <f t="shared" si="149"/>
        <v>1</v>
      </c>
      <c r="AA90" s="25">
        <f t="shared" si="150"/>
        <v>1</v>
      </c>
      <c r="AB90" s="25">
        <f t="shared" si="151"/>
        <v>1</v>
      </c>
      <c r="AC90" s="25">
        <f t="shared" si="152"/>
        <v>0.97229263040099989</v>
      </c>
      <c r="AD90" s="25">
        <f t="shared" si="153"/>
        <v>0.98406399999999994</v>
      </c>
      <c r="AE90" s="25">
        <f t="shared" si="154"/>
        <v>0.98014950062500006</v>
      </c>
      <c r="AF90" s="25">
        <f t="shared" si="154"/>
        <v>0.97196628926507656</v>
      </c>
      <c r="AG90" s="25">
        <f t="shared" ref="AG90" si="363">IF($F90=AG$4,1,IF($F90&gt;=EDATE(AG$4,12),IF(AG$12="Prior Year",AG78*(1-AG$11),AG78-AG$11),IF(AG89&gt;0,AG89,0)))*IF($F90&lt;EDATE(AG$4,AG$5*12),1,0)</f>
        <v>0</v>
      </c>
      <c r="AH90" s="25">
        <f t="shared" si="156"/>
        <v>0.97229263040099989</v>
      </c>
      <c r="AI90" s="25">
        <f t="shared" si="156"/>
        <v>0.99002500000000004</v>
      </c>
      <c r="AJ90" s="25">
        <f t="shared" ref="AJ90:AK90" si="364">IF($F90=AJ$4,1,IF($F90&gt;=EDATE(AJ$4,12),IF(AJ$12="Prior Year",AJ78*(1-AJ$11),AJ78-AJ$11),IF(AJ89&gt;0,AJ89,0)))*IF($F90&lt;EDATE(AJ$4,AJ$5*12),1,0)</f>
        <v>0.99002500000000004</v>
      </c>
      <c r="AK90" s="25">
        <f t="shared" si="364"/>
        <v>0.99002500000000004</v>
      </c>
      <c r="AL90" s="25">
        <f t="shared" ref="AL90:AP90" si="365">IF($F90=AL$4,1,IF($F90&gt;=EDATE(AL$4,12),IF(AL$12="Prior Year",AL78*(1-AL$11),AL78-AL$11),IF(AL89&gt;0,AL89,0)))*IF($F90&lt;EDATE(AL$4,AL$5*12),1,0)</f>
        <v>0.99002500000000004</v>
      </c>
      <c r="AM90" s="25">
        <f t="shared" si="365"/>
        <v>0.99002500000000004</v>
      </c>
      <c r="AN90" s="25">
        <f t="shared" ref="AN90" si="366">IF($F90=AN$4,1,IF($F90&gt;=EDATE(AN$4,12),IF(AN$12="Prior Year",AN78*(1-AN$11),AN78-AN$11),IF(AN89&gt;0,AN89,0)))*IF($F90&lt;EDATE(AN$4,AN$5*12),1,0)</f>
        <v>0.99002500000000004</v>
      </c>
      <c r="AO90" s="25">
        <f t="shared" si="365"/>
        <v>0.98</v>
      </c>
      <c r="AP90" s="25">
        <f t="shared" si="365"/>
        <v>0.98</v>
      </c>
    </row>
    <row r="91" spans="2:42" hidden="1" outlineLevel="1" x14ac:dyDescent="0.25">
      <c r="B91" s="1">
        <f t="shared" si="321"/>
        <v>31</v>
      </c>
      <c r="F91" s="24">
        <f t="shared" si="326"/>
        <v>44317</v>
      </c>
      <c r="G91" s="25">
        <f t="shared" si="316"/>
        <v>0.97314625787412679</v>
      </c>
      <c r="H91" s="25"/>
      <c r="I91" s="25"/>
      <c r="J91" s="25"/>
      <c r="K91" s="25"/>
      <c r="L91" s="25"/>
      <c r="M91" s="25"/>
      <c r="N91" s="25"/>
      <c r="O91" s="23"/>
      <c r="P91" s="25">
        <f t="shared" si="139"/>
        <v>1</v>
      </c>
      <c r="Q91" s="25">
        <f t="shared" si="140"/>
        <v>0.96838195609599986</v>
      </c>
      <c r="R91" s="25">
        <f t="shared" si="141"/>
        <v>0.96838195609599986</v>
      </c>
      <c r="S91" s="25">
        <f t="shared" si="142"/>
        <v>1</v>
      </c>
      <c r="T91" s="25">
        <f t="shared" si="143"/>
        <v>1</v>
      </c>
      <c r="U91" s="25">
        <f t="shared" si="144"/>
        <v>0.96838195609599986</v>
      </c>
      <c r="V91" s="25">
        <f t="shared" si="145"/>
        <v>0.96838195609599986</v>
      </c>
      <c r="W91" s="25">
        <f t="shared" si="146"/>
        <v>1</v>
      </c>
      <c r="X91" s="25">
        <f t="shared" si="147"/>
        <v>1</v>
      </c>
      <c r="Y91" s="25">
        <f t="shared" si="148"/>
        <v>1</v>
      </c>
      <c r="Z91" s="25">
        <f t="shared" si="149"/>
        <v>1</v>
      </c>
      <c r="AA91" s="25">
        <f t="shared" si="150"/>
        <v>1</v>
      </c>
      <c r="AB91" s="25">
        <f t="shared" si="151"/>
        <v>1</v>
      </c>
      <c r="AC91" s="25">
        <f t="shared" si="152"/>
        <v>0.97229263040099989</v>
      </c>
      <c r="AD91" s="25">
        <f t="shared" si="153"/>
        <v>0.98406399999999994</v>
      </c>
      <c r="AE91" s="25">
        <f t="shared" si="154"/>
        <v>0.98014950062500006</v>
      </c>
      <c r="AF91" s="25">
        <f t="shared" si="154"/>
        <v>0.97196628926507656</v>
      </c>
      <c r="AG91" s="25">
        <f t="shared" ref="AG91" si="367">IF($F91=AG$4,1,IF($F91&gt;=EDATE(AG$4,12),IF(AG$12="Prior Year",AG79*(1-AG$11),AG79-AG$11),IF(AG90&gt;0,AG90,0)))*IF($F91&lt;EDATE(AG$4,AG$5*12),1,0)</f>
        <v>0</v>
      </c>
      <c r="AH91" s="25">
        <f t="shared" si="156"/>
        <v>0.97229263040099989</v>
      </c>
      <c r="AI91" s="25">
        <f t="shared" si="156"/>
        <v>0.99002500000000004</v>
      </c>
      <c r="AJ91" s="25">
        <f t="shared" ref="AJ91:AK91" si="368">IF($F91=AJ$4,1,IF($F91&gt;=EDATE(AJ$4,12),IF(AJ$12="Prior Year",AJ79*(1-AJ$11),AJ79-AJ$11),IF(AJ90&gt;0,AJ90,0)))*IF($F91&lt;EDATE(AJ$4,AJ$5*12),1,0)</f>
        <v>0.99002500000000004</v>
      </c>
      <c r="AK91" s="25">
        <f t="shared" si="368"/>
        <v>0.99002500000000004</v>
      </c>
      <c r="AL91" s="25">
        <f t="shared" ref="AL91:AP91" si="369">IF($F91=AL$4,1,IF($F91&gt;=EDATE(AL$4,12),IF(AL$12="Prior Year",AL79*(1-AL$11),AL79-AL$11),IF(AL90&gt;0,AL90,0)))*IF($F91&lt;EDATE(AL$4,AL$5*12),1,0)</f>
        <v>0.99002500000000004</v>
      </c>
      <c r="AM91" s="25">
        <f t="shared" si="369"/>
        <v>0.99002500000000004</v>
      </c>
      <c r="AN91" s="25">
        <f t="shared" ref="AN91" si="370">IF($F91=AN$4,1,IF($F91&gt;=EDATE(AN$4,12),IF(AN$12="Prior Year",AN79*(1-AN$11),AN79-AN$11),IF(AN90&gt;0,AN90,0)))*IF($F91&lt;EDATE(AN$4,AN$5*12),1,0)</f>
        <v>0.99002500000000004</v>
      </c>
      <c r="AO91" s="25">
        <f t="shared" si="369"/>
        <v>0.98</v>
      </c>
      <c r="AP91" s="25">
        <f t="shared" si="369"/>
        <v>0.98</v>
      </c>
    </row>
    <row r="92" spans="2:42" hidden="1" outlineLevel="1" x14ac:dyDescent="0.25">
      <c r="B92" s="1">
        <f t="shared" si="321"/>
        <v>30</v>
      </c>
      <c r="F92" s="24">
        <f t="shared" si="326"/>
        <v>44348</v>
      </c>
      <c r="G92" s="25">
        <f t="shared" si="316"/>
        <v>0.97314625787412679</v>
      </c>
      <c r="H92" s="25"/>
      <c r="I92" s="25"/>
      <c r="J92" s="25"/>
      <c r="K92" s="25"/>
      <c r="L92" s="25"/>
      <c r="M92" s="25"/>
      <c r="N92" s="25"/>
      <c r="O92" s="23"/>
      <c r="P92" s="25">
        <f t="shared" si="139"/>
        <v>1</v>
      </c>
      <c r="Q92" s="25">
        <f t="shared" si="140"/>
        <v>0.96838195609599986</v>
      </c>
      <c r="R92" s="25">
        <f t="shared" si="141"/>
        <v>0.96838195609599986</v>
      </c>
      <c r="S92" s="25">
        <f t="shared" si="142"/>
        <v>1</v>
      </c>
      <c r="T92" s="25">
        <f t="shared" si="143"/>
        <v>1</v>
      </c>
      <c r="U92" s="25">
        <f t="shared" si="144"/>
        <v>0.96838195609599986</v>
      </c>
      <c r="V92" s="25">
        <f t="shared" si="145"/>
        <v>0.96838195609599986</v>
      </c>
      <c r="W92" s="25">
        <f t="shared" si="146"/>
        <v>1</v>
      </c>
      <c r="X92" s="25">
        <f t="shared" si="147"/>
        <v>1</v>
      </c>
      <c r="Y92" s="25">
        <f t="shared" si="148"/>
        <v>1</v>
      </c>
      <c r="Z92" s="25">
        <f t="shared" si="149"/>
        <v>1</v>
      </c>
      <c r="AA92" s="25">
        <f t="shared" si="150"/>
        <v>1</v>
      </c>
      <c r="AB92" s="25">
        <f t="shared" si="151"/>
        <v>1</v>
      </c>
      <c r="AC92" s="25">
        <f t="shared" si="152"/>
        <v>0.97229263040099989</v>
      </c>
      <c r="AD92" s="25">
        <f t="shared" si="153"/>
        <v>0.98406399999999994</v>
      </c>
      <c r="AE92" s="25">
        <f t="shared" si="154"/>
        <v>0.98014950062500006</v>
      </c>
      <c r="AF92" s="25">
        <f t="shared" si="154"/>
        <v>0.97196628926507656</v>
      </c>
      <c r="AG92" s="25">
        <f t="shared" ref="AG92" si="371">IF($F92=AG$4,1,IF($F92&gt;=EDATE(AG$4,12),IF(AG$12="Prior Year",AG80*(1-AG$11),AG80-AG$11),IF(AG91&gt;0,AG91,0)))*IF($F92&lt;EDATE(AG$4,AG$5*12),1,0)</f>
        <v>0</v>
      </c>
      <c r="AH92" s="25">
        <f t="shared" si="156"/>
        <v>0.97229263040099989</v>
      </c>
      <c r="AI92" s="25">
        <f t="shared" si="156"/>
        <v>0.99002500000000004</v>
      </c>
      <c r="AJ92" s="25">
        <f t="shared" ref="AJ92:AK92" si="372">IF($F92=AJ$4,1,IF($F92&gt;=EDATE(AJ$4,12),IF(AJ$12="Prior Year",AJ80*(1-AJ$11),AJ80-AJ$11),IF(AJ91&gt;0,AJ91,0)))*IF($F92&lt;EDATE(AJ$4,AJ$5*12),1,0)</f>
        <v>0.99002500000000004</v>
      </c>
      <c r="AK92" s="25">
        <f t="shared" si="372"/>
        <v>0.99002500000000004</v>
      </c>
      <c r="AL92" s="25">
        <f t="shared" ref="AL92:AP92" si="373">IF($F92=AL$4,1,IF($F92&gt;=EDATE(AL$4,12),IF(AL$12="Prior Year",AL80*(1-AL$11),AL80-AL$11),IF(AL91&gt;0,AL91,0)))*IF($F92&lt;EDATE(AL$4,AL$5*12),1,0)</f>
        <v>0.99002500000000004</v>
      </c>
      <c r="AM92" s="25">
        <f t="shared" si="373"/>
        <v>0.99002500000000004</v>
      </c>
      <c r="AN92" s="25">
        <f t="shared" ref="AN92" si="374">IF($F92=AN$4,1,IF($F92&gt;=EDATE(AN$4,12),IF(AN$12="Prior Year",AN80*(1-AN$11),AN80-AN$11),IF(AN91&gt;0,AN91,0)))*IF($F92&lt;EDATE(AN$4,AN$5*12),1,0)</f>
        <v>0.99002500000000004</v>
      </c>
      <c r="AO92" s="25">
        <f t="shared" si="373"/>
        <v>0.98</v>
      </c>
      <c r="AP92" s="25">
        <f t="shared" si="373"/>
        <v>0.98</v>
      </c>
    </row>
    <row r="93" spans="2:42" hidden="1" outlineLevel="1" x14ac:dyDescent="0.25">
      <c r="B93" s="1">
        <f t="shared" si="321"/>
        <v>31</v>
      </c>
      <c r="F93" s="24">
        <f t="shared" si="326"/>
        <v>44378</v>
      </c>
      <c r="G93" s="25">
        <f t="shared" si="316"/>
        <v>0.9715097104358239</v>
      </c>
      <c r="H93" s="25"/>
      <c r="I93" s="25"/>
      <c r="J93" s="25"/>
      <c r="K93" s="25"/>
      <c r="L93" s="25"/>
      <c r="M93" s="25"/>
      <c r="N93" s="25"/>
      <c r="O93" s="23"/>
      <c r="P93" s="25">
        <f t="shared" si="139"/>
        <v>1</v>
      </c>
      <c r="Q93" s="25">
        <f t="shared" si="140"/>
        <v>0.96838195609599986</v>
      </c>
      <c r="R93" s="25">
        <f t="shared" si="141"/>
        <v>0.96838195609599986</v>
      </c>
      <c r="S93" s="25">
        <f t="shared" si="142"/>
        <v>1</v>
      </c>
      <c r="T93" s="25">
        <f t="shared" si="143"/>
        <v>1</v>
      </c>
      <c r="U93" s="25">
        <f t="shared" si="144"/>
        <v>0.96838195609599986</v>
      </c>
      <c r="V93" s="25">
        <f t="shared" si="145"/>
        <v>0.96838195609599986</v>
      </c>
      <c r="W93" s="25">
        <f t="shared" si="146"/>
        <v>1</v>
      </c>
      <c r="X93" s="25">
        <f t="shared" si="147"/>
        <v>1</v>
      </c>
      <c r="Y93" s="25">
        <f t="shared" si="148"/>
        <v>1</v>
      </c>
      <c r="Z93" s="25">
        <f t="shared" si="149"/>
        <v>1</v>
      </c>
      <c r="AA93" s="25">
        <f t="shared" si="150"/>
        <v>1</v>
      </c>
      <c r="AB93" s="25">
        <f t="shared" si="151"/>
        <v>1</v>
      </c>
      <c r="AC93" s="25">
        <f t="shared" si="152"/>
        <v>0.97229263040099989</v>
      </c>
      <c r="AD93" s="25">
        <f t="shared" si="153"/>
        <v>0.98406399999999994</v>
      </c>
      <c r="AE93" s="25">
        <f t="shared" si="154"/>
        <v>0.98014950062500006</v>
      </c>
      <c r="AF93" s="25">
        <f t="shared" si="154"/>
        <v>0.72381114603708663</v>
      </c>
      <c r="AG93" s="25">
        <f t="shared" ref="AG93" si="375">IF($F93=AG$4,1,IF($F93&gt;=EDATE(AG$4,12),IF(AG$12="Prior Year",AG81*(1-AG$11),AG81-AG$11),IF(AG92&gt;0,AG92,0)))*IF($F93&lt;EDATE(AG$4,AG$5*12),1,0)</f>
        <v>0</v>
      </c>
      <c r="AH93" s="25">
        <f t="shared" si="156"/>
        <v>0.97229263040099989</v>
      </c>
      <c r="AI93" s="25">
        <f t="shared" si="156"/>
        <v>0.99002500000000004</v>
      </c>
      <c r="AJ93" s="25">
        <f t="shared" ref="AJ93:AK93" si="376">IF($F93=AJ$4,1,IF($F93&gt;=EDATE(AJ$4,12),IF(AJ$12="Prior Year",AJ81*(1-AJ$11),AJ81-AJ$11),IF(AJ92&gt;0,AJ92,0)))*IF($F93&lt;EDATE(AJ$4,AJ$5*12),1,0)</f>
        <v>0.99002500000000004</v>
      </c>
      <c r="AK93" s="25">
        <f t="shared" si="376"/>
        <v>0.99002500000000004</v>
      </c>
      <c r="AL93" s="25">
        <f t="shared" ref="AL93:AP93" si="377">IF($F93=AL$4,1,IF($F93&gt;=EDATE(AL$4,12),IF(AL$12="Prior Year",AL81*(1-AL$11),AL81-AL$11),IF(AL92&gt;0,AL92,0)))*IF($F93&lt;EDATE(AL$4,AL$5*12),1,0)</f>
        <v>0.99002500000000004</v>
      </c>
      <c r="AM93" s="25">
        <f t="shared" si="377"/>
        <v>0.99002500000000004</v>
      </c>
      <c r="AN93" s="25">
        <f t="shared" ref="AN93" si="378">IF($F93=AN$4,1,IF($F93&gt;=EDATE(AN$4,12),IF(AN$12="Prior Year",AN81*(1-AN$11),AN81-AN$11),IF(AN92&gt;0,AN92,0)))*IF($F93&lt;EDATE(AN$4,AN$5*12),1,0)</f>
        <v>0.99002500000000004</v>
      </c>
      <c r="AO93" s="25">
        <f t="shared" si="377"/>
        <v>0.98</v>
      </c>
      <c r="AP93" s="25">
        <f t="shared" si="377"/>
        <v>0.98</v>
      </c>
    </row>
    <row r="94" spans="2:42" hidden="1" outlineLevel="1" x14ac:dyDescent="0.25">
      <c r="B94" s="1">
        <f t="shared" si="321"/>
        <v>31</v>
      </c>
      <c r="F94" s="24">
        <f t="shared" si="326"/>
        <v>44409</v>
      </c>
      <c r="G94" s="25">
        <f t="shared" si="316"/>
        <v>0.9715097104358239</v>
      </c>
      <c r="H94" s="25"/>
      <c r="I94" s="25"/>
      <c r="J94" s="25"/>
      <c r="K94" s="25"/>
      <c r="L94" s="25"/>
      <c r="M94" s="25"/>
      <c r="N94" s="25"/>
      <c r="O94" s="23"/>
      <c r="P94" s="25">
        <f t="shared" si="139"/>
        <v>1</v>
      </c>
      <c r="Q94" s="25">
        <f t="shared" si="140"/>
        <v>0.96838195609599986</v>
      </c>
      <c r="R94" s="25">
        <f t="shared" si="141"/>
        <v>0.96838195609599986</v>
      </c>
      <c r="S94" s="25">
        <f t="shared" si="142"/>
        <v>1</v>
      </c>
      <c r="T94" s="25">
        <f t="shared" si="143"/>
        <v>1</v>
      </c>
      <c r="U94" s="25">
        <f t="shared" si="144"/>
        <v>0.96838195609599986</v>
      </c>
      <c r="V94" s="25">
        <f t="shared" si="145"/>
        <v>0.96838195609599986</v>
      </c>
      <c r="W94" s="25">
        <f t="shared" si="146"/>
        <v>1</v>
      </c>
      <c r="X94" s="25">
        <f t="shared" si="147"/>
        <v>1</v>
      </c>
      <c r="Y94" s="25">
        <f t="shared" si="148"/>
        <v>1</v>
      </c>
      <c r="Z94" s="25">
        <f t="shared" si="149"/>
        <v>1</v>
      </c>
      <c r="AA94" s="25">
        <f t="shared" si="150"/>
        <v>1</v>
      </c>
      <c r="AB94" s="25">
        <f t="shared" si="151"/>
        <v>1</v>
      </c>
      <c r="AC94" s="25">
        <f t="shared" si="152"/>
        <v>0.97229263040099989</v>
      </c>
      <c r="AD94" s="25">
        <f t="shared" si="153"/>
        <v>0.98406399999999994</v>
      </c>
      <c r="AE94" s="25">
        <f t="shared" si="154"/>
        <v>0.98014950062500006</v>
      </c>
      <c r="AF94" s="25">
        <f t="shared" si="154"/>
        <v>0.72381114603708663</v>
      </c>
      <c r="AG94" s="25">
        <f t="shared" ref="AG94" si="379">IF($F94=AG$4,1,IF($F94&gt;=EDATE(AG$4,12),IF(AG$12="Prior Year",AG82*(1-AG$11),AG82-AG$11),IF(AG93&gt;0,AG93,0)))*IF($F94&lt;EDATE(AG$4,AG$5*12),1,0)</f>
        <v>0</v>
      </c>
      <c r="AH94" s="25">
        <f t="shared" si="156"/>
        <v>0.97229263040099989</v>
      </c>
      <c r="AI94" s="25">
        <f t="shared" si="156"/>
        <v>0.99002500000000004</v>
      </c>
      <c r="AJ94" s="25">
        <f t="shared" ref="AJ94:AK94" si="380">IF($F94=AJ$4,1,IF($F94&gt;=EDATE(AJ$4,12),IF(AJ$12="Prior Year",AJ82*(1-AJ$11),AJ82-AJ$11),IF(AJ93&gt;0,AJ93,0)))*IF($F94&lt;EDATE(AJ$4,AJ$5*12),1,0)</f>
        <v>0.99002500000000004</v>
      </c>
      <c r="AK94" s="25">
        <f t="shared" si="380"/>
        <v>0.99002500000000004</v>
      </c>
      <c r="AL94" s="25">
        <f t="shared" ref="AL94:AP94" si="381">IF($F94=AL$4,1,IF($F94&gt;=EDATE(AL$4,12),IF(AL$12="Prior Year",AL82*(1-AL$11),AL82-AL$11),IF(AL93&gt;0,AL93,0)))*IF($F94&lt;EDATE(AL$4,AL$5*12),1,0)</f>
        <v>0.99002500000000004</v>
      </c>
      <c r="AM94" s="25">
        <f t="shared" si="381"/>
        <v>0.99002500000000004</v>
      </c>
      <c r="AN94" s="25">
        <f t="shared" ref="AN94" si="382">IF($F94=AN$4,1,IF($F94&gt;=EDATE(AN$4,12),IF(AN$12="Prior Year",AN82*(1-AN$11),AN82-AN$11),IF(AN93&gt;0,AN93,0)))*IF($F94&lt;EDATE(AN$4,AN$5*12),1,0)</f>
        <v>0.99002500000000004</v>
      </c>
      <c r="AO94" s="25">
        <f t="shared" si="381"/>
        <v>0.98</v>
      </c>
      <c r="AP94" s="25">
        <f t="shared" si="381"/>
        <v>0.98</v>
      </c>
    </row>
    <row r="95" spans="2:42" hidden="1" outlineLevel="1" x14ac:dyDescent="0.25">
      <c r="B95" s="1">
        <f t="shared" si="321"/>
        <v>30</v>
      </c>
      <c r="F95" s="24">
        <f t="shared" si="326"/>
        <v>44440</v>
      </c>
      <c r="G95" s="25">
        <f t="shared" si="316"/>
        <v>0.9715097104358239</v>
      </c>
      <c r="H95" s="25"/>
      <c r="I95" s="25"/>
      <c r="J95" s="25"/>
      <c r="K95" s="25"/>
      <c r="L95" s="25"/>
      <c r="M95" s="25"/>
      <c r="N95" s="25"/>
      <c r="O95" s="23"/>
      <c r="P95" s="25">
        <f t="shared" si="139"/>
        <v>1</v>
      </c>
      <c r="Q95" s="25">
        <f t="shared" si="140"/>
        <v>0.96838195609599986</v>
      </c>
      <c r="R95" s="25">
        <f t="shared" si="141"/>
        <v>0.96838195609599986</v>
      </c>
      <c r="S95" s="25">
        <f t="shared" si="142"/>
        <v>1</v>
      </c>
      <c r="T95" s="25">
        <f t="shared" si="143"/>
        <v>1</v>
      </c>
      <c r="U95" s="25">
        <f t="shared" si="144"/>
        <v>0.96838195609599986</v>
      </c>
      <c r="V95" s="25">
        <f t="shared" si="145"/>
        <v>0.96838195609599986</v>
      </c>
      <c r="W95" s="25">
        <f t="shared" si="146"/>
        <v>1</v>
      </c>
      <c r="X95" s="25">
        <f t="shared" si="147"/>
        <v>1</v>
      </c>
      <c r="Y95" s="25">
        <f t="shared" si="148"/>
        <v>1</v>
      </c>
      <c r="Z95" s="25">
        <f t="shared" si="149"/>
        <v>1</v>
      </c>
      <c r="AA95" s="25">
        <f t="shared" si="150"/>
        <v>1</v>
      </c>
      <c r="AB95" s="25">
        <f t="shared" si="151"/>
        <v>1</v>
      </c>
      <c r="AC95" s="25">
        <f t="shared" si="152"/>
        <v>0.97229263040099989</v>
      </c>
      <c r="AD95" s="25">
        <f t="shared" si="153"/>
        <v>0.98406399999999994</v>
      </c>
      <c r="AE95" s="25">
        <f t="shared" si="154"/>
        <v>0.98014950062500006</v>
      </c>
      <c r="AF95" s="25">
        <f t="shared" si="154"/>
        <v>0.72381114603708663</v>
      </c>
      <c r="AG95" s="25">
        <f t="shared" ref="AG95" si="383">IF($F95=AG$4,1,IF($F95&gt;=EDATE(AG$4,12),IF(AG$12="Prior Year",AG83*(1-AG$11),AG83-AG$11),IF(AG94&gt;0,AG94,0)))*IF($F95&lt;EDATE(AG$4,AG$5*12),1,0)</f>
        <v>0</v>
      </c>
      <c r="AH95" s="25">
        <f t="shared" si="156"/>
        <v>0.97229263040099989</v>
      </c>
      <c r="AI95" s="25">
        <f t="shared" si="156"/>
        <v>0.99002500000000004</v>
      </c>
      <c r="AJ95" s="25">
        <f t="shared" ref="AJ95:AK95" si="384">IF($F95=AJ$4,1,IF($F95&gt;=EDATE(AJ$4,12),IF(AJ$12="Prior Year",AJ83*(1-AJ$11),AJ83-AJ$11),IF(AJ94&gt;0,AJ94,0)))*IF($F95&lt;EDATE(AJ$4,AJ$5*12),1,0)</f>
        <v>0.99002500000000004</v>
      </c>
      <c r="AK95" s="25">
        <f t="shared" si="384"/>
        <v>0.99002500000000004</v>
      </c>
      <c r="AL95" s="25">
        <f t="shared" ref="AL95:AP95" si="385">IF($F95=AL$4,1,IF($F95&gt;=EDATE(AL$4,12),IF(AL$12="Prior Year",AL83*(1-AL$11),AL83-AL$11),IF(AL94&gt;0,AL94,0)))*IF($F95&lt;EDATE(AL$4,AL$5*12),1,0)</f>
        <v>0.99002500000000004</v>
      </c>
      <c r="AM95" s="25">
        <f t="shared" si="385"/>
        <v>0.99002500000000004</v>
      </c>
      <c r="AN95" s="25">
        <f t="shared" ref="AN95" si="386">IF($F95=AN$4,1,IF($F95&gt;=EDATE(AN$4,12),IF(AN$12="Prior Year",AN83*(1-AN$11),AN83-AN$11),IF(AN94&gt;0,AN94,0)))*IF($F95&lt;EDATE(AN$4,AN$5*12),1,0)</f>
        <v>0.99002500000000004</v>
      </c>
      <c r="AO95" s="25">
        <f t="shared" si="385"/>
        <v>0.98</v>
      </c>
      <c r="AP95" s="25">
        <f t="shared" si="385"/>
        <v>0.98</v>
      </c>
    </row>
    <row r="96" spans="2:42" hidden="1" outlineLevel="1" x14ac:dyDescent="0.25">
      <c r="B96" s="1">
        <f t="shared" si="321"/>
        <v>31</v>
      </c>
      <c r="F96" s="24">
        <f t="shared" si="326"/>
        <v>44470</v>
      </c>
      <c r="G96" s="25">
        <f t="shared" si="316"/>
        <v>0.9731008538652306</v>
      </c>
      <c r="H96" s="25"/>
      <c r="I96" s="25"/>
      <c r="J96" s="25"/>
      <c r="K96" s="25"/>
      <c r="L96" s="25"/>
      <c r="M96" s="25"/>
      <c r="N96" s="25"/>
      <c r="O96" s="23"/>
      <c r="P96" s="25">
        <f t="shared" si="139"/>
        <v>1</v>
      </c>
      <c r="Q96" s="25">
        <f t="shared" si="140"/>
        <v>0.96838195609599986</v>
      </c>
      <c r="R96" s="25">
        <f t="shared" si="141"/>
        <v>0.96838195609599986</v>
      </c>
      <c r="S96" s="25">
        <f t="shared" si="142"/>
        <v>1</v>
      </c>
      <c r="T96" s="25">
        <f t="shared" si="143"/>
        <v>1</v>
      </c>
      <c r="U96" s="25">
        <f t="shared" si="144"/>
        <v>0.96838195609599986</v>
      </c>
      <c r="V96" s="25">
        <f t="shared" si="145"/>
        <v>0.96838195609599986</v>
      </c>
      <c r="W96" s="25">
        <f t="shared" si="146"/>
        <v>1</v>
      </c>
      <c r="X96" s="25">
        <f t="shared" si="147"/>
        <v>1</v>
      </c>
      <c r="Y96" s="25">
        <f t="shared" si="148"/>
        <v>1</v>
      </c>
      <c r="Z96" s="25">
        <f t="shared" si="149"/>
        <v>1</v>
      </c>
      <c r="AA96" s="25">
        <f t="shared" si="150"/>
        <v>1</v>
      </c>
      <c r="AB96" s="25">
        <f t="shared" si="151"/>
        <v>1</v>
      </c>
      <c r="AC96" s="25">
        <f t="shared" si="152"/>
        <v>0.97229263040099989</v>
      </c>
      <c r="AD96" s="25">
        <f t="shared" si="153"/>
        <v>0.98406399999999994</v>
      </c>
      <c r="AE96" s="25">
        <f t="shared" si="154"/>
        <v>0.98014950062500006</v>
      </c>
      <c r="AF96" s="25">
        <f t="shared" si="154"/>
        <v>0.96508152804944891</v>
      </c>
      <c r="AG96" s="25">
        <f t="shared" ref="AG96" si="387">IF($F96=AG$4,1,IF($F96&gt;=EDATE(AG$4,12),IF(AG$12="Prior Year",AG84*(1-AG$11),AG84-AG$11),IF(AG95&gt;0,AG95,0)))*IF($F96&lt;EDATE(AG$4,AG$5*12),1,0)</f>
        <v>0</v>
      </c>
      <c r="AH96" s="25">
        <f t="shared" si="156"/>
        <v>0.97229263040099989</v>
      </c>
      <c r="AI96" s="25">
        <f t="shared" si="156"/>
        <v>0.99002500000000004</v>
      </c>
      <c r="AJ96" s="25">
        <f t="shared" ref="AJ96:AK96" si="388">IF($F96=AJ$4,1,IF($F96&gt;=EDATE(AJ$4,12),IF(AJ$12="Prior Year",AJ84*(1-AJ$11),AJ84-AJ$11),IF(AJ95&gt;0,AJ95,0)))*IF($F96&lt;EDATE(AJ$4,AJ$5*12),1,0)</f>
        <v>0.99002500000000004</v>
      </c>
      <c r="AK96" s="25">
        <f t="shared" si="388"/>
        <v>0.99002500000000004</v>
      </c>
      <c r="AL96" s="25">
        <f t="shared" ref="AL96:AP96" si="389">IF($F96=AL$4,1,IF($F96&gt;=EDATE(AL$4,12),IF(AL$12="Prior Year",AL84*(1-AL$11),AL84-AL$11),IF(AL95&gt;0,AL95,0)))*IF($F96&lt;EDATE(AL$4,AL$5*12),1,0)</f>
        <v>0.99002500000000004</v>
      </c>
      <c r="AM96" s="25">
        <f t="shared" si="389"/>
        <v>0.99002500000000004</v>
      </c>
      <c r="AN96" s="25">
        <f t="shared" ref="AN96" si="390">IF($F96=AN$4,1,IF($F96&gt;=EDATE(AN$4,12),IF(AN$12="Prior Year",AN84*(1-AN$11),AN84-AN$11),IF(AN95&gt;0,AN95,0)))*IF($F96&lt;EDATE(AN$4,AN$5*12),1,0)</f>
        <v>0.99002500000000004</v>
      </c>
      <c r="AO96" s="25">
        <f t="shared" si="389"/>
        <v>0.98</v>
      </c>
      <c r="AP96" s="25">
        <f t="shared" si="389"/>
        <v>0.98</v>
      </c>
    </row>
    <row r="97" spans="2:42" hidden="1" outlineLevel="1" x14ac:dyDescent="0.25">
      <c r="B97" s="1">
        <f t="shared" si="321"/>
        <v>30</v>
      </c>
      <c r="F97" s="24">
        <f t="shared" si="326"/>
        <v>44501</v>
      </c>
      <c r="G97" s="25">
        <f t="shared" si="316"/>
        <v>0.97275473331126272</v>
      </c>
      <c r="H97" s="25"/>
      <c r="I97" s="25"/>
      <c r="J97" s="25"/>
      <c r="K97" s="25"/>
      <c r="L97" s="25"/>
      <c r="M97" s="25"/>
      <c r="N97" s="25"/>
      <c r="O97" s="23"/>
      <c r="P97" s="25">
        <f t="shared" si="139"/>
        <v>1</v>
      </c>
      <c r="Q97" s="25">
        <f t="shared" si="140"/>
        <v>0.96838195609599986</v>
      </c>
      <c r="R97" s="25">
        <f t="shared" si="141"/>
        <v>0.96838195609599986</v>
      </c>
      <c r="S97" s="25">
        <f t="shared" si="142"/>
        <v>1</v>
      </c>
      <c r="T97" s="25">
        <f t="shared" si="143"/>
        <v>1</v>
      </c>
      <c r="U97" s="25">
        <f t="shared" si="144"/>
        <v>0.96838195609599986</v>
      </c>
      <c r="V97" s="25">
        <f t="shared" si="145"/>
        <v>0.96838195609599986</v>
      </c>
      <c r="W97" s="25">
        <f t="shared" si="146"/>
        <v>1</v>
      </c>
      <c r="X97" s="25">
        <f t="shared" si="147"/>
        <v>1</v>
      </c>
      <c r="Y97" s="25">
        <f t="shared" si="148"/>
        <v>1</v>
      </c>
      <c r="Z97" s="25">
        <f t="shared" si="149"/>
        <v>1</v>
      </c>
      <c r="AA97" s="25">
        <f t="shared" si="150"/>
        <v>1</v>
      </c>
      <c r="AB97" s="25">
        <f t="shared" si="151"/>
        <v>1</v>
      </c>
      <c r="AC97" s="25">
        <f t="shared" si="152"/>
        <v>0.97229263040099989</v>
      </c>
      <c r="AD97" s="25">
        <f t="shared" si="153"/>
        <v>0.97619148799999989</v>
      </c>
      <c r="AE97" s="25">
        <f t="shared" si="154"/>
        <v>0.98014950062500006</v>
      </c>
      <c r="AF97" s="25">
        <f t="shared" si="154"/>
        <v>0.96508152804944891</v>
      </c>
      <c r="AG97" s="25">
        <f t="shared" ref="AG97" si="391">IF($F97=AG$4,1,IF($F97&gt;=EDATE(AG$4,12),IF(AG$12="Prior Year",AG85*(1-AG$11),AG85-AG$11),IF(AG96&gt;0,AG96,0)))*IF($F97&lt;EDATE(AG$4,AG$5*12),1,0)</f>
        <v>0</v>
      </c>
      <c r="AH97" s="25">
        <f t="shared" si="156"/>
        <v>0.97229263040099989</v>
      </c>
      <c r="AI97" s="25">
        <f t="shared" si="156"/>
        <v>0.99002500000000004</v>
      </c>
      <c r="AJ97" s="25">
        <f t="shared" ref="AJ97:AK97" si="392">IF($F97=AJ$4,1,IF($F97&gt;=EDATE(AJ$4,12),IF(AJ$12="Prior Year",AJ85*(1-AJ$11),AJ85-AJ$11),IF(AJ96&gt;0,AJ96,0)))*IF($F97&lt;EDATE(AJ$4,AJ$5*12),1,0)</f>
        <v>0.99002500000000004</v>
      </c>
      <c r="AK97" s="25">
        <f t="shared" si="392"/>
        <v>0.99002500000000004</v>
      </c>
      <c r="AL97" s="25">
        <f t="shared" ref="AL97:AP97" si="393">IF($F97=AL$4,1,IF($F97&gt;=EDATE(AL$4,12),IF(AL$12="Prior Year",AL85*(1-AL$11),AL85-AL$11),IF(AL96&gt;0,AL96,0)))*IF($F97&lt;EDATE(AL$4,AL$5*12),1,0)</f>
        <v>0.99002500000000004</v>
      </c>
      <c r="AM97" s="25">
        <f t="shared" si="393"/>
        <v>0.99002500000000004</v>
      </c>
      <c r="AN97" s="25">
        <f t="shared" ref="AN97" si="394">IF($F97=AN$4,1,IF($F97&gt;=EDATE(AN$4,12),IF(AN$12="Prior Year",AN85*(1-AN$11),AN85-AN$11),IF(AN96&gt;0,AN96,0)))*IF($F97&lt;EDATE(AN$4,AN$5*12),1,0)</f>
        <v>0.99002500000000004</v>
      </c>
      <c r="AO97" s="25">
        <f t="shared" si="393"/>
        <v>0.98</v>
      </c>
      <c r="AP97" s="25">
        <f t="shared" si="393"/>
        <v>0.98</v>
      </c>
    </row>
    <row r="98" spans="2:42" hidden="1" outlineLevel="1" x14ac:dyDescent="0.25">
      <c r="B98" s="1">
        <f t="shared" si="321"/>
        <v>31</v>
      </c>
      <c r="F98" s="26">
        <f t="shared" si="326"/>
        <v>44531</v>
      </c>
      <c r="G98" s="27">
        <f t="shared" si="316"/>
        <v>0.97120094777883648</v>
      </c>
      <c r="H98" s="27"/>
      <c r="I98" s="27"/>
      <c r="J98" s="27"/>
      <c r="K98" s="27"/>
      <c r="L98" s="27"/>
      <c r="M98" s="27"/>
      <c r="N98" s="27"/>
      <c r="O98" s="28"/>
      <c r="P98" s="27">
        <f t="shared" si="139"/>
        <v>1</v>
      </c>
      <c r="Q98" s="27">
        <f t="shared" si="140"/>
        <v>0.96838195609599986</v>
      </c>
      <c r="R98" s="27">
        <f t="shared" si="141"/>
        <v>0.96838195609599986</v>
      </c>
      <c r="S98" s="27">
        <f t="shared" si="142"/>
        <v>1</v>
      </c>
      <c r="T98" s="27">
        <f t="shared" si="143"/>
        <v>1</v>
      </c>
      <c r="U98" s="27">
        <f t="shared" si="144"/>
        <v>0.96838195609599986</v>
      </c>
      <c r="V98" s="27">
        <f t="shared" si="145"/>
        <v>0.96838195609599986</v>
      </c>
      <c r="W98" s="27">
        <f t="shared" si="146"/>
        <v>1</v>
      </c>
      <c r="X98" s="27">
        <f t="shared" si="147"/>
        <v>1</v>
      </c>
      <c r="Y98" s="27">
        <f t="shared" si="148"/>
        <v>1</v>
      </c>
      <c r="Z98" s="27">
        <f t="shared" si="149"/>
        <v>1</v>
      </c>
      <c r="AA98" s="27">
        <f t="shared" si="150"/>
        <v>1</v>
      </c>
      <c r="AB98" s="27">
        <f t="shared" si="151"/>
        <v>1</v>
      </c>
      <c r="AC98" s="27">
        <f t="shared" si="152"/>
        <v>0.97229263040099989</v>
      </c>
      <c r="AD98" s="27">
        <f t="shared" si="153"/>
        <v>0.97619148799999989</v>
      </c>
      <c r="AE98" s="27">
        <f t="shared" si="154"/>
        <v>0.98014950062500006</v>
      </c>
      <c r="AF98" s="27">
        <f t="shared" si="154"/>
        <v>0.96508152804944891</v>
      </c>
      <c r="AG98" s="27">
        <f t="shared" ref="AG98" si="395">IF($F98=AG$4,1,IF($F98&gt;=EDATE(AG$4,12),IF(AG$12="Prior Year",AG86*(1-AG$11),AG86-AG$11),IF(AG97&gt;0,AG97,0)))*IF($F98&lt;EDATE(AG$4,AG$5*12),1,0)</f>
        <v>0</v>
      </c>
      <c r="AH98" s="27">
        <f t="shared" si="156"/>
        <v>0.96548658198819293</v>
      </c>
      <c r="AI98" s="27">
        <f t="shared" si="156"/>
        <v>0.99002500000000004</v>
      </c>
      <c r="AJ98" s="27">
        <f t="shared" ref="AJ98:AK98" si="396">IF($F98=AJ$4,1,IF($F98&gt;=EDATE(AJ$4,12),IF(AJ$12="Prior Year",AJ86*(1-AJ$11),AJ86-AJ$11),IF(AJ97&gt;0,AJ97,0)))*IF($F98&lt;EDATE(AJ$4,AJ$5*12),1,0)</f>
        <v>0.99002500000000004</v>
      </c>
      <c r="AK98" s="27">
        <f t="shared" si="396"/>
        <v>0.99002500000000004</v>
      </c>
      <c r="AL98" s="27">
        <f t="shared" ref="AL98:AP98" si="397">IF($F98=AL$4,1,IF($F98&gt;=EDATE(AL$4,12),IF(AL$12="Prior Year",AL86*(1-AL$11),AL86-AL$11),IF(AL97&gt;0,AL97,0)))*IF($F98&lt;EDATE(AL$4,AL$5*12),1,0)</f>
        <v>0.99002500000000004</v>
      </c>
      <c r="AM98" s="27">
        <f t="shared" si="397"/>
        <v>0.99002500000000004</v>
      </c>
      <c r="AN98" s="27">
        <f t="shared" ref="AN98" si="398">IF($F98=AN$4,1,IF($F98&gt;=EDATE(AN$4,12),IF(AN$12="Prior Year",AN86*(1-AN$11),AN86-AN$11),IF(AN97&gt;0,AN97,0)))*IF($F98&lt;EDATE(AN$4,AN$5*12),1,0)</f>
        <v>0.99002500000000004</v>
      </c>
      <c r="AO98" s="27">
        <f t="shared" si="397"/>
        <v>0.97499999999999998</v>
      </c>
      <c r="AP98" s="27">
        <f t="shared" si="397"/>
        <v>0.98</v>
      </c>
    </row>
    <row r="99" spans="2:42" hidden="1" outlineLevel="1" x14ac:dyDescent="0.25">
      <c r="B99" s="1">
        <f t="shared" si="321"/>
        <v>31</v>
      </c>
      <c r="F99" s="24">
        <f t="shared" si="326"/>
        <v>44562</v>
      </c>
      <c r="G99" s="25">
        <f t="shared" si="316"/>
        <v>0.96922468297547404</v>
      </c>
      <c r="H99" s="25"/>
      <c r="I99" s="25"/>
      <c r="J99" s="25"/>
      <c r="K99" s="25"/>
      <c r="L99" s="25"/>
      <c r="M99" s="25"/>
      <c r="N99" s="25"/>
      <c r="O99" s="23"/>
      <c r="P99" s="25">
        <f t="shared" si="139"/>
        <v>1</v>
      </c>
      <c r="Q99" s="25">
        <f t="shared" si="140"/>
        <v>0.96063490044723188</v>
      </c>
      <c r="R99" s="25">
        <f t="shared" si="141"/>
        <v>0.96063490044723188</v>
      </c>
      <c r="S99" s="25">
        <f t="shared" si="142"/>
        <v>1</v>
      </c>
      <c r="T99" s="25">
        <f t="shared" si="143"/>
        <v>1</v>
      </c>
      <c r="U99" s="25">
        <f t="shared" si="144"/>
        <v>0.96063490044723188</v>
      </c>
      <c r="V99" s="25">
        <f t="shared" si="145"/>
        <v>0.96063490044723188</v>
      </c>
      <c r="W99" s="25">
        <f t="shared" si="146"/>
        <v>1</v>
      </c>
      <c r="X99" s="25">
        <f t="shared" si="147"/>
        <v>1</v>
      </c>
      <c r="Y99" s="25">
        <f t="shared" si="148"/>
        <v>1</v>
      </c>
      <c r="Z99" s="25">
        <f t="shared" si="149"/>
        <v>1</v>
      </c>
      <c r="AA99" s="25">
        <f t="shared" si="150"/>
        <v>1</v>
      </c>
      <c r="AB99" s="25">
        <f t="shared" si="151"/>
        <v>1</v>
      </c>
      <c r="AC99" s="25">
        <f t="shared" si="152"/>
        <v>0.96548658198819293</v>
      </c>
      <c r="AD99" s="25">
        <f t="shared" si="153"/>
        <v>0.97619148799999989</v>
      </c>
      <c r="AE99" s="25">
        <f t="shared" si="154"/>
        <v>0.97524875312187509</v>
      </c>
      <c r="AF99" s="25">
        <f t="shared" si="154"/>
        <v>0.96508152804944891</v>
      </c>
      <c r="AG99" s="25">
        <f t="shared" ref="AG99" si="399">IF($F99=AG$4,1,IF($F99&gt;=EDATE(AG$4,12),IF(AG$12="Prior Year",AG87*(1-AG$11),AG87-AG$11),IF(AG98&gt;0,AG98,0)))*IF($F99&lt;EDATE(AG$4,AG$5*12),1,0)</f>
        <v>0</v>
      </c>
      <c r="AH99" s="25">
        <f t="shared" si="156"/>
        <v>0.96548658198819293</v>
      </c>
      <c r="AI99" s="25">
        <f t="shared" si="156"/>
        <v>0.98507487500000002</v>
      </c>
      <c r="AJ99" s="25">
        <f t="shared" ref="AJ99:AK99" si="400">IF($F99=AJ$4,1,IF($F99&gt;=EDATE(AJ$4,12),IF(AJ$12="Prior Year",AJ87*(1-AJ$11),AJ87-AJ$11),IF(AJ98&gt;0,AJ98,0)))*IF($F99&lt;EDATE(AJ$4,AJ$5*12),1,0)</f>
        <v>0.98507487500000002</v>
      </c>
      <c r="AK99" s="25">
        <f t="shared" si="400"/>
        <v>0.98507487500000002</v>
      </c>
      <c r="AL99" s="25">
        <f t="shared" ref="AL99:AP99" si="401">IF($F99=AL$4,1,IF($F99&gt;=EDATE(AL$4,12),IF(AL$12="Prior Year",AL87*(1-AL$11),AL87-AL$11),IF(AL98&gt;0,AL98,0)))*IF($F99&lt;EDATE(AL$4,AL$5*12),1,0)</f>
        <v>0.98507487500000002</v>
      </c>
      <c r="AM99" s="25">
        <f t="shared" si="401"/>
        <v>0.98507487500000002</v>
      </c>
      <c r="AN99" s="25">
        <f t="shared" ref="AN99" si="402">IF($F99=AN$4,1,IF($F99&gt;=EDATE(AN$4,12),IF(AN$12="Prior Year",AN87*(1-AN$11),AN87-AN$11),IF(AN98&gt;0,AN98,0)))*IF($F99&lt;EDATE(AN$4,AN$5*12),1,0)</f>
        <v>0.98507487500000002</v>
      </c>
      <c r="AO99" s="25">
        <f t="shared" si="401"/>
        <v>0.97499999999999998</v>
      </c>
      <c r="AP99" s="25">
        <f t="shared" si="401"/>
        <v>0.97499999999999998</v>
      </c>
    </row>
    <row r="100" spans="2:42" hidden="1" outlineLevel="1" x14ac:dyDescent="0.25">
      <c r="B100" s="1">
        <f t="shared" si="321"/>
        <v>28</v>
      </c>
      <c r="F100" s="24">
        <f t="shared" si="326"/>
        <v>44593</v>
      </c>
      <c r="G100" s="25">
        <f t="shared" si="316"/>
        <v>0.96922468297547404</v>
      </c>
      <c r="H100" s="25"/>
      <c r="I100" s="25"/>
      <c r="J100" s="25"/>
      <c r="K100" s="25"/>
      <c r="L100" s="25"/>
      <c r="M100" s="25"/>
      <c r="N100" s="25"/>
      <c r="O100" s="23"/>
      <c r="P100" s="25">
        <f t="shared" si="139"/>
        <v>1</v>
      </c>
      <c r="Q100" s="25">
        <f t="shared" si="140"/>
        <v>0.96063490044723188</v>
      </c>
      <c r="R100" s="25">
        <f t="shared" si="141"/>
        <v>0.96063490044723188</v>
      </c>
      <c r="S100" s="25">
        <f t="shared" si="142"/>
        <v>1</v>
      </c>
      <c r="T100" s="25">
        <f t="shared" si="143"/>
        <v>1</v>
      </c>
      <c r="U100" s="25">
        <f t="shared" si="144"/>
        <v>0.96063490044723188</v>
      </c>
      <c r="V100" s="25">
        <f t="shared" si="145"/>
        <v>0.96063490044723188</v>
      </c>
      <c r="W100" s="25">
        <f t="shared" si="146"/>
        <v>1</v>
      </c>
      <c r="X100" s="25">
        <f t="shared" si="147"/>
        <v>1</v>
      </c>
      <c r="Y100" s="25">
        <f t="shared" si="148"/>
        <v>1</v>
      </c>
      <c r="Z100" s="25">
        <f t="shared" si="149"/>
        <v>1</v>
      </c>
      <c r="AA100" s="25">
        <f t="shared" si="150"/>
        <v>1</v>
      </c>
      <c r="AB100" s="25">
        <f t="shared" si="151"/>
        <v>1</v>
      </c>
      <c r="AC100" s="25">
        <f t="shared" si="152"/>
        <v>0.96548658198819293</v>
      </c>
      <c r="AD100" s="25">
        <f t="shared" si="153"/>
        <v>0.97619148799999989</v>
      </c>
      <c r="AE100" s="25">
        <f t="shared" si="154"/>
        <v>0.97524875312187509</v>
      </c>
      <c r="AF100" s="25">
        <f t="shared" si="154"/>
        <v>0.96508152804944891</v>
      </c>
      <c r="AG100" s="25">
        <f t="shared" ref="AG100" si="403">IF($F100=AG$4,1,IF($F100&gt;=EDATE(AG$4,12),IF(AG$12="Prior Year",AG88*(1-AG$11),AG88-AG$11),IF(AG99&gt;0,AG99,0)))*IF($F100&lt;EDATE(AG$4,AG$5*12),1,0)</f>
        <v>0</v>
      </c>
      <c r="AH100" s="25">
        <f t="shared" si="156"/>
        <v>0.96548658198819293</v>
      </c>
      <c r="AI100" s="25">
        <f t="shared" si="156"/>
        <v>0.98507487500000002</v>
      </c>
      <c r="AJ100" s="25">
        <f t="shared" ref="AJ100:AK100" si="404">IF($F100=AJ$4,1,IF($F100&gt;=EDATE(AJ$4,12),IF(AJ$12="Prior Year",AJ88*(1-AJ$11),AJ88-AJ$11),IF(AJ99&gt;0,AJ99,0)))*IF($F100&lt;EDATE(AJ$4,AJ$5*12),1,0)</f>
        <v>0.98507487500000002</v>
      </c>
      <c r="AK100" s="25">
        <f t="shared" si="404"/>
        <v>0.98507487500000002</v>
      </c>
      <c r="AL100" s="25">
        <f t="shared" ref="AL100:AP100" si="405">IF($F100=AL$4,1,IF($F100&gt;=EDATE(AL$4,12),IF(AL$12="Prior Year",AL88*(1-AL$11),AL88-AL$11),IF(AL99&gt;0,AL99,0)))*IF($F100&lt;EDATE(AL$4,AL$5*12),1,0)</f>
        <v>0.98507487500000002</v>
      </c>
      <c r="AM100" s="25">
        <f t="shared" si="405"/>
        <v>0.98507487500000002</v>
      </c>
      <c r="AN100" s="25">
        <f t="shared" ref="AN100" si="406">IF($F100=AN$4,1,IF($F100&gt;=EDATE(AN$4,12),IF(AN$12="Prior Year",AN88*(1-AN$11),AN88-AN$11),IF(AN99&gt;0,AN99,0)))*IF($F100&lt;EDATE(AN$4,AN$5*12),1,0)</f>
        <v>0.98507487500000002</v>
      </c>
      <c r="AO100" s="25">
        <f t="shared" si="405"/>
        <v>0.97499999999999998</v>
      </c>
      <c r="AP100" s="25">
        <f t="shared" si="405"/>
        <v>0.97499999999999998</v>
      </c>
    </row>
    <row r="101" spans="2:42" hidden="1" outlineLevel="1" x14ac:dyDescent="0.25">
      <c r="B101" s="1">
        <f t="shared" si="321"/>
        <v>31</v>
      </c>
      <c r="F101" s="24">
        <f t="shared" si="326"/>
        <v>44621</v>
      </c>
      <c r="G101" s="25">
        <f t="shared" si="316"/>
        <v>0.96922468297547404</v>
      </c>
      <c r="H101" s="25"/>
      <c r="I101" s="25"/>
      <c r="J101" s="25"/>
      <c r="K101" s="25"/>
      <c r="L101" s="25"/>
      <c r="M101" s="25"/>
      <c r="N101" s="25"/>
      <c r="O101" s="23"/>
      <c r="P101" s="25">
        <f t="shared" si="139"/>
        <v>1</v>
      </c>
      <c r="Q101" s="25">
        <f t="shared" si="140"/>
        <v>0.96063490044723188</v>
      </c>
      <c r="R101" s="25">
        <f t="shared" si="141"/>
        <v>0.96063490044723188</v>
      </c>
      <c r="S101" s="25">
        <f t="shared" si="142"/>
        <v>1</v>
      </c>
      <c r="T101" s="25">
        <f t="shared" si="143"/>
        <v>1</v>
      </c>
      <c r="U101" s="25">
        <f t="shared" si="144"/>
        <v>0.96063490044723188</v>
      </c>
      <c r="V101" s="25">
        <f t="shared" si="145"/>
        <v>0.96063490044723188</v>
      </c>
      <c r="W101" s="25">
        <f t="shared" si="146"/>
        <v>1</v>
      </c>
      <c r="X101" s="25">
        <f t="shared" si="147"/>
        <v>1</v>
      </c>
      <c r="Y101" s="25">
        <f t="shared" si="148"/>
        <v>1</v>
      </c>
      <c r="Z101" s="25">
        <f t="shared" si="149"/>
        <v>1</v>
      </c>
      <c r="AA101" s="25">
        <f t="shared" si="150"/>
        <v>1</v>
      </c>
      <c r="AB101" s="25">
        <f t="shared" si="151"/>
        <v>1</v>
      </c>
      <c r="AC101" s="25">
        <f t="shared" si="152"/>
        <v>0.96548658198819293</v>
      </c>
      <c r="AD101" s="25">
        <f t="shared" si="153"/>
        <v>0.97619148799999989</v>
      </c>
      <c r="AE101" s="25">
        <f t="shared" si="154"/>
        <v>0.97524875312187509</v>
      </c>
      <c r="AF101" s="25">
        <f t="shared" si="154"/>
        <v>0.96508152804944891</v>
      </c>
      <c r="AG101" s="25">
        <f t="shared" ref="AG101" si="407">IF($F101=AG$4,1,IF($F101&gt;=EDATE(AG$4,12),IF(AG$12="Prior Year",AG89*(1-AG$11),AG89-AG$11),IF(AG100&gt;0,AG100,0)))*IF($F101&lt;EDATE(AG$4,AG$5*12),1,0)</f>
        <v>0</v>
      </c>
      <c r="AH101" s="25">
        <f t="shared" si="156"/>
        <v>0.96548658198819293</v>
      </c>
      <c r="AI101" s="25">
        <f t="shared" si="156"/>
        <v>0.98507487500000002</v>
      </c>
      <c r="AJ101" s="25">
        <f t="shared" ref="AJ101:AK101" si="408">IF($F101=AJ$4,1,IF($F101&gt;=EDATE(AJ$4,12),IF(AJ$12="Prior Year",AJ89*(1-AJ$11),AJ89-AJ$11),IF(AJ100&gt;0,AJ100,0)))*IF($F101&lt;EDATE(AJ$4,AJ$5*12),1,0)</f>
        <v>0.98507487500000002</v>
      </c>
      <c r="AK101" s="25">
        <f t="shared" si="408"/>
        <v>0.98507487500000002</v>
      </c>
      <c r="AL101" s="25">
        <f t="shared" ref="AL101:AP101" si="409">IF($F101=AL$4,1,IF($F101&gt;=EDATE(AL$4,12),IF(AL$12="Prior Year",AL89*(1-AL$11),AL89-AL$11),IF(AL100&gt;0,AL100,0)))*IF($F101&lt;EDATE(AL$4,AL$5*12),1,0)</f>
        <v>0.98507487500000002</v>
      </c>
      <c r="AM101" s="25">
        <f t="shared" si="409"/>
        <v>0.98507487500000002</v>
      </c>
      <c r="AN101" s="25">
        <f t="shared" ref="AN101" si="410">IF($F101=AN$4,1,IF($F101&gt;=EDATE(AN$4,12),IF(AN$12="Prior Year",AN89*(1-AN$11),AN89-AN$11),IF(AN100&gt;0,AN100,0)))*IF($F101&lt;EDATE(AN$4,AN$5*12),1,0)</f>
        <v>0.98507487500000002</v>
      </c>
      <c r="AO101" s="25">
        <f t="shared" si="409"/>
        <v>0.97499999999999998</v>
      </c>
      <c r="AP101" s="25">
        <f t="shared" si="409"/>
        <v>0.97499999999999998</v>
      </c>
    </row>
    <row r="102" spans="2:42" hidden="1" outlineLevel="1" x14ac:dyDescent="0.25">
      <c r="B102" s="1">
        <f t="shared" si="321"/>
        <v>30</v>
      </c>
      <c r="F102" s="24">
        <f t="shared" si="326"/>
        <v>44652</v>
      </c>
      <c r="G102" s="25">
        <f t="shared" si="316"/>
        <v>0.96922468297547404</v>
      </c>
      <c r="H102" s="25"/>
      <c r="I102" s="25"/>
      <c r="J102" s="25"/>
      <c r="K102" s="25"/>
      <c r="L102" s="25"/>
      <c r="M102" s="25"/>
      <c r="N102" s="25"/>
      <c r="O102" s="23"/>
      <c r="P102" s="25">
        <f t="shared" si="139"/>
        <v>1</v>
      </c>
      <c r="Q102" s="25">
        <f t="shared" si="140"/>
        <v>0.96063490044723188</v>
      </c>
      <c r="R102" s="25">
        <f t="shared" si="141"/>
        <v>0.96063490044723188</v>
      </c>
      <c r="S102" s="25">
        <f t="shared" si="142"/>
        <v>1</v>
      </c>
      <c r="T102" s="25">
        <f t="shared" si="143"/>
        <v>1</v>
      </c>
      <c r="U102" s="25">
        <f t="shared" si="144"/>
        <v>0.96063490044723188</v>
      </c>
      <c r="V102" s="25">
        <f t="shared" si="145"/>
        <v>0.96063490044723188</v>
      </c>
      <c r="W102" s="25">
        <f t="shared" si="146"/>
        <v>1</v>
      </c>
      <c r="X102" s="25">
        <f t="shared" si="147"/>
        <v>1</v>
      </c>
      <c r="Y102" s="25">
        <f t="shared" si="148"/>
        <v>1</v>
      </c>
      <c r="Z102" s="25">
        <f t="shared" si="149"/>
        <v>1</v>
      </c>
      <c r="AA102" s="25">
        <f t="shared" si="150"/>
        <v>1</v>
      </c>
      <c r="AB102" s="25">
        <f t="shared" si="151"/>
        <v>1</v>
      </c>
      <c r="AC102" s="25">
        <f t="shared" si="152"/>
        <v>0.96548658198819293</v>
      </c>
      <c r="AD102" s="25">
        <f t="shared" si="153"/>
        <v>0.97619148799999989</v>
      </c>
      <c r="AE102" s="25">
        <f t="shared" si="154"/>
        <v>0.97524875312187509</v>
      </c>
      <c r="AF102" s="25">
        <f t="shared" si="154"/>
        <v>0.96508152804944891</v>
      </c>
      <c r="AG102" s="25">
        <f t="shared" ref="AG102" si="411">IF($F102=AG$4,1,IF($F102&gt;=EDATE(AG$4,12),IF(AG$12="Prior Year",AG90*(1-AG$11),AG90-AG$11),IF(AG101&gt;0,AG101,0)))*IF($F102&lt;EDATE(AG$4,AG$5*12),1,0)</f>
        <v>0</v>
      </c>
      <c r="AH102" s="25">
        <f t="shared" si="156"/>
        <v>0.96548658198819293</v>
      </c>
      <c r="AI102" s="25">
        <f t="shared" si="156"/>
        <v>0.98507487500000002</v>
      </c>
      <c r="AJ102" s="25">
        <f t="shared" ref="AJ102:AK102" si="412">IF($F102=AJ$4,1,IF($F102&gt;=EDATE(AJ$4,12),IF(AJ$12="Prior Year",AJ90*(1-AJ$11),AJ90-AJ$11),IF(AJ101&gt;0,AJ101,0)))*IF($F102&lt;EDATE(AJ$4,AJ$5*12),1,0)</f>
        <v>0.98507487500000002</v>
      </c>
      <c r="AK102" s="25">
        <f t="shared" si="412"/>
        <v>0.98507487500000002</v>
      </c>
      <c r="AL102" s="25">
        <f t="shared" ref="AL102:AP102" si="413">IF($F102=AL$4,1,IF($F102&gt;=EDATE(AL$4,12),IF(AL$12="Prior Year",AL90*(1-AL$11),AL90-AL$11),IF(AL101&gt;0,AL101,0)))*IF($F102&lt;EDATE(AL$4,AL$5*12),1,0)</f>
        <v>0.98507487500000002</v>
      </c>
      <c r="AM102" s="25">
        <f t="shared" si="413"/>
        <v>0.98507487500000002</v>
      </c>
      <c r="AN102" s="25">
        <f t="shared" ref="AN102" si="414">IF($F102=AN$4,1,IF($F102&gt;=EDATE(AN$4,12),IF(AN$12="Prior Year",AN90*(1-AN$11),AN90-AN$11),IF(AN101&gt;0,AN101,0)))*IF($F102&lt;EDATE(AN$4,AN$5*12),1,0)</f>
        <v>0.98507487500000002</v>
      </c>
      <c r="AO102" s="25">
        <f t="shared" si="413"/>
        <v>0.97499999999999998</v>
      </c>
      <c r="AP102" s="25">
        <f t="shared" si="413"/>
        <v>0.97499999999999998</v>
      </c>
    </row>
    <row r="103" spans="2:42" hidden="1" outlineLevel="1" x14ac:dyDescent="0.25">
      <c r="B103" s="1">
        <f t="shared" si="321"/>
        <v>31</v>
      </c>
      <c r="F103" s="24">
        <f t="shared" si="326"/>
        <v>44682</v>
      </c>
      <c r="G103" s="25">
        <f t="shared" si="316"/>
        <v>0.96922468297547404</v>
      </c>
      <c r="H103" s="25"/>
      <c r="I103" s="25"/>
      <c r="J103" s="25"/>
      <c r="K103" s="25"/>
      <c r="L103" s="25"/>
      <c r="M103" s="25"/>
      <c r="N103" s="25"/>
      <c r="O103" s="23"/>
      <c r="P103" s="25">
        <f t="shared" ref="P103:P166" si="415">IF($F103=P$4,1,IF($F103&gt;=EDATE(P$4,12),IF(P$12="Prior Year",P91*(1-P$11),P91-P$11),IF(P102&gt;0,P102,0)))*IF($F103&lt;EDATE(P$4,P$5*12),1,0)</f>
        <v>1</v>
      </c>
      <c r="Q103" s="25">
        <f t="shared" ref="Q103:Q166" si="416">IF($F103=Q$4,1,IF($F103&gt;=EDATE(Q$4,12),IF(Q$12="Prior Year",Q91*(1-Q$11),Q91-Q$11),IF(Q102&gt;0,Q102,0)))*IF($F103&lt;EDATE(Q$4,Q$5*12),1,0)</f>
        <v>0.96063490044723188</v>
      </c>
      <c r="R103" s="25">
        <f t="shared" ref="R103:R166" si="417">IF($F103=R$4,1,IF($F103&gt;=EDATE(R$4,12),IF(R$12="Prior Year",R91*(1-R$11),R91-R$11),IF(R102&gt;0,R102,0)))*IF($F103&lt;EDATE(R$4,R$5*12),1,0)</f>
        <v>0.96063490044723188</v>
      </c>
      <c r="S103" s="25">
        <f t="shared" ref="S103:S166" si="418">IF($F103=S$4,1,IF($F103&gt;=EDATE(S$4,12),IF(S$12="Prior Year",S91*(1-S$11),S91-S$11),IF(S102&gt;0,S102,0)))*IF($F103&lt;EDATE(S$4,S$5*12),1,0)</f>
        <v>1</v>
      </c>
      <c r="T103" s="25">
        <f t="shared" ref="T103:T166" si="419">IF($F103=T$4,1,IF($F103&gt;=EDATE(T$4,12),IF(T$12="Prior Year",T91*(1-T$11),T91-T$11),IF(T102&gt;0,T102,0)))*IF($F103&lt;EDATE(T$4,T$5*12),1,0)</f>
        <v>1</v>
      </c>
      <c r="U103" s="25">
        <f t="shared" ref="U103:U166" si="420">IF($F103=U$4,1,IF($F103&gt;=EDATE(U$4,12),IF(U$12="Prior Year",U91*(1-U$11),U91-U$11),IF(U102&gt;0,U102,0)))*IF($F103&lt;EDATE(U$4,U$5*12),1,0)</f>
        <v>0.96063490044723188</v>
      </c>
      <c r="V103" s="25">
        <f t="shared" ref="V103:V166" si="421">IF($F103=V$4,1,IF($F103&gt;=EDATE(V$4,12),IF(V$12="Prior Year",V91*(1-V$11),V91-V$11),IF(V102&gt;0,V102,0)))*IF($F103&lt;EDATE(V$4,V$5*12),1,0)</f>
        <v>0.96063490044723188</v>
      </c>
      <c r="W103" s="25">
        <f t="shared" ref="W103:W166" si="422">IF($F103=W$4,1,IF($F103&gt;=EDATE(W$4,12),IF(W$12="Prior Year",W91*(1-W$11),W91-W$11),IF(W102&gt;0,W102,0)))*IF($F103&lt;EDATE(W$4,W$5*12),1,0)</f>
        <v>1</v>
      </c>
      <c r="X103" s="25">
        <f t="shared" ref="X103:X166" si="423">IF($F103=X$4,1,IF($F103&gt;=EDATE(X$4,12),IF(X$12="Prior Year",X91*(1-X$11),X91-X$11),IF(X102&gt;0,X102,0)))*IF($F103&lt;EDATE(X$4,X$5*12),1,0)</f>
        <v>1</v>
      </c>
      <c r="Y103" s="25">
        <f t="shared" ref="Y103:Y166" si="424">IF($F103=Y$4,1,IF($F103&gt;=EDATE(Y$4,12),IF(Y$12="Prior Year",Y91*(1-Y$11),Y91-Y$11),IF(Y102&gt;0,Y102,0)))*IF($F103&lt;EDATE(Y$4,Y$5*12),1,0)</f>
        <v>1</v>
      </c>
      <c r="Z103" s="25">
        <f t="shared" ref="Z103:Z166" si="425">IF($F103=Z$4,1,IF($F103&gt;=EDATE(Z$4,12),IF(Z$12="Prior Year",Z91*(1-Z$11),Z91-Z$11),IF(Z102&gt;0,Z102,0)))*IF($F103&lt;EDATE(Z$4,Z$5*12),1,0)</f>
        <v>1</v>
      </c>
      <c r="AA103" s="25">
        <f t="shared" ref="AA103:AA166" si="426">IF($F103=AA$4,1,IF($F103&gt;=EDATE(AA$4,12),IF(AA$12="Prior Year",AA91*(1-AA$11),AA91-AA$11),IF(AA102&gt;0,AA102,0)))*IF($F103&lt;EDATE(AA$4,AA$5*12),1,0)</f>
        <v>1</v>
      </c>
      <c r="AB103" s="25">
        <f t="shared" ref="AB103:AB166" si="427">IF($F103=AB$4,1,IF($F103&gt;=EDATE(AB$4,12),IF(AB$12="Prior Year",AB91*(1-AB$11),AB91-AB$11),IF(AB102&gt;0,AB102,0)))*IF($F103&lt;EDATE(AB$4,AB$5*12),1,0)</f>
        <v>1</v>
      </c>
      <c r="AC103" s="25">
        <f t="shared" ref="AC103:AC166" si="428">IF($F103=AC$4,1,IF($F103&gt;=EDATE(AC$4,12),IF(AC$12="Prior Year",AC91*(1-AC$11),AC91-AC$11),IF(AC102&gt;0,AC102,0)))*IF($F103&lt;EDATE(AC$4,AC$5*12),1,0)</f>
        <v>0.96548658198819293</v>
      </c>
      <c r="AD103" s="25">
        <f t="shared" ref="AD103:AD166" si="429">IF($F103=AD$4,1,IF($F103&gt;=EDATE(AD$4,12),IF(AD$12="Prior Year",AD91*(1-AD$11),AD91-AD$11),IF(AD102&gt;0,AD102,0)))*IF($F103&lt;EDATE(AD$4,AD$5*12),1,0)</f>
        <v>0.97619148799999989</v>
      </c>
      <c r="AE103" s="25">
        <f t="shared" ref="AE103:AF166" si="430">IF($F103=AE$4,1,IF($F103&gt;=EDATE(AE$4,12),IF(AE$12="Prior Year",AE91*(1-AE$11),AE91-AE$11),IF(AE102&gt;0,AE102,0)))*IF($F103&lt;EDATE(AE$4,AE$5*12),1,0)</f>
        <v>0.97524875312187509</v>
      </c>
      <c r="AF103" s="25">
        <f t="shared" si="430"/>
        <v>0.96508152804944891</v>
      </c>
      <c r="AG103" s="25">
        <f t="shared" ref="AG103" si="431">IF($F103=AG$4,1,IF($F103&gt;=EDATE(AG$4,12),IF(AG$12="Prior Year",AG91*(1-AG$11),AG91-AG$11),IF(AG102&gt;0,AG102,0)))*IF($F103&lt;EDATE(AG$4,AG$5*12),1,0)</f>
        <v>0</v>
      </c>
      <c r="AH103" s="25">
        <f t="shared" ref="AH103:AI166" si="432">IF($F103=AH$4,1,IF($F103&gt;=EDATE(AH$4,12),IF(AH$12="Prior Year",AH91*(1-AH$11),AH91-AH$11),IF(AH102&gt;0,AH102,0)))*IF($F103&lt;EDATE(AH$4,AH$5*12),1,0)</f>
        <v>0.96548658198819293</v>
      </c>
      <c r="AI103" s="25">
        <f t="shared" si="432"/>
        <v>0.98507487500000002</v>
      </c>
      <c r="AJ103" s="25">
        <f t="shared" ref="AJ103:AK103" si="433">IF($F103=AJ$4,1,IF($F103&gt;=EDATE(AJ$4,12),IF(AJ$12="Prior Year",AJ91*(1-AJ$11),AJ91-AJ$11),IF(AJ102&gt;0,AJ102,0)))*IF($F103&lt;EDATE(AJ$4,AJ$5*12),1,0)</f>
        <v>0.98507487500000002</v>
      </c>
      <c r="AK103" s="25">
        <f t="shared" si="433"/>
        <v>0.98507487500000002</v>
      </c>
      <c r="AL103" s="25">
        <f t="shared" ref="AL103:AP103" si="434">IF($F103=AL$4,1,IF($F103&gt;=EDATE(AL$4,12),IF(AL$12="Prior Year",AL91*(1-AL$11),AL91-AL$11),IF(AL102&gt;0,AL102,0)))*IF($F103&lt;EDATE(AL$4,AL$5*12),1,0)</f>
        <v>0.98507487500000002</v>
      </c>
      <c r="AM103" s="25">
        <f t="shared" si="434"/>
        <v>0.98507487500000002</v>
      </c>
      <c r="AN103" s="25">
        <f t="shared" ref="AN103" si="435">IF($F103=AN$4,1,IF($F103&gt;=EDATE(AN$4,12),IF(AN$12="Prior Year",AN91*(1-AN$11),AN91-AN$11),IF(AN102&gt;0,AN102,0)))*IF($F103&lt;EDATE(AN$4,AN$5*12),1,0)</f>
        <v>0.98507487500000002</v>
      </c>
      <c r="AO103" s="25">
        <f t="shared" si="434"/>
        <v>0.97499999999999998</v>
      </c>
      <c r="AP103" s="25">
        <f t="shared" si="434"/>
        <v>0.97499999999999998</v>
      </c>
    </row>
    <row r="104" spans="2:42" hidden="1" outlineLevel="1" x14ac:dyDescent="0.25">
      <c r="B104" s="1">
        <f t="shared" si="321"/>
        <v>30</v>
      </c>
      <c r="F104" s="24">
        <f t="shared" si="326"/>
        <v>44713</v>
      </c>
      <c r="G104" s="25">
        <f t="shared" si="316"/>
        <v>0.96922468297547404</v>
      </c>
      <c r="H104" s="25"/>
      <c r="I104" s="25"/>
      <c r="J104" s="25"/>
      <c r="K104" s="25"/>
      <c r="L104" s="25"/>
      <c r="M104" s="25"/>
      <c r="N104" s="25"/>
      <c r="O104" s="23"/>
      <c r="P104" s="25">
        <f t="shared" si="415"/>
        <v>1</v>
      </c>
      <c r="Q104" s="25">
        <f t="shared" si="416"/>
        <v>0.96063490044723188</v>
      </c>
      <c r="R104" s="25">
        <f t="shared" si="417"/>
        <v>0.96063490044723188</v>
      </c>
      <c r="S104" s="25">
        <f t="shared" si="418"/>
        <v>1</v>
      </c>
      <c r="T104" s="25">
        <f t="shared" si="419"/>
        <v>1</v>
      </c>
      <c r="U104" s="25">
        <f t="shared" si="420"/>
        <v>0.96063490044723188</v>
      </c>
      <c r="V104" s="25">
        <f t="shared" si="421"/>
        <v>0.96063490044723188</v>
      </c>
      <c r="W104" s="25">
        <f t="shared" si="422"/>
        <v>1</v>
      </c>
      <c r="X104" s="25">
        <f t="shared" si="423"/>
        <v>1</v>
      </c>
      <c r="Y104" s="25">
        <f t="shared" si="424"/>
        <v>1</v>
      </c>
      <c r="Z104" s="25">
        <f t="shared" si="425"/>
        <v>1</v>
      </c>
      <c r="AA104" s="25">
        <f t="shared" si="426"/>
        <v>1</v>
      </c>
      <c r="AB104" s="25">
        <f t="shared" si="427"/>
        <v>1</v>
      </c>
      <c r="AC104" s="25">
        <f t="shared" si="428"/>
        <v>0.96548658198819293</v>
      </c>
      <c r="AD104" s="25">
        <f t="shared" si="429"/>
        <v>0.97619148799999989</v>
      </c>
      <c r="AE104" s="25">
        <f t="shared" si="430"/>
        <v>0.97524875312187509</v>
      </c>
      <c r="AF104" s="25">
        <f t="shared" si="430"/>
        <v>0.96508152804944891</v>
      </c>
      <c r="AG104" s="25">
        <f t="shared" ref="AG104" si="436">IF($F104=AG$4,1,IF($F104&gt;=EDATE(AG$4,12),IF(AG$12="Prior Year",AG92*(1-AG$11),AG92-AG$11),IF(AG103&gt;0,AG103,0)))*IF($F104&lt;EDATE(AG$4,AG$5*12),1,0)</f>
        <v>0</v>
      </c>
      <c r="AH104" s="25">
        <f t="shared" si="432"/>
        <v>0.96548658198819293</v>
      </c>
      <c r="AI104" s="25">
        <f t="shared" si="432"/>
        <v>0.98507487500000002</v>
      </c>
      <c r="AJ104" s="25">
        <f t="shared" ref="AJ104:AK104" si="437">IF($F104=AJ$4,1,IF($F104&gt;=EDATE(AJ$4,12),IF(AJ$12="Prior Year",AJ92*(1-AJ$11),AJ92-AJ$11),IF(AJ103&gt;0,AJ103,0)))*IF($F104&lt;EDATE(AJ$4,AJ$5*12),1,0)</f>
        <v>0.98507487500000002</v>
      </c>
      <c r="AK104" s="25">
        <f t="shared" si="437"/>
        <v>0.98507487500000002</v>
      </c>
      <c r="AL104" s="25">
        <f t="shared" ref="AL104:AP104" si="438">IF($F104=AL$4,1,IF($F104&gt;=EDATE(AL$4,12),IF(AL$12="Prior Year",AL92*(1-AL$11),AL92-AL$11),IF(AL103&gt;0,AL103,0)))*IF($F104&lt;EDATE(AL$4,AL$5*12),1,0)</f>
        <v>0.98507487500000002</v>
      </c>
      <c r="AM104" s="25">
        <f t="shared" si="438"/>
        <v>0.98507487500000002</v>
      </c>
      <c r="AN104" s="25">
        <f t="shared" ref="AN104" si="439">IF($F104=AN$4,1,IF($F104&gt;=EDATE(AN$4,12),IF(AN$12="Prior Year",AN92*(1-AN$11),AN92-AN$11),IF(AN103&gt;0,AN103,0)))*IF($F104&lt;EDATE(AN$4,AN$5*12),1,0)</f>
        <v>0.98507487500000002</v>
      </c>
      <c r="AO104" s="25">
        <f t="shared" si="438"/>
        <v>0.97499999999999998</v>
      </c>
      <c r="AP104" s="25">
        <f t="shared" si="438"/>
        <v>0.97499999999999998</v>
      </c>
    </row>
    <row r="105" spans="2:42" hidden="1" outlineLevel="1" x14ac:dyDescent="0.25">
      <c r="B105" s="1">
        <f t="shared" si="321"/>
        <v>31</v>
      </c>
      <c r="F105" s="24">
        <f t="shared" si="326"/>
        <v>44743</v>
      </c>
      <c r="G105" s="25">
        <f t="shared" si="316"/>
        <v>0.96759972774819258</v>
      </c>
      <c r="H105" s="25"/>
      <c r="I105" s="25"/>
      <c r="J105" s="25"/>
      <c r="K105" s="25"/>
      <c r="L105" s="25"/>
      <c r="M105" s="25"/>
      <c r="N105" s="25"/>
      <c r="O105" s="23"/>
      <c r="P105" s="25">
        <f t="shared" si="415"/>
        <v>1</v>
      </c>
      <c r="Q105" s="25">
        <f t="shared" si="416"/>
        <v>0.96063490044723188</v>
      </c>
      <c r="R105" s="25">
        <f t="shared" si="417"/>
        <v>0.96063490044723188</v>
      </c>
      <c r="S105" s="25">
        <f t="shared" si="418"/>
        <v>1</v>
      </c>
      <c r="T105" s="25">
        <f t="shared" si="419"/>
        <v>1</v>
      </c>
      <c r="U105" s="25">
        <f t="shared" si="420"/>
        <v>0.96063490044723188</v>
      </c>
      <c r="V105" s="25">
        <f t="shared" si="421"/>
        <v>0.96063490044723188</v>
      </c>
      <c r="W105" s="25">
        <f t="shared" si="422"/>
        <v>1</v>
      </c>
      <c r="X105" s="25">
        <f t="shared" si="423"/>
        <v>1</v>
      </c>
      <c r="Y105" s="25">
        <f t="shared" si="424"/>
        <v>1</v>
      </c>
      <c r="Z105" s="25">
        <f t="shared" si="425"/>
        <v>1</v>
      </c>
      <c r="AA105" s="25">
        <f t="shared" si="426"/>
        <v>1</v>
      </c>
      <c r="AB105" s="25">
        <f t="shared" si="427"/>
        <v>1</v>
      </c>
      <c r="AC105" s="25">
        <f t="shared" si="428"/>
        <v>0.96548658198819293</v>
      </c>
      <c r="AD105" s="25">
        <f t="shared" si="429"/>
        <v>0.97619148799999989</v>
      </c>
      <c r="AE105" s="25">
        <f t="shared" si="430"/>
        <v>0.97524875312187509</v>
      </c>
      <c r="AF105" s="25">
        <f t="shared" si="430"/>
        <v>0.71868415041932399</v>
      </c>
      <c r="AG105" s="25">
        <f t="shared" ref="AG105" si="440">IF($F105=AG$4,1,IF($F105&gt;=EDATE(AG$4,12),IF(AG$12="Prior Year",AG93*(1-AG$11),AG93-AG$11),IF(AG104&gt;0,AG104,0)))*IF($F105&lt;EDATE(AG$4,AG$5*12),1,0)</f>
        <v>0</v>
      </c>
      <c r="AH105" s="25">
        <f t="shared" si="432"/>
        <v>0.96548658198819293</v>
      </c>
      <c r="AI105" s="25">
        <f t="shared" si="432"/>
        <v>0.98507487500000002</v>
      </c>
      <c r="AJ105" s="25">
        <f t="shared" ref="AJ105:AK105" si="441">IF($F105=AJ$4,1,IF($F105&gt;=EDATE(AJ$4,12),IF(AJ$12="Prior Year",AJ93*(1-AJ$11),AJ93-AJ$11),IF(AJ104&gt;0,AJ104,0)))*IF($F105&lt;EDATE(AJ$4,AJ$5*12),1,0)</f>
        <v>0.98507487500000002</v>
      </c>
      <c r="AK105" s="25">
        <f t="shared" si="441"/>
        <v>0.98507487500000002</v>
      </c>
      <c r="AL105" s="25">
        <f t="shared" ref="AL105:AP105" si="442">IF($F105=AL$4,1,IF($F105&gt;=EDATE(AL$4,12),IF(AL$12="Prior Year",AL93*(1-AL$11),AL93-AL$11),IF(AL104&gt;0,AL104,0)))*IF($F105&lt;EDATE(AL$4,AL$5*12),1,0)</f>
        <v>0.98507487500000002</v>
      </c>
      <c r="AM105" s="25">
        <f t="shared" si="442"/>
        <v>0.98507487500000002</v>
      </c>
      <c r="AN105" s="25">
        <f t="shared" ref="AN105" si="443">IF($F105=AN$4,1,IF($F105&gt;=EDATE(AN$4,12),IF(AN$12="Prior Year",AN93*(1-AN$11),AN93-AN$11),IF(AN104&gt;0,AN104,0)))*IF($F105&lt;EDATE(AN$4,AN$5*12),1,0)</f>
        <v>0.98507487500000002</v>
      </c>
      <c r="AO105" s="25">
        <f t="shared" si="442"/>
        <v>0.97499999999999998</v>
      </c>
      <c r="AP105" s="25">
        <f t="shared" si="442"/>
        <v>0.97499999999999998</v>
      </c>
    </row>
    <row r="106" spans="2:42" hidden="1" outlineLevel="1" x14ac:dyDescent="0.25">
      <c r="B106" s="1">
        <f t="shared" si="321"/>
        <v>31</v>
      </c>
      <c r="F106" s="24">
        <f t="shared" si="326"/>
        <v>44774</v>
      </c>
      <c r="G106" s="25">
        <f t="shared" si="316"/>
        <v>0.96759972774819258</v>
      </c>
      <c r="H106" s="25"/>
      <c r="I106" s="25"/>
      <c r="J106" s="25"/>
      <c r="K106" s="25"/>
      <c r="L106" s="25"/>
      <c r="M106" s="25"/>
      <c r="N106" s="25"/>
      <c r="O106" s="23"/>
      <c r="P106" s="25">
        <f t="shared" si="415"/>
        <v>1</v>
      </c>
      <c r="Q106" s="25">
        <f t="shared" si="416"/>
        <v>0.96063490044723188</v>
      </c>
      <c r="R106" s="25">
        <f t="shared" si="417"/>
        <v>0.96063490044723188</v>
      </c>
      <c r="S106" s="25">
        <f t="shared" si="418"/>
        <v>1</v>
      </c>
      <c r="T106" s="25">
        <f t="shared" si="419"/>
        <v>1</v>
      </c>
      <c r="U106" s="25">
        <f t="shared" si="420"/>
        <v>0.96063490044723188</v>
      </c>
      <c r="V106" s="25">
        <f t="shared" si="421"/>
        <v>0.96063490044723188</v>
      </c>
      <c r="W106" s="25">
        <f t="shared" si="422"/>
        <v>1</v>
      </c>
      <c r="X106" s="25">
        <f t="shared" si="423"/>
        <v>1</v>
      </c>
      <c r="Y106" s="25">
        <f t="shared" si="424"/>
        <v>1</v>
      </c>
      <c r="Z106" s="25">
        <f t="shared" si="425"/>
        <v>1</v>
      </c>
      <c r="AA106" s="25">
        <f t="shared" si="426"/>
        <v>1</v>
      </c>
      <c r="AB106" s="25">
        <f t="shared" si="427"/>
        <v>1</v>
      </c>
      <c r="AC106" s="25">
        <f t="shared" si="428"/>
        <v>0.96548658198819293</v>
      </c>
      <c r="AD106" s="25">
        <f t="shared" si="429"/>
        <v>0.97619148799999989</v>
      </c>
      <c r="AE106" s="25">
        <f t="shared" si="430"/>
        <v>0.97524875312187509</v>
      </c>
      <c r="AF106" s="25">
        <f t="shared" si="430"/>
        <v>0.71868415041932399</v>
      </c>
      <c r="AG106" s="25">
        <f t="shared" ref="AG106" si="444">IF($F106=AG$4,1,IF($F106&gt;=EDATE(AG$4,12),IF(AG$12="Prior Year",AG94*(1-AG$11),AG94-AG$11),IF(AG105&gt;0,AG105,0)))*IF($F106&lt;EDATE(AG$4,AG$5*12),1,0)</f>
        <v>0</v>
      </c>
      <c r="AH106" s="25">
        <f t="shared" si="432"/>
        <v>0.96548658198819293</v>
      </c>
      <c r="AI106" s="25">
        <f t="shared" si="432"/>
        <v>0.98507487500000002</v>
      </c>
      <c r="AJ106" s="25">
        <f t="shared" ref="AJ106:AK106" si="445">IF($F106=AJ$4,1,IF($F106&gt;=EDATE(AJ$4,12),IF(AJ$12="Prior Year",AJ94*(1-AJ$11),AJ94-AJ$11),IF(AJ105&gt;0,AJ105,0)))*IF($F106&lt;EDATE(AJ$4,AJ$5*12),1,0)</f>
        <v>0.98507487500000002</v>
      </c>
      <c r="AK106" s="25">
        <f t="shared" si="445"/>
        <v>0.98507487500000002</v>
      </c>
      <c r="AL106" s="25">
        <f t="shared" ref="AL106:AP106" si="446">IF($F106=AL$4,1,IF($F106&gt;=EDATE(AL$4,12),IF(AL$12="Prior Year",AL94*(1-AL$11),AL94-AL$11),IF(AL105&gt;0,AL105,0)))*IF($F106&lt;EDATE(AL$4,AL$5*12),1,0)</f>
        <v>0.98507487500000002</v>
      </c>
      <c r="AM106" s="25">
        <f t="shared" si="446"/>
        <v>0.98507487500000002</v>
      </c>
      <c r="AN106" s="25">
        <f t="shared" ref="AN106" si="447">IF($F106=AN$4,1,IF($F106&gt;=EDATE(AN$4,12),IF(AN$12="Prior Year",AN94*(1-AN$11),AN94-AN$11),IF(AN105&gt;0,AN105,0)))*IF($F106&lt;EDATE(AN$4,AN$5*12),1,0)</f>
        <v>0.98507487500000002</v>
      </c>
      <c r="AO106" s="25">
        <f t="shared" si="446"/>
        <v>0.97499999999999998</v>
      </c>
      <c r="AP106" s="25">
        <f t="shared" si="446"/>
        <v>0.97499999999999998</v>
      </c>
    </row>
    <row r="107" spans="2:42" hidden="1" outlineLevel="1" x14ac:dyDescent="0.25">
      <c r="B107" s="1">
        <f t="shared" si="321"/>
        <v>30</v>
      </c>
      <c r="F107" s="24">
        <f t="shared" si="326"/>
        <v>44805</v>
      </c>
      <c r="G107" s="25">
        <f t="shared" si="316"/>
        <v>0.96759972774819258</v>
      </c>
      <c r="H107" s="25"/>
      <c r="I107" s="25"/>
      <c r="J107" s="25"/>
      <c r="K107" s="25"/>
      <c r="L107" s="25"/>
      <c r="M107" s="25"/>
      <c r="N107" s="25"/>
      <c r="O107" s="23"/>
      <c r="P107" s="25">
        <f t="shared" si="415"/>
        <v>1</v>
      </c>
      <c r="Q107" s="25">
        <f t="shared" si="416"/>
        <v>0.96063490044723188</v>
      </c>
      <c r="R107" s="25">
        <f t="shared" si="417"/>
        <v>0.96063490044723188</v>
      </c>
      <c r="S107" s="25">
        <f t="shared" si="418"/>
        <v>1</v>
      </c>
      <c r="T107" s="25">
        <f t="shared" si="419"/>
        <v>1</v>
      </c>
      <c r="U107" s="25">
        <f t="shared" si="420"/>
        <v>0.96063490044723188</v>
      </c>
      <c r="V107" s="25">
        <f t="shared" si="421"/>
        <v>0.96063490044723188</v>
      </c>
      <c r="W107" s="25">
        <f t="shared" si="422"/>
        <v>1</v>
      </c>
      <c r="X107" s="25">
        <f t="shared" si="423"/>
        <v>1</v>
      </c>
      <c r="Y107" s="25">
        <f t="shared" si="424"/>
        <v>1</v>
      </c>
      <c r="Z107" s="25">
        <f t="shared" si="425"/>
        <v>1</v>
      </c>
      <c r="AA107" s="25">
        <f t="shared" si="426"/>
        <v>1</v>
      </c>
      <c r="AB107" s="25">
        <f t="shared" si="427"/>
        <v>1</v>
      </c>
      <c r="AC107" s="25">
        <f t="shared" si="428"/>
        <v>0.96548658198819293</v>
      </c>
      <c r="AD107" s="25">
        <f t="shared" si="429"/>
        <v>0.97619148799999989</v>
      </c>
      <c r="AE107" s="25">
        <f t="shared" si="430"/>
        <v>0.97524875312187509</v>
      </c>
      <c r="AF107" s="25">
        <f t="shared" si="430"/>
        <v>0.71868415041932399</v>
      </c>
      <c r="AG107" s="25">
        <f t="shared" ref="AG107" si="448">IF($F107=AG$4,1,IF($F107&gt;=EDATE(AG$4,12),IF(AG$12="Prior Year",AG95*(1-AG$11),AG95-AG$11),IF(AG106&gt;0,AG106,0)))*IF($F107&lt;EDATE(AG$4,AG$5*12),1,0)</f>
        <v>0</v>
      </c>
      <c r="AH107" s="25">
        <f t="shared" si="432"/>
        <v>0.96548658198819293</v>
      </c>
      <c r="AI107" s="25">
        <f t="shared" si="432"/>
        <v>0.98507487500000002</v>
      </c>
      <c r="AJ107" s="25">
        <f t="shared" ref="AJ107:AK107" si="449">IF($F107=AJ$4,1,IF($F107&gt;=EDATE(AJ$4,12),IF(AJ$12="Prior Year",AJ95*(1-AJ$11),AJ95-AJ$11),IF(AJ106&gt;0,AJ106,0)))*IF($F107&lt;EDATE(AJ$4,AJ$5*12),1,0)</f>
        <v>0.98507487500000002</v>
      </c>
      <c r="AK107" s="25">
        <f t="shared" si="449"/>
        <v>0.98507487500000002</v>
      </c>
      <c r="AL107" s="25">
        <f t="shared" ref="AL107:AP107" si="450">IF($F107=AL$4,1,IF($F107&gt;=EDATE(AL$4,12),IF(AL$12="Prior Year",AL95*(1-AL$11),AL95-AL$11),IF(AL106&gt;0,AL106,0)))*IF($F107&lt;EDATE(AL$4,AL$5*12),1,0)</f>
        <v>0.98507487500000002</v>
      </c>
      <c r="AM107" s="25">
        <f t="shared" si="450"/>
        <v>0.98507487500000002</v>
      </c>
      <c r="AN107" s="25">
        <f t="shared" ref="AN107" si="451">IF($F107=AN$4,1,IF($F107&gt;=EDATE(AN$4,12),IF(AN$12="Prior Year",AN95*(1-AN$11),AN95-AN$11),IF(AN106&gt;0,AN106,0)))*IF($F107&lt;EDATE(AN$4,AN$5*12),1,0)</f>
        <v>0.98507487500000002</v>
      </c>
      <c r="AO107" s="25">
        <f t="shared" si="450"/>
        <v>0.97499999999999998</v>
      </c>
      <c r="AP107" s="25">
        <f t="shared" si="450"/>
        <v>0.97499999999999998</v>
      </c>
    </row>
    <row r="108" spans="2:42" hidden="1" outlineLevel="1" x14ac:dyDescent="0.25">
      <c r="B108" s="1">
        <f t="shared" si="321"/>
        <v>31</v>
      </c>
      <c r="F108" s="24">
        <f t="shared" si="326"/>
        <v>44835</v>
      </c>
      <c r="G108" s="25">
        <f t="shared" si="316"/>
        <v>0.96917960057830754</v>
      </c>
      <c r="H108" s="25"/>
      <c r="I108" s="25"/>
      <c r="J108" s="25"/>
      <c r="K108" s="25"/>
      <c r="L108" s="25"/>
      <c r="M108" s="25"/>
      <c r="N108" s="25"/>
      <c r="O108" s="23"/>
      <c r="P108" s="25">
        <f t="shared" si="415"/>
        <v>1</v>
      </c>
      <c r="Q108" s="25">
        <f t="shared" si="416"/>
        <v>0.96063490044723188</v>
      </c>
      <c r="R108" s="25">
        <f t="shared" si="417"/>
        <v>0.96063490044723188</v>
      </c>
      <c r="S108" s="25">
        <f t="shared" si="418"/>
        <v>1</v>
      </c>
      <c r="T108" s="25">
        <f t="shared" si="419"/>
        <v>1</v>
      </c>
      <c r="U108" s="25">
        <f t="shared" si="420"/>
        <v>0.96063490044723188</v>
      </c>
      <c r="V108" s="25">
        <f t="shared" si="421"/>
        <v>0.96063490044723188</v>
      </c>
      <c r="W108" s="25">
        <f t="shared" si="422"/>
        <v>1</v>
      </c>
      <c r="X108" s="25">
        <f t="shared" si="423"/>
        <v>1</v>
      </c>
      <c r="Y108" s="25">
        <f t="shared" si="424"/>
        <v>1</v>
      </c>
      <c r="Z108" s="25">
        <f t="shared" si="425"/>
        <v>1</v>
      </c>
      <c r="AA108" s="25">
        <f t="shared" si="426"/>
        <v>1</v>
      </c>
      <c r="AB108" s="25">
        <f t="shared" si="427"/>
        <v>1</v>
      </c>
      <c r="AC108" s="25">
        <f t="shared" si="428"/>
        <v>0.96548658198819293</v>
      </c>
      <c r="AD108" s="25">
        <f t="shared" si="429"/>
        <v>0.97619148799999989</v>
      </c>
      <c r="AE108" s="25">
        <f t="shared" si="430"/>
        <v>0.97524875312187509</v>
      </c>
      <c r="AF108" s="25">
        <f t="shared" si="430"/>
        <v>0.95824553389243194</v>
      </c>
      <c r="AG108" s="25">
        <f t="shared" ref="AG108" si="452">IF($F108=AG$4,1,IF($F108&gt;=EDATE(AG$4,12),IF(AG$12="Prior Year",AG96*(1-AG$11),AG96-AG$11),IF(AG107&gt;0,AG107,0)))*IF($F108&lt;EDATE(AG$4,AG$5*12),1,0)</f>
        <v>0</v>
      </c>
      <c r="AH108" s="25">
        <f t="shared" si="432"/>
        <v>0.96548658198819293</v>
      </c>
      <c r="AI108" s="25">
        <f t="shared" si="432"/>
        <v>0.98507487500000002</v>
      </c>
      <c r="AJ108" s="25">
        <f t="shared" ref="AJ108:AK108" si="453">IF($F108=AJ$4,1,IF($F108&gt;=EDATE(AJ$4,12),IF(AJ$12="Prior Year",AJ96*(1-AJ$11),AJ96-AJ$11),IF(AJ107&gt;0,AJ107,0)))*IF($F108&lt;EDATE(AJ$4,AJ$5*12),1,0)</f>
        <v>0.98507487500000002</v>
      </c>
      <c r="AK108" s="25">
        <f t="shared" si="453"/>
        <v>0.98507487500000002</v>
      </c>
      <c r="AL108" s="25">
        <f t="shared" ref="AL108:AP108" si="454">IF($F108=AL$4,1,IF($F108&gt;=EDATE(AL$4,12),IF(AL$12="Prior Year",AL96*(1-AL$11),AL96-AL$11),IF(AL107&gt;0,AL107,0)))*IF($F108&lt;EDATE(AL$4,AL$5*12),1,0)</f>
        <v>0.98507487500000002</v>
      </c>
      <c r="AM108" s="25">
        <f t="shared" si="454"/>
        <v>0.98507487500000002</v>
      </c>
      <c r="AN108" s="25">
        <f t="shared" ref="AN108" si="455">IF($F108=AN$4,1,IF($F108&gt;=EDATE(AN$4,12),IF(AN$12="Prior Year",AN96*(1-AN$11),AN96-AN$11),IF(AN107&gt;0,AN107,0)))*IF($F108&lt;EDATE(AN$4,AN$5*12),1,0)</f>
        <v>0.98507487500000002</v>
      </c>
      <c r="AO108" s="25">
        <f t="shared" si="454"/>
        <v>0.97499999999999998</v>
      </c>
      <c r="AP108" s="25">
        <f t="shared" si="454"/>
        <v>0.97499999999999998</v>
      </c>
    </row>
    <row r="109" spans="2:42" hidden="1" outlineLevel="1" x14ac:dyDescent="0.25">
      <c r="B109" s="1">
        <f t="shared" si="321"/>
        <v>30</v>
      </c>
      <c r="F109" s="24">
        <f t="shared" si="326"/>
        <v>44866</v>
      </c>
      <c r="G109" s="25">
        <f t="shared" si="316"/>
        <v>0.96883624898877152</v>
      </c>
      <c r="H109" s="25"/>
      <c r="I109" s="25"/>
      <c r="J109" s="25"/>
      <c r="K109" s="25"/>
      <c r="L109" s="25"/>
      <c r="M109" s="25"/>
      <c r="N109" s="25"/>
      <c r="O109" s="23"/>
      <c r="P109" s="25">
        <f t="shared" si="415"/>
        <v>1</v>
      </c>
      <c r="Q109" s="25">
        <f t="shared" si="416"/>
        <v>0.96063490044723188</v>
      </c>
      <c r="R109" s="25">
        <f t="shared" si="417"/>
        <v>0.96063490044723188</v>
      </c>
      <c r="S109" s="25">
        <f t="shared" si="418"/>
        <v>1</v>
      </c>
      <c r="T109" s="25">
        <f t="shared" si="419"/>
        <v>1</v>
      </c>
      <c r="U109" s="25">
        <f t="shared" si="420"/>
        <v>0.96063490044723188</v>
      </c>
      <c r="V109" s="25">
        <f t="shared" si="421"/>
        <v>0.96063490044723188</v>
      </c>
      <c r="W109" s="25">
        <f t="shared" si="422"/>
        <v>1</v>
      </c>
      <c r="X109" s="25">
        <f t="shared" si="423"/>
        <v>1</v>
      </c>
      <c r="Y109" s="25">
        <f t="shared" si="424"/>
        <v>1</v>
      </c>
      <c r="Z109" s="25">
        <f t="shared" si="425"/>
        <v>1</v>
      </c>
      <c r="AA109" s="25">
        <f t="shared" si="426"/>
        <v>1</v>
      </c>
      <c r="AB109" s="25">
        <f t="shared" si="427"/>
        <v>1</v>
      </c>
      <c r="AC109" s="25">
        <f t="shared" si="428"/>
        <v>0.96548658198819293</v>
      </c>
      <c r="AD109" s="25">
        <f t="shared" si="429"/>
        <v>0.96838195609599986</v>
      </c>
      <c r="AE109" s="25">
        <f t="shared" si="430"/>
        <v>0.97524875312187509</v>
      </c>
      <c r="AF109" s="25">
        <f t="shared" si="430"/>
        <v>0.95824553389243194</v>
      </c>
      <c r="AG109" s="25">
        <f t="shared" ref="AG109" si="456">IF($F109=AG$4,1,IF($F109&gt;=EDATE(AG$4,12),IF(AG$12="Prior Year",AG97*(1-AG$11),AG97-AG$11),IF(AG108&gt;0,AG108,0)))*IF($F109&lt;EDATE(AG$4,AG$5*12),1,0)</f>
        <v>0</v>
      </c>
      <c r="AH109" s="25">
        <f t="shared" si="432"/>
        <v>0.96548658198819293</v>
      </c>
      <c r="AI109" s="25">
        <f t="shared" si="432"/>
        <v>0.98507487500000002</v>
      </c>
      <c r="AJ109" s="25">
        <f t="shared" ref="AJ109:AK109" si="457">IF($F109=AJ$4,1,IF($F109&gt;=EDATE(AJ$4,12),IF(AJ$12="Prior Year",AJ97*(1-AJ$11),AJ97-AJ$11),IF(AJ108&gt;0,AJ108,0)))*IF($F109&lt;EDATE(AJ$4,AJ$5*12),1,0)</f>
        <v>0.98507487500000002</v>
      </c>
      <c r="AK109" s="25">
        <f t="shared" si="457"/>
        <v>0.98507487500000002</v>
      </c>
      <c r="AL109" s="25">
        <f t="shared" ref="AL109:AP109" si="458">IF($F109=AL$4,1,IF($F109&gt;=EDATE(AL$4,12),IF(AL$12="Prior Year",AL97*(1-AL$11),AL97-AL$11),IF(AL108&gt;0,AL108,0)))*IF($F109&lt;EDATE(AL$4,AL$5*12),1,0)</f>
        <v>0.98507487500000002</v>
      </c>
      <c r="AM109" s="25">
        <f t="shared" si="458"/>
        <v>0.98507487500000002</v>
      </c>
      <c r="AN109" s="25">
        <f t="shared" ref="AN109" si="459">IF($F109=AN$4,1,IF($F109&gt;=EDATE(AN$4,12),IF(AN$12="Prior Year",AN97*(1-AN$11),AN97-AN$11),IF(AN108&gt;0,AN108,0)))*IF($F109&lt;EDATE(AN$4,AN$5*12),1,0)</f>
        <v>0.98507487500000002</v>
      </c>
      <c r="AO109" s="25">
        <f t="shared" si="458"/>
        <v>0.97499999999999998</v>
      </c>
      <c r="AP109" s="25">
        <f t="shared" si="458"/>
        <v>0.97499999999999998</v>
      </c>
    </row>
    <row r="110" spans="2:42" hidden="1" outlineLevel="1" x14ac:dyDescent="0.25">
      <c r="B110" s="1">
        <f t="shared" si="321"/>
        <v>31</v>
      </c>
      <c r="F110" s="26">
        <f t="shared" si="326"/>
        <v>44896</v>
      </c>
      <c r="G110" s="27">
        <f t="shared" si="316"/>
        <v>0.96729228203025364</v>
      </c>
      <c r="H110" s="27"/>
      <c r="I110" s="27"/>
      <c r="J110" s="27"/>
      <c r="K110" s="27"/>
      <c r="L110" s="27"/>
      <c r="M110" s="27"/>
      <c r="N110" s="27"/>
      <c r="O110" s="28"/>
      <c r="P110" s="27">
        <f t="shared" si="415"/>
        <v>1</v>
      </c>
      <c r="Q110" s="27">
        <f t="shared" si="416"/>
        <v>0.96063490044723188</v>
      </c>
      <c r="R110" s="27">
        <f t="shared" si="417"/>
        <v>0.96063490044723188</v>
      </c>
      <c r="S110" s="27">
        <f t="shared" si="418"/>
        <v>1</v>
      </c>
      <c r="T110" s="27">
        <f t="shared" si="419"/>
        <v>1</v>
      </c>
      <c r="U110" s="27">
        <f t="shared" si="420"/>
        <v>0.96063490044723188</v>
      </c>
      <c r="V110" s="27">
        <f t="shared" si="421"/>
        <v>0.96063490044723188</v>
      </c>
      <c r="W110" s="27">
        <f t="shared" si="422"/>
        <v>1</v>
      </c>
      <c r="X110" s="27">
        <f t="shared" si="423"/>
        <v>1</v>
      </c>
      <c r="Y110" s="27">
        <f t="shared" si="424"/>
        <v>1</v>
      </c>
      <c r="Z110" s="27">
        <f t="shared" si="425"/>
        <v>1</v>
      </c>
      <c r="AA110" s="27">
        <f t="shared" si="426"/>
        <v>1</v>
      </c>
      <c r="AB110" s="27">
        <f t="shared" si="427"/>
        <v>1</v>
      </c>
      <c r="AC110" s="27">
        <f t="shared" si="428"/>
        <v>0.96548658198819293</v>
      </c>
      <c r="AD110" s="27">
        <f t="shared" si="429"/>
        <v>0.96838195609599986</v>
      </c>
      <c r="AE110" s="27">
        <f t="shared" si="430"/>
        <v>0.97524875312187509</v>
      </c>
      <c r="AF110" s="27">
        <f t="shared" si="430"/>
        <v>0.95824553389243194</v>
      </c>
      <c r="AG110" s="27">
        <f t="shared" ref="AG110" si="460">IF($F110=AG$4,1,IF($F110&gt;=EDATE(AG$4,12),IF(AG$12="Prior Year",AG98*(1-AG$11),AG98-AG$11),IF(AG109&gt;0,AG109,0)))*IF($F110&lt;EDATE(AG$4,AG$5*12),1,0)</f>
        <v>0</v>
      </c>
      <c r="AH110" s="27">
        <f t="shared" si="432"/>
        <v>0.95872817591427562</v>
      </c>
      <c r="AI110" s="27">
        <f t="shared" si="432"/>
        <v>0.98507487500000002</v>
      </c>
      <c r="AJ110" s="27">
        <f t="shared" ref="AJ110:AK110" si="461">IF($F110=AJ$4,1,IF($F110&gt;=EDATE(AJ$4,12),IF(AJ$12="Prior Year",AJ98*(1-AJ$11),AJ98-AJ$11),IF(AJ109&gt;0,AJ109,0)))*IF($F110&lt;EDATE(AJ$4,AJ$5*12),1,0)</f>
        <v>0.98507487500000002</v>
      </c>
      <c r="AK110" s="27">
        <f t="shared" si="461"/>
        <v>0.98507487500000002</v>
      </c>
      <c r="AL110" s="27">
        <f t="shared" ref="AL110:AP110" si="462">IF($F110=AL$4,1,IF($F110&gt;=EDATE(AL$4,12),IF(AL$12="Prior Year",AL98*(1-AL$11),AL98-AL$11),IF(AL109&gt;0,AL109,0)))*IF($F110&lt;EDATE(AL$4,AL$5*12),1,0)</f>
        <v>0.98507487500000002</v>
      </c>
      <c r="AM110" s="27">
        <f t="shared" si="462"/>
        <v>0.98507487500000002</v>
      </c>
      <c r="AN110" s="27">
        <f t="shared" ref="AN110" si="463">IF($F110=AN$4,1,IF($F110&gt;=EDATE(AN$4,12),IF(AN$12="Prior Year",AN98*(1-AN$11),AN98-AN$11),IF(AN109&gt;0,AN109,0)))*IF($F110&lt;EDATE(AN$4,AN$5*12),1,0)</f>
        <v>0.98507487500000002</v>
      </c>
      <c r="AO110" s="27">
        <f t="shared" si="462"/>
        <v>0.97</v>
      </c>
      <c r="AP110" s="27">
        <f t="shared" si="462"/>
        <v>0.97499999999999998</v>
      </c>
    </row>
    <row r="111" spans="2:42" hidden="1" outlineLevel="1" x14ac:dyDescent="0.25">
      <c r="B111" s="1">
        <f t="shared" si="321"/>
        <v>31</v>
      </c>
      <c r="F111" s="24">
        <f t="shared" si="326"/>
        <v>44927</v>
      </c>
      <c r="G111" s="25">
        <f t="shared" si="316"/>
        <v>0.96532720289554941</v>
      </c>
      <c r="H111" s="25"/>
      <c r="I111" s="25"/>
      <c r="J111" s="25"/>
      <c r="K111" s="25"/>
      <c r="L111" s="25"/>
      <c r="M111" s="25"/>
      <c r="N111" s="25"/>
      <c r="O111" s="23"/>
      <c r="P111" s="25">
        <f t="shared" si="415"/>
        <v>1</v>
      </c>
      <c r="Q111" s="25">
        <f t="shared" si="416"/>
        <v>0.95294982124365402</v>
      </c>
      <c r="R111" s="25">
        <f t="shared" si="417"/>
        <v>0.95294982124365402</v>
      </c>
      <c r="S111" s="25">
        <f t="shared" si="418"/>
        <v>1</v>
      </c>
      <c r="T111" s="25">
        <f t="shared" si="419"/>
        <v>1</v>
      </c>
      <c r="U111" s="25">
        <f t="shared" si="420"/>
        <v>0.95294982124365402</v>
      </c>
      <c r="V111" s="25">
        <f t="shared" si="421"/>
        <v>0.95294982124365402</v>
      </c>
      <c r="W111" s="25">
        <f t="shared" si="422"/>
        <v>1</v>
      </c>
      <c r="X111" s="25">
        <f t="shared" si="423"/>
        <v>1</v>
      </c>
      <c r="Y111" s="25">
        <f t="shared" si="424"/>
        <v>1</v>
      </c>
      <c r="Z111" s="25">
        <f t="shared" si="425"/>
        <v>1</v>
      </c>
      <c r="AA111" s="25">
        <f t="shared" si="426"/>
        <v>1</v>
      </c>
      <c r="AB111" s="25">
        <f t="shared" si="427"/>
        <v>1</v>
      </c>
      <c r="AC111" s="25">
        <f t="shared" si="428"/>
        <v>0.95872817591427562</v>
      </c>
      <c r="AD111" s="25">
        <f t="shared" si="429"/>
        <v>0.96838195609599986</v>
      </c>
      <c r="AE111" s="25">
        <f t="shared" si="430"/>
        <v>0.97037250935626573</v>
      </c>
      <c r="AF111" s="25">
        <f t="shared" si="430"/>
        <v>0.95824553389243194</v>
      </c>
      <c r="AG111" s="25">
        <f t="shared" ref="AG111" si="464">IF($F111=AG$4,1,IF($F111&gt;=EDATE(AG$4,12),IF(AG$12="Prior Year",AG99*(1-AG$11),AG99-AG$11),IF(AG110&gt;0,AG110,0)))*IF($F111&lt;EDATE(AG$4,AG$5*12),1,0)</f>
        <v>0</v>
      </c>
      <c r="AH111" s="25">
        <f t="shared" si="432"/>
        <v>0.95872817591427562</v>
      </c>
      <c r="AI111" s="25">
        <f t="shared" si="432"/>
        <v>0.98014950062500006</v>
      </c>
      <c r="AJ111" s="25">
        <f t="shared" ref="AJ111:AK111" si="465">IF($F111=AJ$4,1,IF($F111&gt;=EDATE(AJ$4,12),IF(AJ$12="Prior Year",AJ99*(1-AJ$11),AJ99-AJ$11),IF(AJ110&gt;0,AJ110,0)))*IF($F111&lt;EDATE(AJ$4,AJ$5*12),1,0)</f>
        <v>0.98014950062500006</v>
      </c>
      <c r="AK111" s="25">
        <f t="shared" si="465"/>
        <v>0.98014950062500006</v>
      </c>
      <c r="AL111" s="25">
        <f t="shared" ref="AL111:AP111" si="466">IF($F111=AL$4,1,IF($F111&gt;=EDATE(AL$4,12),IF(AL$12="Prior Year",AL99*(1-AL$11),AL99-AL$11),IF(AL110&gt;0,AL110,0)))*IF($F111&lt;EDATE(AL$4,AL$5*12),1,0)</f>
        <v>0.98014950062500006</v>
      </c>
      <c r="AM111" s="25">
        <f t="shared" si="466"/>
        <v>0.98014950062500006</v>
      </c>
      <c r="AN111" s="25">
        <f t="shared" ref="AN111" si="467">IF($F111=AN$4,1,IF($F111&gt;=EDATE(AN$4,12),IF(AN$12="Prior Year",AN99*(1-AN$11),AN99-AN$11),IF(AN110&gt;0,AN110,0)))*IF($F111&lt;EDATE(AN$4,AN$5*12),1,0)</f>
        <v>0.98014950062500006</v>
      </c>
      <c r="AO111" s="25">
        <f t="shared" si="466"/>
        <v>0.97</v>
      </c>
      <c r="AP111" s="25">
        <f t="shared" si="466"/>
        <v>0.97</v>
      </c>
    </row>
    <row r="112" spans="2:42" hidden="1" outlineLevel="1" x14ac:dyDescent="0.25">
      <c r="B112" s="1">
        <f t="shared" si="321"/>
        <v>28</v>
      </c>
      <c r="F112" s="24">
        <f t="shared" si="326"/>
        <v>44958</v>
      </c>
      <c r="G112" s="25">
        <f t="shared" si="316"/>
        <v>0.96532720289554941</v>
      </c>
      <c r="H112" s="25"/>
      <c r="I112" s="25"/>
      <c r="J112" s="25"/>
      <c r="K112" s="25"/>
      <c r="L112" s="25"/>
      <c r="M112" s="25"/>
      <c r="N112" s="25"/>
      <c r="O112" s="23"/>
      <c r="P112" s="25">
        <f t="shared" si="415"/>
        <v>1</v>
      </c>
      <c r="Q112" s="25">
        <f t="shared" si="416"/>
        <v>0.95294982124365402</v>
      </c>
      <c r="R112" s="25">
        <f t="shared" si="417"/>
        <v>0.95294982124365402</v>
      </c>
      <c r="S112" s="25">
        <f t="shared" si="418"/>
        <v>1</v>
      </c>
      <c r="T112" s="25">
        <f t="shared" si="419"/>
        <v>1</v>
      </c>
      <c r="U112" s="25">
        <f t="shared" si="420"/>
        <v>0.95294982124365402</v>
      </c>
      <c r="V112" s="25">
        <f t="shared" si="421"/>
        <v>0.95294982124365402</v>
      </c>
      <c r="W112" s="25">
        <f t="shared" si="422"/>
        <v>1</v>
      </c>
      <c r="X112" s="25">
        <f t="shared" si="423"/>
        <v>1</v>
      </c>
      <c r="Y112" s="25">
        <f t="shared" si="424"/>
        <v>1</v>
      </c>
      <c r="Z112" s="25">
        <f t="shared" si="425"/>
        <v>1</v>
      </c>
      <c r="AA112" s="25">
        <f t="shared" si="426"/>
        <v>1</v>
      </c>
      <c r="AB112" s="25">
        <f t="shared" si="427"/>
        <v>1</v>
      </c>
      <c r="AC112" s="25">
        <f t="shared" si="428"/>
        <v>0.95872817591427562</v>
      </c>
      <c r="AD112" s="25">
        <f t="shared" si="429"/>
        <v>0.96838195609599986</v>
      </c>
      <c r="AE112" s="25">
        <f t="shared" si="430"/>
        <v>0.97037250935626573</v>
      </c>
      <c r="AF112" s="25">
        <f t="shared" si="430"/>
        <v>0.95824553389243194</v>
      </c>
      <c r="AG112" s="25">
        <f t="shared" ref="AG112" si="468">IF($F112=AG$4,1,IF($F112&gt;=EDATE(AG$4,12),IF(AG$12="Prior Year",AG100*(1-AG$11),AG100-AG$11),IF(AG111&gt;0,AG111,0)))*IF($F112&lt;EDATE(AG$4,AG$5*12),1,0)</f>
        <v>0</v>
      </c>
      <c r="AH112" s="25">
        <f t="shared" si="432"/>
        <v>0.95872817591427562</v>
      </c>
      <c r="AI112" s="25">
        <f t="shared" si="432"/>
        <v>0.98014950062500006</v>
      </c>
      <c r="AJ112" s="25">
        <f t="shared" ref="AJ112:AK112" si="469">IF($F112=AJ$4,1,IF($F112&gt;=EDATE(AJ$4,12),IF(AJ$12="Prior Year",AJ100*(1-AJ$11),AJ100-AJ$11),IF(AJ111&gt;0,AJ111,0)))*IF($F112&lt;EDATE(AJ$4,AJ$5*12),1,0)</f>
        <v>0.98014950062500006</v>
      </c>
      <c r="AK112" s="25">
        <f t="shared" si="469"/>
        <v>0.98014950062500006</v>
      </c>
      <c r="AL112" s="25">
        <f t="shared" ref="AL112:AP112" si="470">IF($F112=AL$4,1,IF($F112&gt;=EDATE(AL$4,12),IF(AL$12="Prior Year",AL100*(1-AL$11),AL100-AL$11),IF(AL111&gt;0,AL111,0)))*IF($F112&lt;EDATE(AL$4,AL$5*12),1,0)</f>
        <v>0.98014950062500006</v>
      </c>
      <c r="AM112" s="25">
        <f t="shared" si="470"/>
        <v>0.98014950062500006</v>
      </c>
      <c r="AN112" s="25">
        <f t="shared" ref="AN112" si="471">IF($F112=AN$4,1,IF($F112&gt;=EDATE(AN$4,12),IF(AN$12="Prior Year",AN100*(1-AN$11),AN100-AN$11),IF(AN111&gt;0,AN111,0)))*IF($F112&lt;EDATE(AN$4,AN$5*12),1,0)</f>
        <v>0.98014950062500006</v>
      </c>
      <c r="AO112" s="25">
        <f t="shared" si="470"/>
        <v>0.97</v>
      </c>
      <c r="AP112" s="25">
        <f t="shared" si="470"/>
        <v>0.97</v>
      </c>
    </row>
    <row r="113" spans="2:42" hidden="1" outlineLevel="1" x14ac:dyDescent="0.25">
      <c r="B113" s="1">
        <f t="shared" si="321"/>
        <v>31</v>
      </c>
      <c r="F113" s="24">
        <f t="shared" si="326"/>
        <v>44986</v>
      </c>
      <c r="G113" s="25">
        <f t="shared" si="316"/>
        <v>0.96532720289554941</v>
      </c>
      <c r="H113" s="25"/>
      <c r="I113" s="25"/>
      <c r="J113" s="25"/>
      <c r="K113" s="25"/>
      <c r="L113" s="25"/>
      <c r="M113" s="25"/>
      <c r="N113" s="25"/>
      <c r="O113" s="23"/>
      <c r="P113" s="25">
        <f t="shared" si="415"/>
        <v>1</v>
      </c>
      <c r="Q113" s="25">
        <f t="shared" si="416"/>
        <v>0.95294982124365402</v>
      </c>
      <c r="R113" s="25">
        <f t="shared" si="417"/>
        <v>0.95294982124365402</v>
      </c>
      <c r="S113" s="25">
        <f t="shared" si="418"/>
        <v>1</v>
      </c>
      <c r="T113" s="25">
        <f t="shared" si="419"/>
        <v>1</v>
      </c>
      <c r="U113" s="25">
        <f t="shared" si="420"/>
        <v>0.95294982124365402</v>
      </c>
      <c r="V113" s="25">
        <f t="shared" si="421"/>
        <v>0.95294982124365402</v>
      </c>
      <c r="W113" s="25">
        <f t="shared" si="422"/>
        <v>1</v>
      </c>
      <c r="X113" s="25">
        <f t="shared" si="423"/>
        <v>1</v>
      </c>
      <c r="Y113" s="25">
        <f t="shared" si="424"/>
        <v>1</v>
      </c>
      <c r="Z113" s="25">
        <f t="shared" si="425"/>
        <v>1</v>
      </c>
      <c r="AA113" s="25">
        <f t="shared" si="426"/>
        <v>1</v>
      </c>
      <c r="AB113" s="25">
        <f t="shared" si="427"/>
        <v>1</v>
      </c>
      <c r="AC113" s="25">
        <f t="shared" si="428"/>
        <v>0.95872817591427562</v>
      </c>
      <c r="AD113" s="25">
        <f t="shared" si="429"/>
        <v>0.96838195609599986</v>
      </c>
      <c r="AE113" s="25">
        <f t="shared" si="430"/>
        <v>0.97037250935626573</v>
      </c>
      <c r="AF113" s="25">
        <f t="shared" si="430"/>
        <v>0.95824553389243194</v>
      </c>
      <c r="AG113" s="25">
        <f t="shared" ref="AG113" si="472">IF($F113=AG$4,1,IF($F113&gt;=EDATE(AG$4,12),IF(AG$12="Prior Year",AG101*(1-AG$11),AG101-AG$11),IF(AG112&gt;0,AG112,0)))*IF($F113&lt;EDATE(AG$4,AG$5*12),1,0)</f>
        <v>0</v>
      </c>
      <c r="AH113" s="25">
        <f t="shared" si="432"/>
        <v>0.95872817591427562</v>
      </c>
      <c r="AI113" s="25">
        <f t="shared" si="432"/>
        <v>0.98014950062500006</v>
      </c>
      <c r="AJ113" s="25">
        <f t="shared" ref="AJ113:AK113" si="473">IF($F113=AJ$4,1,IF($F113&gt;=EDATE(AJ$4,12),IF(AJ$12="Prior Year",AJ101*(1-AJ$11),AJ101-AJ$11),IF(AJ112&gt;0,AJ112,0)))*IF($F113&lt;EDATE(AJ$4,AJ$5*12),1,0)</f>
        <v>0.98014950062500006</v>
      </c>
      <c r="AK113" s="25">
        <f t="shared" si="473"/>
        <v>0.98014950062500006</v>
      </c>
      <c r="AL113" s="25">
        <f t="shared" ref="AL113:AP113" si="474">IF($F113=AL$4,1,IF($F113&gt;=EDATE(AL$4,12),IF(AL$12="Prior Year",AL101*(1-AL$11),AL101-AL$11),IF(AL112&gt;0,AL112,0)))*IF($F113&lt;EDATE(AL$4,AL$5*12),1,0)</f>
        <v>0.98014950062500006</v>
      </c>
      <c r="AM113" s="25">
        <f t="shared" si="474"/>
        <v>0.98014950062500006</v>
      </c>
      <c r="AN113" s="25">
        <f t="shared" ref="AN113" si="475">IF($F113=AN$4,1,IF($F113&gt;=EDATE(AN$4,12),IF(AN$12="Prior Year",AN101*(1-AN$11),AN101-AN$11),IF(AN112&gt;0,AN112,0)))*IF($F113&lt;EDATE(AN$4,AN$5*12),1,0)</f>
        <v>0.98014950062500006</v>
      </c>
      <c r="AO113" s="25">
        <f t="shared" si="474"/>
        <v>0.97</v>
      </c>
      <c r="AP113" s="25">
        <f t="shared" si="474"/>
        <v>0.97</v>
      </c>
    </row>
    <row r="114" spans="2:42" hidden="1" outlineLevel="1" x14ac:dyDescent="0.25">
      <c r="B114" s="1">
        <f t="shared" si="321"/>
        <v>30</v>
      </c>
      <c r="F114" s="24">
        <f t="shared" si="326"/>
        <v>45017</v>
      </c>
      <c r="G114" s="25">
        <f t="shared" si="316"/>
        <v>0.96532720289554941</v>
      </c>
      <c r="H114" s="25"/>
      <c r="I114" s="25"/>
      <c r="J114" s="25"/>
      <c r="K114" s="25"/>
      <c r="L114" s="25"/>
      <c r="M114" s="25"/>
      <c r="N114" s="25"/>
      <c r="O114" s="23"/>
      <c r="P114" s="25">
        <f t="shared" si="415"/>
        <v>1</v>
      </c>
      <c r="Q114" s="25">
        <f t="shared" si="416"/>
        <v>0.95294982124365402</v>
      </c>
      <c r="R114" s="25">
        <f t="shared" si="417"/>
        <v>0.95294982124365402</v>
      </c>
      <c r="S114" s="25">
        <f t="shared" si="418"/>
        <v>1</v>
      </c>
      <c r="T114" s="25">
        <f t="shared" si="419"/>
        <v>1</v>
      </c>
      <c r="U114" s="25">
        <f t="shared" si="420"/>
        <v>0.95294982124365402</v>
      </c>
      <c r="V114" s="25">
        <f t="shared" si="421"/>
        <v>0.95294982124365402</v>
      </c>
      <c r="W114" s="25">
        <f t="shared" si="422"/>
        <v>1</v>
      </c>
      <c r="X114" s="25">
        <f t="shared" si="423"/>
        <v>1</v>
      </c>
      <c r="Y114" s="25">
        <f t="shared" si="424"/>
        <v>1</v>
      </c>
      <c r="Z114" s="25">
        <f t="shared" si="425"/>
        <v>1</v>
      </c>
      <c r="AA114" s="25">
        <f t="shared" si="426"/>
        <v>1</v>
      </c>
      <c r="AB114" s="25">
        <f t="shared" si="427"/>
        <v>1</v>
      </c>
      <c r="AC114" s="25">
        <f t="shared" si="428"/>
        <v>0.95872817591427562</v>
      </c>
      <c r="AD114" s="25">
        <f t="shared" si="429"/>
        <v>0.96838195609599986</v>
      </c>
      <c r="AE114" s="25">
        <f t="shared" si="430"/>
        <v>0.97037250935626573</v>
      </c>
      <c r="AF114" s="25">
        <f t="shared" si="430"/>
        <v>0.95824553389243194</v>
      </c>
      <c r="AG114" s="25">
        <f t="shared" ref="AG114" si="476">IF($F114=AG$4,1,IF($F114&gt;=EDATE(AG$4,12),IF(AG$12="Prior Year",AG102*(1-AG$11),AG102-AG$11),IF(AG113&gt;0,AG113,0)))*IF($F114&lt;EDATE(AG$4,AG$5*12),1,0)</f>
        <v>0</v>
      </c>
      <c r="AH114" s="25">
        <f t="shared" si="432"/>
        <v>0.95872817591427562</v>
      </c>
      <c r="AI114" s="25">
        <f t="shared" si="432"/>
        <v>0.98014950062500006</v>
      </c>
      <c r="AJ114" s="25">
        <f t="shared" ref="AJ114:AK114" si="477">IF($F114=AJ$4,1,IF($F114&gt;=EDATE(AJ$4,12),IF(AJ$12="Prior Year",AJ102*(1-AJ$11),AJ102-AJ$11),IF(AJ113&gt;0,AJ113,0)))*IF($F114&lt;EDATE(AJ$4,AJ$5*12),1,0)</f>
        <v>0.98014950062500006</v>
      </c>
      <c r="AK114" s="25">
        <f t="shared" si="477"/>
        <v>0.98014950062500006</v>
      </c>
      <c r="AL114" s="25">
        <f t="shared" ref="AL114:AP114" si="478">IF($F114=AL$4,1,IF($F114&gt;=EDATE(AL$4,12),IF(AL$12="Prior Year",AL102*(1-AL$11),AL102-AL$11),IF(AL113&gt;0,AL113,0)))*IF($F114&lt;EDATE(AL$4,AL$5*12),1,0)</f>
        <v>0.98014950062500006</v>
      </c>
      <c r="AM114" s="25">
        <f t="shared" si="478"/>
        <v>0.98014950062500006</v>
      </c>
      <c r="AN114" s="25">
        <f t="shared" ref="AN114" si="479">IF($F114=AN$4,1,IF($F114&gt;=EDATE(AN$4,12),IF(AN$12="Prior Year",AN102*(1-AN$11),AN102-AN$11),IF(AN113&gt;0,AN113,0)))*IF($F114&lt;EDATE(AN$4,AN$5*12),1,0)</f>
        <v>0.98014950062500006</v>
      </c>
      <c r="AO114" s="25">
        <f t="shared" si="478"/>
        <v>0.97</v>
      </c>
      <c r="AP114" s="25">
        <f t="shared" si="478"/>
        <v>0.97</v>
      </c>
    </row>
    <row r="115" spans="2:42" hidden="1" outlineLevel="1" x14ac:dyDescent="0.25">
      <c r="B115" s="1">
        <f t="shared" si="321"/>
        <v>31</v>
      </c>
      <c r="F115" s="24">
        <f t="shared" si="326"/>
        <v>45047</v>
      </c>
      <c r="G115" s="25">
        <f t="shared" si="316"/>
        <v>0.96532720289554941</v>
      </c>
      <c r="H115" s="25"/>
      <c r="I115" s="25"/>
      <c r="J115" s="25"/>
      <c r="K115" s="25"/>
      <c r="L115" s="25"/>
      <c r="M115" s="25"/>
      <c r="N115" s="25"/>
      <c r="O115" s="23"/>
      <c r="P115" s="25">
        <f t="shared" si="415"/>
        <v>1</v>
      </c>
      <c r="Q115" s="25">
        <f t="shared" si="416"/>
        <v>0.95294982124365402</v>
      </c>
      <c r="R115" s="25">
        <f t="shared" si="417"/>
        <v>0.95294982124365402</v>
      </c>
      <c r="S115" s="25">
        <f t="shared" si="418"/>
        <v>1</v>
      </c>
      <c r="T115" s="25">
        <f t="shared" si="419"/>
        <v>1</v>
      </c>
      <c r="U115" s="25">
        <f t="shared" si="420"/>
        <v>0.95294982124365402</v>
      </c>
      <c r="V115" s="25">
        <f t="shared" si="421"/>
        <v>0.95294982124365402</v>
      </c>
      <c r="W115" s="25">
        <f t="shared" si="422"/>
        <v>1</v>
      </c>
      <c r="X115" s="25">
        <f t="shared" si="423"/>
        <v>1</v>
      </c>
      <c r="Y115" s="25">
        <f t="shared" si="424"/>
        <v>1</v>
      </c>
      <c r="Z115" s="25">
        <f t="shared" si="425"/>
        <v>1</v>
      </c>
      <c r="AA115" s="25">
        <f t="shared" si="426"/>
        <v>1</v>
      </c>
      <c r="AB115" s="25">
        <f t="shared" si="427"/>
        <v>1</v>
      </c>
      <c r="AC115" s="25">
        <f t="shared" si="428"/>
        <v>0.95872817591427562</v>
      </c>
      <c r="AD115" s="25">
        <f t="shared" si="429"/>
        <v>0.96838195609599986</v>
      </c>
      <c r="AE115" s="25">
        <f t="shared" si="430"/>
        <v>0.97037250935626573</v>
      </c>
      <c r="AF115" s="25">
        <f t="shared" si="430"/>
        <v>0.95824553389243194</v>
      </c>
      <c r="AG115" s="25">
        <f t="shared" ref="AG115" si="480">IF($F115=AG$4,1,IF($F115&gt;=EDATE(AG$4,12),IF(AG$12="Prior Year",AG103*(1-AG$11),AG103-AG$11),IF(AG114&gt;0,AG114,0)))*IF($F115&lt;EDATE(AG$4,AG$5*12),1,0)</f>
        <v>0</v>
      </c>
      <c r="AH115" s="25">
        <f t="shared" si="432"/>
        <v>0.95872817591427562</v>
      </c>
      <c r="AI115" s="25">
        <f t="shared" si="432"/>
        <v>0.98014950062500006</v>
      </c>
      <c r="AJ115" s="25">
        <f t="shared" ref="AJ115:AK115" si="481">IF($F115=AJ$4,1,IF($F115&gt;=EDATE(AJ$4,12),IF(AJ$12="Prior Year",AJ103*(1-AJ$11),AJ103-AJ$11),IF(AJ114&gt;0,AJ114,0)))*IF($F115&lt;EDATE(AJ$4,AJ$5*12),1,0)</f>
        <v>0.98014950062500006</v>
      </c>
      <c r="AK115" s="25">
        <f t="shared" si="481"/>
        <v>0.98014950062500006</v>
      </c>
      <c r="AL115" s="25">
        <f t="shared" ref="AL115:AP115" si="482">IF($F115=AL$4,1,IF($F115&gt;=EDATE(AL$4,12),IF(AL$12="Prior Year",AL103*(1-AL$11),AL103-AL$11),IF(AL114&gt;0,AL114,0)))*IF($F115&lt;EDATE(AL$4,AL$5*12),1,0)</f>
        <v>0.98014950062500006</v>
      </c>
      <c r="AM115" s="25">
        <f t="shared" si="482"/>
        <v>0.98014950062500006</v>
      </c>
      <c r="AN115" s="25">
        <f t="shared" ref="AN115" si="483">IF($F115=AN$4,1,IF($F115&gt;=EDATE(AN$4,12),IF(AN$12="Prior Year",AN103*(1-AN$11),AN103-AN$11),IF(AN114&gt;0,AN114,0)))*IF($F115&lt;EDATE(AN$4,AN$5*12),1,0)</f>
        <v>0.98014950062500006</v>
      </c>
      <c r="AO115" s="25">
        <f t="shared" si="482"/>
        <v>0.97</v>
      </c>
      <c r="AP115" s="25">
        <f t="shared" si="482"/>
        <v>0.97</v>
      </c>
    </row>
    <row r="116" spans="2:42" hidden="1" outlineLevel="1" x14ac:dyDescent="0.25">
      <c r="B116" s="1">
        <f t="shared" si="321"/>
        <v>30</v>
      </c>
      <c r="F116" s="24">
        <f t="shared" si="326"/>
        <v>45078</v>
      </c>
      <c r="G116" s="25">
        <f t="shared" si="316"/>
        <v>0.96532720289554941</v>
      </c>
      <c r="H116" s="25"/>
      <c r="I116" s="25"/>
      <c r="J116" s="25"/>
      <c r="K116" s="25"/>
      <c r="L116" s="25"/>
      <c r="M116" s="25"/>
      <c r="N116" s="25"/>
      <c r="O116" s="23"/>
      <c r="P116" s="25">
        <f t="shared" si="415"/>
        <v>1</v>
      </c>
      <c r="Q116" s="25">
        <f t="shared" si="416"/>
        <v>0.95294982124365402</v>
      </c>
      <c r="R116" s="25">
        <f t="shared" si="417"/>
        <v>0.95294982124365402</v>
      </c>
      <c r="S116" s="25">
        <f t="shared" si="418"/>
        <v>1</v>
      </c>
      <c r="T116" s="25">
        <f t="shared" si="419"/>
        <v>1</v>
      </c>
      <c r="U116" s="25">
        <f t="shared" si="420"/>
        <v>0.95294982124365402</v>
      </c>
      <c r="V116" s="25">
        <f t="shared" si="421"/>
        <v>0.95294982124365402</v>
      </c>
      <c r="W116" s="25">
        <f t="shared" si="422"/>
        <v>1</v>
      </c>
      <c r="X116" s="25">
        <f t="shared" si="423"/>
        <v>1</v>
      </c>
      <c r="Y116" s="25">
        <f t="shared" si="424"/>
        <v>1</v>
      </c>
      <c r="Z116" s="25">
        <f t="shared" si="425"/>
        <v>1</v>
      </c>
      <c r="AA116" s="25">
        <f t="shared" si="426"/>
        <v>1</v>
      </c>
      <c r="AB116" s="25">
        <f t="shared" si="427"/>
        <v>1</v>
      </c>
      <c r="AC116" s="25">
        <f t="shared" si="428"/>
        <v>0.95872817591427562</v>
      </c>
      <c r="AD116" s="25">
        <f t="shared" si="429"/>
        <v>0.96838195609599986</v>
      </c>
      <c r="AE116" s="25">
        <f t="shared" si="430"/>
        <v>0.97037250935626573</v>
      </c>
      <c r="AF116" s="25">
        <f t="shared" si="430"/>
        <v>0.95824553389243194</v>
      </c>
      <c r="AG116" s="25">
        <f t="shared" ref="AG116" si="484">IF($F116=AG$4,1,IF($F116&gt;=EDATE(AG$4,12),IF(AG$12="Prior Year",AG104*(1-AG$11),AG104-AG$11),IF(AG115&gt;0,AG115,0)))*IF($F116&lt;EDATE(AG$4,AG$5*12),1,0)</f>
        <v>0</v>
      </c>
      <c r="AH116" s="25">
        <f t="shared" si="432"/>
        <v>0.95872817591427562</v>
      </c>
      <c r="AI116" s="25">
        <f t="shared" si="432"/>
        <v>0.98014950062500006</v>
      </c>
      <c r="AJ116" s="25">
        <f t="shared" ref="AJ116:AK116" si="485">IF($F116=AJ$4,1,IF($F116&gt;=EDATE(AJ$4,12),IF(AJ$12="Prior Year",AJ104*(1-AJ$11),AJ104-AJ$11),IF(AJ115&gt;0,AJ115,0)))*IF($F116&lt;EDATE(AJ$4,AJ$5*12),1,0)</f>
        <v>0.98014950062500006</v>
      </c>
      <c r="AK116" s="25">
        <f t="shared" si="485"/>
        <v>0.98014950062500006</v>
      </c>
      <c r="AL116" s="25">
        <f t="shared" ref="AL116:AP116" si="486">IF($F116=AL$4,1,IF($F116&gt;=EDATE(AL$4,12),IF(AL$12="Prior Year",AL104*(1-AL$11),AL104-AL$11),IF(AL115&gt;0,AL115,0)))*IF($F116&lt;EDATE(AL$4,AL$5*12),1,0)</f>
        <v>0.98014950062500006</v>
      </c>
      <c r="AM116" s="25">
        <f t="shared" si="486"/>
        <v>0.98014950062500006</v>
      </c>
      <c r="AN116" s="25">
        <f t="shared" ref="AN116" si="487">IF($F116=AN$4,1,IF($F116&gt;=EDATE(AN$4,12),IF(AN$12="Prior Year",AN104*(1-AN$11),AN104-AN$11),IF(AN115&gt;0,AN115,0)))*IF($F116&lt;EDATE(AN$4,AN$5*12),1,0)</f>
        <v>0.98014950062500006</v>
      </c>
      <c r="AO116" s="25">
        <f t="shared" si="486"/>
        <v>0.97</v>
      </c>
      <c r="AP116" s="25">
        <f t="shared" si="486"/>
        <v>0.97</v>
      </c>
    </row>
    <row r="117" spans="2:42" hidden="1" outlineLevel="1" x14ac:dyDescent="0.25">
      <c r="B117" s="1">
        <f t="shared" si="321"/>
        <v>31</v>
      </c>
      <c r="F117" s="24">
        <f t="shared" si="326"/>
        <v>45108</v>
      </c>
      <c r="G117" s="25">
        <f t="shared" si="316"/>
        <v>0.96371375776779444</v>
      </c>
      <c r="H117" s="25"/>
      <c r="I117" s="25"/>
      <c r="J117" s="25"/>
      <c r="K117" s="25"/>
      <c r="L117" s="25"/>
      <c r="M117" s="25"/>
      <c r="N117" s="25"/>
      <c r="O117" s="23"/>
      <c r="P117" s="25">
        <f t="shared" si="415"/>
        <v>1</v>
      </c>
      <c r="Q117" s="25">
        <f t="shared" si="416"/>
        <v>0.95294982124365402</v>
      </c>
      <c r="R117" s="25">
        <f t="shared" si="417"/>
        <v>0.95294982124365402</v>
      </c>
      <c r="S117" s="25">
        <f t="shared" si="418"/>
        <v>1</v>
      </c>
      <c r="T117" s="25">
        <f t="shared" si="419"/>
        <v>1</v>
      </c>
      <c r="U117" s="25">
        <f t="shared" si="420"/>
        <v>0.95294982124365402</v>
      </c>
      <c r="V117" s="25">
        <f t="shared" si="421"/>
        <v>0.95294982124365402</v>
      </c>
      <c r="W117" s="25">
        <f t="shared" si="422"/>
        <v>1</v>
      </c>
      <c r="X117" s="25">
        <f t="shared" si="423"/>
        <v>1</v>
      </c>
      <c r="Y117" s="25">
        <f t="shared" si="424"/>
        <v>1</v>
      </c>
      <c r="Z117" s="25">
        <f t="shared" si="425"/>
        <v>1</v>
      </c>
      <c r="AA117" s="25">
        <f t="shared" si="426"/>
        <v>1</v>
      </c>
      <c r="AB117" s="25">
        <f t="shared" si="427"/>
        <v>1</v>
      </c>
      <c r="AC117" s="25">
        <f t="shared" si="428"/>
        <v>0.95872817591427562</v>
      </c>
      <c r="AD117" s="25">
        <f t="shared" si="429"/>
        <v>0.96838195609599986</v>
      </c>
      <c r="AE117" s="25">
        <f t="shared" si="430"/>
        <v>0.97037250935626573</v>
      </c>
      <c r="AF117" s="25">
        <f t="shared" si="430"/>
        <v>0.7135934710205204</v>
      </c>
      <c r="AG117" s="25">
        <f t="shared" ref="AG117" si="488">IF($F117=AG$4,1,IF($F117&gt;=EDATE(AG$4,12),IF(AG$12="Prior Year",AG105*(1-AG$11),AG105-AG$11),IF(AG116&gt;0,AG116,0)))*IF($F117&lt;EDATE(AG$4,AG$5*12),1,0)</f>
        <v>0</v>
      </c>
      <c r="AH117" s="25">
        <f t="shared" si="432"/>
        <v>0.95872817591427562</v>
      </c>
      <c r="AI117" s="25">
        <f t="shared" si="432"/>
        <v>0.98014950062500006</v>
      </c>
      <c r="AJ117" s="25">
        <f t="shared" ref="AJ117:AK117" si="489">IF($F117=AJ$4,1,IF($F117&gt;=EDATE(AJ$4,12),IF(AJ$12="Prior Year",AJ105*(1-AJ$11),AJ105-AJ$11),IF(AJ116&gt;0,AJ116,0)))*IF($F117&lt;EDATE(AJ$4,AJ$5*12),1,0)</f>
        <v>0.98014950062500006</v>
      </c>
      <c r="AK117" s="25">
        <f t="shared" si="489"/>
        <v>0.98014950062500006</v>
      </c>
      <c r="AL117" s="25">
        <f t="shared" ref="AL117:AP117" si="490">IF($F117=AL$4,1,IF($F117&gt;=EDATE(AL$4,12),IF(AL$12="Prior Year",AL105*(1-AL$11),AL105-AL$11),IF(AL116&gt;0,AL116,0)))*IF($F117&lt;EDATE(AL$4,AL$5*12),1,0)</f>
        <v>0.98014950062500006</v>
      </c>
      <c r="AM117" s="25">
        <f t="shared" si="490"/>
        <v>0.98014950062500006</v>
      </c>
      <c r="AN117" s="25">
        <f t="shared" ref="AN117" si="491">IF($F117=AN$4,1,IF($F117&gt;=EDATE(AN$4,12),IF(AN$12="Prior Year",AN105*(1-AN$11),AN105-AN$11),IF(AN116&gt;0,AN116,0)))*IF($F117&lt;EDATE(AN$4,AN$5*12),1,0)</f>
        <v>0.98014950062500006</v>
      </c>
      <c r="AO117" s="25">
        <f t="shared" si="490"/>
        <v>0.97</v>
      </c>
      <c r="AP117" s="25">
        <f t="shared" si="490"/>
        <v>0.97</v>
      </c>
    </row>
    <row r="118" spans="2:42" hidden="1" outlineLevel="1" x14ac:dyDescent="0.25">
      <c r="B118" s="1">
        <f t="shared" si="321"/>
        <v>31</v>
      </c>
      <c r="F118" s="24">
        <f t="shared" si="326"/>
        <v>45139</v>
      </c>
      <c r="G118" s="25">
        <f t="shared" si="316"/>
        <v>0.96371375776779444</v>
      </c>
      <c r="H118" s="25"/>
      <c r="I118" s="25"/>
      <c r="J118" s="25"/>
      <c r="K118" s="25"/>
      <c r="L118" s="25"/>
      <c r="M118" s="25"/>
      <c r="N118" s="25"/>
      <c r="O118" s="23"/>
      <c r="P118" s="25">
        <f t="shared" si="415"/>
        <v>1</v>
      </c>
      <c r="Q118" s="25">
        <f t="shared" si="416"/>
        <v>0.95294982124365402</v>
      </c>
      <c r="R118" s="25">
        <f t="shared" si="417"/>
        <v>0.95294982124365402</v>
      </c>
      <c r="S118" s="25">
        <f t="shared" si="418"/>
        <v>1</v>
      </c>
      <c r="T118" s="25">
        <f t="shared" si="419"/>
        <v>1</v>
      </c>
      <c r="U118" s="25">
        <f t="shared" si="420"/>
        <v>0.95294982124365402</v>
      </c>
      <c r="V118" s="25">
        <f t="shared" si="421"/>
        <v>0.95294982124365402</v>
      </c>
      <c r="W118" s="25">
        <f t="shared" si="422"/>
        <v>1</v>
      </c>
      <c r="X118" s="25">
        <f t="shared" si="423"/>
        <v>1</v>
      </c>
      <c r="Y118" s="25">
        <f t="shared" si="424"/>
        <v>1</v>
      </c>
      <c r="Z118" s="25">
        <f t="shared" si="425"/>
        <v>1</v>
      </c>
      <c r="AA118" s="25">
        <f t="shared" si="426"/>
        <v>1</v>
      </c>
      <c r="AB118" s="25">
        <f t="shared" si="427"/>
        <v>1</v>
      </c>
      <c r="AC118" s="25">
        <f t="shared" si="428"/>
        <v>0.95872817591427562</v>
      </c>
      <c r="AD118" s="25">
        <f t="shared" si="429"/>
        <v>0.96838195609599986</v>
      </c>
      <c r="AE118" s="25">
        <f t="shared" si="430"/>
        <v>0.97037250935626573</v>
      </c>
      <c r="AF118" s="25">
        <f t="shared" si="430"/>
        <v>0.7135934710205204</v>
      </c>
      <c r="AG118" s="25">
        <f t="shared" ref="AG118" si="492">IF($F118=AG$4,1,IF($F118&gt;=EDATE(AG$4,12),IF(AG$12="Prior Year",AG106*(1-AG$11),AG106-AG$11),IF(AG117&gt;0,AG117,0)))*IF($F118&lt;EDATE(AG$4,AG$5*12),1,0)</f>
        <v>0</v>
      </c>
      <c r="AH118" s="25">
        <f t="shared" si="432"/>
        <v>0.95872817591427562</v>
      </c>
      <c r="AI118" s="25">
        <f t="shared" si="432"/>
        <v>0.98014950062500006</v>
      </c>
      <c r="AJ118" s="25">
        <f t="shared" ref="AJ118:AK118" si="493">IF($F118=AJ$4,1,IF($F118&gt;=EDATE(AJ$4,12),IF(AJ$12="Prior Year",AJ106*(1-AJ$11),AJ106-AJ$11),IF(AJ117&gt;0,AJ117,0)))*IF($F118&lt;EDATE(AJ$4,AJ$5*12),1,0)</f>
        <v>0.98014950062500006</v>
      </c>
      <c r="AK118" s="25">
        <f t="shared" si="493"/>
        <v>0.98014950062500006</v>
      </c>
      <c r="AL118" s="25">
        <f t="shared" ref="AL118:AP118" si="494">IF($F118=AL$4,1,IF($F118&gt;=EDATE(AL$4,12),IF(AL$12="Prior Year",AL106*(1-AL$11),AL106-AL$11),IF(AL117&gt;0,AL117,0)))*IF($F118&lt;EDATE(AL$4,AL$5*12),1,0)</f>
        <v>0.98014950062500006</v>
      </c>
      <c r="AM118" s="25">
        <f t="shared" si="494"/>
        <v>0.98014950062500006</v>
      </c>
      <c r="AN118" s="25">
        <f t="shared" ref="AN118" si="495">IF($F118=AN$4,1,IF($F118&gt;=EDATE(AN$4,12),IF(AN$12="Prior Year",AN106*(1-AN$11),AN106-AN$11),IF(AN117&gt;0,AN117,0)))*IF($F118&lt;EDATE(AN$4,AN$5*12),1,0)</f>
        <v>0.98014950062500006</v>
      </c>
      <c r="AO118" s="25">
        <f t="shared" si="494"/>
        <v>0.97</v>
      </c>
      <c r="AP118" s="25">
        <f t="shared" si="494"/>
        <v>0.97</v>
      </c>
    </row>
    <row r="119" spans="2:42" hidden="1" outlineLevel="1" x14ac:dyDescent="0.25">
      <c r="B119" s="1">
        <f t="shared" si="321"/>
        <v>30</v>
      </c>
      <c r="F119" s="24">
        <f t="shared" si="326"/>
        <v>45170</v>
      </c>
      <c r="G119" s="25">
        <f t="shared" si="316"/>
        <v>0.96371375776779444</v>
      </c>
      <c r="H119" s="25"/>
      <c r="I119" s="25"/>
      <c r="J119" s="25"/>
      <c r="K119" s="25"/>
      <c r="L119" s="25"/>
      <c r="M119" s="25"/>
      <c r="N119" s="25"/>
      <c r="O119" s="23"/>
      <c r="P119" s="25">
        <f t="shared" si="415"/>
        <v>1</v>
      </c>
      <c r="Q119" s="25">
        <f t="shared" si="416"/>
        <v>0.95294982124365402</v>
      </c>
      <c r="R119" s="25">
        <f t="shared" si="417"/>
        <v>0.95294982124365402</v>
      </c>
      <c r="S119" s="25">
        <f t="shared" si="418"/>
        <v>1</v>
      </c>
      <c r="T119" s="25">
        <f t="shared" si="419"/>
        <v>1</v>
      </c>
      <c r="U119" s="25">
        <f t="shared" si="420"/>
        <v>0.95294982124365402</v>
      </c>
      <c r="V119" s="25">
        <f t="shared" si="421"/>
        <v>0.95294982124365402</v>
      </c>
      <c r="W119" s="25">
        <f t="shared" si="422"/>
        <v>1</v>
      </c>
      <c r="X119" s="25">
        <f t="shared" si="423"/>
        <v>1</v>
      </c>
      <c r="Y119" s="25">
        <f t="shared" si="424"/>
        <v>1</v>
      </c>
      <c r="Z119" s="25">
        <f t="shared" si="425"/>
        <v>1</v>
      </c>
      <c r="AA119" s="25">
        <f t="shared" si="426"/>
        <v>1</v>
      </c>
      <c r="AB119" s="25">
        <f t="shared" si="427"/>
        <v>1</v>
      </c>
      <c r="AC119" s="25">
        <f t="shared" si="428"/>
        <v>0.95872817591427562</v>
      </c>
      <c r="AD119" s="25">
        <f t="shared" si="429"/>
        <v>0.96838195609599986</v>
      </c>
      <c r="AE119" s="25">
        <f t="shared" si="430"/>
        <v>0.97037250935626573</v>
      </c>
      <c r="AF119" s="25">
        <f t="shared" si="430"/>
        <v>0.7135934710205204</v>
      </c>
      <c r="AG119" s="25">
        <f t="shared" ref="AG119" si="496">IF($F119=AG$4,1,IF($F119&gt;=EDATE(AG$4,12),IF(AG$12="Prior Year",AG107*(1-AG$11),AG107-AG$11),IF(AG118&gt;0,AG118,0)))*IF($F119&lt;EDATE(AG$4,AG$5*12),1,0)</f>
        <v>0</v>
      </c>
      <c r="AH119" s="25">
        <f t="shared" si="432"/>
        <v>0.95872817591427562</v>
      </c>
      <c r="AI119" s="25">
        <f t="shared" si="432"/>
        <v>0.98014950062500006</v>
      </c>
      <c r="AJ119" s="25">
        <f t="shared" ref="AJ119:AK119" si="497">IF($F119=AJ$4,1,IF($F119&gt;=EDATE(AJ$4,12),IF(AJ$12="Prior Year",AJ107*(1-AJ$11),AJ107-AJ$11),IF(AJ118&gt;0,AJ118,0)))*IF($F119&lt;EDATE(AJ$4,AJ$5*12),1,0)</f>
        <v>0.98014950062500006</v>
      </c>
      <c r="AK119" s="25">
        <f t="shared" si="497"/>
        <v>0.98014950062500006</v>
      </c>
      <c r="AL119" s="25">
        <f t="shared" ref="AL119:AP119" si="498">IF($F119=AL$4,1,IF($F119&gt;=EDATE(AL$4,12),IF(AL$12="Prior Year",AL107*(1-AL$11),AL107-AL$11),IF(AL118&gt;0,AL118,0)))*IF($F119&lt;EDATE(AL$4,AL$5*12),1,0)</f>
        <v>0.98014950062500006</v>
      </c>
      <c r="AM119" s="25">
        <f t="shared" si="498"/>
        <v>0.98014950062500006</v>
      </c>
      <c r="AN119" s="25">
        <f t="shared" ref="AN119" si="499">IF($F119=AN$4,1,IF($F119&gt;=EDATE(AN$4,12),IF(AN$12="Prior Year",AN107*(1-AN$11),AN107-AN$11),IF(AN118&gt;0,AN118,0)))*IF($F119&lt;EDATE(AN$4,AN$5*12),1,0)</f>
        <v>0.98014950062500006</v>
      </c>
      <c r="AO119" s="25">
        <f t="shared" si="498"/>
        <v>0.97</v>
      </c>
      <c r="AP119" s="25">
        <f t="shared" si="498"/>
        <v>0.97</v>
      </c>
    </row>
    <row r="120" spans="2:42" hidden="1" outlineLevel="1" x14ac:dyDescent="0.25">
      <c r="B120" s="1">
        <f t="shared" si="321"/>
        <v>31</v>
      </c>
      <c r="F120" s="24">
        <f t="shared" si="326"/>
        <v>45200</v>
      </c>
      <c r="G120" s="25">
        <f t="shared" si="316"/>
        <v>0.96528243983202944</v>
      </c>
      <c r="H120" s="25"/>
      <c r="I120" s="25"/>
      <c r="J120" s="25"/>
      <c r="K120" s="25"/>
      <c r="L120" s="25"/>
      <c r="M120" s="25"/>
      <c r="N120" s="25"/>
      <c r="O120" s="23"/>
      <c r="P120" s="25">
        <f t="shared" si="415"/>
        <v>1</v>
      </c>
      <c r="Q120" s="25">
        <f t="shared" si="416"/>
        <v>0.95294982124365402</v>
      </c>
      <c r="R120" s="25">
        <f t="shared" si="417"/>
        <v>0.95294982124365402</v>
      </c>
      <c r="S120" s="25">
        <f t="shared" si="418"/>
        <v>1</v>
      </c>
      <c r="T120" s="25">
        <f t="shared" si="419"/>
        <v>1</v>
      </c>
      <c r="U120" s="25">
        <f t="shared" si="420"/>
        <v>0.95294982124365402</v>
      </c>
      <c r="V120" s="25">
        <f t="shared" si="421"/>
        <v>0.95294982124365402</v>
      </c>
      <c r="W120" s="25">
        <f t="shared" si="422"/>
        <v>1</v>
      </c>
      <c r="X120" s="25">
        <f t="shared" si="423"/>
        <v>1</v>
      </c>
      <c r="Y120" s="25">
        <f t="shared" si="424"/>
        <v>1</v>
      </c>
      <c r="Z120" s="25">
        <f t="shared" si="425"/>
        <v>1</v>
      </c>
      <c r="AA120" s="25">
        <f t="shared" si="426"/>
        <v>1</v>
      </c>
      <c r="AB120" s="25">
        <f t="shared" si="427"/>
        <v>1</v>
      </c>
      <c r="AC120" s="25">
        <f t="shared" si="428"/>
        <v>0.95872817591427562</v>
      </c>
      <c r="AD120" s="25">
        <f t="shared" si="429"/>
        <v>0.96838195609599986</v>
      </c>
      <c r="AE120" s="25">
        <f t="shared" si="430"/>
        <v>0.97037250935626573</v>
      </c>
      <c r="AF120" s="25">
        <f t="shared" si="430"/>
        <v>0.95145796136069394</v>
      </c>
      <c r="AG120" s="25">
        <f t="shared" ref="AG120" si="500">IF($F120=AG$4,1,IF($F120&gt;=EDATE(AG$4,12),IF(AG$12="Prior Year",AG108*(1-AG$11),AG108-AG$11),IF(AG119&gt;0,AG119,0)))*IF($F120&lt;EDATE(AG$4,AG$5*12),1,0)</f>
        <v>0</v>
      </c>
      <c r="AH120" s="25">
        <f t="shared" si="432"/>
        <v>0.95872817591427562</v>
      </c>
      <c r="AI120" s="25">
        <f t="shared" si="432"/>
        <v>0.98014950062500006</v>
      </c>
      <c r="AJ120" s="25">
        <f t="shared" ref="AJ120:AK120" si="501">IF($F120=AJ$4,1,IF($F120&gt;=EDATE(AJ$4,12),IF(AJ$12="Prior Year",AJ108*(1-AJ$11),AJ108-AJ$11),IF(AJ119&gt;0,AJ119,0)))*IF($F120&lt;EDATE(AJ$4,AJ$5*12),1,0)</f>
        <v>0.98014950062500006</v>
      </c>
      <c r="AK120" s="25">
        <f t="shared" si="501"/>
        <v>0.98014950062500006</v>
      </c>
      <c r="AL120" s="25">
        <f t="shared" ref="AL120:AP120" si="502">IF($F120=AL$4,1,IF($F120&gt;=EDATE(AL$4,12),IF(AL$12="Prior Year",AL108*(1-AL$11),AL108-AL$11),IF(AL119&gt;0,AL119,0)))*IF($F120&lt;EDATE(AL$4,AL$5*12),1,0)</f>
        <v>0.98014950062500006</v>
      </c>
      <c r="AM120" s="25">
        <f t="shared" si="502"/>
        <v>0.98014950062500006</v>
      </c>
      <c r="AN120" s="25">
        <f t="shared" ref="AN120" si="503">IF($F120=AN$4,1,IF($F120&gt;=EDATE(AN$4,12),IF(AN$12="Prior Year",AN108*(1-AN$11),AN108-AN$11),IF(AN119&gt;0,AN119,0)))*IF($F120&lt;EDATE(AN$4,AN$5*12),1,0)</f>
        <v>0.98014950062500006</v>
      </c>
      <c r="AO120" s="25">
        <f t="shared" si="502"/>
        <v>0.97</v>
      </c>
      <c r="AP120" s="25">
        <f t="shared" si="502"/>
        <v>0.97</v>
      </c>
    </row>
    <row r="121" spans="2:42" hidden="1" outlineLevel="1" x14ac:dyDescent="0.25">
      <c r="B121" s="1">
        <f t="shared" si="321"/>
        <v>30</v>
      </c>
      <c r="F121" s="24">
        <f t="shared" si="326"/>
        <v>45231</v>
      </c>
      <c r="G121" s="25">
        <f t="shared" si="316"/>
        <v>0.9649418350552097</v>
      </c>
      <c r="H121" s="25"/>
      <c r="I121" s="25"/>
      <c r="J121" s="25"/>
      <c r="K121" s="25"/>
      <c r="L121" s="25"/>
      <c r="M121" s="25"/>
      <c r="N121" s="25"/>
      <c r="O121" s="23"/>
      <c r="P121" s="25">
        <f t="shared" si="415"/>
        <v>1</v>
      </c>
      <c r="Q121" s="25">
        <f t="shared" si="416"/>
        <v>0.95294982124365402</v>
      </c>
      <c r="R121" s="25">
        <f t="shared" si="417"/>
        <v>0.95294982124365402</v>
      </c>
      <c r="S121" s="25">
        <f t="shared" si="418"/>
        <v>1</v>
      </c>
      <c r="T121" s="25">
        <f t="shared" si="419"/>
        <v>1</v>
      </c>
      <c r="U121" s="25">
        <f t="shared" si="420"/>
        <v>0.95294982124365402</v>
      </c>
      <c r="V121" s="25">
        <f t="shared" si="421"/>
        <v>0.95294982124365402</v>
      </c>
      <c r="W121" s="25">
        <f t="shared" si="422"/>
        <v>1</v>
      </c>
      <c r="X121" s="25">
        <f t="shared" si="423"/>
        <v>1</v>
      </c>
      <c r="Y121" s="25">
        <f t="shared" si="424"/>
        <v>1</v>
      </c>
      <c r="Z121" s="25">
        <f t="shared" si="425"/>
        <v>1</v>
      </c>
      <c r="AA121" s="25">
        <f t="shared" si="426"/>
        <v>1</v>
      </c>
      <c r="AB121" s="25">
        <f t="shared" si="427"/>
        <v>1</v>
      </c>
      <c r="AC121" s="25">
        <f t="shared" si="428"/>
        <v>0.95872817591427562</v>
      </c>
      <c r="AD121" s="25">
        <f t="shared" si="429"/>
        <v>0.96063490044723188</v>
      </c>
      <c r="AE121" s="25">
        <f t="shared" si="430"/>
        <v>0.97037250935626573</v>
      </c>
      <c r="AF121" s="25">
        <f t="shared" si="430"/>
        <v>0.95145796136069394</v>
      </c>
      <c r="AG121" s="25">
        <f t="shared" ref="AG121" si="504">IF($F121=AG$4,1,IF($F121&gt;=EDATE(AG$4,12),IF(AG$12="Prior Year",AG109*(1-AG$11),AG109-AG$11),IF(AG120&gt;0,AG120,0)))*IF($F121&lt;EDATE(AG$4,AG$5*12),1,0)</f>
        <v>0</v>
      </c>
      <c r="AH121" s="25">
        <f t="shared" si="432"/>
        <v>0.95872817591427562</v>
      </c>
      <c r="AI121" s="25">
        <f t="shared" si="432"/>
        <v>0.98014950062500006</v>
      </c>
      <c r="AJ121" s="25">
        <f t="shared" ref="AJ121:AK121" si="505">IF($F121=AJ$4,1,IF($F121&gt;=EDATE(AJ$4,12),IF(AJ$12="Prior Year",AJ109*(1-AJ$11),AJ109-AJ$11),IF(AJ120&gt;0,AJ120,0)))*IF($F121&lt;EDATE(AJ$4,AJ$5*12),1,0)</f>
        <v>0.98014950062500006</v>
      </c>
      <c r="AK121" s="25">
        <f t="shared" si="505"/>
        <v>0.98014950062500006</v>
      </c>
      <c r="AL121" s="25">
        <f t="shared" ref="AL121:AP121" si="506">IF($F121=AL$4,1,IF($F121&gt;=EDATE(AL$4,12),IF(AL$12="Prior Year",AL109*(1-AL$11),AL109-AL$11),IF(AL120&gt;0,AL120,0)))*IF($F121&lt;EDATE(AL$4,AL$5*12),1,0)</f>
        <v>0.98014950062500006</v>
      </c>
      <c r="AM121" s="25">
        <f t="shared" si="506"/>
        <v>0.98014950062500006</v>
      </c>
      <c r="AN121" s="25">
        <f t="shared" ref="AN121" si="507">IF($F121=AN$4,1,IF($F121&gt;=EDATE(AN$4,12),IF(AN$12="Prior Year",AN109*(1-AN$11),AN109-AN$11),IF(AN120&gt;0,AN120,0)))*IF($F121&lt;EDATE(AN$4,AN$5*12),1,0)</f>
        <v>0.98014950062500006</v>
      </c>
      <c r="AO121" s="25">
        <f t="shared" si="506"/>
        <v>0.97</v>
      </c>
      <c r="AP121" s="25">
        <f t="shared" si="506"/>
        <v>0.97</v>
      </c>
    </row>
    <row r="122" spans="2:42" hidden="1" outlineLevel="1" x14ac:dyDescent="0.25">
      <c r="B122" s="1">
        <f t="shared" si="321"/>
        <v>31</v>
      </c>
      <c r="F122" s="26">
        <f t="shared" si="326"/>
        <v>45261</v>
      </c>
      <c r="G122" s="27">
        <f t="shared" si="316"/>
        <v>0.96340761794058283</v>
      </c>
      <c r="H122" s="27"/>
      <c r="I122" s="27"/>
      <c r="J122" s="27"/>
      <c r="K122" s="27"/>
      <c r="L122" s="27"/>
      <c r="M122" s="27"/>
      <c r="N122" s="27"/>
      <c r="O122" s="28"/>
      <c r="P122" s="27">
        <f t="shared" si="415"/>
        <v>1</v>
      </c>
      <c r="Q122" s="27">
        <f t="shared" si="416"/>
        <v>0.95294982124365402</v>
      </c>
      <c r="R122" s="27">
        <f t="shared" si="417"/>
        <v>0.95294982124365402</v>
      </c>
      <c r="S122" s="27">
        <f t="shared" si="418"/>
        <v>1</v>
      </c>
      <c r="T122" s="27">
        <f t="shared" si="419"/>
        <v>1</v>
      </c>
      <c r="U122" s="27">
        <f t="shared" si="420"/>
        <v>0.95294982124365402</v>
      </c>
      <c r="V122" s="27">
        <f t="shared" si="421"/>
        <v>0.95294982124365402</v>
      </c>
      <c r="W122" s="27">
        <f t="shared" si="422"/>
        <v>1</v>
      </c>
      <c r="X122" s="27">
        <f t="shared" si="423"/>
        <v>1</v>
      </c>
      <c r="Y122" s="27">
        <f t="shared" si="424"/>
        <v>1</v>
      </c>
      <c r="Z122" s="27">
        <f t="shared" si="425"/>
        <v>1</v>
      </c>
      <c r="AA122" s="27">
        <f t="shared" si="426"/>
        <v>1</v>
      </c>
      <c r="AB122" s="27">
        <f t="shared" si="427"/>
        <v>1</v>
      </c>
      <c r="AC122" s="27">
        <f t="shared" si="428"/>
        <v>0.95872817591427562</v>
      </c>
      <c r="AD122" s="27">
        <f t="shared" si="429"/>
        <v>0.96063490044723188</v>
      </c>
      <c r="AE122" s="27">
        <f t="shared" si="430"/>
        <v>0.97037250935626573</v>
      </c>
      <c r="AF122" s="27">
        <f t="shared" si="430"/>
        <v>0.95145796136069394</v>
      </c>
      <c r="AG122" s="27">
        <f t="shared" ref="AG122" si="508">IF($F122=AG$4,1,IF($F122&gt;=EDATE(AG$4,12),IF(AG$12="Prior Year",AG110*(1-AG$11),AG110-AG$11),IF(AG121&gt;0,AG121,0)))*IF($F122&lt;EDATE(AG$4,AG$5*12),1,0)</f>
        <v>0</v>
      </c>
      <c r="AH122" s="27">
        <f t="shared" si="432"/>
        <v>0.95201707868287566</v>
      </c>
      <c r="AI122" s="27">
        <f t="shared" si="432"/>
        <v>0.98014950062500006</v>
      </c>
      <c r="AJ122" s="27">
        <f t="shared" ref="AJ122:AK122" si="509">IF($F122=AJ$4,1,IF($F122&gt;=EDATE(AJ$4,12),IF(AJ$12="Prior Year",AJ110*(1-AJ$11),AJ110-AJ$11),IF(AJ121&gt;0,AJ121,0)))*IF($F122&lt;EDATE(AJ$4,AJ$5*12),1,0)</f>
        <v>0.98014950062500006</v>
      </c>
      <c r="AK122" s="27">
        <f t="shared" si="509"/>
        <v>0.98014950062500006</v>
      </c>
      <c r="AL122" s="27">
        <f t="shared" ref="AL122:AP122" si="510">IF($F122=AL$4,1,IF($F122&gt;=EDATE(AL$4,12),IF(AL$12="Prior Year",AL110*(1-AL$11),AL110-AL$11),IF(AL121&gt;0,AL121,0)))*IF($F122&lt;EDATE(AL$4,AL$5*12),1,0)</f>
        <v>0.98014950062500006</v>
      </c>
      <c r="AM122" s="27">
        <f t="shared" si="510"/>
        <v>0.98014950062500006</v>
      </c>
      <c r="AN122" s="27">
        <f t="shared" ref="AN122" si="511">IF($F122=AN$4,1,IF($F122&gt;=EDATE(AN$4,12),IF(AN$12="Prior Year",AN110*(1-AN$11),AN110-AN$11),IF(AN121&gt;0,AN121,0)))*IF($F122&lt;EDATE(AN$4,AN$5*12),1,0)</f>
        <v>0.98014950062500006</v>
      </c>
      <c r="AO122" s="27">
        <f t="shared" si="510"/>
        <v>0.96499999999999997</v>
      </c>
      <c r="AP122" s="27">
        <f t="shared" si="510"/>
        <v>0.97</v>
      </c>
    </row>
    <row r="123" spans="2:42" hidden="1" outlineLevel="1" x14ac:dyDescent="0.25">
      <c r="B123" s="1">
        <f t="shared" si="321"/>
        <v>31</v>
      </c>
      <c r="F123" s="24">
        <f t="shared" si="326"/>
        <v>45292</v>
      </c>
      <c r="G123" s="25">
        <f t="shared" si="316"/>
        <v>0.96145365299436092</v>
      </c>
      <c r="H123" s="25"/>
      <c r="I123" s="25"/>
      <c r="J123" s="25"/>
      <c r="K123" s="25"/>
      <c r="L123" s="25"/>
      <c r="M123" s="25"/>
      <c r="N123" s="25"/>
      <c r="O123" s="23"/>
      <c r="P123" s="25">
        <f t="shared" si="415"/>
        <v>1</v>
      </c>
      <c r="Q123" s="25">
        <f t="shared" si="416"/>
        <v>0.94532622267370481</v>
      </c>
      <c r="R123" s="25">
        <f t="shared" si="417"/>
        <v>0.94532622267370481</v>
      </c>
      <c r="S123" s="25">
        <f t="shared" si="418"/>
        <v>1</v>
      </c>
      <c r="T123" s="25">
        <f t="shared" si="419"/>
        <v>1</v>
      </c>
      <c r="U123" s="25">
        <f t="shared" si="420"/>
        <v>0.94532622267370481</v>
      </c>
      <c r="V123" s="25">
        <f t="shared" si="421"/>
        <v>0.94532622267370481</v>
      </c>
      <c r="W123" s="25">
        <f t="shared" si="422"/>
        <v>1</v>
      </c>
      <c r="X123" s="25">
        <f t="shared" si="423"/>
        <v>1</v>
      </c>
      <c r="Y123" s="25">
        <f t="shared" si="424"/>
        <v>1</v>
      </c>
      <c r="Z123" s="25">
        <f t="shared" si="425"/>
        <v>1</v>
      </c>
      <c r="AA123" s="25">
        <f t="shared" si="426"/>
        <v>1</v>
      </c>
      <c r="AB123" s="25">
        <f t="shared" si="427"/>
        <v>1</v>
      </c>
      <c r="AC123" s="25">
        <f t="shared" si="428"/>
        <v>0.95201707868287566</v>
      </c>
      <c r="AD123" s="25">
        <f t="shared" si="429"/>
        <v>0.96063490044723188</v>
      </c>
      <c r="AE123" s="25">
        <f t="shared" si="430"/>
        <v>0.96552064680948435</v>
      </c>
      <c r="AF123" s="25">
        <f t="shared" si="430"/>
        <v>0.95145796136069394</v>
      </c>
      <c r="AG123" s="25">
        <f t="shared" ref="AG123" si="512">IF($F123=AG$4,1,IF($F123&gt;=EDATE(AG$4,12),IF(AG$12="Prior Year",AG111*(1-AG$11),AG111-AG$11),IF(AG122&gt;0,AG122,0)))*IF($F123&lt;EDATE(AG$4,AG$5*12),1,0)</f>
        <v>0</v>
      </c>
      <c r="AH123" s="25">
        <f t="shared" si="432"/>
        <v>0.95201707868287566</v>
      </c>
      <c r="AI123" s="25">
        <f t="shared" si="432"/>
        <v>0.97524875312187509</v>
      </c>
      <c r="AJ123" s="25">
        <f t="shared" ref="AJ123:AK123" si="513">IF($F123=AJ$4,1,IF($F123&gt;=EDATE(AJ$4,12),IF(AJ$12="Prior Year",AJ111*(1-AJ$11),AJ111-AJ$11),IF(AJ122&gt;0,AJ122,0)))*IF($F123&lt;EDATE(AJ$4,AJ$5*12),1,0)</f>
        <v>0.97524875312187509</v>
      </c>
      <c r="AK123" s="25">
        <f t="shared" si="513"/>
        <v>0.97524875312187509</v>
      </c>
      <c r="AL123" s="25">
        <f t="shared" ref="AL123:AP123" si="514">IF($F123=AL$4,1,IF($F123&gt;=EDATE(AL$4,12),IF(AL$12="Prior Year",AL111*(1-AL$11),AL111-AL$11),IF(AL122&gt;0,AL122,0)))*IF($F123&lt;EDATE(AL$4,AL$5*12),1,0)</f>
        <v>0.97524875312187509</v>
      </c>
      <c r="AM123" s="25">
        <f t="shared" si="514"/>
        <v>0.97524875312187509</v>
      </c>
      <c r="AN123" s="25">
        <f t="shared" ref="AN123" si="515">IF($F123=AN$4,1,IF($F123&gt;=EDATE(AN$4,12),IF(AN$12="Prior Year",AN111*(1-AN$11),AN111-AN$11),IF(AN122&gt;0,AN122,0)))*IF($F123&lt;EDATE(AN$4,AN$5*12),1,0)</f>
        <v>0.97524875312187509</v>
      </c>
      <c r="AO123" s="25">
        <f t="shared" si="514"/>
        <v>0.96499999999999997</v>
      </c>
      <c r="AP123" s="25">
        <f t="shared" si="514"/>
        <v>0.96499999999999997</v>
      </c>
    </row>
    <row r="124" spans="2:42" hidden="1" outlineLevel="1" x14ac:dyDescent="0.25">
      <c r="B124" s="1">
        <f t="shared" si="321"/>
        <v>29</v>
      </c>
      <c r="F124" s="24">
        <f t="shared" si="326"/>
        <v>45323</v>
      </c>
      <c r="G124" s="25">
        <f t="shared" si="316"/>
        <v>0.96145365299436092</v>
      </c>
      <c r="H124" s="25"/>
      <c r="I124" s="25"/>
      <c r="J124" s="25"/>
      <c r="K124" s="25"/>
      <c r="L124" s="25"/>
      <c r="M124" s="25"/>
      <c r="N124" s="25"/>
      <c r="O124" s="23"/>
      <c r="P124" s="25">
        <f t="shared" si="415"/>
        <v>1</v>
      </c>
      <c r="Q124" s="25">
        <f t="shared" si="416"/>
        <v>0.94532622267370481</v>
      </c>
      <c r="R124" s="25">
        <f t="shared" si="417"/>
        <v>0.94532622267370481</v>
      </c>
      <c r="S124" s="25">
        <f t="shared" si="418"/>
        <v>1</v>
      </c>
      <c r="T124" s="25">
        <f t="shared" si="419"/>
        <v>1</v>
      </c>
      <c r="U124" s="25">
        <f t="shared" si="420"/>
        <v>0.94532622267370481</v>
      </c>
      <c r="V124" s="25">
        <f t="shared" si="421"/>
        <v>0.94532622267370481</v>
      </c>
      <c r="W124" s="25">
        <f t="shared" si="422"/>
        <v>1</v>
      </c>
      <c r="X124" s="25">
        <f t="shared" si="423"/>
        <v>1</v>
      </c>
      <c r="Y124" s="25">
        <f t="shared" si="424"/>
        <v>1</v>
      </c>
      <c r="Z124" s="25">
        <f t="shared" si="425"/>
        <v>1</v>
      </c>
      <c r="AA124" s="25">
        <f t="shared" si="426"/>
        <v>1</v>
      </c>
      <c r="AB124" s="25">
        <f t="shared" si="427"/>
        <v>1</v>
      </c>
      <c r="AC124" s="25">
        <f t="shared" si="428"/>
        <v>0.95201707868287566</v>
      </c>
      <c r="AD124" s="25">
        <f t="shared" si="429"/>
        <v>0.96063490044723188</v>
      </c>
      <c r="AE124" s="25">
        <f t="shared" si="430"/>
        <v>0.96552064680948435</v>
      </c>
      <c r="AF124" s="25">
        <f t="shared" si="430"/>
        <v>0.95145796136069394</v>
      </c>
      <c r="AG124" s="25">
        <f t="shared" ref="AG124" si="516">IF($F124=AG$4,1,IF($F124&gt;=EDATE(AG$4,12),IF(AG$12="Prior Year",AG112*(1-AG$11),AG112-AG$11),IF(AG123&gt;0,AG123,0)))*IF($F124&lt;EDATE(AG$4,AG$5*12),1,0)</f>
        <v>0</v>
      </c>
      <c r="AH124" s="25">
        <f t="shared" si="432"/>
        <v>0.95201707868287566</v>
      </c>
      <c r="AI124" s="25">
        <f t="shared" si="432"/>
        <v>0.97524875312187509</v>
      </c>
      <c r="AJ124" s="25">
        <f t="shared" ref="AJ124:AK124" si="517">IF($F124=AJ$4,1,IF($F124&gt;=EDATE(AJ$4,12),IF(AJ$12="Prior Year",AJ112*(1-AJ$11),AJ112-AJ$11),IF(AJ123&gt;0,AJ123,0)))*IF($F124&lt;EDATE(AJ$4,AJ$5*12),1,0)</f>
        <v>0.97524875312187509</v>
      </c>
      <c r="AK124" s="25">
        <f t="shared" si="517"/>
        <v>0.97524875312187509</v>
      </c>
      <c r="AL124" s="25">
        <f t="shared" ref="AL124:AP124" si="518">IF($F124=AL$4,1,IF($F124&gt;=EDATE(AL$4,12),IF(AL$12="Prior Year",AL112*(1-AL$11),AL112-AL$11),IF(AL123&gt;0,AL123,0)))*IF($F124&lt;EDATE(AL$4,AL$5*12),1,0)</f>
        <v>0.97524875312187509</v>
      </c>
      <c r="AM124" s="25">
        <f t="shared" si="518"/>
        <v>0.97524875312187509</v>
      </c>
      <c r="AN124" s="25">
        <f t="shared" ref="AN124" si="519">IF($F124=AN$4,1,IF($F124&gt;=EDATE(AN$4,12),IF(AN$12="Prior Year",AN112*(1-AN$11),AN112-AN$11),IF(AN123&gt;0,AN123,0)))*IF($F124&lt;EDATE(AN$4,AN$5*12),1,0)</f>
        <v>0.97524875312187509</v>
      </c>
      <c r="AO124" s="25">
        <f t="shared" si="518"/>
        <v>0.96499999999999997</v>
      </c>
      <c r="AP124" s="25">
        <f t="shared" si="518"/>
        <v>0.96499999999999997</v>
      </c>
    </row>
    <row r="125" spans="2:42" hidden="1" outlineLevel="1" x14ac:dyDescent="0.25">
      <c r="B125" s="1">
        <f t="shared" si="321"/>
        <v>31</v>
      </c>
      <c r="F125" s="24">
        <f t="shared" si="326"/>
        <v>45352</v>
      </c>
      <c r="G125" s="25">
        <f t="shared" si="316"/>
        <v>0.96145365299436092</v>
      </c>
      <c r="H125" s="25"/>
      <c r="I125" s="25"/>
      <c r="J125" s="25"/>
      <c r="K125" s="25"/>
      <c r="L125" s="25"/>
      <c r="M125" s="25"/>
      <c r="N125" s="25"/>
      <c r="O125" s="23"/>
      <c r="P125" s="25">
        <f t="shared" si="415"/>
        <v>1</v>
      </c>
      <c r="Q125" s="25">
        <f t="shared" si="416"/>
        <v>0.94532622267370481</v>
      </c>
      <c r="R125" s="25">
        <f t="shared" si="417"/>
        <v>0.94532622267370481</v>
      </c>
      <c r="S125" s="25">
        <f t="shared" si="418"/>
        <v>1</v>
      </c>
      <c r="T125" s="25">
        <f t="shared" si="419"/>
        <v>1</v>
      </c>
      <c r="U125" s="25">
        <f t="shared" si="420"/>
        <v>0.94532622267370481</v>
      </c>
      <c r="V125" s="25">
        <f t="shared" si="421"/>
        <v>0.94532622267370481</v>
      </c>
      <c r="W125" s="25">
        <f t="shared" si="422"/>
        <v>1</v>
      </c>
      <c r="X125" s="25">
        <f t="shared" si="423"/>
        <v>1</v>
      </c>
      <c r="Y125" s="25">
        <f t="shared" si="424"/>
        <v>1</v>
      </c>
      <c r="Z125" s="25">
        <f t="shared" si="425"/>
        <v>1</v>
      </c>
      <c r="AA125" s="25">
        <f t="shared" si="426"/>
        <v>1</v>
      </c>
      <c r="AB125" s="25">
        <f t="shared" si="427"/>
        <v>1</v>
      </c>
      <c r="AC125" s="25">
        <f t="shared" si="428"/>
        <v>0.95201707868287566</v>
      </c>
      <c r="AD125" s="25">
        <f t="shared" si="429"/>
        <v>0.96063490044723188</v>
      </c>
      <c r="AE125" s="25">
        <f t="shared" si="430"/>
        <v>0.96552064680948435</v>
      </c>
      <c r="AF125" s="25">
        <f t="shared" si="430"/>
        <v>0.95145796136069394</v>
      </c>
      <c r="AG125" s="25">
        <f t="shared" ref="AG125" si="520">IF($F125=AG$4,1,IF($F125&gt;=EDATE(AG$4,12),IF(AG$12="Prior Year",AG113*(1-AG$11),AG113-AG$11),IF(AG124&gt;0,AG124,0)))*IF($F125&lt;EDATE(AG$4,AG$5*12),1,0)</f>
        <v>0</v>
      </c>
      <c r="AH125" s="25">
        <f t="shared" si="432"/>
        <v>0.95201707868287566</v>
      </c>
      <c r="AI125" s="25">
        <f t="shared" si="432"/>
        <v>0.97524875312187509</v>
      </c>
      <c r="AJ125" s="25">
        <f t="shared" ref="AJ125:AK125" si="521">IF($F125=AJ$4,1,IF($F125&gt;=EDATE(AJ$4,12),IF(AJ$12="Prior Year",AJ113*(1-AJ$11),AJ113-AJ$11),IF(AJ124&gt;0,AJ124,0)))*IF($F125&lt;EDATE(AJ$4,AJ$5*12),1,0)</f>
        <v>0.97524875312187509</v>
      </c>
      <c r="AK125" s="25">
        <f t="shared" si="521"/>
        <v>0.97524875312187509</v>
      </c>
      <c r="AL125" s="25">
        <f t="shared" ref="AL125:AP125" si="522">IF($F125=AL$4,1,IF($F125&gt;=EDATE(AL$4,12),IF(AL$12="Prior Year",AL113*(1-AL$11),AL113-AL$11),IF(AL124&gt;0,AL124,0)))*IF($F125&lt;EDATE(AL$4,AL$5*12),1,0)</f>
        <v>0.97524875312187509</v>
      </c>
      <c r="AM125" s="25">
        <f t="shared" si="522"/>
        <v>0.97524875312187509</v>
      </c>
      <c r="AN125" s="25">
        <f t="shared" ref="AN125" si="523">IF($F125=AN$4,1,IF($F125&gt;=EDATE(AN$4,12),IF(AN$12="Prior Year",AN113*(1-AN$11),AN113-AN$11),IF(AN124&gt;0,AN124,0)))*IF($F125&lt;EDATE(AN$4,AN$5*12),1,0)</f>
        <v>0.97524875312187509</v>
      </c>
      <c r="AO125" s="25">
        <f t="shared" si="522"/>
        <v>0.96499999999999997</v>
      </c>
      <c r="AP125" s="25">
        <f t="shared" si="522"/>
        <v>0.96499999999999997</v>
      </c>
    </row>
    <row r="126" spans="2:42" hidden="1" outlineLevel="1" x14ac:dyDescent="0.25">
      <c r="B126" s="1">
        <f t="shared" si="321"/>
        <v>30</v>
      </c>
      <c r="F126" s="24">
        <f t="shared" si="326"/>
        <v>45383</v>
      </c>
      <c r="G126" s="25">
        <f t="shared" si="316"/>
        <v>0.96145365299436092</v>
      </c>
      <c r="H126" s="25"/>
      <c r="I126" s="25"/>
      <c r="J126" s="25"/>
      <c r="K126" s="25"/>
      <c r="L126" s="25"/>
      <c r="M126" s="25"/>
      <c r="N126" s="25"/>
      <c r="O126" s="23"/>
      <c r="P126" s="25">
        <f t="shared" si="415"/>
        <v>1</v>
      </c>
      <c r="Q126" s="25">
        <f t="shared" si="416"/>
        <v>0.94532622267370481</v>
      </c>
      <c r="R126" s="25">
        <f t="shared" si="417"/>
        <v>0.94532622267370481</v>
      </c>
      <c r="S126" s="25">
        <f t="shared" si="418"/>
        <v>1</v>
      </c>
      <c r="T126" s="25">
        <f t="shared" si="419"/>
        <v>1</v>
      </c>
      <c r="U126" s="25">
        <f t="shared" si="420"/>
        <v>0.94532622267370481</v>
      </c>
      <c r="V126" s="25">
        <f t="shared" si="421"/>
        <v>0.94532622267370481</v>
      </c>
      <c r="W126" s="25">
        <f t="shared" si="422"/>
        <v>1</v>
      </c>
      <c r="X126" s="25">
        <f t="shared" si="423"/>
        <v>1</v>
      </c>
      <c r="Y126" s="25">
        <f t="shared" si="424"/>
        <v>1</v>
      </c>
      <c r="Z126" s="25">
        <f t="shared" si="425"/>
        <v>1</v>
      </c>
      <c r="AA126" s="25">
        <f t="shared" si="426"/>
        <v>1</v>
      </c>
      <c r="AB126" s="25">
        <f t="shared" si="427"/>
        <v>1</v>
      </c>
      <c r="AC126" s="25">
        <f t="shared" si="428"/>
        <v>0.95201707868287566</v>
      </c>
      <c r="AD126" s="25">
        <f t="shared" si="429"/>
        <v>0.96063490044723188</v>
      </c>
      <c r="AE126" s="25">
        <f t="shared" si="430"/>
        <v>0.96552064680948435</v>
      </c>
      <c r="AF126" s="25">
        <f t="shared" si="430"/>
        <v>0.95145796136069394</v>
      </c>
      <c r="AG126" s="25">
        <f t="shared" ref="AG126" si="524">IF($F126=AG$4,1,IF($F126&gt;=EDATE(AG$4,12),IF(AG$12="Prior Year",AG114*(1-AG$11),AG114-AG$11),IF(AG125&gt;0,AG125,0)))*IF($F126&lt;EDATE(AG$4,AG$5*12),1,0)</f>
        <v>0</v>
      </c>
      <c r="AH126" s="25">
        <f t="shared" si="432"/>
        <v>0.95201707868287566</v>
      </c>
      <c r="AI126" s="25">
        <f t="shared" si="432"/>
        <v>0.97524875312187509</v>
      </c>
      <c r="AJ126" s="25">
        <f t="shared" ref="AJ126:AK126" si="525">IF($F126=AJ$4,1,IF($F126&gt;=EDATE(AJ$4,12),IF(AJ$12="Prior Year",AJ114*(1-AJ$11),AJ114-AJ$11),IF(AJ125&gt;0,AJ125,0)))*IF($F126&lt;EDATE(AJ$4,AJ$5*12),1,0)</f>
        <v>0.97524875312187509</v>
      </c>
      <c r="AK126" s="25">
        <f t="shared" si="525"/>
        <v>0.97524875312187509</v>
      </c>
      <c r="AL126" s="25">
        <f t="shared" ref="AL126:AP126" si="526">IF($F126=AL$4,1,IF($F126&gt;=EDATE(AL$4,12),IF(AL$12="Prior Year",AL114*(1-AL$11),AL114-AL$11),IF(AL125&gt;0,AL125,0)))*IF($F126&lt;EDATE(AL$4,AL$5*12),1,0)</f>
        <v>0.97524875312187509</v>
      </c>
      <c r="AM126" s="25">
        <f t="shared" si="526"/>
        <v>0.97524875312187509</v>
      </c>
      <c r="AN126" s="25">
        <f t="shared" ref="AN126" si="527">IF($F126=AN$4,1,IF($F126&gt;=EDATE(AN$4,12),IF(AN$12="Prior Year",AN114*(1-AN$11),AN114-AN$11),IF(AN125&gt;0,AN125,0)))*IF($F126&lt;EDATE(AN$4,AN$5*12),1,0)</f>
        <v>0.97524875312187509</v>
      </c>
      <c r="AO126" s="25">
        <f t="shared" si="526"/>
        <v>0.96499999999999997</v>
      </c>
      <c r="AP126" s="25">
        <f t="shared" si="526"/>
        <v>0.96499999999999997</v>
      </c>
    </row>
    <row r="127" spans="2:42" hidden="1" outlineLevel="1" x14ac:dyDescent="0.25">
      <c r="B127" s="1">
        <f t="shared" si="321"/>
        <v>31</v>
      </c>
      <c r="F127" s="24">
        <f t="shared" si="326"/>
        <v>45413</v>
      </c>
      <c r="G127" s="25">
        <f t="shared" si="316"/>
        <v>0.96145365299436092</v>
      </c>
      <c r="H127" s="25"/>
      <c r="I127" s="25"/>
      <c r="J127" s="25"/>
      <c r="K127" s="25"/>
      <c r="L127" s="25"/>
      <c r="M127" s="25"/>
      <c r="N127" s="25"/>
      <c r="O127" s="23"/>
      <c r="P127" s="25">
        <f t="shared" si="415"/>
        <v>1</v>
      </c>
      <c r="Q127" s="25">
        <f t="shared" si="416"/>
        <v>0.94532622267370481</v>
      </c>
      <c r="R127" s="25">
        <f t="shared" si="417"/>
        <v>0.94532622267370481</v>
      </c>
      <c r="S127" s="25">
        <f t="shared" si="418"/>
        <v>1</v>
      </c>
      <c r="T127" s="25">
        <f t="shared" si="419"/>
        <v>1</v>
      </c>
      <c r="U127" s="25">
        <f t="shared" si="420"/>
        <v>0.94532622267370481</v>
      </c>
      <c r="V127" s="25">
        <f t="shared" si="421"/>
        <v>0.94532622267370481</v>
      </c>
      <c r="W127" s="25">
        <f t="shared" si="422"/>
        <v>1</v>
      </c>
      <c r="X127" s="25">
        <f t="shared" si="423"/>
        <v>1</v>
      </c>
      <c r="Y127" s="25">
        <f t="shared" si="424"/>
        <v>1</v>
      </c>
      <c r="Z127" s="25">
        <f t="shared" si="425"/>
        <v>1</v>
      </c>
      <c r="AA127" s="25">
        <f t="shared" si="426"/>
        <v>1</v>
      </c>
      <c r="AB127" s="25">
        <f t="shared" si="427"/>
        <v>1</v>
      </c>
      <c r="AC127" s="25">
        <f t="shared" si="428"/>
        <v>0.95201707868287566</v>
      </c>
      <c r="AD127" s="25">
        <f t="shared" si="429"/>
        <v>0.96063490044723188</v>
      </c>
      <c r="AE127" s="25">
        <f t="shared" si="430"/>
        <v>0.96552064680948435</v>
      </c>
      <c r="AF127" s="25">
        <f t="shared" si="430"/>
        <v>0.95145796136069394</v>
      </c>
      <c r="AG127" s="25">
        <f t="shared" ref="AG127" si="528">IF($F127=AG$4,1,IF($F127&gt;=EDATE(AG$4,12),IF(AG$12="Prior Year",AG115*(1-AG$11),AG115-AG$11),IF(AG126&gt;0,AG126,0)))*IF($F127&lt;EDATE(AG$4,AG$5*12),1,0)</f>
        <v>0</v>
      </c>
      <c r="AH127" s="25">
        <f t="shared" si="432"/>
        <v>0.95201707868287566</v>
      </c>
      <c r="AI127" s="25">
        <f t="shared" si="432"/>
        <v>0.97524875312187509</v>
      </c>
      <c r="AJ127" s="25">
        <f t="shared" ref="AJ127:AK127" si="529">IF($F127=AJ$4,1,IF($F127&gt;=EDATE(AJ$4,12),IF(AJ$12="Prior Year",AJ115*(1-AJ$11),AJ115-AJ$11),IF(AJ126&gt;0,AJ126,0)))*IF($F127&lt;EDATE(AJ$4,AJ$5*12),1,0)</f>
        <v>0.97524875312187509</v>
      </c>
      <c r="AK127" s="25">
        <f t="shared" si="529"/>
        <v>0.97524875312187509</v>
      </c>
      <c r="AL127" s="25">
        <f t="shared" ref="AL127:AP127" si="530">IF($F127=AL$4,1,IF($F127&gt;=EDATE(AL$4,12),IF(AL$12="Prior Year",AL115*(1-AL$11),AL115-AL$11),IF(AL126&gt;0,AL126,0)))*IF($F127&lt;EDATE(AL$4,AL$5*12),1,0)</f>
        <v>0.97524875312187509</v>
      </c>
      <c r="AM127" s="25">
        <f t="shared" si="530"/>
        <v>0.97524875312187509</v>
      </c>
      <c r="AN127" s="25">
        <f t="shared" ref="AN127" si="531">IF($F127=AN$4,1,IF($F127&gt;=EDATE(AN$4,12),IF(AN$12="Prior Year",AN115*(1-AN$11),AN115-AN$11),IF(AN126&gt;0,AN126,0)))*IF($F127&lt;EDATE(AN$4,AN$5*12),1,0)</f>
        <v>0.97524875312187509</v>
      </c>
      <c r="AO127" s="25">
        <f t="shared" si="530"/>
        <v>0.96499999999999997</v>
      </c>
      <c r="AP127" s="25">
        <f t="shared" si="530"/>
        <v>0.96499999999999997</v>
      </c>
    </row>
    <row r="128" spans="2:42" hidden="1" outlineLevel="1" x14ac:dyDescent="0.25">
      <c r="B128" s="1">
        <f t="shared" si="321"/>
        <v>30</v>
      </c>
      <c r="F128" s="24">
        <f t="shared" si="326"/>
        <v>45444</v>
      </c>
      <c r="G128" s="25">
        <f t="shared" si="316"/>
        <v>0.96145365299436092</v>
      </c>
      <c r="H128" s="25"/>
      <c r="I128" s="25"/>
      <c r="J128" s="25"/>
      <c r="K128" s="25"/>
      <c r="L128" s="25"/>
      <c r="M128" s="25"/>
      <c r="N128" s="25"/>
      <c r="O128" s="23"/>
      <c r="P128" s="25">
        <f t="shared" si="415"/>
        <v>1</v>
      </c>
      <c r="Q128" s="25">
        <f t="shared" si="416"/>
        <v>0.94532622267370481</v>
      </c>
      <c r="R128" s="25">
        <f t="shared" si="417"/>
        <v>0.94532622267370481</v>
      </c>
      <c r="S128" s="25">
        <f t="shared" si="418"/>
        <v>1</v>
      </c>
      <c r="T128" s="25">
        <f t="shared" si="419"/>
        <v>1</v>
      </c>
      <c r="U128" s="25">
        <f t="shared" si="420"/>
        <v>0.94532622267370481</v>
      </c>
      <c r="V128" s="25">
        <f t="shared" si="421"/>
        <v>0.94532622267370481</v>
      </c>
      <c r="W128" s="25">
        <f t="shared" si="422"/>
        <v>1</v>
      </c>
      <c r="X128" s="25">
        <f t="shared" si="423"/>
        <v>1</v>
      </c>
      <c r="Y128" s="25">
        <f t="shared" si="424"/>
        <v>1</v>
      </c>
      <c r="Z128" s="25">
        <f t="shared" si="425"/>
        <v>1</v>
      </c>
      <c r="AA128" s="25">
        <f t="shared" si="426"/>
        <v>1</v>
      </c>
      <c r="AB128" s="25">
        <f t="shared" si="427"/>
        <v>1</v>
      </c>
      <c r="AC128" s="25">
        <f t="shared" si="428"/>
        <v>0.95201707868287566</v>
      </c>
      <c r="AD128" s="25">
        <f t="shared" si="429"/>
        <v>0.96063490044723188</v>
      </c>
      <c r="AE128" s="25">
        <f t="shared" si="430"/>
        <v>0.96552064680948435</v>
      </c>
      <c r="AF128" s="25">
        <f t="shared" si="430"/>
        <v>0.95145796136069394</v>
      </c>
      <c r="AG128" s="25">
        <f t="shared" ref="AG128" si="532">IF($F128=AG$4,1,IF($F128&gt;=EDATE(AG$4,12),IF(AG$12="Prior Year",AG116*(1-AG$11),AG116-AG$11),IF(AG127&gt;0,AG127,0)))*IF($F128&lt;EDATE(AG$4,AG$5*12),1,0)</f>
        <v>0</v>
      </c>
      <c r="AH128" s="25">
        <f t="shared" si="432"/>
        <v>0.95201707868287566</v>
      </c>
      <c r="AI128" s="25">
        <f t="shared" si="432"/>
        <v>0.97524875312187509</v>
      </c>
      <c r="AJ128" s="25">
        <f t="shared" ref="AJ128:AK128" si="533">IF($F128=AJ$4,1,IF($F128&gt;=EDATE(AJ$4,12),IF(AJ$12="Prior Year",AJ116*(1-AJ$11),AJ116-AJ$11),IF(AJ127&gt;0,AJ127,0)))*IF($F128&lt;EDATE(AJ$4,AJ$5*12),1,0)</f>
        <v>0.97524875312187509</v>
      </c>
      <c r="AK128" s="25">
        <f t="shared" si="533"/>
        <v>0.97524875312187509</v>
      </c>
      <c r="AL128" s="25">
        <f t="shared" ref="AL128:AP128" si="534">IF($F128=AL$4,1,IF($F128&gt;=EDATE(AL$4,12),IF(AL$12="Prior Year",AL116*(1-AL$11),AL116-AL$11),IF(AL127&gt;0,AL127,0)))*IF($F128&lt;EDATE(AL$4,AL$5*12),1,0)</f>
        <v>0.97524875312187509</v>
      </c>
      <c r="AM128" s="25">
        <f t="shared" si="534"/>
        <v>0.97524875312187509</v>
      </c>
      <c r="AN128" s="25">
        <f t="shared" ref="AN128" si="535">IF($F128=AN$4,1,IF($F128&gt;=EDATE(AN$4,12),IF(AN$12="Prior Year",AN116*(1-AN$11),AN116-AN$11),IF(AN127&gt;0,AN127,0)))*IF($F128&lt;EDATE(AN$4,AN$5*12),1,0)</f>
        <v>0.97524875312187509</v>
      </c>
      <c r="AO128" s="25">
        <f t="shared" si="534"/>
        <v>0.96499999999999997</v>
      </c>
      <c r="AP128" s="25">
        <f t="shared" si="534"/>
        <v>0.96499999999999997</v>
      </c>
    </row>
    <row r="129" spans="2:42" hidden="1" outlineLevel="1" x14ac:dyDescent="0.25">
      <c r="B129" s="1">
        <f t="shared" si="321"/>
        <v>31</v>
      </c>
      <c r="F129" s="24">
        <f t="shared" si="326"/>
        <v>45474</v>
      </c>
      <c r="G129" s="25">
        <f t="shared" si="316"/>
        <v>0.95985163643626081</v>
      </c>
      <c r="H129" s="25"/>
      <c r="I129" s="25"/>
      <c r="J129" s="25"/>
      <c r="K129" s="25"/>
      <c r="L129" s="25"/>
      <c r="M129" s="25"/>
      <c r="N129" s="25"/>
      <c r="O129" s="23"/>
      <c r="P129" s="25">
        <f t="shared" si="415"/>
        <v>1</v>
      </c>
      <c r="Q129" s="25">
        <f t="shared" si="416"/>
        <v>0.94532622267370481</v>
      </c>
      <c r="R129" s="25">
        <f t="shared" si="417"/>
        <v>0.94532622267370481</v>
      </c>
      <c r="S129" s="25">
        <f t="shared" si="418"/>
        <v>1</v>
      </c>
      <c r="T129" s="25">
        <f t="shared" si="419"/>
        <v>1</v>
      </c>
      <c r="U129" s="25">
        <f t="shared" si="420"/>
        <v>0.94532622267370481</v>
      </c>
      <c r="V129" s="25">
        <f t="shared" si="421"/>
        <v>0.94532622267370481</v>
      </c>
      <c r="W129" s="25">
        <f t="shared" si="422"/>
        <v>1</v>
      </c>
      <c r="X129" s="25">
        <f t="shared" si="423"/>
        <v>1</v>
      </c>
      <c r="Y129" s="25">
        <f t="shared" si="424"/>
        <v>1</v>
      </c>
      <c r="Z129" s="25">
        <f t="shared" si="425"/>
        <v>1</v>
      </c>
      <c r="AA129" s="25">
        <f t="shared" si="426"/>
        <v>1</v>
      </c>
      <c r="AB129" s="25">
        <f t="shared" si="427"/>
        <v>1</v>
      </c>
      <c r="AC129" s="25">
        <f t="shared" si="428"/>
        <v>0.95201707868287566</v>
      </c>
      <c r="AD129" s="25">
        <f t="shared" si="429"/>
        <v>0.96063490044723188</v>
      </c>
      <c r="AE129" s="25">
        <f t="shared" si="430"/>
        <v>0.96552064680948435</v>
      </c>
      <c r="AF129" s="25">
        <f t="shared" si="430"/>
        <v>0.70853885060079169</v>
      </c>
      <c r="AG129" s="25">
        <f t="shared" ref="AG129" si="536">IF($F129=AG$4,1,IF($F129&gt;=EDATE(AG$4,12),IF(AG$12="Prior Year",AG117*(1-AG$11),AG117-AG$11),IF(AG128&gt;0,AG128,0)))*IF($F129&lt;EDATE(AG$4,AG$5*12),1,0)</f>
        <v>0</v>
      </c>
      <c r="AH129" s="25">
        <f t="shared" si="432"/>
        <v>0.95201707868287566</v>
      </c>
      <c r="AI129" s="25">
        <f t="shared" si="432"/>
        <v>0.97524875312187509</v>
      </c>
      <c r="AJ129" s="25">
        <f t="shared" ref="AJ129:AK129" si="537">IF($F129=AJ$4,1,IF($F129&gt;=EDATE(AJ$4,12),IF(AJ$12="Prior Year",AJ117*(1-AJ$11),AJ117-AJ$11),IF(AJ128&gt;0,AJ128,0)))*IF($F129&lt;EDATE(AJ$4,AJ$5*12),1,0)</f>
        <v>0.97524875312187509</v>
      </c>
      <c r="AK129" s="25">
        <f t="shared" si="537"/>
        <v>0.97524875312187509</v>
      </c>
      <c r="AL129" s="25">
        <f t="shared" ref="AL129:AP129" si="538">IF($F129=AL$4,1,IF($F129&gt;=EDATE(AL$4,12),IF(AL$12="Prior Year",AL117*(1-AL$11),AL117-AL$11),IF(AL128&gt;0,AL128,0)))*IF($F129&lt;EDATE(AL$4,AL$5*12),1,0)</f>
        <v>0.97524875312187509</v>
      </c>
      <c r="AM129" s="25">
        <f t="shared" si="538"/>
        <v>0.97524875312187509</v>
      </c>
      <c r="AN129" s="25">
        <f t="shared" ref="AN129" si="539">IF($F129=AN$4,1,IF($F129&gt;=EDATE(AN$4,12),IF(AN$12="Prior Year",AN117*(1-AN$11),AN117-AN$11),IF(AN128&gt;0,AN128,0)))*IF($F129&lt;EDATE(AN$4,AN$5*12),1,0)</f>
        <v>0.97524875312187509</v>
      </c>
      <c r="AO129" s="25">
        <f t="shared" si="538"/>
        <v>0.96499999999999997</v>
      </c>
      <c r="AP129" s="25">
        <f t="shared" si="538"/>
        <v>0.96499999999999997</v>
      </c>
    </row>
    <row r="130" spans="2:42" hidden="1" outlineLevel="1" x14ac:dyDescent="0.25">
      <c r="B130" s="1">
        <f t="shared" si="321"/>
        <v>31</v>
      </c>
      <c r="F130" s="24">
        <f t="shared" si="326"/>
        <v>45505</v>
      </c>
      <c r="G130" s="25">
        <f t="shared" si="316"/>
        <v>0.95985163643626081</v>
      </c>
      <c r="H130" s="25"/>
      <c r="I130" s="25"/>
      <c r="J130" s="25"/>
      <c r="K130" s="25"/>
      <c r="L130" s="25"/>
      <c r="M130" s="25"/>
      <c r="N130" s="25"/>
      <c r="O130" s="23"/>
      <c r="P130" s="25">
        <f t="shared" si="415"/>
        <v>1</v>
      </c>
      <c r="Q130" s="25">
        <f t="shared" si="416"/>
        <v>0.94532622267370481</v>
      </c>
      <c r="R130" s="25">
        <f t="shared" si="417"/>
        <v>0.94532622267370481</v>
      </c>
      <c r="S130" s="25">
        <f t="shared" si="418"/>
        <v>1</v>
      </c>
      <c r="T130" s="25">
        <f t="shared" si="419"/>
        <v>1</v>
      </c>
      <c r="U130" s="25">
        <f t="shared" si="420"/>
        <v>0.94532622267370481</v>
      </c>
      <c r="V130" s="25">
        <f t="shared" si="421"/>
        <v>0.94532622267370481</v>
      </c>
      <c r="W130" s="25">
        <f t="shared" si="422"/>
        <v>1</v>
      </c>
      <c r="X130" s="25">
        <f t="shared" si="423"/>
        <v>1</v>
      </c>
      <c r="Y130" s="25">
        <f t="shared" si="424"/>
        <v>1</v>
      </c>
      <c r="Z130" s="25">
        <f t="shared" si="425"/>
        <v>1</v>
      </c>
      <c r="AA130" s="25">
        <f t="shared" si="426"/>
        <v>1</v>
      </c>
      <c r="AB130" s="25">
        <f t="shared" si="427"/>
        <v>1</v>
      </c>
      <c r="AC130" s="25">
        <f t="shared" si="428"/>
        <v>0.95201707868287566</v>
      </c>
      <c r="AD130" s="25">
        <f t="shared" si="429"/>
        <v>0.96063490044723188</v>
      </c>
      <c r="AE130" s="25">
        <f t="shared" si="430"/>
        <v>0.96552064680948435</v>
      </c>
      <c r="AF130" s="25">
        <f t="shared" si="430"/>
        <v>0.70853885060079169</v>
      </c>
      <c r="AG130" s="25">
        <f t="shared" ref="AG130" si="540">IF($F130=AG$4,1,IF($F130&gt;=EDATE(AG$4,12),IF(AG$12="Prior Year",AG118*(1-AG$11),AG118-AG$11),IF(AG129&gt;0,AG129,0)))*IF($F130&lt;EDATE(AG$4,AG$5*12),1,0)</f>
        <v>0</v>
      </c>
      <c r="AH130" s="25">
        <f t="shared" si="432"/>
        <v>0.95201707868287566</v>
      </c>
      <c r="AI130" s="25">
        <f t="shared" si="432"/>
        <v>0.97524875312187509</v>
      </c>
      <c r="AJ130" s="25">
        <f t="shared" ref="AJ130:AK130" si="541">IF($F130=AJ$4,1,IF($F130&gt;=EDATE(AJ$4,12),IF(AJ$12="Prior Year",AJ118*(1-AJ$11),AJ118-AJ$11),IF(AJ129&gt;0,AJ129,0)))*IF($F130&lt;EDATE(AJ$4,AJ$5*12),1,0)</f>
        <v>0.97524875312187509</v>
      </c>
      <c r="AK130" s="25">
        <f t="shared" si="541"/>
        <v>0.97524875312187509</v>
      </c>
      <c r="AL130" s="25">
        <f t="shared" ref="AL130:AP130" si="542">IF($F130=AL$4,1,IF($F130&gt;=EDATE(AL$4,12),IF(AL$12="Prior Year",AL118*(1-AL$11),AL118-AL$11),IF(AL129&gt;0,AL129,0)))*IF($F130&lt;EDATE(AL$4,AL$5*12),1,0)</f>
        <v>0.97524875312187509</v>
      </c>
      <c r="AM130" s="25">
        <f t="shared" si="542"/>
        <v>0.97524875312187509</v>
      </c>
      <c r="AN130" s="25">
        <f t="shared" ref="AN130" si="543">IF($F130=AN$4,1,IF($F130&gt;=EDATE(AN$4,12),IF(AN$12="Prior Year",AN118*(1-AN$11),AN118-AN$11),IF(AN129&gt;0,AN129,0)))*IF($F130&lt;EDATE(AN$4,AN$5*12),1,0)</f>
        <v>0.97524875312187509</v>
      </c>
      <c r="AO130" s="25">
        <f t="shared" si="542"/>
        <v>0.96499999999999997</v>
      </c>
      <c r="AP130" s="25">
        <f t="shared" si="542"/>
        <v>0.96499999999999997</v>
      </c>
    </row>
    <row r="131" spans="2:42" hidden="1" outlineLevel="1" x14ac:dyDescent="0.25">
      <c r="B131" s="1">
        <f t="shared" si="321"/>
        <v>30</v>
      </c>
      <c r="F131" s="24">
        <f t="shared" si="326"/>
        <v>45536</v>
      </c>
      <c r="G131" s="25">
        <f t="shared" si="316"/>
        <v>0.95985163643626081</v>
      </c>
      <c r="H131" s="25"/>
      <c r="I131" s="25"/>
      <c r="J131" s="25"/>
      <c r="K131" s="25"/>
      <c r="L131" s="25"/>
      <c r="M131" s="25"/>
      <c r="N131" s="25"/>
      <c r="O131" s="23"/>
      <c r="P131" s="25">
        <f t="shared" si="415"/>
        <v>1</v>
      </c>
      <c r="Q131" s="25">
        <f t="shared" si="416"/>
        <v>0.94532622267370481</v>
      </c>
      <c r="R131" s="25">
        <f t="shared" si="417"/>
        <v>0.94532622267370481</v>
      </c>
      <c r="S131" s="25">
        <f t="shared" si="418"/>
        <v>1</v>
      </c>
      <c r="T131" s="25">
        <f t="shared" si="419"/>
        <v>1</v>
      </c>
      <c r="U131" s="25">
        <f t="shared" si="420"/>
        <v>0.94532622267370481</v>
      </c>
      <c r="V131" s="25">
        <f t="shared" si="421"/>
        <v>0.94532622267370481</v>
      </c>
      <c r="W131" s="25">
        <f t="shared" si="422"/>
        <v>1</v>
      </c>
      <c r="X131" s="25">
        <f t="shared" si="423"/>
        <v>1</v>
      </c>
      <c r="Y131" s="25">
        <f t="shared" si="424"/>
        <v>1</v>
      </c>
      <c r="Z131" s="25">
        <f t="shared" si="425"/>
        <v>1</v>
      </c>
      <c r="AA131" s="25">
        <f t="shared" si="426"/>
        <v>1</v>
      </c>
      <c r="AB131" s="25">
        <f t="shared" si="427"/>
        <v>1</v>
      </c>
      <c r="AC131" s="25">
        <f t="shared" si="428"/>
        <v>0.95201707868287566</v>
      </c>
      <c r="AD131" s="25">
        <f t="shared" si="429"/>
        <v>0.96063490044723188</v>
      </c>
      <c r="AE131" s="25">
        <f t="shared" si="430"/>
        <v>0.96552064680948435</v>
      </c>
      <c r="AF131" s="25">
        <f t="shared" si="430"/>
        <v>0.70853885060079169</v>
      </c>
      <c r="AG131" s="25">
        <f t="shared" ref="AG131" si="544">IF($F131=AG$4,1,IF($F131&gt;=EDATE(AG$4,12),IF(AG$12="Prior Year",AG119*(1-AG$11),AG119-AG$11),IF(AG130&gt;0,AG130,0)))*IF($F131&lt;EDATE(AG$4,AG$5*12),1,0)</f>
        <v>0</v>
      </c>
      <c r="AH131" s="25">
        <f t="shared" si="432"/>
        <v>0.95201707868287566</v>
      </c>
      <c r="AI131" s="25">
        <f t="shared" si="432"/>
        <v>0.97524875312187509</v>
      </c>
      <c r="AJ131" s="25">
        <f t="shared" ref="AJ131:AK131" si="545">IF($F131=AJ$4,1,IF($F131&gt;=EDATE(AJ$4,12),IF(AJ$12="Prior Year",AJ119*(1-AJ$11),AJ119-AJ$11),IF(AJ130&gt;0,AJ130,0)))*IF($F131&lt;EDATE(AJ$4,AJ$5*12),1,0)</f>
        <v>0.97524875312187509</v>
      </c>
      <c r="AK131" s="25">
        <f t="shared" si="545"/>
        <v>0.97524875312187509</v>
      </c>
      <c r="AL131" s="25">
        <f t="shared" ref="AL131:AP131" si="546">IF($F131=AL$4,1,IF($F131&gt;=EDATE(AL$4,12),IF(AL$12="Prior Year",AL119*(1-AL$11),AL119-AL$11),IF(AL130&gt;0,AL130,0)))*IF($F131&lt;EDATE(AL$4,AL$5*12),1,0)</f>
        <v>0.97524875312187509</v>
      </c>
      <c r="AM131" s="25">
        <f t="shared" si="546"/>
        <v>0.97524875312187509</v>
      </c>
      <c r="AN131" s="25">
        <f t="shared" ref="AN131" si="547">IF($F131=AN$4,1,IF($F131&gt;=EDATE(AN$4,12),IF(AN$12="Prior Year",AN119*(1-AN$11),AN119-AN$11),IF(AN130&gt;0,AN130,0)))*IF($F131&lt;EDATE(AN$4,AN$5*12),1,0)</f>
        <v>0.97524875312187509</v>
      </c>
      <c r="AO131" s="25">
        <f t="shared" si="546"/>
        <v>0.96499999999999997</v>
      </c>
      <c r="AP131" s="25">
        <f t="shared" si="546"/>
        <v>0.96499999999999997</v>
      </c>
    </row>
    <row r="132" spans="2:42" hidden="1" outlineLevel="1" x14ac:dyDescent="0.25">
      <c r="B132" s="1">
        <f t="shared" si="321"/>
        <v>31</v>
      </c>
      <c r="F132" s="24">
        <f t="shared" si="326"/>
        <v>45566</v>
      </c>
      <c r="G132" s="25">
        <f t="shared" si="316"/>
        <v>0.96140920700254073</v>
      </c>
      <c r="H132" s="25"/>
      <c r="I132" s="25"/>
      <c r="J132" s="25"/>
      <c r="K132" s="25"/>
      <c r="L132" s="25"/>
      <c r="M132" s="25"/>
      <c r="N132" s="25"/>
      <c r="O132" s="23"/>
      <c r="P132" s="25">
        <f t="shared" si="415"/>
        <v>1</v>
      </c>
      <c r="Q132" s="25">
        <f t="shared" si="416"/>
        <v>0.94532622267370481</v>
      </c>
      <c r="R132" s="25">
        <f t="shared" si="417"/>
        <v>0.94532622267370481</v>
      </c>
      <c r="S132" s="25">
        <f t="shared" si="418"/>
        <v>1</v>
      </c>
      <c r="T132" s="25">
        <f t="shared" si="419"/>
        <v>1</v>
      </c>
      <c r="U132" s="25">
        <f t="shared" si="420"/>
        <v>0.94532622267370481</v>
      </c>
      <c r="V132" s="25">
        <f t="shared" si="421"/>
        <v>0.94532622267370481</v>
      </c>
      <c r="W132" s="25">
        <f t="shared" si="422"/>
        <v>1</v>
      </c>
      <c r="X132" s="25">
        <f t="shared" si="423"/>
        <v>1</v>
      </c>
      <c r="Y132" s="25">
        <f t="shared" si="424"/>
        <v>1</v>
      </c>
      <c r="Z132" s="25">
        <f t="shared" si="425"/>
        <v>1</v>
      </c>
      <c r="AA132" s="25">
        <f t="shared" si="426"/>
        <v>1</v>
      </c>
      <c r="AB132" s="25">
        <f t="shared" si="427"/>
        <v>1</v>
      </c>
      <c r="AC132" s="25">
        <f t="shared" si="428"/>
        <v>0.95201707868287566</v>
      </c>
      <c r="AD132" s="25">
        <f t="shared" si="429"/>
        <v>0.96063490044723188</v>
      </c>
      <c r="AE132" s="25">
        <f t="shared" si="430"/>
        <v>0.96552064680948435</v>
      </c>
      <c r="AF132" s="25">
        <f t="shared" si="430"/>
        <v>0.94471846746772237</v>
      </c>
      <c r="AG132" s="25">
        <f t="shared" ref="AG132" si="548">IF($F132=AG$4,1,IF($F132&gt;=EDATE(AG$4,12),IF(AG$12="Prior Year",AG120*(1-AG$11),AG120-AG$11),IF(AG131&gt;0,AG131,0)))*IF($F132&lt;EDATE(AG$4,AG$5*12),1,0)</f>
        <v>0</v>
      </c>
      <c r="AH132" s="25">
        <f t="shared" si="432"/>
        <v>0.95201707868287566</v>
      </c>
      <c r="AI132" s="25">
        <f t="shared" si="432"/>
        <v>0.97524875312187509</v>
      </c>
      <c r="AJ132" s="25">
        <f t="shared" ref="AJ132:AK132" si="549">IF($F132=AJ$4,1,IF($F132&gt;=EDATE(AJ$4,12),IF(AJ$12="Prior Year",AJ120*(1-AJ$11),AJ120-AJ$11),IF(AJ131&gt;0,AJ131,0)))*IF($F132&lt;EDATE(AJ$4,AJ$5*12),1,0)</f>
        <v>0.97524875312187509</v>
      </c>
      <c r="AK132" s="25">
        <f t="shared" si="549"/>
        <v>0.97524875312187509</v>
      </c>
      <c r="AL132" s="25">
        <f t="shared" ref="AL132:AP132" si="550">IF($F132=AL$4,1,IF($F132&gt;=EDATE(AL$4,12),IF(AL$12="Prior Year",AL120*(1-AL$11),AL120-AL$11),IF(AL131&gt;0,AL131,0)))*IF($F132&lt;EDATE(AL$4,AL$5*12),1,0)</f>
        <v>0.97524875312187509</v>
      </c>
      <c r="AM132" s="25">
        <f t="shared" si="550"/>
        <v>0.97524875312187509</v>
      </c>
      <c r="AN132" s="25">
        <f t="shared" ref="AN132" si="551">IF($F132=AN$4,1,IF($F132&gt;=EDATE(AN$4,12),IF(AN$12="Prior Year",AN120*(1-AN$11),AN120-AN$11),IF(AN131&gt;0,AN131,0)))*IF($F132&lt;EDATE(AN$4,AN$5*12),1,0)</f>
        <v>0.97524875312187509</v>
      </c>
      <c r="AO132" s="25">
        <f t="shared" si="550"/>
        <v>0.96499999999999997</v>
      </c>
      <c r="AP132" s="25">
        <f t="shared" si="550"/>
        <v>0.96499999999999997</v>
      </c>
    </row>
    <row r="133" spans="2:42" hidden="1" outlineLevel="1" x14ac:dyDescent="0.25">
      <c r="B133" s="1">
        <f t="shared" si="321"/>
        <v>30</v>
      </c>
      <c r="F133" s="24">
        <f t="shared" si="326"/>
        <v>45597</v>
      </c>
      <c r="G133" s="25">
        <f t="shared" si="316"/>
        <v>0.9610713270639355</v>
      </c>
      <c r="H133" s="25"/>
      <c r="I133" s="25"/>
      <c r="J133" s="25"/>
      <c r="K133" s="25"/>
      <c r="L133" s="25"/>
      <c r="M133" s="25"/>
      <c r="N133" s="25"/>
      <c r="O133" s="23"/>
      <c r="P133" s="25">
        <f t="shared" si="415"/>
        <v>1</v>
      </c>
      <c r="Q133" s="25">
        <f t="shared" si="416"/>
        <v>0.94532622267370481</v>
      </c>
      <c r="R133" s="25">
        <f t="shared" si="417"/>
        <v>0.94532622267370481</v>
      </c>
      <c r="S133" s="25">
        <f t="shared" si="418"/>
        <v>1</v>
      </c>
      <c r="T133" s="25">
        <f t="shared" si="419"/>
        <v>1</v>
      </c>
      <c r="U133" s="25">
        <f t="shared" si="420"/>
        <v>0.94532622267370481</v>
      </c>
      <c r="V133" s="25">
        <f t="shared" si="421"/>
        <v>0.94532622267370481</v>
      </c>
      <c r="W133" s="25">
        <f t="shared" si="422"/>
        <v>1</v>
      </c>
      <c r="X133" s="25">
        <f t="shared" si="423"/>
        <v>1</v>
      </c>
      <c r="Y133" s="25">
        <f t="shared" si="424"/>
        <v>1</v>
      </c>
      <c r="Z133" s="25">
        <f t="shared" si="425"/>
        <v>1</v>
      </c>
      <c r="AA133" s="25">
        <f t="shared" si="426"/>
        <v>1</v>
      </c>
      <c r="AB133" s="25">
        <f t="shared" si="427"/>
        <v>1</v>
      </c>
      <c r="AC133" s="25">
        <f t="shared" si="428"/>
        <v>0.95201707868287566</v>
      </c>
      <c r="AD133" s="25">
        <f t="shared" si="429"/>
        <v>0.95294982124365402</v>
      </c>
      <c r="AE133" s="25">
        <f t="shared" si="430"/>
        <v>0.96552064680948435</v>
      </c>
      <c r="AF133" s="25">
        <f t="shared" si="430"/>
        <v>0.94471846746772237</v>
      </c>
      <c r="AG133" s="25">
        <f t="shared" ref="AG133" si="552">IF($F133=AG$4,1,IF($F133&gt;=EDATE(AG$4,12),IF(AG$12="Prior Year",AG121*(1-AG$11),AG121-AG$11),IF(AG132&gt;0,AG132,0)))*IF($F133&lt;EDATE(AG$4,AG$5*12),1,0)</f>
        <v>0</v>
      </c>
      <c r="AH133" s="25">
        <f t="shared" si="432"/>
        <v>0.95201707868287566</v>
      </c>
      <c r="AI133" s="25">
        <f t="shared" si="432"/>
        <v>0.97524875312187509</v>
      </c>
      <c r="AJ133" s="25">
        <f t="shared" ref="AJ133:AK133" si="553">IF($F133=AJ$4,1,IF($F133&gt;=EDATE(AJ$4,12),IF(AJ$12="Prior Year",AJ121*(1-AJ$11),AJ121-AJ$11),IF(AJ132&gt;0,AJ132,0)))*IF($F133&lt;EDATE(AJ$4,AJ$5*12),1,0)</f>
        <v>0.97524875312187509</v>
      </c>
      <c r="AK133" s="25">
        <f t="shared" si="553"/>
        <v>0.97524875312187509</v>
      </c>
      <c r="AL133" s="25">
        <f t="shared" ref="AL133:AP133" si="554">IF($F133=AL$4,1,IF($F133&gt;=EDATE(AL$4,12),IF(AL$12="Prior Year",AL121*(1-AL$11),AL121-AL$11),IF(AL132&gt;0,AL132,0)))*IF($F133&lt;EDATE(AL$4,AL$5*12),1,0)</f>
        <v>0.97524875312187509</v>
      </c>
      <c r="AM133" s="25">
        <f t="shared" si="554"/>
        <v>0.97524875312187509</v>
      </c>
      <c r="AN133" s="25">
        <f t="shared" ref="AN133" si="555">IF($F133=AN$4,1,IF($F133&gt;=EDATE(AN$4,12),IF(AN$12="Prior Year",AN121*(1-AN$11),AN121-AN$11),IF(AN132&gt;0,AN132,0)))*IF($F133&lt;EDATE(AN$4,AN$5*12),1,0)</f>
        <v>0.97524875312187509</v>
      </c>
      <c r="AO133" s="25">
        <f t="shared" si="554"/>
        <v>0.96499999999999997</v>
      </c>
      <c r="AP133" s="25">
        <f t="shared" si="554"/>
        <v>0.96499999999999997</v>
      </c>
    </row>
    <row r="134" spans="2:42" hidden="1" outlineLevel="1" x14ac:dyDescent="0.25">
      <c r="B134" s="1">
        <f t="shared" si="321"/>
        <v>31</v>
      </c>
      <c r="F134" s="26">
        <f t="shared" si="326"/>
        <v>45627</v>
      </c>
      <c r="G134" s="27">
        <f t="shared" si="316"/>
        <v>0.95954679154429223</v>
      </c>
      <c r="H134" s="27"/>
      <c r="I134" s="27"/>
      <c r="J134" s="27"/>
      <c r="K134" s="27"/>
      <c r="L134" s="27"/>
      <c r="M134" s="27"/>
      <c r="N134" s="27"/>
      <c r="O134" s="28"/>
      <c r="P134" s="27">
        <f t="shared" si="415"/>
        <v>1</v>
      </c>
      <c r="Q134" s="27">
        <f t="shared" si="416"/>
        <v>0.94532622267370481</v>
      </c>
      <c r="R134" s="27">
        <f t="shared" si="417"/>
        <v>0.94532622267370481</v>
      </c>
      <c r="S134" s="27">
        <f t="shared" si="418"/>
        <v>1</v>
      </c>
      <c r="T134" s="27">
        <f t="shared" si="419"/>
        <v>1</v>
      </c>
      <c r="U134" s="27">
        <f t="shared" si="420"/>
        <v>0.94532622267370481</v>
      </c>
      <c r="V134" s="27">
        <f t="shared" si="421"/>
        <v>0.94532622267370481</v>
      </c>
      <c r="W134" s="27">
        <f t="shared" si="422"/>
        <v>1</v>
      </c>
      <c r="X134" s="27">
        <f t="shared" si="423"/>
        <v>1</v>
      </c>
      <c r="Y134" s="27">
        <f t="shared" si="424"/>
        <v>1</v>
      </c>
      <c r="Z134" s="27">
        <f t="shared" si="425"/>
        <v>1</v>
      </c>
      <c r="AA134" s="27">
        <f t="shared" si="426"/>
        <v>1</v>
      </c>
      <c r="AB134" s="27">
        <f t="shared" si="427"/>
        <v>1</v>
      </c>
      <c r="AC134" s="27">
        <f t="shared" si="428"/>
        <v>0.95201707868287566</v>
      </c>
      <c r="AD134" s="27">
        <f t="shared" si="429"/>
        <v>0.95294982124365402</v>
      </c>
      <c r="AE134" s="27">
        <f t="shared" si="430"/>
        <v>0.96552064680948435</v>
      </c>
      <c r="AF134" s="27">
        <f t="shared" si="430"/>
        <v>0.94471846746772237</v>
      </c>
      <c r="AG134" s="27">
        <f t="shared" ref="AG134" si="556">IF($F134=AG$4,1,IF($F134&gt;=EDATE(AG$4,12),IF(AG$12="Prior Year",AG122*(1-AG$11),AG122-AG$11),IF(AG133&gt;0,AG133,0)))*IF($F134&lt;EDATE(AG$4,AG$5*12),1,0)</f>
        <v>0</v>
      </c>
      <c r="AH134" s="27">
        <f t="shared" si="432"/>
        <v>0.94535295913209549</v>
      </c>
      <c r="AI134" s="27">
        <f t="shared" si="432"/>
        <v>0.97524875312187509</v>
      </c>
      <c r="AJ134" s="27">
        <f t="shared" ref="AJ134:AK134" si="557">IF($F134=AJ$4,1,IF($F134&gt;=EDATE(AJ$4,12),IF(AJ$12="Prior Year",AJ122*(1-AJ$11),AJ122-AJ$11),IF(AJ133&gt;0,AJ133,0)))*IF($F134&lt;EDATE(AJ$4,AJ$5*12),1,0)</f>
        <v>0.97524875312187509</v>
      </c>
      <c r="AK134" s="27">
        <f t="shared" si="557"/>
        <v>0.97524875312187509</v>
      </c>
      <c r="AL134" s="27">
        <f t="shared" ref="AL134:AP134" si="558">IF($F134=AL$4,1,IF($F134&gt;=EDATE(AL$4,12),IF(AL$12="Prior Year",AL122*(1-AL$11),AL122-AL$11),IF(AL133&gt;0,AL133,0)))*IF($F134&lt;EDATE(AL$4,AL$5*12),1,0)</f>
        <v>0.97524875312187509</v>
      </c>
      <c r="AM134" s="27">
        <f t="shared" si="558"/>
        <v>0.97524875312187509</v>
      </c>
      <c r="AN134" s="27">
        <f t="shared" ref="AN134" si="559">IF($F134=AN$4,1,IF($F134&gt;=EDATE(AN$4,12),IF(AN$12="Prior Year",AN122*(1-AN$11),AN122-AN$11),IF(AN133&gt;0,AN133,0)))*IF($F134&lt;EDATE(AN$4,AN$5*12),1,0)</f>
        <v>0.97524875312187509</v>
      </c>
      <c r="AO134" s="27">
        <f t="shared" si="558"/>
        <v>0.96</v>
      </c>
      <c r="AP134" s="27">
        <f t="shared" si="558"/>
        <v>0.96499999999999997</v>
      </c>
    </row>
    <row r="135" spans="2:42" hidden="1" outlineLevel="1" x14ac:dyDescent="0.25">
      <c r="B135" s="1">
        <f t="shared" si="321"/>
        <v>31</v>
      </c>
      <c r="F135" s="24">
        <f t="shared" si="326"/>
        <v>45658</v>
      </c>
      <c r="G135" s="25">
        <f t="shared" si="316"/>
        <v>0.9576038697840018</v>
      </c>
      <c r="H135" s="25"/>
      <c r="I135" s="25"/>
      <c r="J135" s="25"/>
      <c r="K135" s="25"/>
      <c r="L135" s="25"/>
      <c r="M135" s="25"/>
      <c r="N135" s="25"/>
      <c r="O135" s="23"/>
      <c r="P135" s="25">
        <f t="shared" si="415"/>
        <v>1</v>
      </c>
      <c r="Q135" s="25">
        <f t="shared" si="416"/>
        <v>0.93776361289231513</v>
      </c>
      <c r="R135" s="25">
        <f t="shared" si="417"/>
        <v>0.93776361289231513</v>
      </c>
      <c r="S135" s="25">
        <f t="shared" si="418"/>
        <v>1</v>
      </c>
      <c r="T135" s="25">
        <f t="shared" si="419"/>
        <v>1</v>
      </c>
      <c r="U135" s="25">
        <f t="shared" si="420"/>
        <v>0.93776361289231513</v>
      </c>
      <c r="V135" s="25">
        <f t="shared" si="421"/>
        <v>0.93776361289231513</v>
      </c>
      <c r="W135" s="25">
        <f t="shared" si="422"/>
        <v>1</v>
      </c>
      <c r="X135" s="25">
        <f t="shared" si="423"/>
        <v>1</v>
      </c>
      <c r="Y135" s="25">
        <f t="shared" si="424"/>
        <v>1</v>
      </c>
      <c r="Z135" s="25">
        <f t="shared" si="425"/>
        <v>1</v>
      </c>
      <c r="AA135" s="25">
        <f t="shared" si="426"/>
        <v>1</v>
      </c>
      <c r="AB135" s="25">
        <f t="shared" si="427"/>
        <v>1</v>
      </c>
      <c r="AC135" s="25">
        <f t="shared" si="428"/>
        <v>0.94535295913209549</v>
      </c>
      <c r="AD135" s="25">
        <f t="shared" si="429"/>
        <v>0.95294982124365402</v>
      </c>
      <c r="AE135" s="25">
        <f t="shared" si="430"/>
        <v>0.96069304357543694</v>
      </c>
      <c r="AF135" s="25">
        <f t="shared" si="430"/>
        <v>0.94471846746772237</v>
      </c>
      <c r="AG135" s="25">
        <f t="shared" ref="AG135" si="560">IF($F135=AG$4,1,IF($F135&gt;=EDATE(AG$4,12),IF(AG$12="Prior Year",AG123*(1-AG$11),AG123-AG$11),IF(AG134&gt;0,AG134,0)))*IF($F135&lt;EDATE(AG$4,AG$5*12),1,0)</f>
        <v>0</v>
      </c>
      <c r="AH135" s="25">
        <f t="shared" si="432"/>
        <v>0.94535295913209549</v>
      </c>
      <c r="AI135" s="25">
        <f t="shared" si="432"/>
        <v>0.97037250935626573</v>
      </c>
      <c r="AJ135" s="25">
        <f t="shared" ref="AJ135:AK135" si="561">IF($F135=AJ$4,1,IF($F135&gt;=EDATE(AJ$4,12),IF(AJ$12="Prior Year",AJ123*(1-AJ$11),AJ123-AJ$11),IF(AJ134&gt;0,AJ134,0)))*IF($F135&lt;EDATE(AJ$4,AJ$5*12),1,0)</f>
        <v>0.97037250935626573</v>
      </c>
      <c r="AK135" s="25">
        <f t="shared" si="561"/>
        <v>0.97037250935626573</v>
      </c>
      <c r="AL135" s="25">
        <f t="shared" ref="AL135:AP135" si="562">IF($F135=AL$4,1,IF($F135&gt;=EDATE(AL$4,12),IF(AL$12="Prior Year",AL123*(1-AL$11),AL123-AL$11),IF(AL134&gt;0,AL134,0)))*IF($F135&lt;EDATE(AL$4,AL$5*12),1,0)</f>
        <v>0.97037250935626573</v>
      </c>
      <c r="AM135" s="25">
        <f t="shared" si="562"/>
        <v>0.97037250935626573</v>
      </c>
      <c r="AN135" s="25">
        <f t="shared" ref="AN135" si="563">IF($F135=AN$4,1,IF($F135&gt;=EDATE(AN$4,12),IF(AN$12="Prior Year",AN123*(1-AN$11),AN123-AN$11),IF(AN134&gt;0,AN134,0)))*IF($F135&lt;EDATE(AN$4,AN$5*12),1,0)</f>
        <v>0.97037250935626573</v>
      </c>
      <c r="AO135" s="25">
        <f t="shared" si="562"/>
        <v>0.96</v>
      </c>
      <c r="AP135" s="25">
        <f t="shared" si="562"/>
        <v>0.96</v>
      </c>
    </row>
    <row r="136" spans="2:42" hidden="1" outlineLevel="1" x14ac:dyDescent="0.25">
      <c r="B136" s="1">
        <f t="shared" si="321"/>
        <v>28</v>
      </c>
      <c r="F136" s="24">
        <f t="shared" si="326"/>
        <v>45689</v>
      </c>
      <c r="G136" s="25">
        <f t="shared" si="316"/>
        <v>0.9576038697840018</v>
      </c>
      <c r="H136" s="25"/>
      <c r="I136" s="25"/>
      <c r="J136" s="25"/>
      <c r="K136" s="25"/>
      <c r="L136" s="25"/>
      <c r="M136" s="25"/>
      <c r="N136" s="25"/>
      <c r="O136" s="23"/>
      <c r="P136" s="25">
        <f t="shared" si="415"/>
        <v>1</v>
      </c>
      <c r="Q136" s="25">
        <f t="shared" si="416"/>
        <v>0.93776361289231513</v>
      </c>
      <c r="R136" s="25">
        <f t="shared" si="417"/>
        <v>0.93776361289231513</v>
      </c>
      <c r="S136" s="25">
        <f t="shared" si="418"/>
        <v>1</v>
      </c>
      <c r="T136" s="25">
        <f t="shared" si="419"/>
        <v>1</v>
      </c>
      <c r="U136" s="25">
        <f t="shared" si="420"/>
        <v>0.93776361289231513</v>
      </c>
      <c r="V136" s="25">
        <f t="shared" si="421"/>
        <v>0.93776361289231513</v>
      </c>
      <c r="W136" s="25">
        <f t="shared" si="422"/>
        <v>1</v>
      </c>
      <c r="X136" s="25">
        <f t="shared" si="423"/>
        <v>1</v>
      </c>
      <c r="Y136" s="25">
        <f t="shared" si="424"/>
        <v>1</v>
      </c>
      <c r="Z136" s="25">
        <f t="shared" si="425"/>
        <v>1</v>
      </c>
      <c r="AA136" s="25">
        <f t="shared" si="426"/>
        <v>1</v>
      </c>
      <c r="AB136" s="25">
        <f t="shared" si="427"/>
        <v>1</v>
      </c>
      <c r="AC136" s="25">
        <f t="shared" si="428"/>
        <v>0.94535295913209549</v>
      </c>
      <c r="AD136" s="25">
        <f t="shared" si="429"/>
        <v>0.95294982124365402</v>
      </c>
      <c r="AE136" s="25">
        <f t="shared" si="430"/>
        <v>0.96069304357543694</v>
      </c>
      <c r="AF136" s="25">
        <f t="shared" si="430"/>
        <v>0.94471846746772237</v>
      </c>
      <c r="AG136" s="25">
        <f t="shared" ref="AG136" si="564">IF($F136=AG$4,1,IF($F136&gt;=EDATE(AG$4,12),IF(AG$12="Prior Year",AG124*(1-AG$11),AG124-AG$11),IF(AG135&gt;0,AG135,0)))*IF($F136&lt;EDATE(AG$4,AG$5*12),1,0)</f>
        <v>0</v>
      </c>
      <c r="AH136" s="25">
        <f t="shared" si="432"/>
        <v>0.94535295913209549</v>
      </c>
      <c r="AI136" s="25">
        <f t="shared" si="432"/>
        <v>0.97037250935626573</v>
      </c>
      <c r="AJ136" s="25">
        <f t="shared" ref="AJ136:AK136" si="565">IF($F136=AJ$4,1,IF($F136&gt;=EDATE(AJ$4,12),IF(AJ$12="Prior Year",AJ124*(1-AJ$11),AJ124-AJ$11),IF(AJ135&gt;0,AJ135,0)))*IF($F136&lt;EDATE(AJ$4,AJ$5*12),1,0)</f>
        <v>0.97037250935626573</v>
      </c>
      <c r="AK136" s="25">
        <f t="shared" si="565"/>
        <v>0.97037250935626573</v>
      </c>
      <c r="AL136" s="25">
        <f t="shared" ref="AL136:AP136" si="566">IF($F136=AL$4,1,IF($F136&gt;=EDATE(AL$4,12),IF(AL$12="Prior Year",AL124*(1-AL$11),AL124-AL$11),IF(AL135&gt;0,AL135,0)))*IF($F136&lt;EDATE(AL$4,AL$5*12),1,0)</f>
        <v>0.97037250935626573</v>
      </c>
      <c r="AM136" s="25">
        <f t="shared" si="566"/>
        <v>0.97037250935626573</v>
      </c>
      <c r="AN136" s="25">
        <f t="shared" ref="AN136" si="567">IF($F136=AN$4,1,IF($F136&gt;=EDATE(AN$4,12),IF(AN$12="Prior Year",AN124*(1-AN$11),AN124-AN$11),IF(AN135&gt;0,AN135,0)))*IF($F136&lt;EDATE(AN$4,AN$5*12),1,0)</f>
        <v>0.97037250935626573</v>
      </c>
      <c r="AO136" s="25">
        <f t="shared" si="566"/>
        <v>0.96</v>
      </c>
      <c r="AP136" s="25">
        <f t="shared" si="566"/>
        <v>0.96</v>
      </c>
    </row>
    <row r="137" spans="2:42" hidden="1" outlineLevel="1" x14ac:dyDescent="0.25">
      <c r="B137" s="1">
        <f t="shared" si="321"/>
        <v>31</v>
      </c>
      <c r="F137" s="24">
        <f t="shared" si="326"/>
        <v>45717</v>
      </c>
      <c r="G137" s="25">
        <f t="shared" si="316"/>
        <v>0.9576038697840018</v>
      </c>
      <c r="H137" s="25"/>
      <c r="I137" s="25"/>
      <c r="J137" s="25"/>
      <c r="K137" s="25"/>
      <c r="L137" s="25"/>
      <c r="M137" s="25"/>
      <c r="N137" s="25"/>
      <c r="O137" s="23"/>
      <c r="P137" s="25">
        <f t="shared" si="415"/>
        <v>1</v>
      </c>
      <c r="Q137" s="25">
        <f t="shared" si="416"/>
        <v>0.93776361289231513</v>
      </c>
      <c r="R137" s="25">
        <f t="shared" si="417"/>
        <v>0.93776361289231513</v>
      </c>
      <c r="S137" s="25">
        <f t="shared" si="418"/>
        <v>1</v>
      </c>
      <c r="T137" s="25">
        <f t="shared" si="419"/>
        <v>1</v>
      </c>
      <c r="U137" s="25">
        <f t="shared" si="420"/>
        <v>0.93776361289231513</v>
      </c>
      <c r="V137" s="25">
        <f t="shared" si="421"/>
        <v>0.93776361289231513</v>
      </c>
      <c r="W137" s="25">
        <f t="shared" si="422"/>
        <v>1</v>
      </c>
      <c r="X137" s="25">
        <f t="shared" si="423"/>
        <v>1</v>
      </c>
      <c r="Y137" s="25">
        <f t="shared" si="424"/>
        <v>1</v>
      </c>
      <c r="Z137" s="25">
        <f t="shared" si="425"/>
        <v>1</v>
      </c>
      <c r="AA137" s="25">
        <f t="shared" si="426"/>
        <v>1</v>
      </c>
      <c r="AB137" s="25">
        <f t="shared" si="427"/>
        <v>1</v>
      </c>
      <c r="AC137" s="25">
        <f t="shared" si="428"/>
        <v>0.94535295913209549</v>
      </c>
      <c r="AD137" s="25">
        <f t="shared" si="429"/>
        <v>0.95294982124365402</v>
      </c>
      <c r="AE137" s="25">
        <f t="shared" si="430"/>
        <v>0.96069304357543694</v>
      </c>
      <c r="AF137" s="25">
        <f t="shared" si="430"/>
        <v>0.94471846746772237</v>
      </c>
      <c r="AG137" s="25">
        <f t="shared" ref="AG137" si="568">IF($F137=AG$4,1,IF($F137&gt;=EDATE(AG$4,12),IF(AG$12="Prior Year",AG125*(1-AG$11),AG125-AG$11),IF(AG136&gt;0,AG136,0)))*IF($F137&lt;EDATE(AG$4,AG$5*12),1,0)</f>
        <v>0</v>
      </c>
      <c r="AH137" s="25">
        <f t="shared" si="432"/>
        <v>0.94535295913209549</v>
      </c>
      <c r="AI137" s="25">
        <f t="shared" si="432"/>
        <v>0.97037250935626573</v>
      </c>
      <c r="AJ137" s="25">
        <f t="shared" ref="AJ137:AK137" si="569">IF($F137=AJ$4,1,IF($F137&gt;=EDATE(AJ$4,12),IF(AJ$12="Prior Year",AJ125*(1-AJ$11),AJ125-AJ$11),IF(AJ136&gt;0,AJ136,0)))*IF($F137&lt;EDATE(AJ$4,AJ$5*12),1,0)</f>
        <v>0.97037250935626573</v>
      </c>
      <c r="AK137" s="25">
        <f t="shared" si="569"/>
        <v>0.97037250935626573</v>
      </c>
      <c r="AL137" s="25">
        <f t="shared" ref="AL137:AP137" si="570">IF($F137=AL$4,1,IF($F137&gt;=EDATE(AL$4,12),IF(AL$12="Prior Year",AL125*(1-AL$11),AL125-AL$11),IF(AL136&gt;0,AL136,0)))*IF($F137&lt;EDATE(AL$4,AL$5*12),1,0)</f>
        <v>0.97037250935626573</v>
      </c>
      <c r="AM137" s="25">
        <f t="shared" si="570"/>
        <v>0.97037250935626573</v>
      </c>
      <c r="AN137" s="25">
        <f t="shared" ref="AN137" si="571">IF($F137=AN$4,1,IF($F137&gt;=EDATE(AN$4,12),IF(AN$12="Prior Year",AN125*(1-AN$11),AN125-AN$11),IF(AN136&gt;0,AN136,0)))*IF($F137&lt;EDATE(AN$4,AN$5*12),1,0)</f>
        <v>0.97037250935626573</v>
      </c>
      <c r="AO137" s="25">
        <f t="shared" si="570"/>
        <v>0.96</v>
      </c>
      <c r="AP137" s="25">
        <f t="shared" si="570"/>
        <v>0.96</v>
      </c>
    </row>
    <row r="138" spans="2:42" hidden="1" outlineLevel="1" x14ac:dyDescent="0.25">
      <c r="B138" s="1">
        <f t="shared" si="321"/>
        <v>30</v>
      </c>
      <c r="F138" s="24">
        <f t="shared" si="326"/>
        <v>45748</v>
      </c>
      <c r="G138" s="25">
        <f t="shared" si="316"/>
        <v>0.9576038697840018</v>
      </c>
      <c r="H138" s="25"/>
      <c r="I138" s="25"/>
      <c r="J138" s="25"/>
      <c r="K138" s="25"/>
      <c r="L138" s="25"/>
      <c r="M138" s="25"/>
      <c r="N138" s="25"/>
      <c r="O138" s="23"/>
      <c r="P138" s="25">
        <f t="shared" si="415"/>
        <v>1</v>
      </c>
      <c r="Q138" s="25">
        <f t="shared" si="416"/>
        <v>0.93776361289231513</v>
      </c>
      <c r="R138" s="25">
        <f t="shared" si="417"/>
        <v>0.93776361289231513</v>
      </c>
      <c r="S138" s="25">
        <f t="shared" si="418"/>
        <v>1</v>
      </c>
      <c r="T138" s="25">
        <f t="shared" si="419"/>
        <v>1</v>
      </c>
      <c r="U138" s="25">
        <f t="shared" si="420"/>
        <v>0.93776361289231513</v>
      </c>
      <c r="V138" s="25">
        <f t="shared" si="421"/>
        <v>0.93776361289231513</v>
      </c>
      <c r="W138" s="25">
        <f t="shared" si="422"/>
        <v>1</v>
      </c>
      <c r="X138" s="25">
        <f t="shared" si="423"/>
        <v>1</v>
      </c>
      <c r="Y138" s="25">
        <f t="shared" si="424"/>
        <v>1</v>
      </c>
      <c r="Z138" s="25">
        <f t="shared" si="425"/>
        <v>1</v>
      </c>
      <c r="AA138" s="25">
        <f t="shared" si="426"/>
        <v>1</v>
      </c>
      <c r="AB138" s="25">
        <f t="shared" si="427"/>
        <v>1</v>
      </c>
      <c r="AC138" s="25">
        <f t="shared" si="428"/>
        <v>0.94535295913209549</v>
      </c>
      <c r="AD138" s="25">
        <f t="shared" si="429"/>
        <v>0.95294982124365402</v>
      </c>
      <c r="AE138" s="25">
        <f t="shared" si="430"/>
        <v>0.96069304357543694</v>
      </c>
      <c r="AF138" s="25">
        <f t="shared" si="430"/>
        <v>0.94471846746772237</v>
      </c>
      <c r="AG138" s="25">
        <f t="shared" ref="AG138" si="572">IF($F138=AG$4,1,IF($F138&gt;=EDATE(AG$4,12),IF(AG$12="Prior Year",AG126*(1-AG$11),AG126-AG$11),IF(AG137&gt;0,AG137,0)))*IF($F138&lt;EDATE(AG$4,AG$5*12),1,0)</f>
        <v>0</v>
      </c>
      <c r="AH138" s="25">
        <f t="shared" si="432"/>
        <v>0.94535295913209549</v>
      </c>
      <c r="AI138" s="25">
        <f t="shared" si="432"/>
        <v>0.97037250935626573</v>
      </c>
      <c r="AJ138" s="25">
        <f t="shared" ref="AJ138:AK138" si="573">IF($F138=AJ$4,1,IF($F138&gt;=EDATE(AJ$4,12),IF(AJ$12="Prior Year",AJ126*(1-AJ$11),AJ126-AJ$11),IF(AJ137&gt;0,AJ137,0)))*IF($F138&lt;EDATE(AJ$4,AJ$5*12),1,0)</f>
        <v>0.97037250935626573</v>
      </c>
      <c r="AK138" s="25">
        <f t="shared" si="573"/>
        <v>0.97037250935626573</v>
      </c>
      <c r="AL138" s="25">
        <f t="shared" ref="AL138:AP138" si="574">IF($F138=AL$4,1,IF($F138&gt;=EDATE(AL$4,12),IF(AL$12="Prior Year",AL126*(1-AL$11),AL126-AL$11),IF(AL137&gt;0,AL137,0)))*IF($F138&lt;EDATE(AL$4,AL$5*12),1,0)</f>
        <v>0.97037250935626573</v>
      </c>
      <c r="AM138" s="25">
        <f t="shared" si="574"/>
        <v>0.97037250935626573</v>
      </c>
      <c r="AN138" s="25">
        <f t="shared" ref="AN138" si="575">IF($F138=AN$4,1,IF($F138&gt;=EDATE(AN$4,12),IF(AN$12="Prior Year",AN126*(1-AN$11),AN126-AN$11),IF(AN137&gt;0,AN137,0)))*IF($F138&lt;EDATE(AN$4,AN$5*12),1,0)</f>
        <v>0.97037250935626573</v>
      </c>
      <c r="AO138" s="25">
        <f t="shared" si="574"/>
        <v>0.96</v>
      </c>
      <c r="AP138" s="25">
        <f t="shared" si="574"/>
        <v>0.96</v>
      </c>
    </row>
    <row r="139" spans="2:42" hidden="1" outlineLevel="1" x14ac:dyDescent="0.25">
      <c r="B139" s="1">
        <f t="shared" si="321"/>
        <v>31</v>
      </c>
      <c r="F139" s="24">
        <f t="shared" si="326"/>
        <v>45778</v>
      </c>
      <c r="G139" s="25">
        <f t="shared" si="316"/>
        <v>0.9576038697840018</v>
      </c>
      <c r="H139" s="25"/>
      <c r="I139" s="25"/>
      <c r="J139" s="25"/>
      <c r="K139" s="25"/>
      <c r="L139" s="25"/>
      <c r="M139" s="25"/>
      <c r="N139" s="25"/>
      <c r="O139" s="23"/>
      <c r="P139" s="25">
        <f t="shared" si="415"/>
        <v>1</v>
      </c>
      <c r="Q139" s="25">
        <f t="shared" si="416"/>
        <v>0.93776361289231513</v>
      </c>
      <c r="R139" s="25">
        <f t="shared" si="417"/>
        <v>0.93776361289231513</v>
      </c>
      <c r="S139" s="25">
        <f t="shared" si="418"/>
        <v>1</v>
      </c>
      <c r="T139" s="25">
        <f t="shared" si="419"/>
        <v>1</v>
      </c>
      <c r="U139" s="25">
        <f t="shared" si="420"/>
        <v>0.93776361289231513</v>
      </c>
      <c r="V139" s="25">
        <f t="shared" si="421"/>
        <v>0.93776361289231513</v>
      </c>
      <c r="W139" s="25">
        <f t="shared" si="422"/>
        <v>1</v>
      </c>
      <c r="X139" s="25">
        <f t="shared" si="423"/>
        <v>1</v>
      </c>
      <c r="Y139" s="25">
        <f t="shared" si="424"/>
        <v>1</v>
      </c>
      <c r="Z139" s="25">
        <f t="shared" si="425"/>
        <v>1</v>
      </c>
      <c r="AA139" s="25">
        <f t="shared" si="426"/>
        <v>1</v>
      </c>
      <c r="AB139" s="25">
        <f t="shared" si="427"/>
        <v>1</v>
      </c>
      <c r="AC139" s="25">
        <f t="shared" si="428"/>
        <v>0.94535295913209549</v>
      </c>
      <c r="AD139" s="25">
        <f t="shared" si="429"/>
        <v>0.95294982124365402</v>
      </c>
      <c r="AE139" s="25">
        <f t="shared" si="430"/>
        <v>0.96069304357543694</v>
      </c>
      <c r="AF139" s="25">
        <f t="shared" si="430"/>
        <v>0.94471846746772237</v>
      </c>
      <c r="AG139" s="25">
        <f t="shared" ref="AG139" si="576">IF($F139=AG$4,1,IF($F139&gt;=EDATE(AG$4,12),IF(AG$12="Prior Year",AG127*(1-AG$11),AG127-AG$11),IF(AG138&gt;0,AG138,0)))*IF($F139&lt;EDATE(AG$4,AG$5*12),1,0)</f>
        <v>0</v>
      </c>
      <c r="AH139" s="25">
        <f t="shared" si="432"/>
        <v>0.94535295913209549</v>
      </c>
      <c r="AI139" s="25">
        <f t="shared" si="432"/>
        <v>0.97037250935626573</v>
      </c>
      <c r="AJ139" s="25">
        <f t="shared" ref="AJ139:AK139" si="577">IF($F139=AJ$4,1,IF($F139&gt;=EDATE(AJ$4,12),IF(AJ$12="Prior Year",AJ127*(1-AJ$11),AJ127-AJ$11),IF(AJ138&gt;0,AJ138,0)))*IF($F139&lt;EDATE(AJ$4,AJ$5*12),1,0)</f>
        <v>0.97037250935626573</v>
      </c>
      <c r="AK139" s="25">
        <f t="shared" si="577"/>
        <v>0.97037250935626573</v>
      </c>
      <c r="AL139" s="25">
        <f t="shared" ref="AL139:AP139" si="578">IF($F139=AL$4,1,IF($F139&gt;=EDATE(AL$4,12),IF(AL$12="Prior Year",AL127*(1-AL$11),AL127-AL$11),IF(AL138&gt;0,AL138,0)))*IF($F139&lt;EDATE(AL$4,AL$5*12),1,0)</f>
        <v>0.97037250935626573</v>
      </c>
      <c r="AM139" s="25">
        <f t="shared" si="578"/>
        <v>0.97037250935626573</v>
      </c>
      <c r="AN139" s="25">
        <f t="shared" ref="AN139" si="579">IF($F139=AN$4,1,IF($F139&gt;=EDATE(AN$4,12),IF(AN$12="Prior Year",AN127*(1-AN$11),AN127-AN$11),IF(AN138&gt;0,AN138,0)))*IF($F139&lt;EDATE(AN$4,AN$5*12),1,0)</f>
        <v>0.97037250935626573</v>
      </c>
      <c r="AO139" s="25">
        <f t="shared" si="578"/>
        <v>0.96</v>
      </c>
      <c r="AP139" s="25">
        <f t="shared" si="578"/>
        <v>0.96</v>
      </c>
    </row>
    <row r="140" spans="2:42" hidden="1" outlineLevel="1" x14ac:dyDescent="0.25">
      <c r="B140" s="1">
        <f t="shared" si="321"/>
        <v>30</v>
      </c>
      <c r="F140" s="24">
        <f t="shared" si="326"/>
        <v>45809</v>
      </c>
      <c r="G140" s="25">
        <f t="shared" si="316"/>
        <v>0.9576038697840018</v>
      </c>
      <c r="H140" s="25"/>
      <c r="I140" s="25"/>
      <c r="J140" s="25"/>
      <c r="K140" s="25"/>
      <c r="L140" s="25"/>
      <c r="M140" s="25"/>
      <c r="N140" s="25"/>
      <c r="O140" s="23"/>
      <c r="P140" s="25">
        <f t="shared" si="415"/>
        <v>1</v>
      </c>
      <c r="Q140" s="25">
        <f t="shared" si="416"/>
        <v>0.93776361289231513</v>
      </c>
      <c r="R140" s="25">
        <f t="shared" si="417"/>
        <v>0.93776361289231513</v>
      </c>
      <c r="S140" s="25">
        <f t="shared" si="418"/>
        <v>1</v>
      </c>
      <c r="T140" s="25">
        <f t="shared" si="419"/>
        <v>1</v>
      </c>
      <c r="U140" s="25">
        <f t="shared" si="420"/>
        <v>0.93776361289231513</v>
      </c>
      <c r="V140" s="25">
        <f t="shared" si="421"/>
        <v>0.93776361289231513</v>
      </c>
      <c r="W140" s="25">
        <f t="shared" si="422"/>
        <v>1</v>
      </c>
      <c r="X140" s="25">
        <f t="shared" si="423"/>
        <v>1</v>
      </c>
      <c r="Y140" s="25">
        <f t="shared" si="424"/>
        <v>1</v>
      </c>
      <c r="Z140" s="25">
        <f t="shared" si="425"/>
        <v>1</v>
      </c>
      <c r="AA140" s="25">
        <f t="shared" si="426"/>
        <v>1</v>
      </c>
      <c r="AB140" s="25">
        <f t="shared" si="427"/>
        <v>1</v>
      </c>
      <c r="AC140" s="25">
        <f t="shared" si="428"/>
        <v>0.94535295913209549</v>
      </c>
      <c r="AD140" s="25">
        <f t="shared" si="429"/>
        <v>0.95294982124365402</v>
      </c>
      <c r="AE140" s="25">
        <f t="shared" si="430"/>
        <v>0.96069304357543694</v>
      </c>
      <c r="AF140" s="25">
        <f t="shared" si="430"/>
        <v>0.94471846746772237</v>
      </c>
      <c r="AG140" s="25">
        <f t="shared" ref="AG140" si="580">IF($F140=AG$4,1,IF($F140&gt;=EDATE(AG$4,12),IF(AG$12="Prior Year",AG128*(1-AG$11),AG128-AG$11),IF(AG139&gt;0,AG139,0)))*IF($F140&lt;EDATE(AG$4,AG$5*12),1,0)</f>
        <v>0</v>
      </c>
      <c r="AH140" s="25">
        <f t="shared" si="432"/>
        <v>0.94535295913209549</v>
      </c>
      <c r="AI140" s="25">
        <f t="shared" si="432"/>
        <v>0.97037250935626573</v>
      </c>
      <c r="AJ140" s="25">
        <f t="shared" ref="AJ140:AK140" si="581">IF($F140=AJ$4,1,IF($F140&gt;=EDATE(AJ$4,12),IF(AJ$12="Prior Year",AJ128*(1-AJ$11),AJ128-AJ$11),IF(AJ139&gt;0,AJ139,0)))*IF($F140&lt;EDATE(AJ$4,AJ$5*12),1,0)</f>
        <v>0.97037250935626573</v>
      </c>
      <c r="AK140" s="25">
        <f t="shared" si="581"/>
        <v>0.97037250935626573</v>
      </c>
      <c r="AL140" s="25">
        <f t="shared" ref="AL140:AP140" si="582">IF($F140=AL$4,1,IF($F140&gt;=EDATE(AL$4,12),IF(AL$12="Prior Year",AL128*(1-AL$11),AL128-AL$11),IF(AL139&gt;0,AL139,0)))*IF($F140&lt;EDATE(AL$4,AL$5*12),1,0)</f>
        <v>0.97037250935626573</v>
      </c>
      <c r="AM140" s="25">
        <f t="shared" si="582"/>
        <v>0.97037250935626573</v>
      </c>
      <c r="AN140" s="25">
        <f t="shared" ref="AN140" si="583">IF($F140=AN$4,1,IF($F140&gt;=EDATE(AN$4,12),IF(AN$12="Prior Year",AN128*(1-AN$11),AN128-AN$11),IF(AN139&gt;0,AN139,0)))*IF($F140&lt;EDATE(AN$4,AN$5*12),1,0)</f>
        <v>0.97037250935626573</v>
      </c>
      <c r="AO140" s="25">
        <f t="shared" si="582"/>
        <v>0.96</v>
      </c>
      <c r="AP140" s="25">
        <f t="shared" si="582"/>
        <v>0.96</v>
      </c>
    </row>
    <row r="141" spans="2:42" hidden="1" outlineLevel="1" x14ac:dyDescent="0.25">
      <c r="B141" s="1">
        <f t="shared" si="321"/>
        <v>31</v>
      </c>
      <c r="F141" s="24">
        <f t="shared" si="326"/>
        <v>45839</v>
      </c>
      <c r="G141" s="25">
        <f t="shared" si="316"/>
        <v>0.95601320084318842</v>
      </c>
      <c r="H141" s="25"/>
      <c r="I141" s="25"/>
      <c r="J141" s="25"/>
      <c r="K141" s="25"/>
      <c r="L141" s="25"/>
      <c r="M141" s="25"/>
      <c r="N141" s="25"/>
      <c r="O141" s="23"/>
      <c r="P141" s="25">
        <f t="shared" si="415"/>
        <v>1</v>
      </c>
      <c r="Q141" s="25">
        <f t="shared" si="416"/>
        <v>0.93776361289231513</v>
      </c>
      <c r="R141" s="25">
        <f t="shared" si="417"/>
        <v>0.93776361289231513</v>
      </c>
      <c r="S141" s="25">
        <f t="shared" si="418"/>
        <v>1</v>
      </c>
      <c r="T141" s="25">
        <f t="shared" si="419"/>
        <v>1</v>
      </c>
      <c r="U141" s="25">
        <f t="shared" si="420"/>
        <v>0.93776361289231513</v>
      </c>
      <c r="V141" s="25">
        <f t="shared" si="421"/>
        <v>0.93776361289231513</v>
      </c>
      <c r="W141" s="25">
        <f t="shared" si="422"/>
        <v>1</v>
      </c>
      <c r="X141" s="25">
        <f t="shared" si="423"/>
        <v>1</v>
      </c>
      <c r="Y141" s="25">
        <f t="shared" si="424"/>
        <v>1</v>
      </c>
      <c r="Z141" s="25">
        <f t="shared" si="425"/>
        <v>1</v>
      </c>
      <c r="AA141" s="25">
        <f t="shared" si="426"/>
        <v>1</v>
      </c>
      <c r="AB141" s="25">
        <f t="shared" si="427"/>
        <v>1</v>
      </c>
      <c r="AC141" s="25">
        <f t="shared" si="428"/>
        <v>0.94535295913209549</v>
      </c>
      <c r="AD141" s="25">
        <f t="shared" si="429"/>
        <v>0.95294982124365402</v>
      </c>
      <c r="AE141" s="25">
        <f t="shared" si="430"/>
        <v>0.96069304357543694</v>
      </c>
      <c r="AF141" s="25">
        <f t="shared" si="430"/>
        <v>0.70352003374236938</v>
      </c>
      <c r="AG141" s="25">
        <f t="shared" ref="AG141" si="584">IF($F141=AG$4,1,IF($F141&gt;=EDATE(AG$4,12),IF(AG$12="Prior Year",AG129*(1-AG$11),AG129-AG$11),IF(AG140&gt;0,AG140,0)))*IF($F141&lt;EDATE(AG$4,AG$5*12),1,0)</f>
        <v>0</v>
      </c>
      <c r="AH141" s="25">
        <f t="shared" si="432"/>
        <v>0.94535295913209549</v>
      </c>
      <c r="AI141" s="25">
        <f t="shared" si="432"/>
        <v>0.97037250935626573</v>
      </c>
      <c r="AJ141" s="25">
        <f t="shared" ref="AJ141:AK141" si="585">IF($F141=AJ$4,1,IF($F141&gt;=EDATE(AJ$4,12),IF(AJ$12="Prior Year",AJ129*(1-AJ$11),AJ129-AJ$11),IF(AJ140&gt;0,AJ140,0)))*IF($F141&lt;EDATE(AJ$4,AJ$5*12),1,0)</f>
        <v>0.97037250935626573</v>
      </c>
      <c r="AK141" s="25">
        <f t="shared" si="585"/>
        <v>0.97037250935626573</v>
      </c>
      <c r="AL141" s="25">
        <f t="shared" ref="AL141:AP141" si="586">IF($F141=AL$4,1,IF($F141&gt;=EDATE(AL$4,12),IF(AL$12="Prior Year",AL129*(1-AL$11),AL129-AL$11),IF(AL140&gt;0,AL140,0)))*IF($F141&lt;EDATE(AL$4,AL$5*12),1,0)</f>
        <v>0.97037250935626573</v>
      </c>
      <c r="AM141" s="25">
        <f t="shared" si="586"/>
        <v>0.97037250935626573</v>
      </c>
      <c r="AN141" s="25">
        <f t="shared" ref="AN141" si="587">IF($F141=AN$4,1,IF($F141&gt;=EDATE(AN$4,12),IF(AN$12="Prior Year",AN129*(1-AN$11),AN129-AN$11),IF(AN140&gt;0,AN140,0)))*IF($F141&lt;EDATE(AN$4,AN$5*12),1,0)</f>
        <v>0.97037250935626573</v>
      </c>
      <c r="AO141" s="25">
        <f t="shared" si="586"/>
        <v>0.96</v>
      </c>
      <c r="AP141" s="25">
        <f t="shared" si="586"/>
        <v>0.96</v>
      </c>
    </row>
    <row r="142" spans="2:42" hidden="1" outlineLevel="1" x14ac:dyDescent="0.25">
      <c r="B142" s="1">
        <f t="shared" si="321"/>
        <v>31</v>
      </c>
      <c r="F142" s="24">
        <f t="shared" si="326"/>
        <v>45870</v>
      </c>
      <c r="G142" s="25">
        <f t="shared" si="316"/>
        <v>0.95601320084318842</v>
      </c>
      <c r="H142" s="25"/>
      <c r="I142" s="25"/>
      <c r="J142" s="25"/>
      <c r="K142" s="25"/>
      <c r="L142" s="25"/>
      <c r="M142" s="25"/>
      <c r="N142" s="25"/>
      <c r="O142" s="23"/>
      <c r="P142" s="25">
        <f t="shared" si="415"/>
        <v>1</v>
      </c>
      <c r="Q142" s="25">
        <f t="shared" si="416"/>
        <v>0.93776361289231513</v>
      </c>
      <c r="R142" s="25">
        <f t="shared" si="417"/>
        <v>0.93776361289231513</v>
      </c>
      <c r="S142" s="25">
        <f t="shared" si="418"/>
        <v>1</v>
      </c>
      <c r="T142" s="25">
        <f t="shared" si="419"/>
        <v>1</v>
      </c>
      <c r="U142" s="25">
        <f t="shared" si="420"/>
        <v>0.93776361289231513</v>
      </c>
      <c r="V142" s="25">
        <f t="shared" si="421"/>
        <v>0.93776361289231513</v>
      </c>
      <c r="W142" s="25">
        <f t="shared" si="422"/>
        <v>1</v>
      </c>
      <c r="X142" s="25">
        <f t="shared" si="423"/>
        <v>1</v>
      </c>
      <c r="Y142" s="25">
        <f t="shared" si="424"/>
        <v>1</v>
      </c>
      <c r="Z142" s="25">
        <f t="shared" si="425"/>
        <v>1</v>
      </c>
      <c r="AA142" s="25">
        <f t="shared" si="426"/>
        <v>1</v>
      </c>
      <c r="AB142" s="25">
        <f t="shared" si="427"/>
        <v>1</v>
      </c>
      <c r="AC142" s="25">
        <f t="shared" si="428"/>
        <v>0.94535295913209549</v>
      </c>
      <c r="AD142" s="25">
        <f t="shared" si="429"/>
        <v>0.95294982124365402</v>
      </c>
      <c r="AE142" s="25">
        <f t="shared" si="430"/>
        <v>0.96069304357543694</v>
      </c>
      <c r="AF142" s="25">
        <f t="shared" si="430"/>
        <v>0.70352003374236938</v>
      </c>
      <c r="AG142" s="25">
        <f t="shared" ref="AG142" si="588">IF($F142=AG$4,1,IF($F142&gt;=EDATE(AG$4,12),IF(AG$12="Prior Year",AG130*(1-AG$11),AG130-AG$11),IF(AG141&gt;0,AG141,0)))*IF($F142&lt;EDATE(AG$4,AG$5*12),1,0)</f>
        <v>0</v>
      </c>
      <c r="AH142" s="25">
        <f t="shared" si="432"/>
        <v>0.94535295913209549</v>
      </c>
      <c r="AI142" s="25">
        <f t="shared" si="432"/>
        <v>0.97037250935626573</v>
      </c>
      <c r="AJ142" s="25">
        <f t="shared" ref="AJ142:AK142" si="589">IF($F142=AJ$4,1,IF($F142&gt;=EDATE(AJ$4,12),IF(AJ$12="Prior Year",AJ130*(1-AJ$11),AJ130-AJ$11),IF(AJ141&gt;0,AJ141,0)))*IF($F142&lt;EDATE(AJ$4,AJ$5*12),1,0)</f>
        <v>0.97037250935626573</v>
      </c>
      <c r="AK142" s="25">
        <f t="shared" si="589"/>
        <v>0.97037250935626573</v>
      </c>
      <c r="AL142" s="25">
        <f t="shared" ref="AL142:AP142" si="590">IF($F142=AL$4,1,IF($F142&gt;=EDATE(AL$4,12),IF(AL$12="Prior Year",AL130*(1-AL$11),AL130-AL$11),IF(AL141&gt;0,AL141,0)))*IF($F142&lt;EDATE(AL$4,AL$5*12),1,0)</f>
        <v>0.97037250935626573</v>
      </c>
      <c r="AM142" s="25">
        <f t="shared" si="590"/>
        <v>0.97037250935626573</v>
      </c>
      <c r="AN142" s="25">
        <f t="shared" ref="AN142" si="591">IF($F142=AN$4,1,IF($F142&gt;=EDATE(AN$4,12),IF(AN$12="Prior Year",AN130*(1-AN$11),AN130-AN$11),IF(AN141&gt;0,AN141,0)))*IF($F142&lt;EDATE(AN$4,AN$5*12),1,0)</f>
        <v>0.97037250935626573</v>
      </c>
      <c r="AO142" s="25">
        <f t="shared" si="590"/>
        <v>0.96</v>
      </c>
      <c r="AP142" s="25">
        <f t="shared" si="590"/>
        <v>0.96</v>
      </c>
    </row>
    <row r="143" spans="2:42" hidden="1" outlineLevel="1" x14ac:dyDescent="0.25">
      <c r="B143" s="1">
        <f t="shared" si="321"/>
        <v>30</v>
      </c>
      <c r="F143" s="24">
        <f t="shared" si="326"/>
        <v>45901</v>
      </c>
      <c r="G143" s="25">
        <f t="shared" ref="G143:G206" si="592">SUMPRODUCT($P$7:$AQ$7,P143:AQ143)/$G$7</f>
        <v>0.95601320084318842</v>
      </c>
      <c r="H143" s="25"/>
      <c r="I143" s="25"/>
      <c r="J143" s="25"/>
      <c r="K143" s="25"/>
      <c r="L143" s="25"/>
      <c r="M143" s="25"/>
      <c r="N143" s="25"/>
      <c r="O143" s="23"/>
      <c r="P143" s="25">
        <f t="shared" si="415"/>
        <v>1</v>
      </c>
      <c r="Q143" s="25">
        <f t="shared" si="416"/>
        <v>0.93776361289231513</v>
      </c>
      <c r="R143" s="25">
        <f t="shared" si="417"/>
        <v>0.93776361289231513</v>
      </c>
      <c r="S143" s="25">
        <f t="shared" si="418"/>
        <v>1</v>
      </c>
      <c r="T143" s="25">
        <f t="shared" si="419"/>
        <v>1</v>
      </c>
      <c r="U143" s="25">
        <f t="shared" si="420"/>
        <v>0.93776361289231513</v>
      </c>
      <c r="V143" s="25">
        <f t="shared" si="421"/>
        <v>0.93776361289231513</v>
      </c>
      <c r="W143" s="25">
        <f t="shared" si="422"/>
        <v>1</v>
      </c>
      <c r="X143" s="25">
        <f t="shared" si="423"/>
        <v>1</v>
      </c>
      <c r="Y143" s="25">
        <f t="shared" si="424"/>
        <v>1</v>
      </c>
      <c r="Z143" s="25">
        <f t="shared" si="425"/>
        <v>1</v>
      </c>
      <c r="AA143" s="25">
        <f t="shared" si="426"/>
        <v>1</v>
      </c>
      <c r="AB143" s="25">
        <f t="shared" si="427"/>
        <v>1</v>
      </c>
      <c r="AC143" s="25">
        <f t="shared" si="428"/>
        <v>0.94535295913209549</v>
      </c>
      <c r="AD143" s="25">
        <f t="shared" si="429"/>
        <v>0.95294982124365402</v>
      </c>
      <c r="AE143" s="25">
        <f t="shared" si="430"/>
        <v>0.96069304357543694</v>
      </c>
      <c r="AF143" s="25">
        <f t="shared" si="430"/>
        <v>0.70352003374236938</v>
      </c>
      <c r="AG143" s="25">
        <f t="shared" ref="AG143" si="593">IF($F143=AG$4,1,IF($F143&gt;=EDATE(AG$4,12),IF(AG$12="Prior Year",AG131*(1-AG$11),AG131-AG$11),IF(AG142&gt;0,AG142,0)))*IF($F143&lt;EDATE(AG$4,AG$5*12),1,0)</f>
        <v>0</v>
      </c>
      <c r="AH143" s="25">
        <f t="shared" si="432"/>
        <v>0.94535295913209549</v>
      </c>
      <c r="AI143" s="25">
        <f t="shared" si="432"/>
        <v>0.97037250935626573</v>
      </c>
      <c r="AJ143" s="25">
        <f t="shared" ref="AJ143:AK143" si="594">IF($F143=AJ$4,1,IF($F143&gt;=EDATE(AJ$4,12),IF(AJ$12="Prior Year",AJ131*(1-AJ$11),AJ131-AJ$11),IF(AJ142&gt;0,AJ142,0)))*IF($F143&lt;EDATE(AJ$4,AJ$5*12),1,0)</f>
        <v>0.97037250935626573</v>
      </c>
      <c r="AK143" s="25">
        <f t="shared" si="594"/>
        <v>0.97037250935626573</v>
      </c>
      <c r="AL143" s="25">
        <f t="shared" ref="AL143:AP143" si="595">IF($F143=AL$4,1,IF($F143&gt;=EDATE(AL$4,12),IF(AL$12="Prior Year",AL131*(1-AL$11),AL131-AL$11),IF(AL142&gt;0,AL142,0)))*IF($F143&lt;EDATE(AL$4,AL$5*12),1,0)</f>
        <v>0.97037250935626573</v>
      </c>
      <c r="AM143" s="25">
        <f t="shared" si="595"/>
        <v>0.97037250935626573</v>
      </c>
      <c r="AN143" s="25">
        <f t="shared" ref="AN143" si="596">IF($F143=AN$4,1,IF($F143&gt;=EDATE(AN$4,12),IF(AN$12="Prior Year",AN131*(1-AN$11),AN131-AN$11),IF(AN142&gt;0,AN142,0)))*IF($F143&lt;EDATE(AN$4,AN$5*12),1,0)</f>
        <v>0.97037250935626573</v>
      </c>
      <c r="AO143" s="25">
        <f t="shared" si="595"/>
        <v>0.96</v>
      </c>
      <c r="AP143" s="25">
        <f t="shared" si="595"/>
        <v>0.96</v>
      </c>
    </row>
    <row r="144" spans="2:42" hidden="1" outlineLevel="1" x14ac:dyDescent="0.25">
      <c r="B144" s="1">
        <f t="shared" ref="B144:B207" si="597">F145-F144</f>
        <v>31</v>
      </c>
      <c r="F144" s="24">
        <f t="shared" si="326"/>
        <v>45931</v>
      </c>
      <c r="G144" s="25">
        <f t="shared" si="592"/>
        <v>0.95755973861795729</v>
      </c>
      <c r="H144" s="25"/>
      <c r="I144" s="25"/>
      <c r="J144" s="25"/>
      <c r="K144" s="25"/>
      <c r="L144" s="25"/>
      <c r="M144" s="25"/>
      <c r="N144" s="25"/>
      <c r="O144" s="23"/>
      <c r="P144" s="25">
        <f t="shared" si="415"/>
        <v>1</v>
      </c>
      <c r="Q144" s="25">
        <f t="shared" si="416"/>
        <v>0.93776361289231513</v>
      </c>
      <c r="R144" s="25">
        <f t="shared" si="417"/>
        <v>0.93776361289231513</v>
      </c>
      <c r="S144" s="25">
        <f t="shared" si="418"/>
        <v>1</v>
      </c>
      <c r="T144" s="25">
        <f t="shared" si="419"/>
        <v>1</v>
      </c>
      <c r="U144" s="25">
        <f t="shared" si="420"/>
        <v>0.93776361289231513</v>
      </c>
      <c r="V144" s="25">
        <f t="shared" si="421"/>
        <v>0.93776361289231513</v>
      </c>
      <c r="W144" s="25">
        <f t="shared" si="422"/>
        <v>1</v>
      </c>
      <c r="X144" s="25">
        <f t="shared" si="423"/>
        <v>1</v>
      </c>
      <c r="Y144" s="25">
        <f t="shared" si="424"/>
        <v>1</v>
      </c>
      <c r="Z144" s="25">
        <f t="shared" si="425"/>
        <v>1</v>
      </c>
      <c r="AA144" s="25">
        <f t="shared" si="426"/>
        <v>1</v>
      </c>
      <c r="AB144" s="25">
        <f t="shared" si="427"/>
        <v>1</v>
      </c>
      <c r="AC144" s="25">
        <f t="shared" si="428"/>
        <v>0.94535295913209549</v>
      </c>
      <c r="AD144" s="25">
        <f t="shared" si="429"/>
        <v>0.95294982124365402</v>
      </c>
      <c r="AE144" s="25">
        <f t="shared" si="430"/>
        <v>0.96069304357543694</v>
      </c>
      <c r="AF144" s="25">
        <f t="shared" si="430"/>
        <v>0.93802671165649265</v>
      </c>
      <c r="AG144" s="25">
        <f t="shared" ref="AG144" si="598">IF($F144=AG$4,1,IF($F144&gt;=EDATE(AG$4,12),IF(AG$12="Prior Year",AG132*(1-AG$11),AG132-AG$11),IF(AG143&gt;0,AG143,0)))*IF($F144&lt;EDATE(AG$4,AG$5*12),1,0)</f>
        <v>0</v>
      </c>
      <c r="AH144" s="25">
        <f t="shared" si="432"/>
        <v>0.94535295913209549</v>
      </c>
      <c r="AI144" s="25">
        <f t="shared" si="432"/>
        <v>0.97037250935626573</v>
      </c>
      <c r="AJ144" s="25">
        <f t="shared" ref="AJ144:AK144" si="599">IF($F144=AJ$4,1,IF($F144&gt;=EDATE(AJ$4,12),IF(AJ$12="Prior Year",AJ132*(1-AJ$11),AJ132-AJ$11),IF(AJ143&gt;0,AJ143,0)))*IF($F144&lt;EDATE(AJ$4,AJ$5*12),1,0)</f>
        <v>0.97037250935626573</v>
      </c>
      <c r="AK144" s="25">
        <f t="shared" si="599"/>
        <v>0.97037250935626573</v>
      </c>
      <c r="AL144" s="25">
        <f t="shared" ref="AL144:AP144" si="600">IF($F144=AL$4,1,IF($F144&gt;=EDATE(AL$4,12),IF(AL$12="Prior Year",AL132*(1-AL$11),AL132-AL$11),IF(AL143&gt;0,AL143,0)))*IF($F144&lt;EDATE(AL$4,AL$5*12),1,0)</f>
        <v>0.97037250935626573</v>
      </c>
      <c r="AM144" s="25">
        <f t="shared" si="600"/>
        <v>0.97037250935626573</v>
      </c>
      <c r="AN144" s="25">
        <f t="shared" ref="AN144" si="601">IF($F144=AN$4,1,IF($F144&gt;=EDATE(AN$4,12),IF(AN$12="Prior Year",AN132*(1-AN$11),AN132-AN$11),IF(AN143&gt;0,AN143,0)))*IF($F144&lt;EDATE(AN$4,AN$5*12),1,0)</f>
        <v>0.97037250935626573</v>
      </c>
      <c r="AO144" s="25">
        <f t="shared" si="600"/>
        <v>0.96</v>
      </c>
      <c r="AP144" s="25">
        <f t="shared" si="600"/>
        <v>0.96</v>
      </c>
    </row>
    <row r="145" spans="2:42" hidden="1" outlineLevel="1" x14ac:dyDescent="0.25">
      <c r="B145" s="1">
        <f t="shared" si="597"/>
        <v>30</v>
      </c>
      <c r="F145" s="24">
        <f t="shared" ref="F145:F208" si="602">EDATE(F144,1)</f>
        <v>45962</v>
      </c>
      <c r="G145" s="25">
        <f t="shared" si="592"/>
        <v>0.95722456171886083</v>
      </c>
      <c r="H145" s="25"/>
      <c r="I145" s="25"/>
      <c r="J145" s="25"/>
      <c r="K145" s="25"/>
      <c r="L145" s="25"/>
      <c r="M145" s="25"/>
      <c r="N145" s="25"/>
      <c r="O145" s="23"/>
      <c r="P145" s="25">
        <f t="shared" si="415"/>
        <v>1</v>
      </c>
      <c r="Q145" s="25">
        <f t="shared" si="416"/>
        <v>0.93776361289231513</v>
      </c>
      <c r="R145" s="25">
        <f t="shared" si="417"/>
        <v>0.93776361289231513</v>
      </c>
      <c r="S145" s="25">
        <f t="shared" si="418"/>
        <v>1</v>
      </c>
      <c r="T145" s="25">
        <f t="shared" si="419"/>
        <v>1</v>
      </c>
      <c r="U145" s="25">
        <f t="shared" si="420"/>
        <v>0.93776361289231513</v>
      </c>
      <c r="V145" s="25">
        <f t="shared" si="421"/>
        <v>0.93776361289231513</v>
      </c>
      <c r="W145" s="25">
        <f t="shared" si="422"/>
        <v>1</v>
      </c>
      <c r="X145" s="25">
        <f t="shared" si="423"/>
        <v>1</v>
      </c>
      <c r="Y145" s="25">
        <f t="shared" si="424"/>
        <v>1</v>
      </c>
      <c r="Z145" s="25">
        <f t="shared" si="425"/>
        <v>1</v>
      </c>
      <c r="AA145" s="25">
        <f t="shared" si="426"/>
        <v>1</v>
      </c>
      <c r="AB145" s="25">
        <f t="shared" si="427"/>
        <v>1</v>
      </c>
      <c r="AC145" s="25">
        <f t="shared" si="428"/>
        <v>0.94535295913209549</v>
      </c>
      <c r="AD145" s="25">
        <f t="shared" si="429"/>
        <v>0.94532622267370481</v>
      </c>
      <c r="AE145" s="25">
        <f t="shared" si="430"/>
        <v>0.96069304357543694</v>
      </c>
      <c r="AF145" s="25">
        <f t="shared" si="430"/>
        <v>0.93802671165649265</v>
      </c>
      <c r="AG145" s="25">
        <f t="shared" ref="AG145" si="603">IF($F145=AG$4,1,IF($F145&gt;=EDATE(AG$4,12),IF(AG$12="Prior Year",AG133*(1-AG$11),AG133-AG$11),IF(AG144&gt;0,AG144,0)))*IF($F145&lt;EDATE(AG$4,AG$5*12),1,0)</f>
        <v>0</v>
      </c>
      <c r="AH145" s="25">
        <f t="shared" si="432"/>
        <v>0.94535295913209549</v>
      </c>
      <c r="AI145" s="25">
        <f t="shared" si="432"/>
        <v>0.97037250935626573</v>
      </c>
      <c r="AJ145" s="25">
        <f t="shared" ref="AJ145:AK145" si="604">IF($F145=AJ$4,1,IF($F145&gt;=EDATE(AJ$4,12),IF(AJ$12="Prior Year",AJ133*(1-AJ$11),AJ133-AJ$11),IF(AJ144&gt;0,AJ144,0)))*IF($F145&lt;EDATE(AJ$4,AJ$5*12),1,0)</f>
        <v>0.97037250935626573</v>
      </c>
      <c r="AK145" s="25">
        <f t="shared" si="604"/>
        <v>0.97037250935626573</v>
      </c>
      <c r="AL145" s="25">
        <f t="shared" ref="AL145:AP145" si="605">IF($F145=AL$4,1,IF($F145&gt;=EDATE(AL$4,12),IF(AL$12="Prior Year",AL133*(1-AL$11),AL133-AL$11),IF(AL144&gt;0,AL144,0)))*IF($F145&lt;EDATE(AL$4,AL$5*12),1,0)</f>
        <v>0.97037250935626573</v>
      </c>
      <c r="AM145" s="25">
        <f t="shared" si="605"/>
        <v>0.97037250935626573</v>
      </c>
      <c r="AN145" s="25">
        <f t="shared" ref="AN145" si="606">IF($F145=AN$4,1,IF($F145&gt;=EDATE(AN$4,12),IF(AN$12="Prior Year",AN133*(1-AN$11),AN133-AN$11),IF(AN144&gt;0,AN144,0)))*IF($F145&lt;EDATE(AN$4,AN$5*12),1,0)</f>
        <v>0.97037250935626573</v>
      </c>
      <c r="AO145" s="25">
        <f t="shared" si="605"/>
        <v>0.96</v>
      </c>
      <c r="AP145" s="25">
        <f t="shared" si="605"/>
        <v>0.96</v>
      </c>
    </row>
    <row r="146" spans="2:42" hidden="1" outlineLevel="1" x14ac:dyDescent="0.25">
      <c r="B146" s="1">
        <f t="shared" si="597"/>
        <v>31</v>
      </c>
      <c r="F146" s="26">
        <f t="shared" si="602"/>
        <v>45992</v>
      </c>
      <c r="G146" s="27">
        <f t="shared" si="592"/>
        <v>0.95570964002303671</v>
      </c>
      <c r="H146" s="27"/>
      <c r="I146" s="27"/>
      <c r="J146" s="27"/>
      <c r="K146" s="27"/>
      <c r="L146" s="27"/>
      <c r="M146" s="27"/>
      <c r="N146" s="27"/>
      <c r="O146" s="28"/>
      <c r="P146" s="27">
        <f t="shared" si="415"/>
        <v>1</v>
      </c>
      <c r="Q146" s="27">
        <f t="shared" si="416"/>
        <v>0.93776361289231513</v>
      </c>
      <c r="R146" s="27">
        <f t="shared" si="417"/>
        <v>0.93776361289231513</v>
      </c>
      <c r="S146" s="27">
        <f t="shared" si="418"/>
        <v>1</v>
      </c>
      <c r="T146" s="27">
        <f t="shared" si="419"/>
        <v>1</v>
      </c>
      <c r="U146" s="27">
        <f t="shared" si="420"/>
        <v>0.93776361289231513</v>
      </c>
      <c r="V146" s="27">
        <f t="shared" si="421"/>
        <v>0.93776361289231513</v>
      </c>
      <c r="W146" s="27">
        <f t="shared" si="422"/>
        <v>1</v>
      </c>
      <c r="X146" s="27">
        <f t="shared" si="423"/>
        <v>1</v>
      </c>
      <c r="Y146" s="27">
        <f t="shared" si="424"/>
        <v>1</v>
      </c>
      <c r="Z146" s="27">
        <f t="shared" si="425"/>
        <v>1</v>
      </c>
      <c r="AA146" s="27">
        <f t="shared" si="426"/>
        <v>1</v>
      </c>
      <c r="AB146" s="27">
        <f t="shared" si="427"/>
        <v>1</v>
      </c>
      <c r="AC146" s="27">
        <f t="shared" si="428"/>
        <v>0.94535295913209549</v>
      </c>
      <c r="AD146" s="27">
        <f t="shared" si="429"/>
        <v>0.94532622267370481</v>
      </c>
      <c r="AE146" s="27">
        <f t="shared" si="430"/>
        <v>0.96069304357543694</v>
      </c>
      <c r="AF146" s="27">
        <f t="shared" si="430"/>
        <v>0.93802671165649265</v>
      </c>
      <c r="AG146" s="27">
        <f t="shared" ref="AG146" si="607">IF($F146=AG$4,1,IF($F146&gt;=EDATE(AG$4,12),IF(AG$12="Prior Year",AG134*(1-AG$11),AG134-AG$11),IF(AG145&gt;0,AG145,0)))*IF($F146&lt;EDATE(AG$4,AG$5*12),1,0)</f>
        <v>0</v>
      </c>
      <c r="AH146" s="27">
        <f t="shared" si="432"/>
        <v>0.93873548841817078</v>
      </c>
      <c r="AI146" s="27">
        <f t="shared" si="432"/>
        <v>0.97037250935626573</v>
      </c>
      <c r="AJ146" s="27">
        <f t="shared" ref="AJ146:AK146" si="608">IF($F146=AJ$4,1,IF($F146&gt;=EDATE(AJ$4,12),IF(AJ$12="Prior Year",AJ134*(1-AJ$11),AJ134-AJ$11),IF(AJ145&gt;0,AJ145,0)))*IF($F146&lt;EDATE(AJ$4,AJ$5*12),1,0)</f>
        <v>0.97037250935626573</v>
      </c>
      <c r="AK146" s="27">
        <f t="shared" si="608"/>
        <v>0.97037250935626573</v>
      </c>
      <c r="AL146" s="27">
        <f t="shared" ref="AL146:AP146" si="609">IF($F146=AL$4,1,IF($F146&gt;=EDATE(AL$4,12),IF(AL$12="Prior Year",AL134*(1-AL$11),AL134-AL$11),IF(AL145&gt;0,AL145,0)))*IF($F146&lt;EDATE(AL$4,AL$5*12),1,0)</f>
        <v>0.97037250935626573</v>
      </c>
      <c r="AM146" s="27">
        <f t="shared" si="609"/>
        <v>0.97037250935626573</v>
      </c>
      <c r="AN146" s="27">
        <f t="shared" ref="AN146" si="610">IF($F146=AN$4,1,IF($F146&gt;=EDATE(AN$4,12),IF(AN$12="Prior Year",AN134*(1-AN$11),AN134-AN$11),IF(AN145&gt;0,AN145,0)))*IF($F146&lt;EDATE(AN$4,AN$5*12),1,0)</f>
        <v>0.97037250935626573</v>
      </c>
      <c r="AO146" s="27">
        <f t="shared" si="609"/>
        <v>0.95499999999999996</v>
      </c>
      <c r="AP146" s="27">
        <f t="shared" si="609"/>
        <v>0.96</v>
      </c>
    </row>
    <row r="147" spans="2:42" hidden="1" outlineLevel="1" x14ac:dyDescent="0.25">
      <c r="B147" s="1">
        <f t="shared" si="597"/>
        <v>31</v>
      </c>
      <c r="F147" s="24">
        <f t="shared" si="602"/>
        <v>46023</v>
      </c>
      <c r="G147" s="25">
        <f t="shared" si="592"/>
        <v>0.95377769092043196</v>
      </c>
      <c r="H147" s="25"/>
      <c r="I147" s="25"/>
      <c r="J147" s="25"/>
      <c r="K147" s="25"/>
      <c r="L147" s="25"/>
      <c r="M147" s="25"/>
      <c r="N147" s="25"/>
      <c r="O147" s="23"/>
      <c r="P147" s="25">
        <f t="shared" si="415"/>
        <v>1</v>
      </c>
      <c r="Q147" s="25">
        <f t="shared" si="416"/>
        <v>0.93026150398917662</v>
      </c>
      <c r="R147" s="25">
        <f t="shared" si="417"/>
        <v>0.93026150398917662</v>
      </c>
      <c r="S147" s="25">
        <f t="shared" si="418"/>
        <v>1</v>
      </c>
      <c r="T147" s="25">
        <f t="shared" si="419"/>
        <v>1</v>
      </c>
      <c r="U147" s="25">
        <f t="shared" si="420"/>
        <v>0.93026150398917662</v>
      </c>
      <c r="V147" s="25">
        <f t="shared" si="421"/>
        <v>0.93026150398917662</v>
      </c>
      <c r="W147" s="25">
        <f t="shared" si="422"/>
        <v>1</v>
      </c>
      <c r="X147" s="25">
        <f t="shared" si="423"/>
        <v>1</v>
      </c>
      <c r="Y147" s="25">
        <f t="shared" si="424"/>
        <v>1</v>
      </c>
      <c r="Z147" s="25">
        <f t="shared" si="425"/>
        <v>1</v>
      </c>
      <c r="AA147" s="25">
        <f t="shared" si="426"/>
        <v>1</v>
      </c>
      <c r="AB147" s="25">
        <f t="shared" si="427"/>
        <v>1</v>
      </c>
      <c r="AC147" s="25">
        <f t="shared" si="428"/>
        <v>0.93873548841817078</v>
      </c>
      <c r="AD147" s="25">
        <f t="shared" si="429"/>
        <v>0.94532622267370481</v>
      </c>
      <c r="AE147" s="25">
        <f t="shared" si="430"/>
        <v>0.95588957835755972</v>
      </c>
      <c r="AF147" s="25">
        <f t="shared" si="430"/>
        <v>0.93802671165649265</v>
      </c>
      <c r="AG147" s="25">
        <f t="shared" ref="AG147" si="611">IF($F147=AG$4,1,IF($F147&gt;=EDATE(AG$4,12),IF(AG$12="Prior Year",AG135*(1-AG$11),AG135-AG$11),IF(AG146&gt;0,AG146,0)))*IF($F147&lt;EDATE(AG$4,AG$5*12),1,0)</f>
        <v>0</v>
      </c>
      <c r="AH147" s="25">
        <f t="shared" si="432"/>
        <v>0.93873548841817078</v>
      </c>
      <c r="AI147" s="25">
        <f t="shared" si="432"/>
        <v>0.96552064680948435</v>
      </c>
      <c r="AJ147" s="25">
        <f t="shared" ref="AJ147:AK147" si="612">IF($F147=AJ$4,1,IF($F147&gt;=EDATE(AJ$4,12),IF(AJ$12="Prior Year",AJ135*(1-AJ$11),AJ135-AJ$11),IF(AJ146&gt;0,AJ146,0)))*IF($F147&lt;EDATE(AJ$4,AJ$5*12),1,0)</f>
        <v>0.96552064680948435</v>
      </c>
      <c r="AK147" s="25">
        <f t="shared" si="612"/>
        <v>0.96552064680948435</v>
      </c>
      <c r="AL147" s="25">
        <f t="shared" ref="AL147:AP147" si="613">IF($F147=AL$4,1,IF($F147&gt;=EDATE(AL$4,12),IF(AL$12="Prior Year",AL135*(1-AL$11),AL135-AL$11),IF(AL146&gt;0,AL146,0)))*IF($F147&lt;EDATE(AL$4,AL$5*12),1,0)</f>
        <v>0.96552064680948435</v>
      </c>
      <c r="AM147" s="25">
        <f t="shared" si="613"/>
        <v>0.96552064680948435</v>
      </c>
      <c r="AN147" s="25">
        <f t="shared" ref="AN147" si="614">IF($F147=AN$4,1,IF($F147&gt;=EDATE(AN$4,12),IF(AN$12="Prior Year",AN135*(1-AN$11),AN135-AN$11),IF(AN146&gt;0,AN146,0)))*IF($F147&lt;EDATE(AN$4,AN$5*12),1,0)</f>
        <v>0.96552064680948435</v>
      </c>
      <c r="AO147" s="25">
        <f t="shared" si="613"/>
        <v>0.95499999999999996</v>
      </c>
      <c r="AP147" s="25">
        <f t="shared" si="613"/>
        <v>0.95499999999999996</v>
      </c>
    </row>
    <row r="148" spans="2:42" hidden="1" outlineLevel="1" x14ac:dyDescent="0.25">
      <c r="B148" s="1">
        <f t="shared" si="597"/>
        <v>28</v>
      </c>
      <c r="F148" s="24">
        <f t="shared" si="602"/>
        <v>46054</v>
      </c>
      <c r="G148" s="25">
        <f t="shared" si="592"/>
        <v>0.95377769092043196</v>
      </c>
      <c r="H148" s="25"/>
      <c r="I148" s="25"/>
      <c r="J148" s="25"/>
      <c r="K148" s="25"/>
      <c r="L148" s="25"/>
      <c r="M148" s="25"/>
      <c r="N148" s="25"/>
      <c r="O148" s="23"/>
      <c r="P148" s="25">
        <f t="shared" si="415"/>
        <v>1</v>
      </c>
      <c r="Q148" s="25">
        <f t="shared" si="416"/>
        <v>0.93026150398917662</v>
      </c>
      <c r="R148" s="25">
        <f t="shared" si="417"/>
        <v>0.93026150398917662</v>
      </c>
      <c r="S148" s="25">
        <f t="shared" si="418"/>
        <v>1</v>
      </c>
      <c r="T148" s="25">
        <f t="shared" si="419"/>
        <v>1</v>
      </c>
      <c r="U148" s="25">
        <f t="shared" si="420"/>
        <v>0.93026150398917662</v>
      </c>
      <c r="V148" s="25">
        <f t="shared" si="421"/>
        <v>0.93026150398917662</v>
      </c>
      <c r="W148" s="25">
        <f t="shared" si="422"/>
        <v>1</v>
      </c>
      <c r="X148" s="25">
        <f t="shared" si="423"/>
        <v>1</v>
      </c>
      <c r="Y148" s="25">
        <f t="shared" si="424"/>
        <v>1</v>
      </c>
      <c r="Z148" s="25">
        <f t="shared" si="425"/>
        <v>1</v>
      </c>
      <c r="AA148" s="25">
        <f t="shared" si="426"/>
        <v>1</v>
      </c>
      <c r="AB148" s="25">
        <f t="shared" si="427"/>
        <v>1</v>
      </c>
      <c r="AC148" s="25">
        <f t="shared" si="428"/>
        <v>0.93873548841817078</v>
      </c>
      <c r="AD148" s="25">
        <f t="shared" si="429"/>
        <v>0.94532622267370481</v>
      </c>
      <c r="AE148" s="25">
        <f t="shared" si="430"/>
        <v>0.95588957835755972</v>
      </c>
      <c r="AF148" s="25">
        <f t="shared" si="430"/>
        <v>0.93802671165649265</v>
      </c>
      <c r="AG148" s="25">
        <f t="shared" ref="AG148" si="615">IF($F148=AG$4,1,IF($F148&gt;=EDATE(AG$4,12),IF(AG$12="Prior Year",AG136*(1-AG$11),AG136-AG$11),IF(AG147&gt;0,AG147,0)))*IF($F148&lt;EDATE(AG$4,AG$5*12),1,0)</f>
        <v>0</v>
      </c>
      <c r="AH148" s="25">
        <f t="shared" si="432"/>
        <v>0.93873548841817078</v>
      </c>
      <c r="AI148" s="25">
        <f t="shared" si="432"/>
        <v>0.96552064680948435</v>
      </c>
      <c r="AJ148" s="25">
        <f t="shared" ref="AJ148:AK148" si="616">IF($F148=AJ$4,1,IF($F148&gt;=EDATE(AJ$4,12),IF(AJ$12="Prior Year",AJ136*(1-AJ$11),AJ136-AJ$11),IF(AJ147&gt;0,AJ147,0)))*IF($F148&lt;EDATE(AJ$4,AJ$5*12),1,0)</f>
        <v>0.96552064680948435</v>
      </c>
      <c r="AK148" s="25">
        <f t="shared" si="616"/>
        <v>0.96552064680948435</v>
      </c>
      <c r="AL148" s="25">
        <f t="shared" ref="AL148:AP148" si="617">IF($F148=AL$4,1,IF($F148&gt;=EDATE(AL$4,12),IF(AL$12="Prior Year",AL136*(1-AL$11),AL136-AL$11),IF(AL147&gt;0,AL147,0)))*IF($F148&lt;EDATE(AL$4,AL$5*12),1,0)</f>
        <v>0.96552064680948435</v>
      </c>
      <c r="AM148" s="25">
        <f t="shared" si="617"/>
        <v>0.96552064680948435</v>
      </c>
      <c r="AN148" s="25">
        <f t="shared" ref="AN148" si="618">IF($F148=AN$4,1,IF($F148&gt;=EDATE(AN$4,12),IF(AN$12="Prior Year",AN136*(1-AN$11),AN136-AN$11),IF(AN147&gt;0,AN147,0)))*IF($F148&lt;EDATE(AN$4,AN$5*12),1,0)</f>
        <v>0.96552064680948435</v>
      </c>
      <c r="AO148" s="25">
        <f t="shared" si="617"/>
        <v>0.95499999999999996</v>
      </c>
      <c r="AP148" s="25">
        <f t="shared" si="617"/>
        <v>0.95499999999999996</v>
      </c>
    </row>
    <row r="149" spans="2:42" hidden="1" outlineLevel="1" x14ac:dyDescent="0.25">
      <c r="B149" s="1">
        <f t="shared" si="597"/>
        <v>31</v>
      </c>
      <c r="F149" s="24">
        <f t="shared" si="602"/>
        <v>46082</v>
      </c>
      <c r="G149" s="25">
        <f t="shared" si="592"/>
        <v>0.95377769092043196</v>
      </c>
      <c r="H149" s="25"/>
      <c r="I149" s="25"/>
      <c r="J149" s="25"/>
      <c r="K149" s="25"/>
      <c r="L149" s="25"/>
      <c r="M149" s="25"/>
      <c r="N149" s="25"/>
      <c r="O149" s="23"/>
      <c r="P149" s="25">
        <f t="shared" si="415"/>
        <v>1</v>
      </c>
      <c r="Q149" s="25">
        <f t="shared" si="416"/>
        <v>0.93026150398917662</v>
      </c>
      <c r="R149" s="25">
        <f t="shared" si="417"/>
        <v>0.93026150398917662</v>
      </c>
      <c r="S149" s="25">
        <f t="shared" si="418"/>
        <v>1</v>
      </c>
      <c r="T149" s="25">
        <f t="shared" si="419"/>
        <v>1</v>
      </c>
      <c r="U149" s="25">
        <f t="shared" si="420"/>
        <v>0.93026150398917662</v>
      </c>
      <c r="V149" s="25">
        <f t="shared" si="421"/>
        <v>0.93026150398917662</v>
      </c>
      <c r="W149" s="25">
        <f t="shared" si="422"/>
        <v>1</v>
      </c>
      <c r="X149" s="25">
        <f t="shared" si="423"/>
        <v>1</v>
      </c>
      <c r="Y149" s="25">
        <f t="shared" si="424"/>
        <v>1</v>
      </c>
      <c r="Z149" s="25">
        <f t="shared" si="425"/>
        <v>1</v>
      </c>
      <c r="AA149" s="25">
        <f t="shared" si="426"/>
        <v>1</v>
      </c>
      <c r="AB149" s="25">
        <f t="shared" si="427"/>
        <v>1</v>
      </c>
      <c r="AC149" s="25">
        <f t="shared" si="428"/>
        <v>0.93873548841817078</v>
      </c>
      <c r="AD149" s="25">
        <f t="shared" si="429"/>
        <v>0.94532622267370481</v>
      </c>
      <c r="AE149" s="25">
        <f t="shared" si="430"/>
        <v>0.95588957835755972</v>
      </c>
      <c r="AF149" s="25">
        <f t="shared" si="430"/>
        <v>0.93802671165649265</v>
      </c>
      <c r="AG149" s="25">
        <f t="shared" ref="AG149" si="619">IF($F149=AG$4,1,IF($F149&gt;=EDATE(AG$4,12),IF(AG$12="Prior Year",AG137*(1-AG$11),AG137-AG$11),IF(AG148&gt;0,AG148,0)))*IF($F149&lt;EDATE(AG$4,AG$5*12),1,0)</f>
        <v>0</v>
      </c>
      <c r="AH149" s="25">
        <f t="shared" si="432"/>
        <v>0.93873548841817078</v>
      </c>
      <c r="AI149" s="25">
        <f t="shared" si="432"/>
        <v>0.96552064680948435</v>
      </c>
      <c r="AJ149" s="25">
        <f t="shared" ref="AJ149:AK149" si="620">IF($F149=AJ$4,1,IF($F149&gt;=EDATE(AJ$4,12),IF(AJ$12="Prior Year",AJ137*(1-AJ$11),AJ137-AJ$11),IF(AJ148&gt;0,AJ148,0)))*IF($F149&lt;EDATE(AJ$4,AJ$5*12),1,0)</f>
        <v>0.96552064680948435</v>
      </c>
      <c r="AK149" s="25">
        <f t="shared" si="620"/>
        <v>0.96552064680948435</v>
      </c>
      <c r="AL149" s="25">
        <f t="shared" ref="AL149:AP149" si="621">IF($F149=AL$4,1,IF($F149&gt;=EDATE(AL$4,12),IF(AL$12="Prior Year",AL137*(1-AL$11),AL137-AL$11),IF(AL148&gt;0,AL148,0)))*IF($F149&lt;EDATE(AL$4,AL$5*12),1,0)</f>
        <v>0.96552064680948435</v>
      </c>
      <c r="AM149" s="25">
        <f t="shared" si="621"/>
        <v>0.96552064680948435</v>
      </c>
      <c r="AN149" s="25">
        <f t="shared" ref="AN149" si="622">IF($F149=AN$4,1,IF($F149&gt;=EDATE(AN$4,12),IF(AN$12="Prior Year",AN137*(1-AN$11),AN137-AN$11),IF(AN148&gt;0,AN148,0)))*IF($F149&lt;EDATE(AN$4,AN$5*12),1,0)</f>
        <v>0.96552064680948435</v>
      </c>
      <c r="AO149" s="25">
        <f t="shared" si="621"/>
        <v>0.95499999999999996</v>
      </c>
      <c r="AP149" s="25">
        <f t="shared" si="621"/>
        <v>0.95499999999999996</v>
      </c>
    </row>
    <row r="150" spans="2:42" hidden="1" outlineLevel="1" x14ac:dyDescent="0.25">
      <c r="B150" s="1">
        <f t="shared" si="597"/>
        <v>30</v>
      </c>
      <c r="F150" s="24">
        <f t="shared" si="602"/>
        <v>46113</v>
      </c>
      <c r="G150" s="25">
        <f t="shared" si="592"/>
        <v>0.95377769092043196</v>
      </c>
      <c r="H150" s="25"/>
      <c r="I150" s="25"/>
      <c r="J150" s="25"/>
      <c r="K150" s="25"/>
      <c r="L150" s="25"/>
      <c r="M150" s="25"/>
      <c r="N150" s="25"/>
      <c r="O150" s="23"/>
      <c r="P150" s="25">
        <f t="shared" si="415"/>
        <v>1</v>
      </c>
      <c r="Q150" s="25">
        <f t="shared" si="416"/>
        <v>0.93026150398917662</v>
      </c>
      <c r="R150" s="25">
        <f t="shared" si="417"/>
        <v>0.93026150398917662</v>
      </c>
      <c r="S150" s="25">
        <f t="shared" si="418"/>
        <v>1</v>
      </c>
      <c r="T150" s="25">
        <f t="shared" si="419"/>
        <v>1</v>
      </c>
      <c r="U150" s="25">
        <f t="shared" si="420"/>
        <v>0.93026150398917662</v>
      </c>
      <c r="V150" s="25">
        <f t="shared" si="421"/>
        <v>0.93026150398917662</v>
      </c>
      <c r="W150" s="25">
        <f t="shared" si="422"/>
        <v>1</v>
      </c>
      <c r="X150" s="25">
        <f t="shared" si="423"/>
        <v>1</v>
      </c>
      <c r="Y150" s="25">
        <f t="shared" si="424"/>
        <v>1</v>
      </c>
      <c r="Z150" s="25">
        <f t="shared" si="425"/>
        <v>1</v>
      </c>
      <c r="AA150" s="25">
        <f t="shared" si="426"/>
        <v>1</v>
      </c>
      <c r="AB150" s="25">
        <f t="shared" si="427"/>
        <v>1</v>
      </c>
      <c r="AC150" s="25">
        <f t="shared" si="428"/>
        <v>0.93873548841817078</v>
      </c>
      <c r="AD150" s="25">
        <f t="shared" si="429"/>
        <v>0.94532622267370481</v>
      </c>
      <c r="AE150" s="25">
        <f t="shared" si="430"/>
        <v>0.95588957835755972</v>
      </c>
      <c r="AF150" s="25">
        <f t="shared" si="430"/>
        <v>0.93802671165649265</v>
      </c>
      <c r="AG150" s="25">
        <f t="shared" ref="AG150" si="623">IF($F150=AG$4,1,IF($F150&gt;=EDATE(AG$4,12),IF(AG$12="Prior Year",AG138*(1-AG$11),AG138-AG$11),IF(AG149&gt;0,AG149,0)))*IF($F150&lt;EDATE(AG$4,AG$5*12),1,0)</f>
        <v>0</v>
      </c>
      <c r="AH150" s="25">
        <f t="shared" si="432"/>
        <v>0.93873548841817078</v>
      </c>
      <c r="AI150" s="25">
        <f t="shared" si="432"/>
        <v>0.96552064680948435</v>
      </c>
      <c r="AJ150" s="25">
        <f t="shared" ref="AJ150:AK150" si="624">IF($F150=AJ$4,1,IF($F150&gt;=EDATE(AJ$4,12),IF(AJ$12="Prior Year",AJ138*(1-AJ$11),AJ138-AJ$11),IF(AJ149&gt;0,AJ149,0)))*IF($F150&lt;EDATE(AJ$4,AJ$5*12),1,0)</f>
        <v>0.96552064680948435</v>
      </c>
      <c r="AK150" s="25">
        <f t="shared" si="624"/>
        <v>0.96552064680948435</v>
      </c>
      <c r="AL150" s="25">
        <f t="shared" ref="AL150:AP150" si="625">IF($F150=AL$4,1,IF($F150&gt;=EDATE(AL$4,12),IF(AL$12="Prior Year",AL138*(1-AL$11),AL138-AL$11),IF(AL149&gt;0,AL149,0)))*IF($F150&lt;EDATE(AL$4,AL$5*12),1,0)</f>
        <v>0.96552064680948435</v>
      </c>
      <c r="AM150" s="25">
        <f t="shared" si="625"/>
        <v>0.96552064680948435</v>
      </c>
      <c r="AN150" s="25">
        <f t="shared" ref="AN150" si="626">IF($F150=AN$4,1,IF($F150&gt;=EDATE(AN$4,12),IF(AN$12="Prior Year",AN138*(1-AN$11),AN138-AN$11),IF(AN149&gt;0,AN149,0)))*IF($F150&lt;EDATE(AN$4,AN$5*12),1,0)</f>
        <v>0.96552064680948435</v>
      </c>
      <c r="AO150" s="25">
        <f t="shared" si="625"/>
        <v>0.95499999999999996</v>
      </c>
      <c r="AP150" s="25">
        <f t="shared" si="625"/>
        <v>0.95499999999999996</v>
      </c>
    </row>
    <row r="151" spans="2:42" hidden="1" outlineLevel="1" x14ac:dyDescent="0.25">
      <c r="B151" s="1">
        <f t="shared" si="597"/>
        <v>31</v>
      </c>
      <c r="F151" s="24">
        <f t="shared" si="602"/>
        <v>46143</v>
      </c>
      <c r="G151" s="25">
        <f t="shared" si="592"/>
        <v>0.95377769092043196</v>
      </c>
      <c r="H151" s="25"/>
      <c r="I151" s="25"/>
      <c r="J151" s="25"/>
      <c r="K151" s="25"/>
      <c r="L151" s="25"/>
      <c r="M151" s="25"/>
      <c r="N151" s="25"/>
      <c r="O151" s="23"/>
      <c r="P151" s="25">
        <f t="shared" si="415"/>
        <v>1</v>
      </c>
      <c r="Q151" s="25">
        <f t="shared" si="416"/>
        <v>0.93026150398917662</v>
      </c>
      <c r="R151" s="25">
        <f t="shared" si="417"/>
        <v>0.93026150398917662</v>
      </c>
      <c r="S151" s="25">
        <f t="shared" si="418"/>
        <v>1</v>
      </c>
      <c r="T151" s="25">
        <f t="shared" si="419"/>
        <v>1</v>
      </c>
      <c r="U151" s="25">
        <f t="shared" si="420"/>
        <v>0.93026150398917662</v>
      </c>
      <c r="V151" s="25">
        <f t="shared" si="421"/>
        <v>0.93026150398917662</v>
      </c>
      <c r="W151" s="25">
        <f t="shared" si="422"/>
        <v>1</v>
      </c>
      <c r="X151" s="25">
        <f t="shared" si="423"/>
        <v>1</v>
      </c>
      <c r="Y151" s="25">
        <f t="shared" si="424"/>
        <v>1</v>
      </c>
      <c r="Z151" s="25">
        <f t="shared" si="425"/>
        <v>1</v>
      </c>
      <c r="AA151" s="25">
        <f t="shared" si="426"/>
        <v>1</v>
      </c>
      <c r="AB151" s="25">
        <f t="shared" si="427"/>
        <v>1</v>
      </c>
      <c r="AC151" s="25">
        <f t="shared" si="428"/>
        <v>0.93873548841817078</v>
      </c>
      <c r="AD151" s="25">
        <f t="shared" si="429"/>
        <v>0.94532622267370481</v>
      </c>
      <c r="AE151" s="25">
        <f t="shared" si="430"/>
        <v>0.95588957835755972</v>
      </c>
      <c r="AF151" s="25">
        <f t="shared" si="430"/>
        <v>0.93802671165649265</v>
      </c>
      <c r="AG151" s="25">
        <f t="shared" ref="AG151" si="627">IF($F151=AG$4,1,IF($F151&gt;=EDATE(AG$4,12),IF(AG$12="Prior Year",AG139*(1-AG$11),AG139-AG$11),IF(AG150&gt;0,AG150,0)))*IF($F151&lt;EDATE(AG$4,AG$5*12),1,0)</f>
        <v>0</v>
      </c>
      <c r="AH151" s="25">
        <f t="shared" si="432"/>
        <v>0.93873548841817078</v>
      </c>
      <c r="AI151" s="25">
        <f t="shared" si="432"/>
        <v>0.96552064680948435</v>
      </c>
      <c r="AJ151" s="25">
        <f t="shared" ref="AJ151:AK151" si="628">IF($F151=AJ$4,1,IF($F151&gt;=EDATE(AJ$4,12),IF(AJ$12="Prior Year",AJ139*(1-AJ$11),AJ139-AJ$11),IF(AJ150&gt;0,AJ150,0)))*IF($F151&lt;EDATE(AJ$4,AJ$5*12),1,0)</f>
        <v>0.96552064680948435</v>
      </c>
      <c r="AK151" s="25">
        <f t="shared" si="628"/>
        <v>0.96552064680948435</v>
      </c>
      <c r="AL151" s="25">
        <f t="shared" ref="AL151:AP151" si="629">IF($F151=AL$4,1,IF($F151&gt;=EDATE(AL$4,12),IF(AL$12="Prior Year",AL139*(1-AL$11),AL139-AL$11),IF(AL150&gt;0,AL150,0)))*IF($F151&lt;EDATE(AL$4,AL$5*12),1,0)</f>
        <v>0.96552064680948435</v>
      </c>
      <c r="AM151" s="25">
        <f t="shared" si="629"/>
        <v>0.96552064680948435</v>
      </c>
      <c r="AN151" s="25">
        <f t="shared" ref="AN151" si="630">IF($F151=AN$4,1,IF($F151&gt;=EDATE(AN$4,12),IF(AN$12="Prior Year",AN139*(1-AN$11),AN139-AN$11),IF(AN150&gt;0,AN150,0)))*IF($F151&lt;EDATE(AN$4,AN$5*12),1,0)</f>
        <v>0.96552064680948435</v>
      </c>
      <c r="AO151" s="25">
        <f t="shared" si="629"/>
        <v>0.95499999999999996</v>
      </c>
      <c r="AP151" s="25">
        <f t="shared" si="629"/>
        <v>0.95499999999999996</v>
      </c>
    </row>
    <row r="152" spans="2:42" hidden="1" outlineLevel="1" x14ac:dyDescent="0.25">
      <c r="B152" s="1">
        <f t="shared" si="597"/>
        <v>30</v>
      </c>
      <c r="F152" s="24">
        <f t="shared" si="602"/>
        <v>46174</v>
      </c>
      <c r="G152" s="25">
        <f t="shared" si="592"/>
        <v>0.95377769092043196</v>
      </c>
      <c r="H152" s="25"/>
      <c r="I152" s="25"/>
      <c r="J152" s="25"/>
      <c r="K152" s="25"/>
      <c r="L152" s="25"/>
      <c r="M152" s="25"/>
      <c r="N152" s="25"/>
      <c r="O152" s="23"/>
      <c r="P152" s="25">
        <f t="shared" si="415"/>
        <v>1</v>
      </c>
      <c r="Q152" s="25">
        <f t="shared" si="416"/>
        <v>0.93026150398917662</v>
      </c>
      <c r="R152" s="25">
        <f t="shared" si="417"/>
        <v>0.93026150398917662</v>
      </c>
      <c r="S152" s="25">
        <f t="shared" si="418"/>
        <v>1</v>
      </c>
      <c r="T152" s="25">
        <f t="shared" si="419"/>
        <v>1</v>
      </c>
      <c r="U152" s="25">
        <f t="shared" si="420"/>
        <v>0.93026150398917662</v>
      </c>
      <c r="V152" s="25">
        <f t="shared" si="421"/>
        <v>0.93026150398917662</v>
      </c>
      <c r="W152" s="25">
        <f t="shared" si="422"/>
        <v>1</v>
      </c>
      <c r="X152" s="25">
        <f t="shared" si="423"/>
        <v>1</v>
      </c>
      <c r="Y152" s="25">
        <f t="shared" si="424"/>
        <v>1</v>
      </c>
      <c r="Z152" s="25">
        <f t="shared" si="425"/>
        <v>1</v>
      </c>
      <c r="AA152" s="25">
        <f t="shared" si="426"/>
        <v>1</v>
      </c>
      <c r="AB152" s="25">
        <f t="shared" si="427"/>
        <v>1</v>
      </c>
      <c r="AC152" s="25">
        <f t="shared" si="428"/>
        <v>0.93873548841817078</v>
      </c>
      <c r="AD152" s="25">
        <f t="shared" si="429"/>
        <v>0.94532622267370481</v>
      </c>
      <c r="AE152" s="25">
        <f t="shared" si="430"/>
        <v>0.95588957835755972</v>
      </c>
      <c r="AF152" s="25">
        <f t="shared" si="430"/>
        <v>0.93802671165649265</v>
      </c>
      <c r="AG152" s="25">
        <f t="shared" ref="AG152" si="631">IF($F152=AG$4,1,IF($F152&gt;=EDATE(AG$4,12),IF(AG$12="Prior Year",AG140*(1-AG$11),AG140-AG$11),IF(AG151&gt;0,AG151,0)))*IF($F152&lt;EDATE(AG$4,AG$5*12),1,0)</f>
        <v>0</v>
      </c>
      <c r="AH152" s="25">
        <f t="shared" si="432"/>
        <v>0.93873548841817078</v>
      </c>
      <c r="AI152" s="25">
        <f t="shared" si="432"/>
        <v>0.96552064680948435</v>
      </c>
      <c r="AJ152" s="25">
        <f t="shared" ref="AJ152:AK152" si="632">IF($F152=AJ$4,1,IF($F152&gt;=EDATE(AJ$4,12),IF(AJ$12="Prior Year",AJ140*(1-AJ$11),AJ140-AJ$11),IF(AJ151&gt;0,AJ151,0)))*IF($F152&lt;EDATE(AJ$4,AJ$5*12),1,0)</f>
        <v>0.96552064680948435</v>
      </c>
      <c r="AK152" s="25">
        <f t="shared" si="632"/>
        <v>0.96552064680948435</v>
      </c>
      <c r="AL152" s="25">
        <f t="shared" ref="AL152:AP152" si="633">IF($F152=AL$4,1,IF($F152&gt;=EDATE(AL$4,12),IF(AL$12="Prior Year",AL140*(1-AL$11),AL140-AL$11),IF(AL151&gt;0,AL151,0)))*IF($F152&lt;EDATE(AL$4,AL$5*12),1,0)</f>
        <v>0.96552064680948435</v>
      </c>
      <c r="AM152" s="25">
        <f t="shared" si="633"/>
        <v>0.96552064680948435</v>
      </c>
      <c r="AN152" s="25">
        <f t="shared" ref="AN152" si="634">IF($F152=AN$4,1,IF($F152&gt;=EDATE(AN$4,12),IF(AN$12="Prior Year",AN140*(1-AN$11),AN140-AN$11),IF(AN151&gt;0,AN151,0)))*IF($F152&lt;EDATE(AN$4,AN$5*12),1,0)</f>
        <v>0.96552064680948435</v>
      </c>
      <c r="AO152" s="25">
        <f t="shared" si="633"/>
        <v>0.95499999999999996</v>
      </c>
      <c r="AP152" s="25">
        <f t="shared" si="633"/>
        <v>0.95499999999999996</v>
      </c>
    </row>
    <row r="153" spans="2:42" hidden="1" outlineLevel="1" x14ac:dyDescent="0.25">
      <c r="B153" s="1">
        <f t="shared" si="597"/>
        <v>31</v>
      </c>
      <c r="F153" s="24">
        <f t="shared" si="602"/>
        <v>46204</v>
      </c>
      <c r="G153" s="25">
        <f t="shared" si="592"/>
        <v>0.95219828921794936</v>
      </c>
      <c r="H153" s="25"/>
      <c r="I153" s="25"/>
      <c r="J153" s="25"/>
      <c r="K153" s="25"/>
      <c r="L153" s="25"/>
      <c r="M153" s="25"/>
      <c r="N153" s="25"/>
      <c r="O153" s="23"/>
      <c r="P153" s="25">
        <f t="shared" si="415"/>
        <v>1</v>
      </c>
      <c r="Q153" s="25">
        <f t="shared" si="416"/>
        <v>0.93026150398917662</v>
      </c>
      <c r="R153" s="25">
        <f t="shared" si="417"/>
        <v>0.93026150398917662</v>
      </c>
      <c r="S153" s="25">
        <f t="shared" si="418"/>
        <v>1</v>
      </c>
      <c r="T153" s="25">
        <f t="shared" si="419"/>
        <v>1</v>
      </c>
      <c r="U153" s="25">
        <f t="shared" si="420"/>
        <v>0.93026150398917662</v>
      </c>
      <c r="V153" s="25">
        <f t="shared" si="421"/>
        <v>0.93026150398917662</v>
      </c>
      <c r="W153" s="25">
        <f t="shared" si="422"/>
        <v>1</v>
      </c>
      <c r="X153" s="25">
        <f t="shared" si="423"/>
        <v>1</v>
      </c>
      <c r="Y153" s="25">
        <f t="shared" si="424"/>
        <v>1</v>
      </c>
      <c r="Z153" s="25">
        <f t="shared" si="425"/>
        <v>1</v>
      </c>
      <c r="AA153" s="25">
        <f t="shared" si="426"/>
        <v>1</v>
      </c>
      <c r="AB153" s="25">
        <f t="shared" si="427"/>
        <v>1</v>
      </c>
      <c r="AC153" s="25">
        <f t="shared" si="428"/>
        <v>0.93873548841817078</v>
      </c>
      <c r="AD153" s="25">
        <f t="shared" si="429"/>
        <v>0.94532622267370481</v>
      </c>
      <c r="AE153" s="25">
        <f t="shared" si="430"/>
        <v>0.95588957835755972</v>
      </c>
      <c r="AF153" s="25">
        <f t="shared" si="430"/>
        <v>0.6985367668366943</v>
      </c>
      <c r="AG153" s="25">
        <f t="shared" ref="AG153" si="635">IF($F153=AG$4,1,IF($F153&gt;=EDATE(AG$4,12),IF(AG$12="Prior Year",AG141*(1-AG$11),AG141-AG$11),IF(AG152&gt;0,AG152,0)))*IF($F153&lt;EDATE(AG$4,AG$5*12),1,0)</f>
        <v>0</v>
      </c>
      <c r="AH153" s="25">
        <f t="shared" si="432"/>
        <v>0.93873548841817078</v>
      </c>
      <c r="AI153" s="25">
        <f t="shared" si="432"/>
        <v>0.96552064680948435</v>
      </c>
      <c r="AJ153" s="25">
        <f t="shared" ref="AJ153:AK153" si="636">IF($F153=AJ$4,1,IF($F153&gt;=EDATE(AJ$4,12),IF(AJ$12="Prior Year",AJ141*(1-AJ$11),AJ141-AJ$11),IF(AJ152&gt;0,AJ152,0)))*IF($F153&lt;EDATE(AJ$4,AJ$5*12),1,0)</f>
        <v>0.96552064680948435</v>
      </c>
      <c r="AK153" s="25">
        <f t="shared" si="636"/>
        <v>0.96552064680948435</v>
      </c>
      <c r="AL153" s="25">
        <f t="shared" ref="AL153:AP153" si="637">IF($F153=AL$4,1,IF($F153&gt;=EDATE(AL$4,12),IF(AL$12="Prior Year",AL141*(1-AL$11),AL141-AL$11),IF(AL152&gt;0,AL152,0)))*IF($F153&lt;EDATE(AL$4,AL$5*12),1,0)</f>
        <v>0.96552064680948435</v>
      </c>
      <c r="AM153" s="25">
        <f t="shared" si="637"/>
        <v>0.96552064680948435</v>
      </c>
      <c r="AN153" s="25">
        <f t="shared" ref="AN153" si="638">IF($F153=AN$4,1,IF($F153&gt;=EDATE(AN$4,12),IF(AN$12="Prior Year",AN141*(1-AN$11),AN141-AN$11),IF(AN152&gt;0,AN152,0)))*IF($F153&lt;EDATE(AN$4,AN$5*12),1,0)</f>
        <v>0.96552064680948435</v>
      </c>
      <c r="AO153" s="25">
        <f t="shared" si="637"/>
        <v>0.95499999999999996</v>
      </c>
      <c r="AP153" s="25">
        <f t="shared" si="637"/>
        <v>0.95499999999999996</v>
      </c>
    </row>
    <row r="154" spans="2:42" hidden="1" outlineLevel="1" x14ac:dyDescent="0.25">
      <c r="B154" s="1">
        <f t="shared" si="597"/>
        <v>31</v>
      </c>
      <c r="F154" s="24">
        <f t="shared" si="602"/>
        <v>46235</v>
      </c>
      <c r="G154" s="25">
        <f t="shared" si="592"/>
        <v>0.95219828921794936</v>
      </c>
      <c r="H154" s="25"/>
      <c r="I154" s="25"/>
      <c r="J154" s="25"/>
      <c r="K154" s="25"/>
      <c r="L154" s="25"/>
      <c r="M154" s="25"/>
      <c r="N154" s="25"/>
      <c r="O154" s="23"/>
      <c r="P154" s="25">
        <f t="shared" si="415"/>
        <v>1</v>
      </c>
      <c r="Q154" s="25">
        <f t="shared" si="416"/>
        <v>0.93026150398917662</v>
      </c>
      <c r="R154" s="25">
        <f t="shared" si="417"/>
        <v>0.93026150398917662</v>
      </c>
      <c r="S154" s="25">
        <f t="shared" si="418"/>
        <v>1</v>
      </c>
      <c r="T154" s="25">
        <f t="shared" si="419"/>
        <v>1</v>
      </c>
      <c r="U154" s="25">
        <f t="shared" si="420"/>
        <v>0.93026150398917662</v>
      </c>
      <c r="V154" s="25">
        <f t="shared" si="421"/>
        <v>0.93026150398917662</v>
      </c>
      <c r="W154" s="25">
        <f t="shared" si="422"/>
        <v>1</v>
      </c>
      <c r="X154" s="25">
        <f t="shared" si="423"/>
        <v>1</v>
      </c>
      <c r="Y154" s="25">
        <f t="shared" si="424"/>
        <v>1</v>
      </c>
      <c r="Z154" s="25">
        <f t="shared" si="425"/>
        <v>1</v>
      </c>
      <c r="AA154" s="25">
        <f t="shared" si="426"/>
        <v>1</v>
      </c>
      <c r="AB154" s="25">
        <f t="shared" si="427"/>
        <v>1</v>
      </c>
      <c r="AC154" s="25">
        <f t="shared" si="428"/>
        <v>0.93873548841817078</v>
      </c>
      <c r="AD154" s="25">
        <f t="shared" si="429"/>
        <v>0.94532622267370481</v>
      </c>
      <c r="AE154" s="25">
        <f t="shared" si="430"/>
        <v>0.95588957835755972</v>
      </c>
      <c r="AF154" s="25">
        <f t="shared" si="430"/>
        <v>0.6985367668366943</v>
      </c>
      <c r="AG154" s="25">
        <f t="shared" ref="AG154" si="639">IF($F154=AG$4,1,IF($F154&gt;=EDATE(AG$4,12),IF(AG$12="Prior Year",AG142*(1-AG$11),AG142-AG$11),IF(AG153&gt;0,AG153,0)))*IF($F154&lt;EDATE(AG$4,AG$5*12),1,0)</f>
        <v>0</v>
      </c>
      <c r="AH154" s="25">
        <f t="shared" si="432"/>
        <v>0.93873548841817078</v>
      </c>
      <c r="AI154" s="25">
        <f t="shared" si="432"/>
        <v>0.96552064680948435</v>
      </c>
      <c r="AJ154" s="25">
        <f t="shared" ref="AJ154:AK154" si="640">IF($F154=AJ$4,1,IF($F154&gt;=EDATE(AJ$4,12),IF(AJ$12="Prior Year",AJ142*(1-AJ$11),AJ142-AJ$11),IF(AJ153&gt;0,AJ153,0)))*IF($F154&lt;EDATE(AJ$4,AJ$5*12),1,0)</f>
        <v>0.96552064680948435</v>
      </c>
      <c r="AK154" s="25">
        <f t="shared" si="640"/>
        <v>0.96552064680948435</v>
      </c>
      <c r="AL154" s="25">
        <f t="shared" ref="AL154:AP154" si="641">IF($F154=AL$4,1,IF($F154&gt;=EDATE(AL$4,12),IF(AL$12="Prior Year",AL142*(1-AL$11),AL142-AL$11),IF(AL153&gt;0,AL153,0)))*IF($F154&lt;EDATE(AL$4,AL$5*12),1,0)</f>
        <v>0.96552064680948435</v>
      </c>
      <c r="AM154" s="25">
        <f t="shared" si="641"/>
        <v>0.96552064680948435</v>
      </c>
      <c r="AN154" s="25">
        <f t="shared" ref="AN154" si="642">IF($F154=AN$4,1,IF($F154&gt;=EDATE(AN$4,12),IF(AN$12="Prior Year",AN142*(1-AN$11),AN142-AN$11),IF(AN153&gt;0,AN153,0)))*IF($F154&lt;EDATE(AN$4,AN$5*12),1,0)</f>
        <v>0.96552064680948435</v>
      </c>
      <c r="AO154" s="25">
        <f t="shared" si="641"/>
        <v>0.95499999999999996</v>
      </c>
      <c r="AP154" s="25">
        <f t="shared" si="641"/>
        <v>0.95499999999999996</v>
      </c>
    </row>
    <row r="155" spans="2:42" hidden="1" outlineLevel="1" x14ac:dyDescent="0.25">
      <c r="B155" s="1">
        <f t="shared" si="597"/>
        <v>30</v>
      </c>
      <c r="F155" s="24">
        <f t="shared" si="602"/>
        <v>46266</v>
      </c>
      <c r="G155" s="25">
        <f t="shared" si="592"/>
        <v>0.95219828921794936</v>
      </c>
      <c r="H155" s="25"/>
      <c r="I155" s="25"/>
      <c r="J155" s="25"/>
      <c r="K155" s="25"/>
      <c r="L155" s="25"/>
      <c r="M155" s="25"/>
      <c r="N155" s="25"/>
      <c r="O155" s="23"/>
      <c r="P155" s="25">
        <f t="shared" si="415"/>
        <v>1</v>
      </c>
      <c r="Q155" s="25">
        <f t="shared" si="416"/>
        <v>0.93026150398917662</v>
      </c>
      <c r="R155" s="25">
        <f t="shared" si="417"/>
        <v>0.93026150398917662</v>
      </c>
      <c r="S155" s="25">
        <f t="shared" si="418"/>
        <v>1</v>
      </c>
      <c r="T155" s="25">
        <f t="shared" si="419"/>
        <v>1</v>
      </c>
      <c r="U155" s="25">
        <f t="shared" si="420"/>
        <v>0.93026150398917662</v>
      </c>
      <c r="V155" s="25">
        <f t="shared" si="421"/>
        <v>0.93026150398917662</v>
      </c>
      <c r="W155" s="25">
        <f t="shared" si="422"/>
        <v>1</v>
      </c>
      <c r="X155" s="25">
        <f t="shared" si="423"/>
        <v>1</v>
      </c>
      <c r="Y155" s="25">
        <f t="shared" si="424"/>
        <v>1</v>
      </c>
      <c r="Z155" s="25">
        <f t="shared" si="425"/>
        <v>1</v>
      </c>
      <c r="AA155" s="25">
        <f t="shared" si="426"/>
        <v>1</v>
      </c>
      <c r="AB155" s="25">
        <f t="shared" si="427"/>
        <v>1</v>
      </c>
      <c r="AC155" s="25">
        <f t="shared" si="428"/>
        <v>0.93873548841817078</v>
      </c>
      <c r="AD155" s="25">
        <f t="shared" si="429"/>
        <v>0.94532622267370481</v>
      </c>
      <c r="AE155" s="25">
        <f t="shared" si="430"/>
        <v>0.95588957835755972</v>
      </c>
      <c r="AF155" s="25">
        <f t="shared" si="430"/>
        <v>0.6985367668366943</v>
      </c>
      <c r="AG155" s="25">
        <f t="shared" ref="AG155" si="643">IF($F155=AG$4,1,IF($F155&gt;=EDATE(AG$4,12),IF(AG$12="Prior Year",AG143*(1-AG$11),AG143-AG$11),IF(AG154&gt;0,AG154,0)))*IF($F155&lt;EDATE(AG$4,AG$5*12),1,0)</f>
        <v>0</v>
      </c>
      <c r="AH155" s="25">
        <f t="shared" si="432"/>
        <v>0.93873548841817078</v>
      </c>
      <c r="AI155" s="25">
        <f t="shared" si="432"/>
        <v>0.96552064680948435</v>
      </c>
      <c r="AJ155" s="25">
        <f t="shared" ref="AJ155:AK155" si="644">IF($F155=AJ$4,1,IF($F155&gt;=EDATE(AJ$4,12),IF(AJ$12="Prior Year",AJ143*(1-AJ$11),AJ143-AJ$11),IF(AJ154&gt;0,AJ154,0)))*IF($F155&lt;EDATE(AJ$4,AJ$5*12),1,0)</f>
        <v>0.96552064680948435</v>
      </c>
      <c r="AK155" s="25">
        <f t="shared" si="644"/>
        <v>0.96552064680948435</v>
      </c>
      <c r="AL155" s="25">
        <f t="shared" ref="AL155:AP155" si="645">IF($F155=AL$4,1,IF($F155&gt;=EDATE(AL$4,12),IF(AL$12="Prior Year",AL143*(1-AL$11),AL143-AL$11),IF(AL154&gt;0,AL154,0)))*IF($F155&lt;EDATE(AL$4,AL$5*12),1,0)</f>
        <v>0.96552064680948435</v>
      </c>
      <c r="AM155" s="25">
        <f t="shared" si="645"/>
        <v>0.96552064680948435</v>
      </c>
      <c r="AN155" s="25">
        <f t="shared" ref="AN155" si="646">IF($F155=AN$4,1,IF($F155&gt;=EDATE(AN$4,12),IF(AN$12="Prior Year",AN143*(1-AN$11),AN143-AN$11),IF(AN154&gt;0,AN154,0)))*IF($F155&lt;EDATE(AN$4,AN$5*12),1,0)</f>
        <v>0.96552064680948435</v>
      </c>
      <c r="AO155" s="25">
        <f t="shared" si="645"/>
        <v>0.95499999999999996</v>
      </c>
      <c r="AP155" s="25">
        <f t="shared" si="645"/>
        <v>0.95499999999999996</v>
      </c>
    </row>
    <row r="156" spans="2:42" hidden="1" outlineLevel="1" x14ac:dyDescent="0.25">
      <c r="B156" s="1">
        <f t="shared" si="597"/>
        <v>31</v>
      </c>
      <c r="F156" s="24">
        <f t="shared" si="602"/>
        <v>46296</v>
      </c>
      <c r="G156" s="25">
        <f t="shared" si="592"/>
        <v>0.95373387235014695</v>
      </c>
      <c r="H156" s="25"/>
      <c r="I156" s="25"/>
      <c r="J156" s="25"/>
      <c r="K156" s="25"/>
      <c r="L156" s="25"/>
      <c r="M156" s="25"/>
      <c r="N156" s="25"/>
      <c r="O156" s="23"/>
      <c r="P156" s="25">
        <f t="shared" si="415"/>
        <v>1</v>
      </c>
      <c r="Q156" s="25">
        <f t="shared" si="416"/>
        <v>0.93026150398917662</v>
      </c>
      <c r="R156" s="25">
        <f t="shared" si="417"/>
        <v>0.93026150398917662</v>
      </c>
      <c r="S156" s="25">
        <f t="shared" si="418"/>
        <v>1</v>
      </c>
      <c r="T156" s="25">
        <f t="shared" si="419"/>
        <v>1</v>
      </c>
      <c r="U156" s="25">
        <f t="shared" si="420"/>
        <v>0.93026150398917662</v>
      </c>
      <c r="V156" s="25">
        <f t="shared" si="421"/>
        <v>0.93026150398917662</v>
      </c>
      <c r="W156" s="25">
        <f t="shared" si="422"/>
        <v>1</v>
      </c>
      <c r="X156" s="25">
        <f t="shared" si="423"/>
        <v>1</v>
      </c>
      <c r="Y156" s="25">
        <f t="shared" si="424"/>
        <v>1</v>
      </c>
      <c r="Z156" s="25">
        <f t="shared" si="425"/>
        <v>1</v>
      </c>
      <c r="AA156" s="25">
        <f t="shared" si="426"/>
        <v>1</v>
      </c>
      <c r="AB156" s="25">
        <f t="shared" si="427"/>
        <v>1</v>
      </c>
      <c r="AC156" s="25">
        <f t="shared" si="428"/>
        <v>0.93873548841817078</v>
      </c>
      <c r="AD156" s="25">
        <f t="shared" si="429"/>
        <v>0.94532622267370481</v>
      </c>
      <c r="AE156" s="25">
        <f t="shared" si="430"/>
        <v>0.95588957835755972</v>
      </c>
      <c r="AF156" s="25">
        <f t="shared" si="430"/>
        <v>0.93138235578225914</v>
      </c>
      <c r="AG156" s="25">
        <f t="shared" ref="AG156" si="647">IF($F156=AG$4,1,IF($F156&gt;=EDATE(AG$4,12),IF(AG$12="Prior Year",AG144*(1-AG$11),AG144-AG$11),IF(AG155&gt;0,AG155,0)))*IF($F156&lt;EDATE(AG$4,AG$5*12),1,0)</f>
        <v>0</v>
      </c>
      <c r="AH156" s="25">
        <f t="shared" si="432"/>
        <v>0.93873548841817078</v>
      </c>
      <c r="AI156" s="25">
        <f t="shared" si="432"/>
        <v>0.96552064680948435</v>
      </c>
      <c r="AJ156" s="25">
        <f t="shared" ref="AJ156:AK156" si="648">IF($F156=AJ$4,1,IF($F156&gt;=EDATE(AJ$4,12),IF(AJ$12="Prior Year",AJ144*(1-AJ$11),AJ144-AJ$11),IF(AJ155&gt;0,AJ155,0)))*IF($F156&lt;EDATE(AJ$4,AJ$5*12),1,0)</f>
        <v>0.96552064680948435</v>
      </c>
      <c r="AK156" s="25">
        <f t="shared" si="648"/>
        <v>0.96552064680948435</v>
      </c>
      <c r="AL156" s="25">
        <f t="shared" ref="AL156:AP156" si="649">IF($F156=AL$4,1,IF($F156&gt;=EDATE(AL$4,12),IF(AL$12="Prior Year",AL144*(1-AL$11),AL144-AL$11),IF(AL155&gt;0,AL155,0)))*IF($F156&lt;EDATE(AL$4,AL$5*12),1,0)</f>
        <v>0.96552064680948435</v>
      </c>
      <c r="AM156" s="25">
        <f t="shared" si="649"/>
        <v>0.96552064680948435</v>
      </c>
      <c r="AN156" s="25">
        <f t="shared" ref="AN156" si="650">IF($F156=AN$4,1,IF($F156&gt;=EDATE(AN$4,12),IF(AN$12="Prior Year",AN144*(1-AN$11),AN144-AN$11),IF(AN155&gt;0,AN155,0)))*IF($F156&lt;EDATE(AN$4,AN$5*12),1,0)</f>
        <v>0.96552064680948435</v>
      </c>
      <c r="AO156" s="25">
        <f t="shared" si="649"/>
        <v>0.95499999999999996</v>
      </c>
      <c r="AP156" s="25">
        <f t="shared" si="649"/>
        <v>0.95499999999999996</v>
      </c>
    </row>
    <row r="157" spans="2:42" hidden="1" outlineLevel="1" x14ac:dyDescent="0.25">
      <c r="B157" s="1">
        <f t="shared" si="597"/>
        <v>30</v>
      </c>
      <c r="F157" s="24">
        <f t="shared" si="602"/>
        <v>46327</v>
      </c>
      <c r="G157" s="25">
        <f t="shared" si="592"/>
        <v>0.95340137686624316</v>
      </c>
      <c r="H157" s="25"/>
      <c r="I157" s="25"/>
      <c r="J157" s="25"/>
      <c r="K157" s="25"/>
      <c r="L157" s="25"/>
      <c r="M157" s="25"/>
      <c r="N157" s="25"/>
      <c r="O157" s="23"/>
      <c r="P157" s="25">
        <f t="shared" si="415"/>
        <v>1</v>
      </c>
      <c r="Q157" s="25">
        <f t="shared" si="416"/>
        <v>0.93026150398917662</v>
      </c>
      <c r="R157" s="25">
        <f t="shared" si="417"/>
        <v>0.93026150398917662</v>
      </c>
      <c r="S157" s="25">
        <f t="shared" si="418"/>
        <v>1</v>
      </c>
      <c r="T157" s="25">
        <f t="shared" si="419"/>
        <v>1</v>
      </c>
      <c r="U157" s="25">
        <f t="shared" si="420"/>
        <v>0.93026150398917662</v>
      </c>
      <c r="V157" s="25">
        <f t="shared" si="421"/>
        <v>0.93026150398917662</v>
      </c>
      <c r="W157" s="25">
        <f t="shared" si="422"/>
        <v>1</v>
      </c>
      <c r="X157" s="25">
        <f t="shared" si="423"/>
        <v>1</v>
      </c>
      <c r="Y157" s="25">
        <f t="shared" si="424"/>
        <v>1</v>
      </c>
      <c r="Z157" s="25">
        <f t="shared" si="425"/>
        <v>1</v>
      </c>
      <c r="AA157" s="25">
        <f t="shared" si="426"/>
        <v>1</v>
      </c>
      <c r="AB157" s="25">
        <f t="shared" si="427"/>
        <v>1</v>
      </c>
      <c r="AC157" s="25">
        <f t="shared" si="428"/>
        <v>0.93873548841817078</v>
      </c>
      <c r="AD157" s="25">
        <f t="shared" si="429"/>
        <v>0.93776361289231513</v>
      </c>
      <c r="AE157" s="25">
        <f t="shared" si="430"/>
        <v>0.95588957835755972</v>
      </c>
      <c r="AF157" s="25">
        <f t="shared" si="430"/>
        <v>0.93138235578225914</v>
      </c>
      <c r="AG157" s="25">
        <f t="shared" ref="AG157" si="651">IF($F157=AG$4,1,IF($F157&gt;=EDATE(AG$4,12),IF(AG$12="Prior Year",AG145*(1-AG$11),AG145-AG$11),IF(AG156&gt;0,AG156,0)))*IF($F157&lt;EDATE(AG$4,AG$5*12),1,0)</f>
        <v>0</v>
      </c>
      <c r="AH157" s="25">
        <f t="shared" si="432"/>
        <v>0.93873548841817078</v>
      </c>
      <c r="AI157" s="25">
        <f t="shared" si="432"/>
        <v>0.96552064680948435</v>
      </c>
      <c r="AJ157" s="25">
        <f t="shared" ref="AJ157:AK157" si="652">IF($F157=AJ$4,1,IF($F157&gt;=EDATE(AJ$4,12),IF(AJ$12="Prior Year",AJ145*(1-AJ$11),AJ145-AJ$11),IF(AJ156&gt;0,AJ156,0)))*IF($F157&lt;EDATE(AJ$4,AJ$5*12),1,0)</f>
        <v>0.96552064680948435</v>
      </c>
      <c r="AK157" s="25">
        <f t="shared" si="652"/>
        <v>0.96552064680948435</v>
      </c>
      <c r="AL157" s="25">
        <f t="shared" ref="AL157:AP157" si="653">IF($F157=AL$4,1,IF($F157&gt;=EDATE(AL$4,12),IF(AL$12="Prior Year",AL145*(1-AL$11),AL145-AL$11),IF(AL156&gt;0,AL156,0)))*IF($F157&lt;EDATE(AL$4,AL$5*12),1,0)</f>
        <v>0.96552064680948435</v>
      </c>
      <c r="AM157" s="25">
        <f t="shared" si="653"/>
        <v>0.96552064680948435</v>
      </c>
      <c r="AN157" s="25">
        <f t="shared" ref="AN157" si="654">IF($F157=AN$4,1,IF($F157&gt;=EDATE(AN$4,12),IF(AN$12="Prior Year",AN145*(1-AN$11),AN145-AN$11),IF(AN156&gt;0,AN156,0)))*IF($F157&lt;EDATE(AN$4,AN$5*12),1,0)</f>
        <v>0.96552064680948435</v>
      </c>
      <c r="AO157" s="25">
        <f t="shared" si="653"/>
        <v>0.95499999999999996</v>
      </c>
      <c r="AP157" s="25">
        <f t="shared" si="653"/>
        <v>0.95499999999999996</v>
      </c>
    </row>
    <row r="158" spans="2:42" hidden="1" outlineLevel="1" x14ac:dyDescent="0.25">
      <c r="B158" s="1">
        <f t="shared" si="597"/>
        <v>31</v>
      </c>
      <c r="F158" s="26">
        <f t="shared" si="602"/>
        <v>46357</v>
      </c>
      <c r="G158" s="27">
        <f t="shared" si="592"/>
        <v>0.95189600169747091</v>
      </c>
      <c r="H158" s="27"/>
      <c r="I158" s="27"/>
      <c r="J158" s="27"/>
      <c r="K158" s="27"/>
      <c r="L158" s="27"/>
      <c r="M158" s="27"/>
      <c r="N158" s="27"/>
      <c r="O158" s="28"/>
      <c r="P158" s="27">
        <f t="shared" si="415"/>
        <v>1</v>
      </c>
      <c r="Q158" s="27">
        <f t="shared" si="416"/>
        <v>0.93026150398917662</v>
      </c>
      <c r="R158" s="27">
        <f t="shared" si="417"/>
        <v>0.93026150398917662</v>
      </c>
      <c r="S158" s="27">
        <f t="shared" si="418"/>
        <v>1</v>
      </c>
      <c r="T158" s="27">
        <f t="shared" si="419"/>
        <v>1</v>
      </c>
      <c r="U158" s="27">
        <f t="shared" si="420"/>
        <v>0.93026150398917662</v>
      </c>
      <c r="V158" s="27">
        <f t="shared" si="421"/>
        <v>0.93026150398917662</v>
      </c>
      <c r="W158" s="27">
        <f t="shared" si="422"/>
        <v>1</v>
      </c>
      <c r="X158" s="27">
        <f t="shared" si="423"/>
        <v>1</v>
      </c>
      <c r="Y158" s="27">
        <f t="shared" si="424"/>
        <v>1</v>
      </c>
      <c r="Z158" s="27">
        <f t="shared" si="425"/>
        <v>1</v>
      </c>
      <c r="AA158" s="27">
        <f t="shared" si="426"/>
        <v>1</v>
      </c>
      <c r="AB158" s="27">
        <f t="shared" si="427"/>
        <v>1</v>
      </c>
      <c r="AC158" s="27">
        <f t="shared" si="428"/>
        <v>0.93873548841817078</v>
      </c>
      <c r="AD158" s="27">
        <f t="shared" si="429"/>
        <v>0.93776361289231513</v>
      </c>
      <c r="AE158" s="27">
        <f t="shared" si="430"/>
        <v>0.95588957835755972</v>
      </c>
      <c r="AF158" s="27">
        <f t="shared" si="430"/>
        <v>0.93138235578225914</v>
      </c>
      <c r="AG158" s="27">
        <f t="shared" ref="AG158" si="655">IF($F158=AG$4,1,IF($F158&gt;=EDATE(AG$4,12),IF(AG$12="Prior Year",AG146*(1-AG$11),AG146-AG$11),IF(AG157&gt;0,AG157,0)))*IF($F158&lt;EDATE(AG$4,AG$5*12),1,0)</f>
        <v>0</v>
      </c>
      <c r="AH158" s="27">
        <f t="shared" si="432"/>
        <v>0.93216433999924353</v>
      </c>
      <c r="AI158" s="27">
        <f t="shared" si="432"/>
        <v>0.96552064680948435</v>
      </c>
      <c r="AJ158" s="27">
        <f t="shared" ref="AJ158:AK158" si="656">IF($F158=AJ$4,1,IF($F158&gt;=EDATE(AJ$4,12),IF(AJ$12="Prior Year",AJ146*(1-AJ$11),AJ146-AJ$11),IF(AJ157&gt;0,AJ157,0)))*IF($F158&lt;EDATE(AJ$4,AJ$5*12),1,0)</f>
        <v>0.96552064680948435</v>
      </c>
      <c r="AK158" s="27">
        <f t="shared" si="656"/>
        <v>0.96552064680948435</v>
      </c>
      <c r="AL158" s="27">
        <f t="shared" ref="AL158:AP158" si="657">IF($F158=AL$4,1,IF($F158&gt;=EDATE(AL$4,12),IF(AL$12="Prior Year",AL146*(1-AL$11),AL146-AL$11),IF(AL157&gt;0,AL157,0)))*IF($F158&lt;EDATE(AL$4,AL$5*12),1,0)</f>
        <v>0.96552064680948435</v>
      </c>
      <c r="AM158" s="27">
        <f t="shared" si="657"/>
        <v>0.96552064680948435</v>
      </c>
      <c r="AN158" s="27">
        <f t="shared" ref="AN158" si="658">IF($F158=AN$4,1,IF($F158&gt;=EDATE(AN$4,12),IF(AN$12="Prior Year",AN146*(1-AN$11),AN146-AN$11),IF(AN157&gt;0,AN157,0)))*IF($F158&lt;EDATE(AN$4,AN$5*12),1,0)</f>
        <v>0.96552064680948435</v>
      </c>
      <c r="AO158" s="27">
        <f t="shared" si="657"/>
        <v>0.95</v>
      </c>
      <c r="AP158" s="27">
        <f t="shared" si="657"/>
        <v>0.95499999999999996</v>
      </c>
    </row>
    <row r="159" spans="2:42" hidden="1" outlineLevel="1" x14ac:dyDescent="0.25">
      <c r="B159" s="1">
        <f t="shared" si="597"/>
        <v>31</v>
      </c>
      <c r="F159" s="24">
        <f t="shared" si="602"/>
        <v>46388</v>
      </c>
      <c r="G159" s="25">
        <f t="shared" si="592"/>
        <v>0.94997495519531772</v>
      </c>
      <c r="H159" s="25"/>
      <c r="I159" s="25"/>
      <c r="J159" s="25"/>
      <c r="K159" s="25"/>
      <c r="L159" s="25"/>
      <c r="M159" s="25"/>
      <c r="N159" s="25"/>
      <c r="O159" s="23"/>
      <c r="P159" s="25">
        <f t="shared" si="415"/>
        <v>1</v>
      </c>
      <c r="Q159" s="25">
        <f t="shared" si="416"/>
        <v>0.92281941195726325</v>
      </c>
      <c r="R159" s="25">
        <f t="shared" si="417"/>
        <v>0.92281941195726325</v>
      </c>
      <c r="S159" s="25">
        <f t="shared" si="418"/>
        <v>1</v>
      </c>
      <c r="T159" s="25">
        <f t="shared" si="419"/>
        <v>1</v>
      </c>
      <c r="U159" s="25">
        <f t="shared" si="420"/>
        <v>0.92281941195726325</v>
      </c>
      <c r="V159" s="25">
        <f t="shared" si="421"/>
        <v>0.92281941195726325</v>
      </c>
      <c r="W159" s="25">
        <f t="shared" si="422"/>
        <v>1</v>
      </c>
      <c r="X159" s="25">
        <f t="shared" si="423"/>
        <v>1</v>
      </c>
      <c r="Y159" s="25">
        <f t="shared" si="424"/>
        <v>1</v>
      </c>
      <c r="Z159" s="25">
        <f t="shared" si="425"/>
        <v>1</v>
      </c>
      <c r="AA159" s="25">
        <f t="shared" si="426"/>
        <v>1</v>
      </c>
      <c r="AB159" s="25">
        <f t="shared" si="427"/>
        <v>1</v>
      </c>
      <c r="AC159" s="25">
        <f t="shared" si="428"/>
        <v>0.93216433999924353</v>
      </c>
      <c r="AD159" s="25">
        <f t="shared" si="429"/>
        <v>0.93776361289231513</v>
      </c>
      <c r="AE159" s="25">
        <f t="shared" si="430"/>
        <v>0.95111013046577186</v>
      </c>
      <c r="AF159" s="25">
        <f t="shared" si="430"/>
        <v>0.93138235578225914</v>
      </c>
      <c r="AG159" s="25">
        <f t="shared" ref="AG159" si="659">IF($F159=AG$4,1,IF($F159&gt;=EDATE(AG$4,12),IF(AG$12="Prior Year",AG147*(1-AG$11),AG147-AG$11),IF(AG158&gt;0,AG158,0)))*IF($F159&lt;EDATE(AG$4,AG$5*12),1,0)</f>
        <v>0</v>
      </c>
      <c r="AH159" s="25">
        <f t="shared" si="432"/>
        <v>0.93216433999924353</v>
      </c>
      <c r="AI159" s="25">
        <f t="shared" si="432"/>
        <v>0.96069304357543694</v>
      </c>
      <c r="AJ159" s="25">
        <f t="shared" ref="AJ159:AK159" si="660">IF($F159=AJ$4,1,IF($F159&gt;=EDATE(AJ$4,12),IF(AJ$12="Prior Year",AJ147*(1-AJ$11),AJ147-AJ$11),IF(AJ158&gt;0,AJ158,0)))*IF($F159&lt;EDATE(AJ$4,AJ$5*12),1,0)</f>
        <v>0.96069304357543694</v>
      </c>
      <c r="AK159" s="25">
        <f t="shared" si="660"/>
        <v>0.96069304357543694</v>
      </c>
      <c r="AL159" s="25">
        <f t="shared" ref="AL159:AP159" si="661">IF($F159=AL$4,1,IF($F159&gt;=EDATE(AL$4,12),IF(AL$12="Prior Year",AL147*(1-AL$11),AL147-AL$11),IF(AL158&gt;0,AL158,0)))*IF($F159&lt;EDATE(AL$4,AL$5*12),1,0)</f>
        <v>0.96069304357543694</v>
      </c>
      <c r="AM159" s="25">
        <f t="shared" si="661"/>
        <v>0.96069304357543694</v>
      </c>
      <c r="AN159" s="25">
        <f t="shared" ref="AN159" si="662">IF($F159=AN$4,1,IF($F159&gt;=EDATE(AN$4,12),IF(AN$12="Prior Year",AN147*(1-AN$11),AN147-AN$11),IF(AN158&gt;0,AN158,0)))*IF($F159&lt;EDATE(AN$4,AN$5*12),1,0)</f>
        <v>0.96069304357543694</v>
      </c>
      <c r="AO159" s="25">
        <f t="shared" si="661"/>
        <v>0.95</v>
      </c>
      <c r="AP159" s="25">
        <f t="shared" si="661"/>
        <v>0.95</v>
      </c>
    </row>
    <row r="160" spans="2:42" hidden="1" outlineLevel="1" x14ac:dyDescent="0.25">
      <c r="B160" s="1">
        <f t="shared" si="597"/>
        <v>28</v>
      </c>
      <c r="F160" s="24">
        <f t="shared" si="602"/>
        <v>46419</v>
      </c>
      <c r="G160" s="25">
        <f t="shared" si="592"/>
        <v>0.94997495519531772</v>
      </c>
      <c r="H160" s="25"/>
      <c r="I160" s="25"/>
      <c r="J160" s="25"/>
      <c r="K160" s="25"/>
      <c r="L160" s="25"/>
      <c r="M160" s="25"/>
      <c r="N160" s="25"/>
      <c r="O160" s="23"/>
      <c r="P160" s="25">
        <f t="shared" si="415"/>
        <v>1</v>
      </c>
      <c r="Q160" s="25">
        <f t="shared" si="416"/>
        <v>0.92281941195726325</v>
      </c>
      <c r="R160" s="25">
        <f t="shared" si="417"/>
        <v>0.92281941195726325</v>
      </c>
      <c r="S160" s="25">
        <f t="shared" si="418"/>
        <v>1</v>
      </c>
      <c r="T160" s="25">
        <f t="shared" si="419"/>
        <v>1</v>
      </c>
      <c r="U160" s="25">
        <f t="shared" si="420"/>
        <v>0.92281941195726325</v>
      </c>
      <c r="V160" s="25">
        <f t="shared" si="421"/>
        <v>0.92281941195726325</v>
      </c>
      <c r="W160" s="25">
        <f t="shared" si="422"/>
        <v>1</v>
      </c>
      <c r="X160" s="25">
        <f t="shared" si="423"/>
        <v>1</v>
      </c>
      <c r="Y160" s="25">
        <f t="shared" si="424"/>
        <v>1</v>
      </c>
      <c r="Z160" s="25">
        <f t="shared" si="425"/>
        <v>1</v>
      </c>
      <c r="AA160" s="25">
        <f t="shared" si="426"/>
        <v>1</v>
      </c>
      <c r="AB160" s="25">
        <f t="shared" si="427"/>
        <v>1</v>
      </c>
      <c r="AC160" s="25">
        <f t="shared" si="428"/>
        <v>0.93216433999924353</v>
      </c>
      <c r="AD160" s="25">
        <f t="shared" si="429"/>
        <v>0.93776361289231513</v>
      </c>
      <c r="AE160" s="25">
        <f t="shared" si="430"/>
        <v>0.95111013046577186</v>
      </c>
      <c r="AF160" s="25">
        <f t="shared" si="430"/>
        <v>0.93138235578225914</v>
      </c>
      <c r="AG160" s="25">
        <f t="shared" ref="AG160" si="663">IF($F160=AG$4,1,IF($F160&gt;=EDATE(AG$4,12),IF(AG$12="Prior Year",AG148*(1-AG$11),AG148-AG$11),IF(AG159&gt;0,AG159,0)))*IF($F160&lt;EDATE(AG$4,AG$5*12),1,0)</f>
        <v>0</v>
      </c>
      <c r="AH160" s="25">
        <f t="shared" si="432"/>
        <v>0.93216433999924353</v>
      </c>
      <c r="AI160" s="25">
        <f t="shared" si="432"/>
        <v>0.96069304357543694</v>
      </c>
      <c r="AJ160" s="25">
        <f t="shared" ref="AJ160:AK160" si="664">IF($F160=AJ$4,1,IF($F160&gt;=EDATE(AJ$4,12),IF(AJ$12="Prior Year",AJ148*(1-AJ$11),AJ148-AJ$11),IF(AJ159&gt;0,AJ159,0)))*IF($F160&lt;EDATE(AJ$4,AJ$5*12),1,0)</f>
        <v>0.96069304357543694</v>
      </c>
      <c r="AK160" s="25">
        <f t="shared" si="664"/>
        <v>0.96069304357543694</v>
      </c>
      <c r="AL160" s="25">
        <f t="shared" ref="AL160:AP160" si="665">IF($F160=AL$4,1,IF($F160&gt;=EDATE(AL$4,12),IF(AL$12="Prior Year",AL148*(1-AL$11),AL148-AL$11),IF(AL159&gt;0,AL159,0)))*IF($F160&lt;EDATE(AL$4,AL$5*12),1,0)</f>
        <v>0.96069304357543694</v>
      </c>
      <c r="AM160" s="25">
        <f t="shared" si="665"/>
        <v>0.96069304357543694</v>
      </c>
      <c r="AN160" s="25">
        <f t="shared" ref="AN160" si="666">IF($F160=AN$4,1,IF($F160&gt;=EDATE(AN$4,12),IF(AN$12="Prior Year",AN148*(1-AN$11),AN148-AN$11),IF(AN159&gt;0,AN159,0)))*IF($F160&lt;EDATE(AN$4,AN$5*12),1,0)</f>
        <v>0.96069304357543694</v>
      </c>
      <c r="AO160" s="25">
        <f t="shared" si="665"/>
        <v>0.95</v>
      </c>
      <c r="AP160" s="25">
        <f t="shared" si="665"/>
        <v>0.95</v>
      </c>
    </row>
    <row r="161" spans="2:42" hidden="1" outlineLevel="1" x14ac:dyDescent="0.25">
      <c r="B161" s="1">
        <f t="shared" si="597"/>
        <v>31</v>
      </c>
      <c r="F161" s="24">
        <f t="shared" si="602"/>
        <v>46447</v>
      </c>
      <c r="G161" s="25">
        <f t="shared" si="592"/>
        <v>0.94997495519531772</v>
      </c>
      <c r="H161" s="25"/>
      <c r="I161" s="25"/>
      <c r="J161" s="25"/>
      <c r="K161" s="25"/>
      <c r="L161" s="25"/>
      <c r="M161" s="25"/>
      <c r="N161" s="25"/>
      <c r="O161" s="23"/>
      <c r="P161" s="25">
        <f t="shared" si="415"/>
        <v>1</v>
      </c>
      <c r="Q161" s="25">
        <f t="shared" si="416"/>
        <v>0.92281941195726325</v>
      </c>
      <c r="R161" s="25">
        <f t="shared" si="417"/>
        <v>0.92281941195726325</v>
      </c>
      <c r="S161" s="25">
        <f t="shared" si="418"/>
        <v>1</v>
      </c>
      <c r="T161" s="25">
        <f t="shared" si="419"/>
        <v>1</v>
      </c>
      <c r="U161" s="25">
        <f t="shared" si="420"/>
        <v>0.92281941195726325</v>
      </c>
      <c r="V161" s="25">
        <f t="shared" si="421"/>
        <v>0.92281941195726325</v>
      </c>
      <c r="W161" s="25">
        <f t="shared" si="422"/>
        <v>1</v>
      </c>
      <c r="X161" s="25">
        <f t="shared" si="423"/>
        <v>1</v>
      </c>
      <c r="Y161" s="25">
        <f t="shared" si="424"/>
        <v>1</v>
      </c>
      <c r="Z161" s="25">
        <f t="shared" si="425"/>
        <v>1</v>
      </c>
      <c r="AA161" s="25">
        <f t="shared" si="426"/>
        <v>1</v>
      </c>
      <c r="AB161" s="25">
        <f t="shared" si="427"/>
        <v>1</v>
      </c>
      <c r="AC161" s="25">
        <f t="shared" si="428"/>
        <v>0.93216433999924353</v>
      </c>
      <c r="AD161" s="25">
        <f t="shared" si="429"/>
        <v>0.93776361289231513</v>
      </c>
      <c r="AE161" s="25">
        <f t="shared" si="430"/>
        <v>0.95111013046577186</v>
      </c>
      <c r="AF161" s="25">
        <f t="shared" si="430"/>
        <v>0.93138235578225914</v>
      </c>
      <c r="AG161" s="25">
        <f t="shared" ref="AG161" si="667">IF($F161=AG$4,1,IF($F161&gt;=EDATE(AG$4,12),IF(AG$12="Prior Year",AG149*(1-AG$11),AG149-AG$11),IF(AG160&gt;0,AG160,0)))*IF($F161&lt;EDATE(AG$4,AG$5*12),1,0)</f>
        <v>0</v>
      </c>
      <c r="AH161" s="25">
        <f t="shared" si="432"/>
        <v>0.93216433999924353</v>
      </c>
      <c r="AI161" s="25">
        <f t="shared" si="432"/>
        <v>0.96069304357543694</v>
      </c>
      <c r="AJ161" s="25">
        <f t="shared" ref="AJ161:AK161" si="668">IF($F161=AJ$4,1,IF($F161&gt;=EDATE(AJ$4,12),IF(AJ$12="Prior Year",AJ149*(1-AJ$11),AJ149-AJ$11),IF(AJ160&gt;0,AJ160,0)))*IF($F161&lt;EDATE(AJ$4,AJ$5*12),1,0)</f>
        <v>0.96069304357543694</v>
      </c>
      <c r="AK161" s="25">
        <f t="shared" si="668"/>
        <v>0.96069304357543694</v>
      </c>
      <c r="AL161" s="25">
        <f t="shared" ref="AL161:AP161" si="669">IF($F161=AL$4,1,IF($F161&gt;=EDATE(AL$4,12),IF(AL$12="Prior Year",AL149*(1-AL$11),AL149-AL$11),IF(AL160&gt;0,AL160,0)))*IF($F161&lt;EDATE(AL$4,AL$5*12),1,0)</f>
        <v>0.96069304357543694</v>
      </c>
      <c r="AM161" s="25">
        <f t="shared" si="669"/>
        <v>0.96069304357543694</v>
      </c>
      <c r="AN161" s="25">
        <f t="shared" ref="AN161" si="670">IF($F161=AN$4,1,IF($F161&gt;=EDATE(AN$4,12),IF(AN$12="Prior Year",AN149*(1-AN$11),AN149-AN$11),IF(AN160&gt;0,AN160,0)))*IF($F161&lt;EDATE(AN$4,AN$5*12),1,0)</f>
        <v>0.96069304357543694</v>
      </c>
      <c r="AO161" s="25">
        <f t="shared" si="669"/>
        <v>0.95</v>
      </c>
      <c r="AP161" s="25">
        <f t="shared" si="669"/>
        <v>0.95</v>
      </c>
    </row>
    <row r="162" spans="2:42" hidden="1" outlineLevel="1" x14ac:dyDescent="0.25">
      <c r="B162" s="1">
        <f t="shared" si="597"/>
        <v>30</v>
      </c>
      <c r="F162" s="24">
        <f t="shared" si="602"/>
        <v>46478</v>
      </c>
      <c r="G162" s="25">
        <f t="shared" si="592"/>
        <v>0.94997495519531772</v>
      </c>
      <c r="H162" s="25"/>
      <c r="I162" s="25"/>
      <c r="J162" s="25"/>
      <c r="K162" s="25"/>
      <c r="L162" s="25"/>
      <c r="M162" s="25"/>
      <c r="N162" s="25"/>
      <c r="O162" s="23"/>
      <c r="P162" s="25">
        <f t="shared" si="415"/>
        <v>1</v>
      </c>
      <c r="Q162" s="25">
        <f t="shared" si="416"/>
        <v>0.92281941195726325</v>
      </c>
      <c r="R162" s="25">
        <f t="shared" si="417"/>
        <v>0.92281941195726325</v>
      </c>
      <c r="S162" s="25">
        <f t="shared" si="418"/>
        <v>1</v>
      </c>
      <c r="T162" s="25">
        <f t="shared" si="419"/>
        <v>1</v>
      </c>
      <c r="U162" s="25">
        <f t="shared" si="420"/>
        <v>0.92281941195726325</v>
      </c>
      <c r="V162" s="25">
        <f t="shared" si="421"/>
        <v>0.92281941195726325</v>
      </c>
      <c r="W162" s="25">
        <f t="shared" si="422"/>
        <v>1</v>
      </c>
      <c r="X162" s="25">
        <f t="shared" si="423"/>
        <v>1</v>
      </c>
      <c r="Y162" s="25">
        <f t="shared" si="424"/>
        <v>1</v>
      </c>
      <c r="Z162" s="25">
        <f t="shared" si="425"/>
        <v>1</v>
      </c>
      <c r="AA162" s="25">
        <f t="shared" si="426"/>
        <v>1</v>
      </c>
      <c r="AB162" s="25">
        <f t="shared" si="427"/>
        <v>1</v>
      </c>
      <c r="AC162" s="25">
        <f t="shared" si="428"/>
        <v>0.93216433999924353</v>
      </c>
      <c r="AD162" s="25">
        <f t="shared" si="429"/>
        <v>0.93776361289231513</v>
      </c>
      <c r="AE162" s="25">
        <f t="shared" si="430"/>
        <v>0.95111013046577186</v>
      </c>
      <c r="AF162" s="25">
        <f t="shared" si="430"/>
        <v>0.93138235578225914</v>
      </c>
      <c r="AG162" s="25">
        <f t="shared" ref="AG162" si="671">IF($F162=AG$4,1,IF($F162&gt;=EDATE(AG$4,12),IF(AG$12="Prior Year",AG150*(1-AG$11),AG150-AG$11),IF(AG161&gt;0,AG161,0)))*IF($F162&lt;EDATE(AG$4,AG$5*12),1,0)</f>
        <v>0</v>
      </c>
      <c r="AH162" s="25">
        <f t="shared" si="432"/>
        <v>0.93216433999924353</v>
      </c>
      <c r="AI162" s="25">
        <f t="shared" si="432"/>
        <v>0.96069304357543694</v>
      </c>
      <c r="AJ162" s="25">
        <f t="shared" ref="AJ162:AK162" si="672">IF($F162=AJ$4,1,IF($F162&gt;=EDATE(AJ$4,12),IF(AJ$12="Prior Year",AJ150*(1-AJ$11),AJ150-AJ$11),IF(AJ161&gt;0,AJ161,0)))*IF($F162&lt;EDATE(AJ$4,AJ$5*12),1,0)</f>
        <v>0.96069304357543694</v>
      </c>
      <c r="AK162" s="25">
        <f t="shared" si="672"/>
        <v>0.96069304357543694</v>
      </c>
      <c r="AL162" s="25">
        <f t="shared" ref="AL162:AP162" si="673">IF($F162=AL$4,1,IF($F162&gt;=EDATE(AL$4,12),IF(AL$12="Prior Year",AL150*(1-AL$11),AL150-AL$11),IF(AL161&gt;0,AL161,0)))*IF($F162&lt;EDATE(AL$4,AL$5*12),1,0)</f>
        <v>0.96069304357543694</v>
      </c>
      <c r="AM162" s="25">
        <f t="shared" si="673"/>
        <v>0.96069304357543694</v>
      </c>
      <c r="AN162" s="25">
        <f t="shared" ref="AN162" si="674">IF($F162=AN$4,1,IF($F162&gt;=EDATE(AN$4,12),IF(AN$12="Prior Year",AN150*(1-AN$11),AN150-AN$11),IF(AN161&gt;0,AN161,0)))*IF($F162&lt;EDATE(AN$4,AN$5*12),1,0)</f>
        <v>0.96069304357543694</v>
      </c>
      <c r="AO162" s="25">
        <f t="shared" si="673"/>
        <v>0.95</v>
      </c>
      <c r="AP162" s="25">
        <f t="shared" si="673"/>
        <v>0.95</v>
      </c>
    </row>
    <row r="163" spans="2:42" hidden="1" outlineLevel="1" x14ac:dyDescent="0.25">
      <c r="B163" s="1">
        <f t="shared" si="597"/>
        <v>31</v>
      </c>
      <c r="F163" s="24">
        <f t="shared" si="602"/>
        <v>46508</v>
      </c>
      <c r="G163" s="25">
        <f t="shared" si="592"/>
        <v>0.94997495519531772</v>
      </c>
      <c r="H163" s="25"/>
      <c r="I163" s="25"/>
      <c r="J163" s="25"/>
      <c r="K163" s="25"/>
      <c r="L163" s="25"/>
      <c r="M163" s="25"/>
      <c r="N163" s="25"/>
      <c r="O163" s="23"/>
      <c r="P163" s="25">
        <f t="shared" si="415"/>
        <v>1</v>
      </c>
      <c r="Q163" s="25">
        <f t="shared" si="416"/>
        <v>0.92281941195726325</v>
      </c>
      <c r="R163" s="25">
        <f t="shared" si="417"/>
        <v>0.92281941195726325</v>
      </c>
      <c r="S163" s="25">
        <f t="shared" si="418"/>
        <v>1</v>
      </c>
      <c r="T163" s="25">
        <f t="shared" si="419"/>
        <v>1</v>
      </c>
      <c r="U163" s="25">
        <f t="shared" si="420"/>
        <v>0.92281941195726325</v>
      </c>
      <c r="V163" s="25">
        <f t="shared" si="421"/>
        <v>0.92281941195726325</v>
      </c>
      <c r="W163" s="25">
        <f t="shared" si="422"/>
        <v>1</v>
      </c>
      <c r="X163" s="25">
        <f t="shared" si="423"/>
        <v>1</v>
      </c>
      <c r="Y163" s="25">
        <f t="shared" si="424"/>
        <v>1</v>
      </c>
      <c r="Z163" s="25">
        <f t="shared" si="425"/>
        <v>1</v>
      </c>
      <c r="AA163" s="25">
        <f t="shared" si="426"/>
        <v>1</v>
      </c>
      <c r="AB163" s="25">
        <f t="shared" si="427"/>
        <v>1</v>
      </c>
      <c r="AC163" s="25">
        <f t="shared" si="428"/>
        <v>0.93216433999924353</v>
      </c>
      <c r="AD163" s="25">
        <f t="shared" si="429"/>
        <v>0.93776361289231513</v>
      </c>
      <c r="AE163" s="25">
        <f t="shared" si="430"/>
        <v>0.95111013046577186</v>
      </c>
      <c r="AF163" s="25">
        <f t="shared" si="430"/>
        <v>0.93138235578225914</v>
      </c>
      <c r="AG163" s="25">
        <f t="shared" ref="AG163" si="675">IF($F163=AG$4,1,IF($F163&gt;=EDATE(AG$4,12),IF(AG$12="Prior Year",AG151*(1-AG$11),AG151-AG$11),IF(AG162&gt;0,AG162,0)))*IF($F163&lt;EDATE(AG$4,AG$5*12),1,0)</f>
        <v>0</v>
      </c>
      <c r="AH163" s="25">
        <f t="shared" si="432"/>
        <v>0.93216433999924353</v>
      </c>
      <c r="AI163" s="25">
        <f t="shared" si="432"/>
        <v>0.96069304357543694</v>
      </c>
      <c r="AJ163" s="25">
        <f t="shared" ref="AJ163:AK163" si="676">IF($F163=AJ$4,1,IF($F163&gt;=EDATE(AJ$4,12),IF(AJ$12="Prior Year",AJ151*(1-AJ$11),AJ151-AJ$11),IF(AJ162&gt;0,AJ162,0)))*IF($F163&lt;EDATE(AJ$4,AJ$5*12),1,0)</f>
        <v>0.96069304357543694</v>
      </c>
      <c r="AK163" s="25">
        <f t="shared" si="676"/>
        <v>0.96069304357543694</v>
      </c>
      <c r="AL163" s="25">
        <f t="shared" ref="AL163:AP163" si="677">IF($F163=AL$4,1,IF($F163&gt;=EDATE(AL$4,12),IF(AL$12="Prior Year",AL151*(1-AL$11),AL151-AL$11),IF(AL162&gt;0,AL162,0)))*IF($F163&lt;EDATE(AL$4,AL$5*12),1,0)</f>
        <v>0.96069304357543694</v>
      </c>
      <c r="AM163" s="25">
        <f t="shared" si="677"/>
        <v>0.96069304357543694</v>
      </c>
      <c r="AN163" s="25">
        <f t="shared" ref="AN163" si="678">IF($F163=AN$4,1,IF($F163&gt;=EDATE(AN$4,12),IF(AN$12="Prior Year",AN151*(1-AN$11),AN151-AN$11),IF(AN162&gt;0,AN162,0)))*IF($F163&lt;EDATE(AN$4,AN$5*12),1,0)</f>
        <v>0.96069304357543694</v>
      </c>
      <c r="AO163" s="25">
        <f t="shared" si="677"/>
        <v>0.95</v>
      </c>
      <c r="AP163" s="25">
        <f t="shared" si="677"/>
        <v>0.95</v>
      </c>
    </row>
    <row r="164" spans="2:42" hidden="1" outlineLevel="1" x14ac:dyDescent="0.25">
      <c r="B164" s="1">
        <f t="shared" si="597"/>
        <v>30</v>
      </c>
      <c r="F164" s="24">
        <f t="shared" si="602"/>
        <v>46539</v>
      </c>
      <c r="G164" s="25">
        <f t="shared" si="592"/>
        <v>0.94997495519531772</v>
      </c>
      <c r="H164" s="25"/>
      <c r="I164" s="25"/>
      <c r="J164" s="25"/>
      <c r="K164" s="25"/>
      <c r="L164" s="25"/>
      <c r="M164" s="25"/>
      <c r="N164" s="25"/>
      <c r="O164" s="23"/>
      <c r="P164" s="25">
        <f t="shared" si="415"/>
        <v>1</v>
      </c>
      <c r="Q164" s="25">
        <f t="shared" si="416"/>
        <v>0.92281941195726325</v>
      </c>
      <c r="R164" s="25">
        <f t="shared" si="417"/>
        <v>0.92281941195726325</v>
      </c>
      <c r="S164" s="25">
        <f t="shared" si="418"/>
        <v>1</v>
      </c>
      <c r="T164" s="25">
        <f t="shared" si="419"/>
        <v>1</v>
      </c>
      <c r="U164" s="25">
        <f t="shared" si="420"/>
        <v>0.92281941195726325</v>
      </c>
      <c r="V164" s="25">
        <f t="shared" si="421"/>
        <v>0.92281941195726325</v>
      </c>
      <c r="W164" s="25">
        <f t="shared" si="422"/>
        <v>1</v>
      </c>
      <c r="X164" s="25">
        <f t="shared" si="423"/>
        <v>1</v>
      </c>
      <c r="Y164" s="25">
        <f t="shared" si="424"/>
        <v>1</v>
      </c>
      <c r="Z164" s="25">
        <f t="shared" si="425"/>
        <v>1</v>
      </c>
      <c r="AA164" s="25">
        <f t="shared" si="426"/>
        <v>1</v>
      </c>
      <c r="AB164" s="25">
        <f t="shared" si="427"/>
        <v>1</v>
      </c>
      <c r="AC164" s="25">
        <f t="shared" si="428"/>
        <v>0.93216433999924353</v>
      </c>
      <c r="AD164" s="25">
        <f t="shared" si="429"/>
        <v>0.93776361289231513</v>
      </c>
      <c r="AE164" s="25">
        <f t="shared" si="430"/>
        <v>0.95111013046577186</v>
      </c>
      <c r="AF164" s="25">
        <f t="shared" si="430"/>
        <v>0.93138235578225914</v>
      </c>
      <c r="AG164" s="25">
        <f t="shared" ref="AG164" si="679">IF($F164=AG$4,1,IF($F164&gt;=EDATE(AG$4,12),IF(AG$12="Prior Year",AG152*(1-AG$11),AG152-AG$11),IF(AG163&gt;0,AG163,0)))*IF($F164&lt;EDATE(AG$4,AG$5*12),1,0)</f>
        <v>0</v>
      </c>
      <c r="AH164" s="25">
        <f t="shared" si="432"/>
        <v>0.93216433999924353</v>
      </c>
      <c r="AI164" s="25">
        <f t="shared" si="432"/>
        <v>0.96069304357543694</v>
      </c>
      <c r="AJ164" s="25">
        <f t="shared" ref="AJ164:AK164" si="680">IF($F164=AJ$4,1,IF($F164&gt;=EDATE(AJ$4,12),IF(AJ$12="Prior Year",AJ152*(1-AJ$11),AJ152-AJ$11),IF(AJ163&gt;0,AJ163,0)))*IF($F164&lt;EDATE(AJ$4,AJ$5*12),1,0)</f>
        <v>0.96069304357543694</v>
      </c>
      <c r="AK164" s="25">
        <f t="shared" si="680"/>
        <v>0.96069304357543694</v>
      </c>
      <c r="AL164" s="25">
        <f t="shared" ref="AL164:AP164" si="681">IF($F164=AL$4,1,IF($F164&gt;=EDATE(AL$4,12),IF(AL$12="Prior Year",AL152*(1-AL$11),AL152-AL$11),IF(AL163&gt;0,AL163,0)))*IF($F164&lt;EDATE(AL$4,AL$5*12),1,0)</f>
        <v>0.96069304357543694</v>
      </c>
      <c r="AM164" s="25">
        <f t="shared" si="681"/>
        <v>0.96069304357543694</v>
      </c>
      <c r="AN164" s="25">
        <f t="shared" ref="AN164" si="682">IF($F164=AN$4,1,IF($F164&gt;=EDATE(AN$4,12),IF(AN$12="Prior Year",AN152*(1-AN$11),AN152-AN$11),IF(AN163&gt;0,AN163,0)))*IF($F164&lt;EDATE(AN$4,AN$5*12),1,0)</f>
        <v>0.96069304357543694</v>
      </c>
      <c r="AO164" s="25">
        <f t="shared" si="681"/>
        <v>0.95</v>
      </c>
      <c r="AP164" s="25">
        <f t="shared" si="681"/>
        <v>0.95</v>
      </c>
    </row>
    <row r="165" spans="2:42" hidden="1" outlineLevel="1" x14ac:dyDescent="0.25">
      <c r="B165" s="1">
        <f t="shared" si="597"/>
        <v>31</v>
      </c>
      <c r="F165" s="24">
        <f t="shared" si="602"/>
        <v>46569</v>
      </c>
      <c r="G165" s="25">
        <f t="shared" si="592"/>
        <v>0.94840674092156096</v>
      </c>
      <c r="H165" s="25"/>
      <c r="I165" s="25"/>
      <c r="J165" s="25"/>
      <c r="K165" s="25"/>
      <c r="L165" s="25"/>
      <c r="M165" s="25"/>
      <c r="N165" s="25"/>
      <c r="O165" s="23"/>
      <c r="P165" s="25">
        <f t="shared" si="415"/>
        <v>1</v>
      </c>
      <c r="Q165" s="25">
        <f t="shared" si="416"/>
        <v>0.92281941195726325</v>
      </c>
      <c r="R165" s="25">
        <f t="shared" si="417"/>
        <v>0.92281941195726325</v>
      </c>
      <c r="S165" s="25">
        <f t="shared" si="418"/>
        <v>1</v>
      </c>
      <c r="T165" s="25">
        <f t="shared" si="419"/>
        <v>1</v>
      </c>
      <c r="U165" s="25">
        <f t="shared" si="420"/>
        <v>0.92281941195726325</v>
      </c>
      <c r="V165" s="25">
        <f t="shared" si="421"/>
        <v>0.92281941195726325</v>
      </c>
      <c r="W165" s="25">
        <f t="shared" si="422"/>
        <v>1</v>
      </c>
      <c r="X165" s="25">
        <f t="shared" si="423"/>
        <v>1</v>
      </c>
      <c r="Y165" s="25">
        <f t="shared" si="424"/>
        <v>1</v>
      </c>
      <c r="Z165" s="25">
        <f t="shared" si="425"/>
        <v>1</v>
      </c>
      <c r="AA165" s="25">
        <f t="shared" si="426"/>
        <v>1</v>
      </c>
      <c r="AB165" s="25">
        <f t="shared" si="427"/>
        <v>1</v>
      </c>
      <c r="AC165" s="25">
        <f t="shared" si="428"/>
        <v>0.93216433999924353</v>
      </c>
      <c r="AD165" s="25">
        <f t="shared" si="429"/>
        <v>0.93776361289231513</v>
      </c>
      <c r="AE165" s="25">
        <f t="shared" si="430"/>
        <v>0.95111013046577186</v>
      </c>
      <c r="AF165" s="25">
        <f t="shared" si="430"/>
        <v>0.69358879807160101</v>
      </c>
      <c r="AG165" s="25">
        <f t="shared" ref="AG165" si="683">IF($F165=AG$4,1,IF($F165&gt;=EDATE(AG$4,12),IF(AG$12="Prior Year",AG153*(1-AG$11),AG153-AG$11),IF(AG164&gt;0,AG164,0)))*IF($F165&lt;EDATE(AG$4,AG$5*12),1,0)</f>
        <v>0</v>
      </c>
      <c r="AH165" s="25">
        <f t="shared" si="432"/>
        <v>0.93216433999924353</v>
      </c>
      <c r="AI165" s="25">
        <f t="shared" si="432"/>
        <v>0.96069304357543694</v>
      </c>
      <c r="AJ165" s="25">
        <f t="shared" ref="AJ165:AK165" si="684">IF($F165=AJ$4,1,IF($F165&gt;=EDATE(AJ$4,12),IF(AJ$12="Prior Year",AJ153*(1-AJ$11),AJ153-AJ$11),IF(AJ164&gt;0,AJ164,0)))*IF($F165&lt;EDATE(AJ$4,AJ$5*12),1,0)</f>
        <v>0.96069304357543694</v>
      </c>
      <c r="AK165" s="25">
        <f t="shared" si="684"/>
        <v>0.96069304357543694</v>
      </c>
      <c r="AL165" s="25">
        <f t="shared" ref="AL165:AP165" si="685">IF($F165=AL$4,1,IF($F165&gt;=EDATE(AL$4,12),IF(AL$12="Prior Year",AL153*(1-AL$11),AL153-AL$11),IF(AL164&gt;0,AL164,0)))*IF($F165&lt;EDATE(AL$4,AL$5*12),1,0)</f>
        <v>0.96069304357543694</v>
      </c>
      <c r="AM165" s="25">
        <f t="shared" si="685"/>
        <v>0.96069304357543694</v>
      </c>
      <c r="AN165" s="25">
        <f t="shared" ref="AN165" si="686">IF($F165=AN$4,1,IF($F165&gt;=EDATE(AN$4,12),IF(AN$12="Prior Year",AN153*(1-AN$11),AN153-AN$11),IF(AN164&gt;0,AN164,0)))*IF($F165&lt;EDATE(AN$4,AN$5*12),1,0)</f>
        <v>0.96069304357543694</v>
      </c>
      <c r="AO165" s="25">
        <f t="shared" si="685"/>
        <v>0.95</v>
      </c>
      <c r="AP165" s="25">
        <f t="shared" si="685"/>
        <v>0.95</v>
      </c>
    </row>
    <row r="166" spans="2:42" hidden="1" outlineLevel="1" x14ac:dyDescent="0.25">
      <c r="B166" s="1">
        <f t="shared" si="597"/>
        <v>31</v>
      </c>
      <c r="F166" s="24">
        <f t="shared" si="602"/>
        <v>46600</v>
      </c>
      <c r="G166" s="25">
        <f t="shared" si="592"/>
        <v>0.94840674092156096</v>
      </c>
      <c r="H166" s="25"/>
      <c r="I166" s="25"/>
      <c r="J166" s="25"/>
      <c r="K166" s="25"/>
      <c r="L166" s="25"/>
      <c r="M166" s="25"/>
      <c r="N166" s="25"/>
      <c r="O166" s="23"/>
      <c r="P166" s="25">
        <f t="shared" si="415"/>
        <v>1</v>
      </c>
      <c r="Q166" s="25">
        <f t="shared" si="416"/>
        <v>0.92281941195726325</v>
      </c>
      <c r="R166" s="25">
        <f t="shared" si="417"/>
        <v>0.92281941195726325</v>
      </c>
      <c r="S166" s="25">
        <f t="shared" si="418"/>
        <v>1</v>
      </c>
      <c r="T166" s="25">
        <f t="shared" si="419"/>
        <v>1</v>
      </c>
      <c r="U166" s="25">
        <f t="shared" si="420"/>
        <v>0.92281941195726325</v>
      </c>
      <c r="V166" s="25">
        <f t="shared" si="421"/>
        <v>0.92281941195726325</v>
      </c>
      <c r="W166" s="25">
        <f t="shared" si="422"/>
        <v>1</v>
      </c>
      <c r="X166" s="25">
        <f t="shared" si="423"/>
        <v>1</v>
      </c>
      <c r="Y166" s="25">
        <f t="shared" si="424"/>
        <v>1</v>
      </c>
      <c r="Z166" s="25">
        <f t="shared" si="425"/>
        <v>1</v>
      </c>
      <c r="AA166" s="25">
        <f t="shared" si="426"/>
        <v>1</v>
      </c>
      <c r="AB166" s="25">
        <f t="shared" si="427"/>
        <v>1</v>
      </c>
      <c r="AC166" s="25">
        <f t="shared" si="428"/>
        <v>0.93216433999924353</v>
      </c>
      <c r="AD166" s="25">
        <f t="shared" si="429"/>
        <v>0.93776361289231513</v>
      </c>
      <c r="AE166" s="25">
        <f t="shared" si="430"/>
        <v>0.95111013046577186</v>
      </c>
      <c r="AF166" s="25">
        <f t="shared" si="430"/>
        <v>0.69358879807160101</v>
      </c>
      <c r="AG166" s="25">
        <f t="shared" ref="AG166" si="687">IF($F166=AG$4,1,IF($F166&gt;=EDATE(AG$4,12),IF(AG$12="Prior Year",AG154*(1-AG$11),AG154-AG$11),IF(AG165&gt;0,AG165,0)))*IF($F166&lt;EDATE(AG$4,AG$5*12),1,0)</f>
        <v>0</v>
      </c>
      <c r="AH166" s="25">
        <f t="shared" si="432"/>
        <v>0.93216433999924353</v>
      </c>
      <c r="AI166" s="25">
        <f t="shared" si="432"/>
        <v>0.96069304357543694</v>
      </c>
      <c r="AJ166" s="25">
        <f t="shared" ref="AJ166:AK166" si="688">IF($F166=AJ$4,1,IF($F166&gt;=EDATE(AJ$4,12),IF(AJ$12="Prior Year",AJ154*(1-AJ$11),AJ154-AJ$11),IF(AJ165&gt;0,AJ165,0)))*IF($F166&lt;EDATE(AJ$4,AJ$5*12),1,0)</f>
        <v>0.96069304357543694</v>
      </c>
      <c r="AK166" s="25">
        <f t="shared" si="688"/>
        <v>0.96069304357543694</v>
      </c>
      <c r="AL166" s="25">
        <f t="shared" ref="AL166:AP166" si="689">IF($F166=AL$4,1,IF($F166&gt;=EDATE(AL$4,12),IF(AL$12="Prior Year",AL154*(1-AL$11),AL154-AL$11),IF(AL165&gt;0,AL165,0)))*IF($F166&lt;EDATE(AL$4,AL$5*12),1,0)</f>
        <v>0.96069304357543694</v>
      </c>
      <c r="AM166" s="25">
        <f t="shared" si="689"/>
        <v>0.96069304357543694</v>
      </c>
      <c r="AN166" s="25">
        <f t="shared" ref="AN166" si="690">IF($F166=AN$4,1,IF($F166&gt;=EDATE(AN$4,12),IF(AN$12="Prior Year",AN154*(1-AN$11),AN154-AN$11),IF(AN165&gt;0,AN165,0)))*IF($F166&lt;EDATE(AN$4,AN$5*12),1,0)</f>
        <v>0.96069304357543694</v>
      </c>
      <c r="AO166" s="25">
        <f t="shared" si="689"/>
        <v>0.95</v>
      </c>
      <c r="AP166" s="25">
        <f t="shared" si="689"/>
        <v>0.95</v>
      </c>
    </row>
    <row r="167" spans="2:42" hidden="1" outlineLevel="1" x14ac:dyDescent="0.25">
      <c r="B167" s="1">
        <f t="shared" si="597"/>
        <v>30</v>
      </c>
      <c r="F167" s="24">
        <f t="shared" si="602"/>
        <v>46631</v>
      </c>
      <c r="G167" s="25">
        <f t="shared" si="592"/>
        <v>0.94840674092156096</v>
      </c>
      <c r="H167" s="25"/>
      <c r="I167" s="25"/>
      <c r="J167" s="25"/>
      <c r="K167" s="25"/>
      <c r="L167" s="25"/>
      <c r="M167" s="25"/>
      <c r="N167" s="25"/>
      <c r="O167" s="23"/>
      <c r="P167" s="25">
        <f t="shared" ref="P167:P230" si="691">IF($F167=P$4,1,IF($F167&gt;=EDATE(P$4,12),IF(P$12="Prior Year",P155*(1-P$11),P155-P$11),IF(P166&gt;0,P166,0)))*IF($F167&lt;EDATE(P$4,P$5*12),1,0)</f>
        <v>1</v>
      </c>
      <c r="Q167" s="25">
        <f t="shared" ref="Q167:Q230" si="692">IF($F167=Q$4,1,IF($F167&gt;=EDATE(Q$4,12),IF(Q$12="Prior Year",Q155*(1-Q$11),Q155-Q$11),IF(Q166&gt;0,Q166,0)))*IF($F167&lt;EDATE(Q$4,Q$5*12),1,0)</f>
        <v>0.92281941195726325</v>
      </c>
      <c r="R167" s="25">
        <f t="shared" ref="R167:R230" si="693">IF($F167=R$4,1,IF($F167&gt;=EDATE(R$4,12),IF(R$12="Prior Year",R155*(1-R$11),R155-R$11),IF(R166&gt;0,R166,0)))*IF($F167&lt;EDATE(R$4,R$5*12),1,0)</f>
        <v>0.92281941195726325</v>
      </c>
      <c r="S167" s="25">
        <f t="shared" ref="S167:S230" si="694">IF($F167=S$4,1,IF($F167&gt;=EDATE(S$4,12),IF(S$12="Prior Year",S155*(1-S$11),S155-S$11),IF(S166&gt;0,S166,0)))*IF($F167&lt;EDATE(S$4,S$5*12),1,0)</f>
        <v>1</v>
      </c>
      <c r="T167" s="25">
        <f t="shared" ref="T167:T230" si="695">IF($F167=T$4,1,IF($F167&gt;=EDATE(T$4,12),IF(T$12="Prior Year",T155*(1-T$11),T155-T$11),IF(T166&gt;0,T166,0)))*IF($F167&lt;EDATE(T$4,T$5*12),1,0)</f>
        <v>1</v>
      </c>
      <c r="U167" s="25">
        <f t="shared" ref="U167:U230" si="696">IF($F167=U$4,1,IF($F167&gt;=EDATE(U$4,12),IF(U$12="Prior Year",U155*(1-U$11),U155-U$11),IF(U166&gt;0,U166,0)))*IF($F167&lt;EDATE(U$4,U$5*12),1,0)</f>
        <v>0.92281941195726325</v>
      </c>
      <c r="V167" s="25">
        <f t="shared" ref="V167:V230" si="697">IF($F167=V$4,1,IF($F167&gt;=EDATE(V$4,12),IF(V$12="Prior Year",V155*(1-V$11),V155-V$11),IF(V166&gt;0,V166,0)))*IF($F167&lt;EDATE(V$4,V$5*12),1,0)</f>
        <v>0.92281941195726325</v>
      </c>
      <c r="W167" s="25">
        <f t="shared" ref="W167:W230" si="698">IF($F167=W$4,1,IF($F167&gt;=EDATE(W$4,12),IF(W$12="Prior Year",W155*(1-W$11),W155-W$11),IF(W166&gt;0,W166,0)))*IF($F167&lt;EDATE(W$4,W$5*12),1,0)</f>
        <v>1</v>
      </c>
      <c r="X167" s="25">
        <f t="shared" ref="X167:X230" si="699">IF($F167=X$4,1,IF($F167&gt;=EDATE(X$4,12),IF(X$12="Prior Year",X155*(1-X$11),X155-X$11),IF(X166&gt;0,X166,0)))*IF($F167&lt;EDATE(X$4,X$5*12),1,0)</f>
        <v>1</v>
      </c>
      <c r="Y167" s="25">
        <f t="shared" ref="Y167:Y230" si="700">IF($F167=Y$4,1,IF($F167&gt;=EDATE(Y$4,12),IF(Y$12="Prior Year",Y155*(1-Y$11),Y155-Y$11),IF(Y166&gt;0,Y166,0)))*IF($F167&lt;EDATE(Y$4,Y$5*12),1,0)</f>
        <v>1</v>
      </c>
      <c r="Z167" s="25">
        <f t="shared" ref="Z167:Z230" si="701">IF($F167=Z$4,1,IF($F167&gt;=EDATE(Z$4,12),IF(Z$12="Prior Year",Z155*(1-Z$11),Z155-Z$11),IF(Z166&gt;0,Z166,0)))*IF($F167&lt;EDATE(Z$4,Z$5*12),1,0)</f>
        <v>1</v>
      </c>
      <c r="AA167" s="25">
        <f t="shared" ref="AA167:AA230" si="702">IF($F167=AA$4,1,IF($F167&gt;=EDATE(AA$4,12),IF(AA$12="Prior Year",AA155*(1-AA$11),AA155-AA$11),IF(AA166&gt;0,AA166,0)))*IF($F167&lt;EDATE(AA$4,AA$5*12),1,0)</f>
        <v>1</v>
      </c>
      <c r="AB167" s="25">
        <f t="shared" ref="AB167:AB230" si="703">IF($F167=AB$4,1,IF($F167&gt;=EDATE(AB$4,12),IF(AB$12="Prior Year",AB155*(1-AB$11),AB155-AB$11),IF(AB166&gt;0,AB166,0)))*IF($F167&lt;EDATE(AB$4,AB$5*12),1,0)</f>
        <v>1</v>
      </c>
      <c r="AC167" s="25">
        <f t="shared" ref="AC167:AC230" si="704">IF($F167=AC$4,1,IF($F167&gt;=EDATE(AC$4,12),IF(AC$12="Prior Year",AC155*(1-AC$11),AC155-AC$11),IF(AC166&gt;0,AC166,0)))*IF($F167&lt;EDATE(AC$4,AC$5*12),1,0)</f>
        <v>0.93216433999924353</v>
      </c>
      <c r="AD167" s="25">
        <f t="shared" ref="AD167:AD230" si="705">IF($F167=AD$4,1,IF($F167&gt;=EDATE(AD$4,12),IF(AD$12="Prior Year",AD155*(1-AD$11),AD155-AD$11),IF(AD166&gt;0,AD166,0)))*IF($F167&lt;EDATE(AD$4,AD$5*12),1,0)</f>
        <v>0.93776361289231513</v>
      </c>
      <c r="AE167" s="25">
        <f t="shared" ref="AE167:AF230" si="706">IF($F167=AE$4,1,IF($F167&gt;=EDATE(AE$4,12),IF(AE$12="Prior Year",AE155*(1-AE$11),AE155-AE$11),IF(AE166&gt;0,AE166,0)))*IF($F167&lt;EDATE(AE$4,AE$5*12),1,0)</f>
        <v>0.95111013046577186</v>
      </c>
      <c r="AF167" s="25">
        <f t="shared" si="706"/>
        <v>0.69358879807160101</v>
      </c>
      <c r="AG167" s="25">
        <f t="shared" ref="AG167" si="707">IF($F167=AG$4,1,IF($F167&gt;=EDATE(AG$4,12),IF(AG$12="Prior Year",AG155*(1-AG$11),AG155-AG$11),IF(AG166&gt;0,AG166,0)))*IF($F167&lt;EDATE(AG$4,AG$5*12),1,0)</f>
        <v>0</v>
      </c>
      <c r="AH167" s="25">
        <f t="shared" ref="AH167:AI230" si="708">IF($F167=AH$4,1,IF($F167&gt;=EDATE(AH$4,12),IF(AH$12="Prior Year",AH155*(1-AH$11),AH155-AH$11),IF(AH166&gt;0,AH166,0)))*IF($F167&lt;EDATE(AH$4,AH$5*12),1,0)</f>
        <v>0.93216433999924353</v>
      </c>
      <c r="AI167" s="25">
        <f t="shared" si="708"/>
        <v>0.96069304357543694</v>
      </c>
      <c r="AJ167" s="25">
        <f t="shared" ref="AJ167:AK167" si="709">IF($F167=AJ$4,1,IF($F167&gt;=EDATE(AJ$4,12),IF(AJ$12="Prior Year",AJ155*(1-AJ$11),AJ155-AJ$11),IF(AJ166&gt;0,AJ166,0)))*IF($F167&lt;EDATE(AJ$4,AJ$5*12),1,0)</f>
        <v>0.96069304357543694</v>
      </c>
      <c r="AK167" s="25">
        <f t="shared" si="709"/>
        <v>0.96069304357543694</v>
      </c>
      <c r="AL167" s="25">
        <f t="shared" ref="AL167:AP167" si="710">IF($F167=AL$4,1,IF($F167&gt;=EDATE(AL$4,12),IF(AL$12="Prior Year",AL155*(1-AL$11),AL155-AL$11),IF(AL166&gt;0,AL166,0)))*IF($F167&lt;EDATE(AL$4,AL$5*12),1,0)</f>
        <v>0.96069304357543694</v>
      </c>
      <c r="AM167" s="25">
        <f t="shared" si="710"/>
        <v>0.96069304357543694</v>
      </c>
      <c r="AN167" s="25">
        <f t="shared" ref="AN167" si="711">IF($F167=AN$4,1,IF($F167&gt;=EDATE(AN$4,12),IF(AN$12="Prior Year",AN155*(1-AN$11),AN155-AN$11),IF(AN166&gt;0,AN166,0)))*IF($F167&lt;EDATE(AN$4,AN$5*12),1,0)</f>
        <v>0.96069304357543694</v>
      </c>
      <c r="AO167" s="25">
        <f t="shared" si="710"/>
        <v>0.95</v>
      </c>
      <c r="AP167" s="25">
        <f t="shared" si="710"/>
        <v>0.95</v>
      </c>
    </row>
    <row r="168" spans="2:42" hidden="1" outlineLevel="1" x14ac:dyDescent="0.25">
      <c r="B168" s="1">
        <f t="shared" si="597"/>
        <v>31</v>
      </c>
      <c r="F168" s="24">
        <f t="shared" si="602"/>
        <v>46661</v>
      </c>
      <c r="G168" s="25">
        <f t="shared" si="592"/>
        <v>0.94993144700657217</v>
      </c>
      <c r="H168" s="25"/>
      <c r="I168" s="25"/>
      <c r="J168" s="25"/>
      <c r="K168" s="25"/>
      <c r="L168" s="25"/>
      <c r="M168" s="25"/>
      <c r="N168" s="25"/>
      <c r="O168" s="23"/>
      <c r="P168" s="25">
        <f t="shared" si="691"/>
        <v>1</v>
      </c>
      <c r="Q168" s="25">
        <f t="shared" si="692"/>
        <v>0.92281941195726325</v>
      </c>
      <c r="R168" s="25">
        <f t="shared" si="693"/>
        <v>0.92281941195726325</v>
      </c>
      <c r="S168" s="25">
        <f t="shared" si="694"/>
        <v>1</v>
      </c>
      <c r="T168" s="25">
        <f t="shared" si="695"/>
        <v>1</v>
      </c>
      <c r="U168" s="25">
        <f t="shared" si="696"/>
        <v>0.92281941195726325</v>
      </c>
      <c r="V168" s="25">
        <f t="shared" si="697"/>
        <v>0.92281941195726325</v>
      </c>
      <c r="W168" s="25">
        <f t="shared" si="698"/>
        <v>1</v>
      </c>
      <c r="X168" s="25">
        <f t="shared" si="699"/>
        <v>1</v>
      </c>
      <c r="Y168" s="25">
        <f t="shared" si="700"/>
        <v>1</v>
      </c>
      <c r="Z168" s="25">
        <f t="shared" si="701"/>
        <v>1</v>
      </c>
      <c r="AA168" s="25">
        <f t="shared" si="702"/>
        <v>1</v>
      </c>
      <c r="AB168" s="25">
        <f t="shared" si="703"/>
        <v>1</v>
      </c>
      <c r="AC168" s="25">
        <f t="shared" si="704"/>
        <v>0.93216433999924353</v>
      </c>
      <c r="AD168" s="25">
        <f t="shared" si="705"/>
        <v>0.93776361289231513</v>
      </c>
      <c r="AE168" s="25">
        <f t="shared" si="706"/>
        <v>0.95111013046577186</v>
      </c>
      <c r="AF168" s="25">
        <f t="shared" si="706"/>
        <v>0.92478506409546812</v>
      </c>
      <c r="AG168" s="25">
        <f t="shared" ref="AG168" si="712">IF($F168=AG$4,1,IF($F168&gt;=EDATE(AG$4,12),IF(AG$12="Prior Year",AG156*(1-AG$11),AG156-AG$11),IF(AG167&gt;0,AG167,0)))*IF($F168&lt;EDATE(AG$4,AG$5*12),1,0)</f>
        <v>0</v>
      </c>
      <c r="AH168" s="25">
        <f t="shared" si="708"/>
        <v>0.93216433999924353</v>
      </c>
      <c r="AI168" s="25">
        <f t="shared" si="708"/>
        <v>0.96069304357543694</v>
      </c>
      <c r="AJ168" s="25">
        <f t="shared" ref="AJ168:AK168" si="713">IF($F168=AJ$4,1,IF($F168&gt;=EDATE(AJ$4,12),IF(AJ$12="Prior Year",AJ156*(1-AJ$11),AJ156-AJ$11),IF(AJ167&gt;0,AJ167,0)))*IF($F168&lt;EDATE(AJ$4,AJ$5*12),1,0)</f>
        <v>0.96069304357543694</v>
      </c>
      <c r="AK168" s="25">
        <f t="shared" si="713"/>
        <v>0.96069304357543694</v>
      </c>
      <c r="AL168" s="25">
        <f t="shared" ref="AL168:AP168" si="714">IF($F168=AL$4,1,IF($F168&gt;=EDATE(AL$4,12),IF(AL$12="Prior Year",AL156*(1-AL$11),AL156-AL$11),IF(AL167&gt;0,AL167,0)))*IF($F168&lt;EDATE(AL$4,AL$5*12),1,0)</f>
        <v>0.96069304357543694</v>
      </c>
      <c r="AM168" s="25">
        <f t="shared" si="714"/>
        <v>0.96069304357543694</v>
      </c>
      <c r="AN168" s="25">
        <f t="shared" ref="AN168" si="715">IF($F168=AN$4,1,IF($F168&gt;=EDATE(AN$4,12),IF(AN$12="Prior Year",AN156*(1-AN$11),AN156-AN$11),IF(AN167&gt;0,AN167,0)))*IF($F168&lt;EDATE(AN$4,AN$5*12),1,0)</f>
        <v>0.96069304357543694</v>
      </c>
      <c r="AO168" s="25">
        <f t="shared" si="714"/>
        <v>0.95</v>
      </c>
      <c r="AP168" s="25">
        <f t="shared" si="714"/>
        <v>0.95</v>
      </c>
    </row>
    <row r="169" spans="2:42" hidden="1" outlineLevel="1" x14ac:dyDescent="0.25">
      <c r="B169" s="1">
        <f t="shared" si="597"/>
        <v>30</v>
      </c>
      <c r="F169" s="24">
        <f t="shared" si="602"/>
        <v>46692</v>
      </c>
      <c r="G169" s="25">
        <f t="shared" si="592"/>
        <v>0.94960161148653965</v>
      </c>
      <c r="H169" s="25"/>
      <c r="I169" s="25"/>
      <c r="J169" s="25"/>
      <c r="K169" s="25"/>
      <c r="L169" s="25"/>
      <c r="M169" s="25"/>
      <c r="N169" s="25"/>
      <c r="O169" s="23"/>
      <c r="P169" s="25">
        <f t="shared" si="691"/>
        <v>1</v>
      </c>
      <c r="Q169" s="25">
        <f t="shared" si="692"/>
        <v>0.92281941195726325</v>
      </c>
      <c r="R169" s="25">
        <f t="shared" si="693"/>
        <v>0.92281941195726325</v>
      </c>
      <c r="S169" s="25">
        <f t="shared" si="694"/>
        <v>1</v>
      </c>
      <c r="T169" s="25">
        <f t="shared" si="695"/>
        <v>1</v>
      </c>
      <c r="U169" s="25">
        <f t="shared" si="696"/>
        <v>0.92281941195726325</v>
      </c>
      <c r="V169" s="25">
        <f t="shared" si="697"/>
        <v>0.92281941195726325</v>
      </c>
      <c r="W169" s="25">
        <f t="shared" si="698"/>
        <v>1</v>
      </c>
      <c r="X169" s="25">
        <f t="shared" si="699"/>
        <v>1</v>
      </c>
      <c r="Y169" s="25">
        <f t="shared" si="700"/>
        <v>1</v>
      </c>
      <c r="Z169" s="25">
        <f t="shared" si="701"/>
        <v>1</v>
      </c>
      <c r="AA169" s="25">
        <f t="shared" si="702"/>
        <v>1</v>
      </c>
      <c r="AB169" s="25">
        <f t="shared" si="703"/>
        <v>1</v>
      </c>
      <c r="AC169" s="25">
        <f t="shared" si="704"/>
        <v>0.93216433999924353</v>
      </c>
      <c r="AD169" s="25">
        <f t="shared" si="705"/>
        <v>0.93026150398917662</v>
      </c>
      <c r="AE169" s="25">
        <f t="shared" si="706"/>
        <v>0.95111013046577186</v>
      </c>
      <c r="AF169" s="25">
        <f t="shared" si="706"/>
        <v>0.92478506409546812</v>
      </c>
      <c r="AG169" s="25">
        <f t="shared" ref="AG169" si="716">IF($F169=AG$4,1,IF($F169&gt;=EDATE(AG$4,12),IF(AG$12="Prior Year",AG157*(1-AG$11),AG157-AG$11),IF(AG168&gt;0,AG168,0)))*IF($F169&lt;EDATE(AG$4,AG$5*12),1,0)</f>
        <v>0</v>
      </c>
      <c r="AH169" s="25">
        <f t="shared" si="708"/>
        <v>0.93216433999924353</v>
      </c>
      <c r="AI169" s="25">
        <f t="shared" si="708"/>
        <v>0.96069304357543694</v>
      </c>
      <c r="AJ169" s="25">
        <f t="shared" ref="AJ169:AK169" si="717">IF($F169=AJ$4,1,IF($F169&gt;=EDATE(AJ$4,12),IF(AJ$12="Prior Year",AJ157*(1-AJ$11),AJ157-AJ$11),IF(AJ168&gt;0,AJ168,0)))*IF($F169&lt;EDATE(AJ$4,AJ$5*12),1,0)</f>
        <v>0.96069304357543694</v>
      </c>
      <c r="AK169" s="25">
        <f t="shared" si="717"/>
        <v>0.96069304357543694</v>
      </c>
      <c r="AL169" s="25">
        <f t="shared" ref="AL169:AP169" si="718">IF($F169=AL$4,1,IF($F169&gt;=EDATE(AL$4,12),IF(AL$12="Prior Year",AL157*(1-AL$11),AL157-AL$11),IF(AL168&gt;0,AL168,0)))*IF($F169&lt;EDATE(AL$4,AL$5*12),1,0)</f>
        <v>0.96069304357543694</v>
      </c>
      <c r="AM169" s="25">
        <f t="shared" si="718"/>
        <v>0.96069304357543694</v>
      </c>
      <c r="AN169" s="25">
        <f t="shared" ref="AN169" si="719">IF($F169=AN$4,1,IF($F169&gt;=EDATE(AN$4,12),IF(AN$12="Prior Year",AN157*(1-AN$11),AN157-AN$11),IF(AN168&gt;0,AN168,0)))*IF($F169&lt;EDATE(AN$4,AN$5*12),1,0)</f>
        <v>0.96069304357543694</v>
      </c>
      <c r="AO169" s="25">
        <f t="shared" si="718"/>
        <v>0.95</v>
      </c>
      <c r="AP169" s="25">
        <f t="shared" si="718"/>
        <v>0.95</v>
      </c>
    </row>
    <row r="170" spans="2:42" hidden="1" outlineLevel="1" x14ac:dyDescent="0.25">
      <c r="B170" s="1">
        <f t="shared" si="597"/>
        <v>31</v>
      </c>
      <c r="F170" s="26">
        <f t="shared" si="602"/>
        <v>46722</v>
      </c>
      <c r="G170" s="27">
        <f t="shared" si="592"/>
        <v>0.94810571601913018</v>
      </c>
      <c r="H170" s="27"/>
      <c r="I170" s="27"/>
      <c r="J170" s="27"/>
      <c r="K170" s="27"/>
      <c r="L170" s="27"/>
      <c r="M170" s="27"/>
      <c r="N170" s="27"/>
      <c r="O170" s="28"/>
      <c r="P170" s="27">
        <f t="shared" si="691"/>
        <v>1</v>
      </c>
      <c r="Q170" s="27">
        <f t="shared" si="692"/>
        <v>0.92281941195726325</v>
      </c>
      <c r="R170" s="27">
        <f t="shared" si="693"/>
        <v>0.92281941195726325</v>
      </c>
      <c r="S170" s="27">
        <f t="shared" si="694"/>
        <v>1</v>
      </c>
      <c r="T170" s="27">
        <f t="shared" si="695"/>
        <v>1</v>
      </c>
      <c r="U170" s="27">
        <f t="shared" si="696"/>
        <v>0.92281941195726325</v>
      </c>
      <c r="V170" s="27">
        <f t="shared" si="697"/>
        <v>0.92281941195726325</v>
      </c>
      <c r="W170" s="27">
        <f t="shared" si="698"/>
        <v>1</v>
      </c>
      <c r="X170" s="27">
        <f t="shared" si="699"/>
        <v>1</v>
      </c>
      <c r="Y170" s="27">
        <f t="shared" si="700"/>
        <v>1</v>
      </c>
      <c r="Z170" s="27">
        <f t="shared" si="701"/>
        <v>1</v>
      </c>
      <c r="AA170" s="27">
        <f t="shared" si="702"/>
        <v>1</v>
      </c>
      <c r="AB170" s="27">
        <f t="shared" si="703"/>
        <v>1</v>
      </c>
      <c r="AC170" s="27">
        <f t="shared" si="704"/>
        <v>0.93216433999924353</v>
      </c>
      <c r="AD170" s="27">
        <f t="shared" si="705"/>
        <v>0.93026150398917662</v>
      </c>
      <c r="AE170" s="27">
        <f t="shared" si="706"/>
        <v>0.95111013046577186</v>
      </c>
      <c r="AF170" s="27">
        <f t="shared" si="706"/>
        <v>0.92478506409546812</v>
      </c>
      <c r="AG170" s="27">
        <f t="shared" ref="AG170" si="720">IF($F170=AG$4,1,IF($F170&gt;=EDATE(AG$4,12),IF(AG$12="Prior Year",AG158*(1-AG$11),AG158-AG$11),IF(AG169&gt;0,AG169,0)))*IF($F170&lt;EDATE(AG$4,AG$5*12),1,0)</f>
        <v>0</v>
      </c>
      <c r="AH170" s="27">
        <f t="shared" si="708"/>
        <v>0.92563918961924885</v>
      </c>
      <c r="AI170" s="27">
        <f t="shared" si="708"/>
        <v>0.96069304357543694</v>
      </c>
      <c r="AJ170" s="27">
        <f t="shared" ref="AJ170:AK170" si="721">IF($F170=AJ$4,1,IF($F170&gt;=EDATE(AJ$4,12),IF(AJ$12="Prior Year",AJ158*(1-AJ$11),AJ158-AJ$11),IF(AJ169&gt;0,AJ169,0)))*IF($F170&lt;EDATE(AJ$4,AJ$5*12),1,0)</f>
        <v>0.96069304357543694</v>
      </c>
      <c r="AK170" s="27">
        <f t="shared" si="721"/>
        <v>0.96069304357543694</v>
      </c>
      <c r="AL170" s="27">
        <f t="shared" ref="AL170:AP170" si="722">IF($F170=AL$4,1,IF($F170&gt;=EDATE(AL$4,12),IF(AL$12="Prior Year",AL158*(1-AL$11),AL158-AL$11),IF(AL169&gt;0,AL169,0)))*IF($F170&lt;EDATE(AL$4,AL$5*12),1,0)</f>
        <v>0.96069304357543694</v>
      </c>
      <c r="AM170" s="27">
        <f t="shared" si="722"/>
        <v>0.96069304357543694</v>
      </c>
      <c r="AN170" s="27">
        <f t="shared" ref="AN170" si="723">IF($F170=AN$4,1,IF($F170&gt;=EDATE(AN$4,12),IF(AN$12="Prior Year",AN158*(1-AN$11),AN158-AN$11),IF(AN169&gt;0,AN169,0)))*IF($F170&lt;EDATE(AN$4,AN$5*12),1,0)</f>
        <v>0.96069304357543694</v>
      </c>
      <c r="AO170" s="27">
        <f t="shared" si="722"/>
        <v>0.94499999999999995</v>
      </c>
      <c r="AP170" s="27">
        <f t="shared" si="722"/>
        <v>0.95</v>
      </c>
    </row>
    <row r="171" spans="2:42" hidden="1" outlineLevel="1" x14ac:dyDescent="0.25">
      <c r="B171" s="1">
        <f t="shared" si="597"/>
        <v>31</v>
      </c>
      <c r="F171" s="24">
        <f t="shared" si="602"/>
        <v>46753</v>
      </c>
      <c r="G171" s="25">
        <f t="shared" si="592"/>
        <v>0.94619550252792672</v>
      </c>
      <c r="H171" s="25"/>
      <c r="I171" s="25"/>
      <c r="J171" s="25"/>
      <c r="K171" s="25"/>
      <c r="L171" s="25"/>
      <c r="M171" s="25"/>
      <c r="N171" s="25"/>
      <c r="O171" s="23"/>
      <c r="P171" s="25">
        <f t="shared" si="691"/>
        <v>1</v>
      </c>
      <c r="Q171" s="25">
        <f t="shared" si="692"/>
        <v>0.91543685666160513</v>
      </c>
      <c r="R171" s="25">
        <f t="shared" si="693"/>
        <v>0.91543685666160513</v>
      </c>
      <c r="S171" s="25">
        <f t="shared" si="694"/>
        <v>1</v>
      </c>
      <c r="T171" s="25">
        <f t="shared" si="695"/>
        <v>1</v>
      </c>
      <c r="U171" s="25">
        <f t="shared" si="696"/>
        <v>0.91543685666160513</v>
      </c>
      <c r="V171" s="25">
        <f t="shared" si="697"/>
        <v>0.91543685666160513</v>
      </c>
      <c r="W171" s="25">
        <f t="shared" si="698"/>
        <v>1</v>
      </c>
      <c r="X171" s="25">
        <f t="shared" si="699"/>
        <v>1</v>
      </c>
      <c r="Y171" s="25">
        <f t="shared" si="700"/>
        <v>1</v>
      </c>
      <c r="Z171" s="25">
        <f t="shared" si="701"/>
        <v>1</v>
      </c>
      <c r="AA171" s="25">
        <f t="shared" si="702"/>
        <v>1</v>
      </c>
      <c r="AB171" s="25">
        <f t="shared" si="703"/>
        <v>1</v>
      </c>
      <c r="AC171" s="25">
        <f t="shared" si="704"/>
        <v>0.92563918961924885</v>
      </c>
      <c r="AD171" s="25">
        <f t="shared" si="705"/>
        <v>0.93026150398917662</v>
      </c>
      <c r="AE171" s="25">
        <f t="shared" si="706"/>
        <v>0.94635457981344295</v>
      </c>
      <c r="AF171" s="25">
        <f t="shared" si="706"/>
        <v>0.92478506409546812</v>
      </c>
      <c r="AG171" s="25">
        <f t="shared" ref="AG171" si="724">IF($F171=AG$4,1,IF($F171&gt;=EDATE(AG$4,12),IF(AG$12="Prior Year",AG159*(1-AG$11),AG159-AG$11),IF(AG170&gt;0,AG170,0)))*IF($F171&lt;EDATE(AG$4,AG$5*12),1,0)</f>
        <v>0</v>
      </c>
      <c r="AH171" s="25">
        <f t="shared" si="708"/>
        <v>0.92563918961924885</v>
      </c>
      <c r="AI171" s="25">
        <f t="shared" si="708"/>
        <v>0.95588957835755972</v>
      </c>
      <c r="AJ171" s="25">
        <f t="shared" ref="AJ171:AK171" si="725">IF($F171=AJ$4,1,IF($F171&gt;=EDATE(AJ$4,12),IF(AJ$12="Prior Year",AJ159*(1-AJ$11),AJ159-AJ$11),IF(AJ170&gt;0,AJ170,0)))*IF($F171&lt;EDATE(AJ$4,AJ$5*12),1,0)</f>
        <v>0.95588957835755972</v>
      </c>
      <c r="AK171" s="25">
        <f t="shared" si="725"/>
        <v>0.95588957835755972</v>
      </c>
      <c r="AL171" s="25">
        <f t="shared" ref="AL171:AP171" si="726">IF($F171=AL$4,1,IF($F171&gt;=EDATE(AL$4,12),IF(AL$12="Prior Year",AL159*(1-AL$11),AL159-AL$11),IF(AL170&gt;0,AL170,0)))*IF($F171&lt;EDATE(AL$4,AL$5*12),1,0)</f>
        <v>0.95588957835755972</v>
      </c>
      <c r="AM171" s="25">
        <f t="shared" si="726"/>
        <v>0.95588957835755972</v>
      </c>
      <c r="AN171" s="25">
        <f t="shared" ref="AN171" si="727">IF($F171=AN$4,1,IF($F171&gt;=EDATE(AN$4,12),IF(AN$12="Prior Year",AN159*(1-AN$11),AN159-AN$11),IF(AN170&gt;0,AN170,0)))*IF($F171&lt;EDATE(AN$4,AN$5*12),1,0)</f>
        <v>0.95588957835755972</v>
      </c>
      <c r="AO171" s="25">
        <f t="shared" si="726"/>
        <v>0.94499999999999995</v>
      </c>
      <c r="AP171" s="25">
        <f t="shared" si="726"/>
        <v>0.94499999999999995</v>
      </c>
    </row>
    <row r="172" spans="2:42" hidden="1" outlineLevel="1" x14ac:dyDescent="0.25">
      <c r="B172" s="1">
        <f t="shared" si="597"/>
        <v>29</v>
      </c>
      <c r="F172" s="24">
        <f t="shared" si="602"/>
        <v>46784</v>
      </c>
      <c r="G172" s="25">
        <f t="shared" si="592"/>
        <v>0.94619550252792672</v>
      </c>
      <c r="H172" s="25"/>
      <c r="I172" s="25"/>
      <c r="J172" s="25"/>
      <c r="K172" s="25"/>
      <c r="L172" s="25"/>
      <c r="M172" s="25"/>
      <c r="N172" s="25"/>
      <c r="O172" s="23"/>
      <c r="P172" s="25">
        <f t="shared" si="691"/>
        <v>1</v>
      </c>
      <c r="Q172" s="25">
        <f t="shared" si="692"/>
        <v>0.91543685666160513</v>
      </c>
      <c r="R172" s="25">
        <f t="shared" si="693"/>
        <v>0.91543685666160513</v>
      </c>
      <c r="S172" s="25">
        <f t="shared" si="694"/>
        <v>1</v>
      </c>
      <c r="T172" s="25">
        <f t="shared" si="695"/>
        <v>1</v>
      </c>
      <c r="U172" s="25">
        <f t="shared" si="696"/>
        <v>0.91543685666160513</v>
      </c>
      <c r="V172" s="25">
        <f t="shared" si="697"/>
        <v>0.91543685666160513</v>
      </c>
      <c r="W172" s="25">
        <f t="shared" si="698"/>
        <v>1</v>
      </c>
      <c r="X172" s="25">
        <f t="shared" si="699"/>
        <v>1</v>
      </c>
      <c r="Y172" s="25">
        <f t="shared" si="700"/>
        <v>1</v>
      </c>
      <c r="Z172" s="25">
        <f t="shared" si="701"/>
        <v>1</v>
      </c>
      <c r="AA172" s="25">
        <f t="shared" si="702"/>
        <v>1</v>
      </c>
      <c r="AB172" s="25">
        <f t="shared" si="703"/>
        <v>1</v>
      </c>
      <c r="AC172" s="25">
        <f t="shared" si="704"/>
        <v>0.92563918961924885</v>
      </c>
      <c r="AD172" s="25">
        <f t="shared" si="705"/>
        <v>0.93026150398917662</v>
      </c>
      <c r="AE172" s="25">
        <f t="shared" si="706"/>
        <v>0.94635457981344295</v>
      </c>
      <c r="AF172" s="25">
        <f t="shared" si="706"/>
        <v>0.92478506409546812</v>
      </c>
      <c r="AG172" s="25">
        <f t="shared" ref="AG172" si="728">IF($F172=AG$4,1,IF($F172&gt;=EDATE(AG$4,12),IF(AG$12="Prior Year",AG160*(1-AG$11),AG160-AG$11),IF(AG171&gt;0,AG171,0)))*IF($F172&lt;EDATE(AG$4,AG$5*12),1,0)</f>
        <v>0</v>
      </c>
      <c r="AH172" s="25">
        <f t="shared" si="708"/>
        <v>0.92563918961924885</v>
      </c>
      <c r="AI172" s="25">
        <f t="shared" si="708"/>
        <v>0.95588957835755972</v>
      </c>
      <c r="AJ172" s="25">
        <f t="shared" ref="AJ172:AK172" si="729">IF($F172=AJ$4,1,IF($F172&gt;=EDATE(AJ$4,12),IF(AJ$12="Prior Year",AJ160*(1-AJ$11),AJ160-AJ$11),IF(AJ171&gt;0,AJ171,0)))*IF($F172&lt;EDATE(AJ$4,AJ$5*12),1,0)</f>
        <v>0.95588957835755972</v>
      </c>
      <c r="AK172" s="25">
        <f t="shared" si="729"/>
        <v>0.95588957835755972</v>
      </c>
      <c r="AL172" s="25">
        <f t="shared" ref="AL172:AP172" si="730">IF($F172=AL$4,1,IF($F172&gt;=EDATE(AL$4,12),IF(AL$12="Prior Year",AL160*(1-AL$11),AL160-AL$11),IF(AL171&gt;0,AL171,0)))*IF($F172&lt;EDATE(AL$4,AL$5*12),1,0)</f>
        <v>0.95588957835755972</v>
      </c>
      <c r="AM172" s="25">
        <f t="shared" si="730"/>
        <v>0.95588957835755972</v>
      </c>
      <c r="AN172" s="25">
        <f t="shared" ref="AN172" si="731">IF($F172=AN$4,1,IF($F172&gt;=EDATE(AN$4,12),IF(AN$12="Prior Year",AN160*(1-AN$11),AN160-AN$11),IF(AN171&gt;0,AN171,0)))*IF($F172&lt;EDATE(AN$4,AN$5*12),1,0)</f>
        <v>0.95588957835755972</v>
      </c>
      <c r="AO172" s="25">
        <f t="shared" si="730"/>
        <v>0.94499999999999995</v>
      </c>
      <c r="AP172" s="25">
        <f t="shared" si="730"/>
        <v>0.94499999999999995</v>
      </c>
    </row>
    <row r="173" spans="2:42" hidden="1" outlineLevel="1" x14ac:dyDescent="0.25">
      <c r="B173" s="1">
        <f t="shared" si="597"/>
        <v>31</v>
      </c>
      <c r="F173" s="24">
        <f t="shared" si="602"/>
        <v>46813</v>
      </c>
      <c r="G173" s="25">
        <f t="shared" si="592"/>
        <v>0.94619550252792672</v>
      </c>
      <c r="H173" s="25"/>
      <c r="I173" s="25"/>
      <c r="J173" s="25"/>
      <c r="K173" s="25"/>
      <c r="L173" s="25"/>
      <c r="M173" s="25"/>
      <c r="N173" s="25"/>
      <c r="O173" s="23"/>
      <c r="P173" s="25">
        <f t="shared" si="691"/>
        <v>1</v>
      </c>
      <c r="Q173" s="25">
        <f t="shared" si="692"/>
        <v>0.91543685666160513</v>
      </c>
      <c r="R173" s="25">
        <f t="shared" si="693"/>
        <v>0.91543685666160513</v>
      </c>
      <c r="S173" s="25">
        <f t="shared" si="694"/>
        <v>1</v>
      </c>
      <c r="T173" s="25">
        <f t="shared" si="695"/>
        <v>1</v>
      </c>
      <c r="U173" s="25">
        <f t="shared" si="696"/>
        <v>0.91543685666160513</v>
      </c>
      <c r="V173" s="25">
        <f t="shared" si="697"/>
        <v>0.91543685666160513</v>
      </c>
      <c r="W173" s="25">
        <f t="shared" si="698"/>
        <v>1</v>
      </c>
      <c r="X173" s="25">
        <f t="shared" si="699"/>
        <v>1</v>
      </c>
      <c r="Y173" s="25">
        <f t="shared" si="700"/>
        <v>1</v>
      </c>
      <c r="Z173" s="25">
        <f t="shared" si="701"/>
        <v>1</v>
      </c>
      <c r="AA173" s="25">
        <f t="shared" si="702"/>
        <v>1</v>
      </c>
      <c r="AB173" s="25">
        <f t="shared" si="703"/>
        <v>1</v>
      </c>
      <c r="AC173" s="25">
        <f t="shared" si="704"/>
        <v>0.92563918961924885</v>
      </c>
      <c r="AD173" s="25">
        <f t="shared" si="705"/>
        <v>0.93026150398917662</v>
      </c>
      <c r="AE173" s="25">
        <f t="shared" si="706"/>
        <v>0.94635457981344295</v>
      </c>
      <c r="AF173" s="25">
        <f t="shared" si="706"/>
        <v>0.92478506409546812</v>
      </c>
      <c r="AG173" s="25">
        <f t="shared" ref="AG173" si="732">IF($F173=AG$4,1,IF($F173&gt;=EDATE(AG$4,12),IF(AG$12="Prior Year",AG161*(1-AG$11),AG161-AG$11),IF(AG172&gt;0,AG172,0)))*IF($F173&lt;EDATE(AG$4,AG$5*12),1,0)</f>
        <v>0</v>
      </c>
      <c r="AH173" s="25">
        <f t="shared" si="708"/>
        <v>0.92563918961924885</v>
      </c>
      <c r="AI173" s="25">
        <f t="shared" si="708"/>
        <v>0.95588957835755972</v>
      </c>
      <c r="AJ173" s="25">
        <f t="shared" ref="AJ173:AK173" si="733">IF($F173=AJ$4,1,IF($F173&gt;=EDATE(AJ$4,12),IF(AJ$12="Prior Year",AJ161*(1-AJ$11),AJ161-AJ$11),IF(AJ172&gt;0,AJ172,0)))*IF($F173&lt;EDATE(AJ$4,AJ$5*12),1,0)</f>
        <v>0.95588957835755972</v>
      </c>
      <c r="AK173" s="25">
        <f t="shared" si="733"/>
        <v>0.95588957835755972</v>
      </c>
      <c r="AL173" s="25">
        <f t="shared" ref="AL173:AP173" si="734">IF($F173=AL$4,1,IF($F173&gt;=EDATE(AL$4,12),IF(AL$12="Prior Year",AL161*(1-AL$11),AL161-AL$11),IF(AL172&gt;0,AL172,0)))*IF($F173&lt;EDATE(AL$4,AL$5*12),1,0)</f>
        <v>0.95588957835755972</v>
      </c>
      <c r="AM173" s="25">
        <f t="shared" si="734"/>
        <v>0.95588957835755972</v>
      </c>
      <c r="AN173" s="25">
        <f t="shared" ref="AN173" si="735">IF($F173=AN$4,1,IF($F173&gt;=EDATE(AN$4,12),IF(AN$12="Prior Year",AN161*(1-AN$11),AN161-AN$11),IF(AN172&gt;0,AN172,0)))*IF($F173&lt;EDATE(AN$4,AN$5*12),1,0)</f>
        <v>0.95588957835755972</v>
      </c>
      <c r="AO173" s="25">
        <f t="shared" si="734"/>
        <v>0.94499999999999995</v>
      </c>
      <c r="AP173" s="25">
        <f t="shared" si="734"/>
        <v>0.94499999999999995</v>
      </c>
    </row>
    <row r="174" spans="2:42" hidden="1" outlineLevel="1" x14ac:dyDescent="0.25">
      <c r="B174" s="1">
        <f t="shared" si="597"/>
        <v>30</v>
      </c>
      <c r="F174" s="24">
        <f t="shared" si="602"/>
        <v>46844</v>
      </c>
      <c r="G174" s="25">
        <f t="shared" si="592"/>
        <v>0.94619550252792672</v>
      </c>
      <c r="H174" s="25"/>
      <c r="I174" s="25"/>
      <c r="J174" s="25"/>
      <c r="K174" s="25"/>
      <c r="L174" s="25"/>
      <c r="M174" s="25"/>
      <c r="N174" s="25"/>
      <c r="O174" s="23"/>
      <c r="P174" s="25">
        <f t="shared" si="691"/>
        <v>1</v>
      </c>
      <c r="Q174" s="25">
        <f t="shared" si="692"/>
        <v>0.91543685666160513</v>
      </c>
      <c r="R174" s="25">
        <f t="shared" si="693"/>
        <v>0.91543685666160513</v>
      </c>
      <c r="S174" s="25">
        <f t="shared" si="694"/>
        <v>1</v>
      </c>
      <c r="T174" s="25">
        <f t="shared" si="695"/>
        <v>1</v>
      </c>
      <c r="U174" s="25">
        <f t="shared" si="696"/>
        <v>0.91543685666160513</v>
      </c>
      <c r="V174" s="25">
        <f t="shared" si="697"/>
        <v>0.91543685666160513</v>
      </c>
      <c r="W174" s="25">
        <f t="shared" si="698"/>
        <v>1</v>
      </c>
      <c r="X174" s="25">
        <f t="shared" si="699"/>
        <v>1</v>
      </c>
      <c r="Y174" s="25">
        <f t="shared" si="700"/>
        <v>1</v>
      </c>
      <c r="Z174" s="25">
        <f t="shared" si="701"/>
        <v>1</v>
      </c>
      <c r="AA174" s="25">
        <f t="shared" si="702"/>
        <v>1</v>
      </c>
      <c r="AB174" s="25">
        <f t="shared" si="703"/>
        <v>1</v>
      </c>
      <c r="AC174" s="25">
        <f t="shared" si="704"/>
        <v>0.92563918961924885</v>
      </c>
      <c r="AD174" s="25">
        <f t="shared" si="705"/>
        <v>0.93026150398917662</v>
      </c>
      <c r="AE174" s="25">
        <f t="shared" si="706"/>
        <v>0.94635457981344295</v>
      </c>
      <c r="AF174" s="25">
        <f t="shared" si="706"/>
        <v>0.92478506409546812</v>
      </c>
      <c r="AG174" s="25">
        <f t="shared" ref="AG174" si="736">IF($F174=AG$4,1,IF($F174&gt;=EDATE(AG$4,12),IF(AG$12="Prior Year",AG162*(1-AG$11),AG162-AG$11),IF(AG173&gt;0,AG173,0)))*IF($F174&lt;EDATE(AG$4,AG$5*12),1,0)</f>
        <v>0</v>
      </c>
      <c r="AH174" s="25">
        <f t="shared" si="708"/>
        <v>0.92563918961924885</v>
      </c>
      <c r="AI174" s="25">
        <f t="shared" si="708"/>
        <v>0.95588957835755972</v>
      </c>
      <c r="AJ174" s="25">
        <f t="shared" ref="AJ174:AK174" si="737">IF($F174=AJ$4,1,IF($F174&gt;=EDATE(AJ$4,12),IF(AJ$12="Prior Year",AJ162*(1-AJ$11),AJ162-AJ$11),IF(AJ173&gt;0,AJ173,0)))*IF($F174&lt;EDATE(AJ$4,AJ$5*12),1,0)</f>
        <v>0.95588957835755972</v>
      </c>
      <c r="AK174" s="25">
        <f t="shared" si="737"/>
        <v>0.95588957835755972</v>
      </c>
      <c r="AL174" s="25">
        <f t="shared" ref="AL174:AP174" si="738">IF($F174=AL$4,1,IF($F174&gt;=EDATE(AL$4,12),IF(AL$12="Prior Year",AL162*(1-AL$11),AL162-AL$11),IF(AL173&gt;0,AL173,0)))*IF($F174&lt;EDATE(AL$4,AL$5*12),1,0)</f>
        <v>0.95588957835755972</v>
      </c>
      <c r="AM174" s="25">
        <f t="shared" si="738"/>
        <v>0.95588957835755972</v>
      </c>
      <c r="AN174" s="25">
        <f t="shared" ref="AN174" si="739">IF($F174=AN$4,1,IF($F174&gt;=EDATE(AN$4,12),IF(AN$12="Prior Year",AN162*(1-AN$11),AN162-AN$11),IF(AN173&gt;0,AN173,0)))*IF($F174&lt;EDATE(AN$4,AN$5*12),1,0)</f>
        <v>0.95588957835755972</v>
      </c>
      <c r="AO174" s="25">
        <f t="shared" si="738"/>
        <v>0.94499999999999995</v>
      </c>
      <c r="AP174" s="25">
        <f t="shared" si="738"/>
        <v>0.94499999999999995</v>
      </c>
    </row>
    <row r="175" spans="2:42" hidden="1" outlineLevel="1" x14ac:dyDescent="0.25">
      <c r="B175" s="1">
        <f t="shared" si="597"/>
        <v>31</v>
      </c>
      <c r="F175" s="24">
        <f t="shared" si="602"/>
        <v>46874</v>
      </c>
      <c r="G175" s="25">
        <f t="shared" si="592"/>
        <v>0.94619550252792672</v>
      </c>
      <c r="H175" s="25"/>
      <c r="I175" s="25"/>
      <c r="J175" s="25"/>
      <c r="K175" s="25"/>
      <c r="L175" s="25"/>
      <c r="M175" s="25"/>
      <c r="N175" s="25"/>
      <c r="O175" s="23"/>
      <c r="P175" s="25">
        <f t="shared" si="691"/>
        <v>1</v>
      </c>
      <c r="Q175" s="25">
        <f t="shared" si="692"/>
        <v>0.91543685666160513</v>
      </c>
      <c r="R175" s="25">
        <f t="shared" si="693"/>
        <v>0.91543685666160513</v>
      </c>
      <c r="S175" s="25">
        <f t="shared" si="694"/>
        <v>1</v>
      </c>
      <c r="T175" s="25">
        <f t="shared" si="695"/>
        <v>1</v>
      </c>
      <c r="U175" s="25">
        <f t="shared" si="696"/>
        <v>0.91543685666160513</v>
      </c>
      <c r="V175" s="25">
        <f t="shared" si="697"/>
        <v>0.91543685666160513</v>
      </c>
      <c r="W175" s="25">
        <f t="shared" si="698"/>
        <v>1</v>
      </c>
      <c r="X175" s="25">
        <f t="shared" si="699"/>
        <v>1</v>
      </c>
      <c r="Y175" s="25">
        <f t="shared" si="700"/>
        <v>1</v>
      </c>
      <c r="Z175" s="25">
        <f t="shared" si="701"/>
        <v>1</v>
      </c>
      <c r="AA175" s="25">
        <f t="shared" si="702"/>
        <v>1</v>
      </c>
      <c r="AB175" s="25">
        <f t="shared" si="703"/>
        <v>1</v>
      </c>
      <c r="AC175" s="25">
        <f t="shared" si="704"/>
        <v>0.92563918961924885</v>
      </c>
      <c r="AD175" s="25">
        <f t="shared" si="705"/>
        <v>0.93026150398917662</v>
      </c>
      <c r="AE175" s="25">
        <f t="shared" si="706"/>
        <v>0.94635457981344295</v>
      </c>
      <c r="AF175" s="25">
        <f t="shared" si="706"/>
        <v>0.92478506409546812</v>
      </c>
      <c r="AG175" s="25">
        <f t="shared" ref="AG175" si="740">IF($F175=AG$4,1,IF($F175&gt;=EDATE(AG$4,12),IF(AG$12="Prior Year",AG163*(1-AG$11),AG163-AG$11),IF(AG174&gt;0,AG174,0)))*IF($F175&lt;EDATE(AG$4,AG$5*12),1,0)</f>
        <v>0</v>
      </c>
      <c r="AH175" s="25">
        <f t="shared" si="708"/>
        <v>0.92563918961924885</v>
      </c>
      <c r="AI175" s="25">
        <f t="shared" si="708"/>
        <v>0.95588957835755972</v>
      </c>
      <c r="AJ175" s="25">
        <f t="shared" ref="AJ175:AK175" si="741">IF($F175=AJ$4,1,IF($F175&gt;=EDATE(AJ$4,12),IF(AJ$12="Prior Year",AJ163*(1-AJ$11),AJ163-AJ$11),IF(AJ174&gt;0,AJ174,0)))*IF($F175&lt;EDATE(AJ$4,AJ$5*12),1,0)</f>
        <v>0.95588957835755972</v>
      </c>
      <c r="AK175" s="25">
        <f t="shared" si="741"/>
        <v>0.95588957835755972</v>
      </c>
      <c r="AL175" s="25">
        <f t="shared" ref="AL175:AP175" si="742">IF($F175=AL$4,1,IF($F175&gt;=EDATE(AL$4,12),IF(AL$12="Prior Year",AL163*(1-AL$11),AL163-AL$11),IF(AL174&gt;0,AL174,0)))*IF($F175&lt;EDATE(AL$4,AL$5*12),1,0)</f>
        <v>0.95588957835755972</v>
      </c>
      <c r="AM175" s="25">
        <f t="shared" si="742"/>
        <v>0.95588957835755972</v>
      </c>
      <c r="AN175" s="25">
        <f t="shared" ref="AN175" si="743">IF($F175=AN$4,1,IF($F175&gt;=EDATE(AN$4,12),IF(AN$12="Prior Year",AN163*(1-AN$11),AN163-AN$11),IF(AN174&gt;0,AN174,0)))*IF($F175&lt;EDATE(AN$4,AN$5*12),1,0)</f>
        <v>0.95588957835755972</v>
      </c>
      <c r="AO175" s="25">
        <f t="shared" si="742"/>
        <v>0.94499999999999995</v>
      </c>
      <c r="AP175" s="25">
        <f t="shared" si="742"/>
        <v>0.94499999999999995</v>
      </c>
    </row>
    <row r="176" spans="2:42" hidden="1" outlineLevel="1" x14ac:dyDescent="0.25">
      <c r="B176" s="1">
        <f t="shared" si="597"/>
        <v>30</v>
      </c>
      <c r="F176" s="24">
        <f t="shared" si="602"/>
        <v>46905</v>
      </c>
      <c r="G176" s="25">
        <f t="shared" si="592"/>
        <v>0.94619550252792672</v>
      </c>
      <c r="H176" s="25"/>
      <c r="I176" s="25"/>
      <c r="J176" s="25"/>
      <c r="K176" s="25"/>
      <c r="L176" s="25"/>
      <c r="M176" s="25"/>
      <c r="N176" s="25"/>
      <c r="O176" s="23"/>
      <c r="P176" s="25">
        <f t="shared" si="691"/>
        <v>1</v>
      </c>
      <c r="Q176" s="25">
        <f t="shared" si="692"/>
        <v>0.91543685666160513</v>
      </c>
      <c r="R176" s="25">
        <f t="shared" si="693"/>
        <v>0.91543685666160513</v>
      </c>
      <c r="S176" s="25">
        <f t="shared" si="694"/>
        <v>1</v>
      </c>
      <c r="T176" s="25">
        <f t="shared" si="695"/>
        <v>1</v>
      </c>
      <c r="U176" s="25">
        <f t="shared" si="696"/>
        <v>0.91543685666160513</v>
      </c>
      <c r="V176" s="25">
        <f t="shared" si="697"/>
        <v>0.91543685666160513</v>
      </c>
      <c r="W176" s="25">
        <f t="shared" si="698"/>
        <v>1</v>
      </c>
      <c r="X176" s="25">
        <f t="shared" si="699"/>
        <v>1</v>
      </c>
      <c r="Y176" s="25">
        <f t="shared" si="700"/>
        <v>1</v>
      </c>
      <c r="Z176" s="25">
        <f t="shared" si="701"/>
        <v>1</v>
      </c>
      <c r="AA176" s="25">
        <f t="shared" si="702"/>
        <v>1</v>
      </c>
      <c r="AB176" s="25">
        <f t="shared" si="703"/>
        <v>1</v>
      </c>
      <c r="AC176" s="25">
        <f t="shared" si="704"/>
        <v>0.92563918961924885</v>
      </c>
      <c r="AD176" s="25">
        <f t="shared" si="705"/>
        <v>0.93026150398917662</v>
      </c>
      <c r="AE176" s="25">
        <f t="shared" si="706"/>
        <v>0.94635457981344295</v>
      </c>
      <c r="AF176" s="25">
        <f t="shared" si="706"/>
        <v>0.92478506409546812</v>
      </c>
      <c r="AG176" s="25">
        <f t="shared" ref="AG176" si="744">IF($F176=AG$4,1,IF($F176&gt;=EDATE(AG$4,12),IF(AG$12="Prior Year",AG164*(1-AG$11),AG164-AG$11),IF(AG175&gt;0,AG175,0)))*IF($F176&lt;EDATE(AG$4,AG$5*12),1,0)</f>
        <v>0</v>
      </c>
      <c r="AH176" s="25">
        <f t="shared" si="708"/>
        <v>0.92563918961924885</v>
      </c>
      <c r="AI176" s="25">
        <f t="shared" si="708"/>
        <v>0.95588957835755972</v>
      </c>
      <c r="AJ176" s="25">
        <f t="shared" ref="AJ176:AK176" si="745">IF($F176=AJ$4,1,IF($F176&gt;=EDATE(AJ$4,12),IF(AJ$12="Prior Year",AJ164*(1-AJ$11),AJ164-AJ$11),IF(AJ175&gt;0,AJ175,0)))*IF($F176&lt;EDATE(AJ$4,AJ$5*12),1,0)</f>
        <v>0.95588957835755972</v>
      </c>
      <c r="AK176" s="25">
        <f t="shared" si="745"/>
        <v>0.95588957835755972</v>
      </c>
      <c r="AL176" s="25">
        <f t="shared" ref="AL176:AP176" si="746">IF($F176=AL$4,1,IF($F176&gt;=EDATE(AL$4,12),IF(AL$12="Prior Year",AL164*(1-AL$11),AL164-AL$11),IF(AL175&gt;0,AL175,0)))*IF($F176&lt;EDATE(AL$4,AL$5*12),1,0)</f>
        <v>0.95588957835755972</v>
      </c>
      <c r="AM176" s="25">
        <f t="shared" si="746"/>
        <v>0.95588957835755972</v>
      </c>
      <c r="AN176" s="25">
        <f t="shared" ref="AN176" si="747">IF($F176=AN$4,1,IF($F176&gt;=EDATE(AN$4,12),IF(AN$12="Prior Year",AN164*(1-AN$11),AN164-AN$11),IF(AN175&gt;0,AN175,0)))*IF($F176&lt;EDATE(AN$4,AN$5*12),1,0)</f>
        <v>0.95588957835755972</v>
      </c>
      <c r="AO176" s="25">
        <f t="shared" si="746"/>
        <v>0.94499999999999995</v>
      </c>
      <c r="AP176" s="25">
        <f t="shared" si="746"/>
        <v>0.94499999999999995</v>
      </c>
    </row>
    <row r="177" spans="2:42" hidden="1" outlineLevel="1" x14ac:dyDescent="0.25">
      <c r="B177" s="1">
        <f t="shared" si="597"/>
        <v>31</v>
      </c>
      <c r="F177" s="24">
        <f t="shared" si="602"/>
        <v>46935</v>
      </c>
      <c r="G177" s="25">
        <f t="shared" si="592"/>
        <v>0.94463839643860903</v>
      </c>
      <c r="H177" s="25"/>
      <c r="I177" s="25"/>
      <c r="J177" s="25"/>
      <c r="K177" s="25"/>
      <c r="L177" s="25"/>
      <c r="M177" s="25"/>
      <c r="N177" s="25"/>
      <c r="O177" s="23"/>
      <c r="P177" s="25">
        <f t="shared" si="691"/>
        <v>1</v>
      </c>
      <c r="Q177" s="25">
        <f t="shared" si="692"/>
        <v>0.91543685666160513</v>
      </c>
      <c r="R177" s="25">
        <f t="shared" si="693"/>
        <v>0.91543685666160513</v>
      </c>
      <c r="S177" s="25">
        <f t="shared" si="694"/>
        <v>1</v>
      </c>
      <c r="T177" s="25">
        <f t="shared" si="695"/>
        <v>1</v>
      </c>
      <c r="U177" s="25">
        <f t="shared" si="696"/>
        <v>0.91543685666160513</v>
      </c>
      <c r="V177" s="25">
        <f t="shared" si="697"/>
        <v>0.91543685666160513</v>
      </c>
      <c r="W177" s="25">
        <f t="shared" si="698"/>
        <v>1</v>
      </c>
      <c r="X177" s="25">
        <f t="shared" si="699"/>
        <v>1</v>
      </c>
      <c r="Y177" s="25">
        <f t="shared" si="700"/>
        <v>1</v>
      </c>
      <c r="Z177" s="25">
        <f t="shared" si="701"/>
        <v>1</v>
      </c>
      <c r="AA177" s="25">
        <f t="shared" si="702"/>
        <v>1</v>
      </c>
      <c r="AB177" s="25">
        <f t="shared" si="703"/>
        <v>1</v>
      </c>
      <c r="AC177" s="25">
        <f t="shared" si="704"/>
        <v>0.92563918961924885</v>
      </c>
      <c r="AD177" s="25">
        <f t="shared" si="705"/>
        <v>0.93026150398917662</v>
      </c>
      <c r="AE177" s="25">
        <f t="shared" si="706"/>
        <v>0.94635457981344295</v>
      </c>
      <c r="AF177" s="25">
        <f t="shared" si="706"/>
        <v>0.68867587741859382</v>
      </c>
      <c r="AG177" s="25">
        <f t="shared" ref="AG177" si="748">IF($F177=AG$4,1,IF($F177&gt;=EDATE(AG$4,12),IF(AG$12="Prior Year",AG165*(1-AG$11),AG165-AG$11),IF(AG176&gt;0,AG176,0)))*IF($F177&lt;EDATE(AG$4,AG$5*12),1,0)</f>
        <v>0</v>
      </c>
      <c r="AH177" s="25">
        <f t="shared" si="708"/>
        <v>0.92563918961924885</v>
      </c>
      <c r="AI177" s="25">
        <f t="shared" si="708"/>
        <v>0.95588957835755972</v>
      </c>
      <c r="AJ177" s="25">
        <f t="shared" ref="AJ177:AK177" si="749">IF($F177=AJ$4,1,IF($F177&gt;=EDATE(AJ$4,12),IF(AJ$12="Prior Year",AJ165*(1-AJ$11),AJ165-AJ$11),IF(AJ176&gt;0,AJ176,0)))*IF($F177&lt;EDATE(AJ$4,AJ$5*12),1,0)</f>
        <v>0.95588957835755972</v>
      </c>
      <c r="AK177" s="25">
        <f t="shared" si="749"/>
        <v>0.95588957835755972</v>
      </c>
      <c r="AL177" s="25">
        <f t="shared" ref="AL177:AP177" si="750">IF($F177=AL$4,1,IF($F177&gt;=EDATE(AL$4,12),IF(AL$12="Prior Year",AL165*(1-AL$11),AL165-AL$11),IF(AL176&gt;0,AL176,0)))*IF($F177&lt;EDATE(AL$4,AL$5*12),1,0)</f>
        <v>0.95588957835755972</v>
      </c>
      <c r="AM177" s="25">
        <f t="shared" si="750"/>
        <v>0.95588957835755972</v>
      </c>
      <c r="AN177" s="25">
        <f t="shared" ref="AN177" si="751">IF($F177=AN$4,1,IF($F177&gt;=EDATE(AN$4,12),IF(AN$12="Prior Year",AN165*(1-AN$11),AN165-AN$11),IF(AN176&gt;0,AN176,0)))*IF($F177&lt;EDATE(AN$4,AN$5*12),1,0)</f>
        <v>0.95588957835755972</v>
      </c>
      <c r="AO177" s="25">
        <f t="shared" si="750"/>
        <v>0.94499999999999995</v>
      </c>
      <c r="AP177" s="25">
        <f t="shared" si="750"/>
        <v>0.94499999999999995</v>
      </c>
    </row>
    <row r="178" spans="2:42" hidden="1" outlineLevel="1" x14ac:dyDescent="0.25">
      <c r="B178" s="1">
        <f t="shared" si="597"/>
        <v>31</v>
      </c>
      <c r="F178" s="24">
        <f t="shared" si="602"/>
        <v>46966</v>
      </c>
      <c r="G178" s="25">
        <f t="shared" si="592"/>
        <v>0.94463839643860903</v>
      </c>
      <c r="H178" s="25"/>
      <c r="I178" s="25"/>
      <c r="J178" s="25"/>
      <c r="K178" s="25"/>
      <c r="L178" s="25"/>
      <c r="M178" s="25"/>
      <c r="N178" s="25"/>
      <c r="O178" s="23"/>
      <c r="P178" s="25">
        <f t="shared" si="691"/>
        <v>1</v>
      </c>
      <c r="Q178" s="25">
        <f t="shared" si="692"/>
        <v>0.91543685666160513</v>
      </c>
      <c r="R178" s="25">
        <f t="shared" si="693"/>
        <v>0.91543685666160513</v>
      </c>
      <c r="S178" s="25">
        <f t="shared" si="694"/>
        <v>1</v>
      </c>
      <c r="T178" s="25">
        <f t="shared" si="695"/>
        <v>1</v>
      </c>
      <c r="U178" s="25">
        <f t="shared" si="696"/>
        <v>0.91543685666160513</v>
      </c>
      <c r="V178" s="25">
        <f t="shared" si="697"/>
        <v>0.91543685666160513</v>
      </c>
      <c r="W178" s="25">
        <f t="shared" si="698"/>
        <v>1</v>
      </c>
      <c r="X178" s="25">
        <f t="shared" si="699"/>
        <v>1</v>
      </c>
      <c r="Y178" s="25">
        <f t="shared" si="700"/>
        <v>1</v>
      </c>
      <c r="Z178" s="25">
        <f t="shared" si="701"/>
        <v>1</v>
      </c>
      <c r="AA178" s="25">
        <f t="shared" si="702"/>
        <v>1</v>
      </c>
      <c r="AB178" s="25">
        <f t="shared" si="703"/>
        <v>1</v>
      </c>
      <c r="AC178" s="25">
        <f t="shared" si="704"/>
        <v>0.92563918961924885</v>
      </c>
      <c r="AD178" s="25">
        <f t="shared" si="705"/>
        <v>0.93026150398917662</v>
      </c>
      <c r="AE178" s="25">
        <f t="shared" si="706"/>
        <v>0.94635457981344295</v>
      </c>
      <c r="AF178" s="25">
        <f t="shared" si="706"/>
        <v>0.68867587741859382</v>
      </c>
      <c r="AG178" s="25">
        <f t="shared" ref="AG178" si="752">IF($F178=AG$4,1,IF($F178&gt;=EDATE(AG$4,12),IF(AG$12="Prior Year",AG166*(1-AG$11),AG166-AG$11),IF(AG177&gt;0,AG177,0)))*IF($F178&lt;EDATE(AG$4,AG$5*12),1,0)</f>
        <v>0</v>
      </c>
      <c r="AH178" s="25">
        <f t="shared" si="708"/>
        <v>0.92563918961924885</v>
      </c>
      <c r="AI178" s="25">
        <f t="shared" si="708"/>
        <v>0.95588957835755972</v>
      </c>
      <c r="AJ178" s="25">
        <f t="shared" ref="AJ178:AK178" si="753">IF($F178=AJ$4,1,IF($F178&gt;=EDATE(AJ$4,12),IF(AJ$12="Prior Year",AJ166*(1-AJ$11),AJ166-AJ$11),IF(AJ177&gt;0,AJ177,0)))*IF($F178&lt;EDATE(AJ$4,AJ$5*12),1,0)</f>
        <v>0.95588957835755972</v>
      </c>
      <c r="AK178" s="25">
        <f t="shared" si="753"/>
        <v>0.95588957835755972</v>
      </c>
      <c r="AL178" s="25">
        <f t="shared" ref="AL178:AP178" si="754">IF($F178=AL$4,1,IF($F178&gt;=EDATE(AL$4,12),IF(AL$12="Prior Year",AL166*(1-AL$11),AL166-AL$11),IF(AL177&gt;0,AL177,0)))*IF($F178&lt;EDATE(AL$4,AL$5*12),1,0)</f>
        <v>0.95588957835755972</v>
      </c>
      <c r="AM178" s="25">
        <f t="shared" si="754"/>
        <v>0.95588957835755972</v>
      </c>
      <c r="AN178" s="25">
        <f t="shared" ref="AN178" si="755">IF($F178=AN$4,1,IF($F178&gt;=EDATE(AN$4,12),IF(AN$12="Prior Year",AN166*(1-AN$11),AN166-AN$11),IF(AN177&gt;0,AN177,0)))*IF($F178&lt;EDATE(AN$4,AN$5*12),1,0)</f>
        <v>0.95588957835755972</v>
      </c>
      <c r="AO178" s="25">
        <f t="shared" si="754"/>
        <v>0.94499999999999995</v>
      </c>
      <c r="AP178" s="25">
        <f t="shared" si="754"/>
        <v>0.94499999999999995</v>
      </c>
    </row>
    <row r="179" spans="2:42" hidden="1" outlineLevel="1" x14ac:dyDescent="0.25">
      <c r="B179" s="1">
        <f t="shared" si="597"/>
        <v>30</v>
      </c>
      <c r="F179" s="24">
        <f t="shared" si="602"/>
        <v>46997</v>
      </c>
      <c r="G179" s="25">
        <f t="shared" si="592"/>
        <v>0.94463839643860903</v>
      </c>
      <c r="H179" s="25"/>
      <c r="I179" s="25"/>
      <c r="J179" s="25"/>
      <c r="K179" s="25"/>
      <c r="L179" s="25"/>
      <c r="M179" s="25"/>
      <c r="N179" s="25"/>
      <c r="O179" s="23"/>
      <c r="P179" s="25">
        <f t="shared" si="691"/>
        <v>1</v>
      </c>
      <c r="Q179" s="25">
        <f t="shared" si="692"/>
        <v>0.91543685666160513</v>
      </c>
      <c r="R179" s="25">
        <f t="shared" si="693"/>
        <v>0.91543685666160513</v>
      </c>
      <c r="S179" s="25">
        <f t="shared" si="694"/>
        <v>1</v>
      </c>
      <c r="T179" s="25">
        <f t="shared" si="695"/>
        <v>1</v>
      </c>
      <c r="U179" s="25">
        <f t="shared" si="696"/>
        <v>0.91543685666160513</v>
      </c>
      <c r="V179" s="25">
        <f t="shared" si="697"/>
        <v>0.91543685666160513</v>
      </c>
      <c r="W179" s="25">
        <f t="shared" si="698"/>
        <v>1</v>
      </c>
      <c r="X179" s="25">
        <f t="shared" si="699"/>
        <v>1</v>
      </c>
      <c r="Y179" s="25">
        <f t="shared" si="700"/>
        <v>1</v>
      </c>
      <c r="Z179" s="25">
        <f t="shared" si="701"/>
        <v>1</v>
      </c>
      <c r="AA179" s="25">
        <f t="shared" si="702"/>
        <v>1</v>
      </c>
      <c r="AB179" s="25">
        <f t="shared" si="703"/>
        <v>1</v>
      </c>
      <c r="AC179" s="25">
        <f t="shared" si="704"/>
        <v>0.92563918961924885</v>
      </c>
      <c r="AD179" s="25">
        <f t="shared" si="705"/>
        <v>0.93026150398917662</v>
      </c>
      <c r="AE179" s="25">
        <f t="shared" si="706"/>
        <v>0.94635457981344295</v>
      </c>
      <c r="AF179" s="25">
        <f t="shared" si="706"/>
        <v>0.68867587741859382</v>
      </c>
      <c r="AG179" s="25">
        <f t="shared" ref="AG179" si="756">IF($F179=AG$4,1,IF($F179&gt;=EDATE(AG$4,12),IF(AG$12="Prior Year",AG167*(1-AG$11),AG167-AG$11),IF(AG178&gt;0,AG178,0)))*IF($F179&lt;EDATE(AG$4,AG$5*12),1,0)</f>
        <v>0</v>
      </c>
      <c r="AH179" s="25">
        <f t="shared" si="708"/>
        <v>0.92563918961924885</v>
      </c>
      <c r="AI179" s="25">
        <f t="shared" si="708"/>
        <v>0.95588957835755972</v>
      </c>
      <c r="AJ179" s="25">
        <f t="shared" ref="AJ179:AK179" si="757">IF($F179=AJ$4,1,IF($F179&gt;=EDATE(AJ$4,12),IF(AJ$12="Prior Year",AJ167*(1-AJ$11),AJ167-AJ$11),IF(AJ178&gt;0,AJ178,0)))*IF($F179&lt;EDATE(AJ$4,AJ$5*12),1,0)</f>
        <v>0.95588957835755972</v>
      </c>
      <c r="AK179" s="25">
        <f t="shared" si="757"/>
        <v>0.95588957835755972</v>
      </c>
      <c r="AL179" s="25">
        <f t="shared" ref="AL179:AP179" si="758">IF($F179=AL$4,1,IF($F179&gt;=EDATE(AL$4,12),IF(AL$12="Prior Year",AL167*(1-AL$11),AL167-AL$11),IF(AL178&gt;0,AL178,0)))*IF($F179&lt;EDATE(AL$4,AL$5*12),1,0)</f>
        <v>0.95588957835755972</v>
      </c>
      <c r="AM179" s="25">
        <f t="shared" si="758"/>
        <v>0.95588957835755972</v>
      </c>
      <c r="AN179" s="25">
        <f t="shared" ref="AN179" si="759">IF($F179=AN$4,1,IF($F179&gt;=EDATE(AN$4,12),IF(AN$12="Prior Year",AN167*(1-AN$11),AN167-AN$11),IF(AN178&gt;0,AN178,0)))*IF($F179&lt;EDATE(AN$4,AN$5*12),1,0)</f>
        <v>0.95588957835755972</v>
      </c>
      <c r="AO179" s="25">
        <f t="shared" si="758"/>
        <v>0.94499999999999995</v>
      </c>
      <c r="AP179" s="25">
        <f t="shared" si="758"/>
        <v>0.94499999999999995</v>
      </c>
    </row>
    <row r="180" spans="2:42" hidden="1" outlineLevel="1" x14ac:dyDescent="0.25">
      <c r="B180" s="1">
        <f t="shared" si="597"/>
        <v>31</v>
      </c>
      <c r="F180" s="24">
        <f t="shared" si="602"/>
        <v>47027</v>
      </c>
      <c r="G180" s="25">
        <f t="shared" si="592"/>
        <v>0.94615230252218474</v>
      </c>
      <c r="H180" s="25"/>
      <c r="I180" s="25"/>
      <c r="J180" s="25"/>
      <c r="K180" s="25"/>
      <c r="L180" s="25"/>
      <c r="M180" s="25"/>
      <c r="N180" s="25"/>
      <c r="O180" s="23"/>
      <c r="P180" s="25">
        <f t="shared" si="691"/>
        <v>1</v>
      </c>
      <c r="Q180" s="25">
        <f t="shared" si="692"/>
        <v>0.91543685666160513</v>
      </c>
      <c r="R180" s="25">
        <f t="shared" si="693"/>
        <v>0.91543685666160513</v>
      </c>
      <c r="S180" s="25">
        <f t="shared" si="694"/>
        <v>1</v>
      </c>
      <c r="T180" s="25">
        <f t="shared" si="695"/>
        <v>1</v>
      </c>
      <c r="U180" s="25">
        <f t="shared" si="696"/>
        <v>0.91543685666160513</v>
      </c>
      <c r="V180" s="25">
        <f t="shared" si="697"/>
        <v>0.91543685666160513</v>
      </c>
      <c r="W180" s="25">
        <f t="shared" si="698"/>
        <v>1</v>
      </c>
      <c r="X180" s="25">
        <f t="shared" si="699"/>
        <v>1</v>
      </c>
      <c r="Y180" s="25">
        <f t="shared" si="700"/>
        <v>1</v>
      </c>
      <c r="Z180" s="25">
        <f t="shared" si="701"/>
        <v>1</v>
      </c>
      <c r="AA180" s="25">
        <f t="shared" si="702"/>
        <v>1</v>
      </c>
      <c r="AB180" s="25">
        <f t="shared" si="703"/>
        <v>1</v>
      </c>
      <c r="AC180" s="25">
        <f t="shared" si="704"/>
        <v>0.92563918961924885</v>
      </c>
      <c r="AD180" s="25">
        <f t="shared" si="705"/>
        <v>0.93026150398917662</v>
      </c>
      <c r="AE180" s="25">
        <f t="shared" si="706"/>
        <v>0.94635457981344295</v>
      </c>
      <c r="AF180" s="25">
        <f t="shared" si="706"/>
        <v>0.91823450322479194</v>
      </c>
      <c r="AG180" s="25">
        <f t="shared" ref="AG180" si="760">IF($F180=AG$4,1,IF($F180&gt;=EDATE(AG$4,12),IF(AG$12="Prior Year",AG168*(1-AG$11),AG168-AG$11),IF(AG179&gt;0,AG179,0)))*IF($F180&lt;EDATE(AG$4,AG$5*12),1,0)</f>
        <v>0</v>
      </c>
      <c r="AH180" s="25">
        <f t="shared" si="708"/>
        <v>0.92563918961924885</v>
      </c>
      <c r="AI180" s="25">
        <f t="shared" si="708"/>
        <v>0.95588957835755972</v>
      </c>
      <c r="AJ180" s="25">
        <f t="shared" ref="AJ180:AK180" si="761">IF($F180=AJ$4,1,IF($F180&gt;=EDATE(AJ$4,12),IF(AJ$12="Prior Year",AJ168*(1-AJ$11),AJ168-AJ$11),IF(AJ179&gt;0,AJ179,0)))*IF($F180&lt;EDATE(AJ$4,AJ$5*12),1,0)</f>
        <v>0.95588957835755972</v>
      </c>
      <c r="AK180" s="25">
        <f t="shared" si="761"/>
        <v>0.95588957835755972</v>
      </c>
      <c r="AL180" s="25">
        <f t="shared" ref="AL180:AP180" si="762">IF($F180=AL$4,1,IF($F180&gt;=EDATE(AL$4,12),IF(AL$12="Prior Year",AL168*(1-AL$11),AL168-AL$11),IF(AL179&gt;0,AL179,0)))*IF($F180&lt;EDATE(AL$4,AL$5*12),1,0)</f>
        <v>0.95588957835755972</v>
      </c>
      <c r="AM180" s="25">
        <f t="shared" si="762"/>
        <v>0.95588957835755972</v>
      </c>
      <c r="AN180" s="25">
        <f t="shared" ref="AN180" si="763">IF($F180=AN$4,1,IF($F180&gt;=EDATE(AN$4,12),IF(AN$12="Prior Year",AN168*(1-AN$11),AN168-AN$11),IF(AN179&gt;0,AN179,0)))*IF($F180&lt;EDATE(AN$4,AN$5*12),1,0)</f>
        <v>0.95588957835755972</v>
      </c>
      <c r="AO180" s="25">
        <f t="shared" si="762"/>
        <v>0.94499999999999995</v>
      </c>
      <c r="AP180" s="25">
        <f t="shared" si="762"/>
        <v>0.94499999999999995</v>
      </c>
    </row>
    <row r="181" spans="2:42" hidden="1" outlineLevel="1" x14ac:dyDescent="0.25">
      <c r="B181" s="1">
        <f t="shared" si="597"/>
        <v>30</v>
      </c>
      <c r="F181" s="24">
        <f t="shared" si="602"/>
        <v>47058</v>
      </c>
      <c r="G181" s="25">
        <f t="shared" si="592"/>
        <v>0.94582510568631262</v>
      </c>
      <c r="H181" s="25"/>
      <c r="I181" s="25"/>
      <c r="J181" s="25"/>
      <c r="K181" s="25"/>
      <c r="L181" s="25"/>
      <c r="M181" s="25"/>
      <c r="N181" s="25"/>
      <c r="O181" s="23"/>
      <c r="P181" s="25">
        <f t="shared" si="691"/>
        <v>1</v>
      </c>
      <c r="Q181" s="25">
        <f t="shared" si="692"/>
        <v>0.91543685666160513</v>
      </c>
      <c r="R181" s="25">
        <f t="shared" si="693"/>
        <v>0.91543685666160513</v>
      </c>
      <c r="S181" s="25">
        <f t="shared" si="694"/>
        <v>1</v>
      </c>
      <c r="T181" s="25">
        <f t="shared" si="695"/>
        <v>1</v>
      </c>
      <c r="U181" s="25">
        <f t="shared" si="696"/>
        <v>0.91543685666160513</v>
      </c>
      <c r="V181" s="25">
        <f t="shared" si="697"/>
        <v>0.91543685666160513</v>
      </c>
      <c r="W181" s="25">
        <f t="shared" si="698"/>
        <v>1</v>
      </c>
      <c r="X181" s="25">
        <f t="shared" si="699"/>
        <v>1</v>
      </c>
      <c r="Y181" s="25">
        <f t="shared" si="700"/>
        <v>1</v>
      </c>
      <c r="Z181" s="25">
        <f t="shared" si="701"/>
        <v>1</v>
      </c>
      <c r="AA181" s="25">
        <f t="shared" si="702"/>
        <v>1</v>
      </c>
      <c r="AB181" s="25">
        <f t="shared" si="703"/>
        <v>1</v>
      </c>
      <c r="AC181" s="25">
        <f t="shared" si="704"/>
        <v>0.92563918961924885</v>
      </c>
      <c r="AD181" s="25">
        <f t="shared" si="705"/>
        <v>0.92281941195726325</v>
      </c>
      <c r="AE181" s="25">
        <f t="shared" si="706"/>
        <v>0.94635457981344295</v>
      </c>
      <c r="AF181" s="25">
        <f t="shared" si="706"/>
        <v>0.91823450322479194</v>
      </c>
      <c r="AG181" s="25">
        <f t="shared" ref="AG181" si="764">IF($F181=AG$4,1,IF($F181&gt;=EDATE(AG$4,12),IF(AG$12="Prior Year",AG169*(1-AG$11),AG169-AG$11),IF(AG180&gt;0,AG180,0)))*IF($F181&lt;EDATE(AG$4,AG$5*12),1,0)</f>
        <v>0</v>
      </c>
      <c r="AH181" s="25">
        <f t="shared" si="708"/>
        <v>0.92563918961924885</v>
      </c>
      <c r="AI181" s="25">
        <f t="shared" si="708"/>
        <v>0.95588957835755972</v>
      </c>
      <c r="AJ181" s="25">
        <f t="shared" ref="AJ181:AK181" si="765">IF($F181=AJ$4,1,IF($F181&gt;=EDATE(AJ$4,12),IF(AJ$12="Prior Year",AJ169*(1-AJ$11),AJ169-AJ$11),IF(AJ180&gt;0,AJ180,0)))*IF($F181&lt;EDATE(AJ$4,AJ$5*12),1,0)</f>
        <v>0.95588957835755972</v>
      </c>
      <c r="AK181" s="25">
        <f t="shared" si="765"/>
        <v>0.95588957835755972</v>
      </c>
      <c r="AL181" s="25">
        <f t="shared" ref="AL181:AP181" si="766">IF($F181=AL$4,1,IF($F181&gt;=EDATE(AL$4,12),IF(AL$12="Prior Year",AL169*(1-AL$11),AL169-AL$11),IF(AL180&gt;0,AL180,0)))*IF($F181&lt;EDATE(AL$4,AL$5*12),1,0)</f>
        <v>0.95588957835755972</v>
      </c>
      <c r="AM181" s="25">
        <f t="shared" si="766"/>
        <v>0.95588957835755972</v>
      </c>
      <c r="AN181" s="25">
        <f t="shared" ref="AN181" si="767">IF($F181=AN$4,1,IF($F181&gt;=EDATE(AN$4,12),IF(AN$12="Prior Year",AN169*(1-AN$11),AN169-AN$11),IF(AN180&gt;0,AN180,0)))*IF($F181&lt;EDATE(AN$4,AN$5*12),1,0)</f>
        <v>0.95588957835755972</v>
      </c>
      <c r="AO181" s="25">
        <f t="shared" si="766"/>
        <v>0.94499999999999995</v>
      </c>
      <c r="AP181" s="25">
        <f t="shared" si="766"/>
        <v>0.94499999999999995</v>
      </c>
    </row>
    <row r="182" spans="2:42" hidden="1" outlineLevel="1" x14ac:dyDescent="0.25">
      <c r="B182" s="1">
        <f t="shared" si="597"/>
        <v>31</v>
      </c>
      <c r="F182" s="26">
        <f t="shared" si="602"/>
        <v>47088</v>
      </c>
      <c r="G182" s="27">
        <f t="shared" si="592"/>
        <v>0.94433862356235654</v>
      </c>
      <c r="H182" s="27"/>
      <c r="I182" s="27"/>
      <c r="J182" s="27"/>
      <c r="K182" s="27"/>
      <c r="L182" s="27"/>
      <c r="M182" s="27"/>
      <c r="N182" s="27"/>
      <c r="O182" s="28"/>
      <c r="P182" s="27">
        <f t="shared" si="691"/>
        <v>1</v>
      </c>
      <c r="Q182" s="27">
        <f t="shared" si="692"/>
        <v>0.91543685666160513</v>
      </c>
      <c r="R182" s="27">
        <f t="shared" si="693"/>
        <v>0.91543685666160513</v>
      </c>
      <c r="S182" s="27">
        <f t="shared" si="694"/>
        <v>1</v>
      </c>
      <c r="T182" s="27">
        <f t="shared" si="695"/>
        <v>1</v>
      </c>
      <c r="U182" s="27">
        <f t="shared" si="696"/>
        <v>0.91543685666160513</v>
      </c>
      <c r="V182" s="27">
        <f t="shared" si="697"/>
        <v>0.91543685666160513</v>
      </c>
      <c r="W182" s="27">
        <f t="shared" si="698"/>
        <v>1</v>
      </c>
      <c r="X182" s="27">
        <f t="shared" si="699"/>
        <v>1</v>
      </c>
      <c r="Y182" s="27">
        <f t="shared" si="700"/>
        <v>1</v>
      </c>
      <c r="Z182" s="27">
        <f t="shared" si="701"/>
        <v>1</v>
      </c>
      <c r="AA182" s="27">
        <f t="shared" si="702"/>
        <v>1</v>
      </c>
      <c r="AB182" s="27">
        <f t="shared" si="703"/>
        <v>1</v>
      </c>
      <c r="AC182" s="27">
        <f t="shared" si="704"/>
        <v>0.92563918961924885</v>
      </c>
      <c r="AD182" s="27">
        <f t="shared" si="705"/>
        <v>0.92281941195726325</v>
      </c>
      <c r="AE182" s="27">
        <f t="shared" si="706"/>
        <v>0.94635457981344295</v>
      </c>
      <c r="AF182" s="27">
        <f t="shared" si="706"/>
        <v>0.91823450322479194</v>
      </c>
      <c r="AG182" s="27">
        <f t="shared" ref="AG182" si="768">IF($F182=AG$4,1,IF($F182&gt;=EDATE(AG$4,12),IF(AG$12="Prior Year",AG170*(1-AG$11),AG170-AG$11),IF(AG181&gt;0,AG181,0)))*IF($F182&lt;EDATE(AG$4,AG$5*12),1,0)</f>
        <v>0</v>
      </c>
      <c r="AH182" s="27">
        <f t="shared" si="708"/>
        <v>0.91915971529191409</v>
      </c>
      <c r="AI182" s="27">
        <f t="shared" si="708"/>
        <v>0.95588957835755972</v>
      </c>
      <c r="AJ182" s="27">
        <f t="shared" ref="AJ182:AK182" si="769">IF($F182=AJ$4,1,IF($F182&gt;=EDATE(AJ$4,12),IF(AJ$12="Prior Year",AJ170*(1-AJ$11),AJ170-AJ$11),IF(AJ181&gt;0,AJ181,0)))*IF($F182&lt;EDATE(AJ$4,AJ$5*12),1,0)</f>
        <v>0.95588957835755972</v>
      </c>
      <c r="AK182" s="27">
        <f t="shared" si="769"/>
        <v>0.95588957835755972</v>
      </c>
      <c r="AL182" s="27">
        <f t="shared" ref="AL182:AP182" si="770">IF($F182=AL$4,1,IF($F182&gt;=EDATE(AL$4,12),IF(AL$12="Prior Year",AL170*(1-AL$11),AL170-AL$11),IF(AL181&gt;0,AL181,0)))*IF($F182&lt;EDATE(AL$4,AL$5*12),1,0)</f>
        <v>0.95588957835755972</v>
      </c>
      <c r="AM182" s="27">
        <f t="shared" si="770"/>
        <v>0.95588957835755972</v>
      </c>
      <c r="AN182" s="27">
        <f t="shared" ref="AN182" si="771">IF($F182=AN$4,1,IF($F182&gt;=EDATE(AN$4,12),IF(AN$12="Prior Year",AN170*(1-AN$11),AN170-AN$11),IF(AN181&gt;0,AN181,0)))*IF($F182&lt;EDATE(AN$4,AN$5*12),1,0)</f>
        <v>0.95588957835755972</v>
      </c>
      <c r="AO182" s="27">
        <f t="shared" si="770"/>
        <v>0.94</v>
      </c>
      <c r="AP182" s="27">
        <f t="shared" si="770"/>
        <v>0.94499999999999995</v>
      </c>
    </row>
    <row r="183" spans="2:42" hidden="1" outlineLevel="1" x14ac:dyDescent="0.25">
      <c r="B183" s="1">
        <f t="shared" si="597"/>
        <v>31</v>
      </c>
      <c r="F183" s="24">
        <f t="shared" si="602"/>
        <v>47119</v>
      </c>
      <c r="G183" s="25">
        <f t="shared" si="592"/>
        <v>0.94243917395709031</v>
      </c>
      <c r="H183" s="25"/>
      <c r="I183" s="25"/>
      <c r="J183" s="25"/>
      <c r="K183" s="25"/>
      <c r="L183" s="25"/>
      <c r="M183" s="25"/>
      <c r="N183" s="25"/>
      <c r="O183" s="23"/>
      <c r="P183" s="25">
        <f t="shared" si="691"/>
        <v>1</v>
      </c>
      <c r="Q183" s="25">
        <f t="shared" si="692"/>
        <v>0.90811336180831226</v>
      </c>
      <c r="R183" s="25">
        <f t="shared" si="693"/>
        <v>0.90811336180831226</v>
      </c>
      <c r="S183" s="25">
        <f t="shared" si="694"/>
        <v>1</v>
      </c>
      <c r="T183" s="25">
        <f t="shared" si="695"/>
        <v>1</v>
      </c>
      <c r="U183" s="25">
        <f t="shared" si="696"/>
        <v>0.90811336180831226</v>
      </c>
      <c r="V183" s="25">
        <f t="shared" si="697"/>
        <v>0.90811336180831226</v>
      </c>
      <c r="W183" s="25">
        <f t="shared" si="698"/>
        <v>1</v>
      </c>
      <c r="X183" s="25">
        <f t="shared" si="699"/>
        <v>1</v>
      </c>
      <c r="Y183" s="25">
        <f t="shared" si="700"/>
        <v>1</v>
      </c>
      <c r="Z183" s="25">
        <f t="shared" si="701"/>
        <v>1</v>
      </c>
      <c r="AA183" s="25">
        <f t="shared" si="702"/>
        <v>1</v>
      </c>
      <c r="AB183" s="25">
        <f t="shared" si="703"/>
        <v>1</v>
      </c>
      <c r="AC183" s="25">
        <f t="shared" si="704"/>
        <v>0.91915971529191409</v>
      </c>
      <c r="AD183" s="25">
        <f t="shared" si="705"/>
        <v>0.92281941195726325</v>
      </c>
      <c r="AE183" s="25">
        <f t="shared" si="706"/>
        <v>0.94162280691437572</v>
      </c>
      <c r="AF183" s="25">
        <f t="shared" si="706"/>
        <v>0.91823450322479194</v>
      </c>
      <c r="AG183" s="25">
        <f t="shared" ref="AG183" si="772">IF($F183=AG$4,1,IF($F183&gt;=EDATE(AG$4,12),IF(AG$12="Prior Year",AG171*(1-AG$11),AG171-AG$11),IF(AG182&gt;0,AG182,0)))*IF($F183&lt;EDATE(AG$4,AG$5*12),1,0)</f>
        <v>0</v>
      </c>
      <c r="AH183" s="25">
        <f t="shared" si="708"/>
        <v>0.91915971529191409</v>
      </c>
      <c r="AI183" s="25">
        <f t="shared" si="708"/>
        <v>0.95111013046577186</v>
      </c>
      <c r="AJ183" s="25">
        <f t="shared" ref="AJ183:AK183" si="773">IF($F183=AJ$4,1,IF($F183&gt;=EDATE(AJ$4,12),IF(AJ$12="Prior Year",AJ171*(1-AJ$11),AJ171-AJ$11),IF(AJ182&gt;0,AJ182,0)))*IF($F183&lt;EDATE(AJ$4,AJ$5*12),1,0)</f>
        <v>0.95111013046577186</v>
      </c>
      <c r="AK183" s="25">
        <f t="shared" si="773"/>
        <v>0.95111013046577186</v>
      </c>
      <c r="AL183" s="25">
        <f t="shared" ref="AL183:AP183" si="774">IF($F183=AL$4,1,IF($F183&gt;=EDATE(AL$4,12),IF(AL$12="Prior Year",AL171*(1-AL$11),AL171-AL$11),IF(AL182&gt;0,AL182,0)))*IF($F183&lt;EDATE(AL$4,AL$5*12),1,0)</f>
        <v>0.95111013046577186</v>
      </c>
      <c r="AM183" s="25">
        <f t="shared" si="774"/>
        <v>0.95111013046577186</v>
      </c>
      <c r="AN183" s="25">
        <f t="shared" ref="AN183" si="775">IF($F183=AN$4,1,IF($F183&gt;=EDATE(AN$4,12),IF(AN$12="Prior Year",AN171*(1-AN$11),AN171-AN$11),IF(AN182&gt;0,AN182,0)))*IF($F183&lt;EDATE(AN$4,AN$5*12),1,0)</f>
        <v>0.95111013046577186</v>
      </c>
      <c r="AO183" s="25">
        <f t="shared" si="774"/>
        <v>0.94</v>
      </c>
      <c r="AP183" s="25">
        <f t="shared" si="774"/>
        <v>0.94</v>
      </c>
    </row>
    <row r="184" spans="2:42" hidden="1" outlineLevel="1" x14ac:dyDescent="0.25">
      <c r="B184" s="1">
        <f t="shared" si="597"/>
        <v>28</v>
      </c>
      <c r="F184" s="24">
        <f t="shared" si="602"/>
        <v>47150</v>
      </c>
      <c r="G184" s="25">
        <f t="shared" si="592"/>
        <v>0.94243917395709031</v>
      </c>
      <c r="H184" s="25"/>
      <c r="I184" s="25"/>
      <c r="J184" s="25"/>
      <c r="K184" s="25"/>
      <c r="L184" s="25"/>
      <c r="M184" s="25"/>
      <c r="N184" s="25"/>
      <c r="O184" s="23"/>
      <c r="P184" s="25">
        <f t="shared" si="691"/>
        <v>1</v>
      </c>
      <c r="Q184" s="25">
        <f t="shared" si="692"/>
        <v>0.90811336180831226</v>
      </c>
      <c r="R184" s="25">
        <f t="shared" si="693"/>
        <v>0.90811336180831226</v>
      </c>
      <c r="S184" s="25">
        <f t="shared" si="694"/>
        <v>1</v>
      </c>
      <c r="T184" s="25">
        <f t="shared" si="695"/>
        <v>1</v>
      </c>
      <c r="U184" s="25">
        <f t="shared" si="696"/>
        <v>0.90811336180831226</v>
      </c>
      <c r="V184" s="25">
        <f t="shared" si="697"/>
        <v>0.90811336180831226</v>
      </c>
      <c r="W184" s="25">
        <f t="shared" si="698"/>
        <v>1</v>
      </c>
      <c r="X184" s="25">
        <f t="shared" si="699"/>
        <v>1</v>
      </c>
      <c r="Y184" s="25">
        <f t="shared" si="700"/>
        <v>1</v>
      </c>
      <c r="Z184" s="25">
        <f t="shared" si="701"/>
        <v>1</v>
      </c>
      <c r="AA184" s="25">
        <f t="shared" si="702"/>
        <v>1</v>
      </c>
      <c r="AB184" s="25">
        <f t="shared" si="703"/>
        <v>1</v>
      </c>
      <c r="AC184" s="25">
        <f t="shared" si="704"/>
        <v>0.91915971529191409</v>
      </c>
      <c r="AD184" s="25">
        <f t="shared" si="705"/>
        <v>0.92281941195726325</v>
      </c>
      <c r="AE184" s="25">
        <f t="shared" si="706"/>
        <v>0.94162280691437572</v>
      </c>
      <c r="AF184" s="25">
        <f t="shared" si="706"/>
        <v>0.91823450322479194</v>
      </c>
      <c r="AG184" s="25">
        <f t="shared" ref="AG184" si="776">IF($F184=AG$4,1,IF($F184&gt;=EDATE(AG$4,12),IF(AG$12="Prior Year",AG172*(1-AG$11),AG172-AG$11),IF(AG183&gt;0,AG183,0)))*IF($F184&lt;EDATE(AG$4,AG$5*12),1,0)</f>
        <v>0</v>
      </c>
      <c r="AH184" s="25">
        <f t="shared" si="708"/>
        <v>0.91915971529191409</v>
      </c>
      <c r="AI184" s="25">
        <f t="shared" si="708"/>
        <v>0.95111013046577186</v>
      </c>
      <c r="AJ184" s="25">
        <f t="shared" ref="AJ184:AK184" si="777">IF($F184=AJ$4,1,IF($F184&gt;=EDATE(AJ$4,12),IF(AJ$12="Prior Year",AJ172*(1-AJ$11),AJ172-AJ$11),IF(AJ183&gt;0,AJ183,0)))*IF($F184&lt;EDATE(AJ$4,AJ$5*12),1,0)</f>
        <v>0.95111013046577186</v>
      </c>
      <c r="AK184" s="25">
        <f t="shared" si="777"/>
        <v>0.95111013046577186</v>
      </c>
      <c r="AL184" s="25">
        <f t="shared" ref="AL184:AP184" si="778">IF($F184=AL$4,1,IF($F184&gt;=EDATE(AL$4,12),IF(AL$12="Prior Year",AL172*(1-AL$11),AL172-AL$11),IF(AL183&gt;0,AL183,0)))*IF($F184&lt;EDATE(AL$4,AL$5*12),1,0)</f>
        <v>0.95111013046577186</v>
      </c>
      <c r="AM184" s="25">
        <f t="shared" si="778"/>
        <v>0.95111013046577186</v>
      </c>
      <c r="AN184" s="25">
        <f t="shared" ref="AN184" si="779">IF($F184=AN$4,1,IF($F184&gt;=EDATE(AN$4,12),IF(AN$12="Prior Year",AN172*(1-AN$11),AN172-AN$11),IF(AN183&gt;0,AN183,0)))*IF($F184&lt;EDATE(AN$4,AN$5*12),1,0)</f>
        <v>0.95111013046577186</v>
      </c>
      <c r="AO184" s="25">
        <f t="shared" si="778"/>
        <v>0.94</v>
      </c>
      <c r="AP184" s="25">
        <f t="shared" si="778"/>
        <v>0.94</v>
      </c>
    </row>
    <row r="185" spans="2:42" hidden="1" outlineLevel="1" x14ac:dyDescent="0.25">
      <c r="B185" s="1">
        <f t="shared" si="597"/>
        <v>31</v>
      </c>
      <c r="F185" s="24">
        <f t="shared" si="602"/>
        <v>47178</v>
      </c>
      <c r="G185" s="25">
        <f t="shared" si="592"/>
        <v>0.94243917395709031</v>
      </c>
      <c r="H185" s="25"/>
      <c r="I185" s="25"/>
      <c r="J185" s="25"/>
      <c r="K185" s="25"/>
      <c r="L185" s="25"/>
      <c r="M185" s="25"/>
      <c r="N185" s="25"/>
      <c r="O185" s="23"/>
      <c r="P185" s="25">
        <f t="shared" si="691"/>
        <v>1</v>
      </c>
      <c r="Q185" s="25">
        <f t="shared" si="692"/>
        <v>0.90811336180831226</v>
      </c>
      <c r="R185" s="25">
        <f t="shared" si="693"/>
        <v>0.90811336180831226</v>
      </c>
      <c r="S185" s="25">
        <f t="shared" si="694"/>
        <v>1</v>
      </c>
      <c r="T185" s="25">
        <f t="shared" si="695"/>
        <v>1</v>
      </c>
      <c r="U185" s="25">
        <f t="shared" si="696"/>
        <v>0.90811336180831226</v>
      </c>
      <c r="V185" s="25">
        <f t="shared" si="697"/>
        <v>0.90811336180831226</v>
      </c>
      <c r="W185" s="25">
        <f t="shared" si="698"/>
        <v>1</v>
      </c>
      <c r="X185" s="25">
        <f t="shared" si="699"/>
        <v>1</v>
      </c>
      <c r="Y185" s="25">
        <f t="shared" si="700"/>
        <v>1</v>
      </c>
      <c r="Z185" s="25">
        <f t="shared" si="701"/>
        <v>1</v>
      </c>
      <c r="AA185" s="25">
        <f t="shared" si="702"/>
        <v>1</v>
      </c>
      <c r="AB185" s="25">
        <f t="shared" si="703"/>
        <v>1</v>
      </c>
      <c r="AC185" s="25">
        <f t="shared" si="704"/>
        <v>0.91915971529191409</v>
      </c>
      <c r="AD185" s="25">
        <f t="shared" si="705"/>
        <v>0.92281941195726325</v>
      </c>
      <c r="AE185" s="25">
        <f t="shared" si="706"/>
        <v>0.94162280691437572</v>
      </c>
      <c r="AF185" s="25">
        <f t="shared" si="706"/>
        <v>0.91823450322479194</v>
      </c>
      <c r="AG185" s="25">
        <f t="shared" ref="AG185" si="780">IF($F185=AG$4,1,IF($F185&gt;=EDATE(AG$4,12),IF(AG$12="Prior Year",AG173*(1-AG$11),AG173-AG$11),IF(AG184&gt;0,AG184,0)))*IF($F185&lt;EDATE(AG$4,AG$5*12),1,0)</f>
        <v>0</v>
      </c>
      <c r="AH185" s="25">
        <f t="shared" si="708"/>
        <v>0.91915971529191409</v>
      </c>
      <c r="AI185" s="25">
        <f t="shared" si="708"/>
        <v>0.95111013046577186</v>
      </c>
      <c r="AJ185" s="25">
        <f t="shared" ref="AJ185:AK185" si="781">IF($F185=AJ$4,1,IF($F185&gt;=EDATE(AJ$4,12),IF(AJ$12="Prior Year",AJ173*(1-AJ$11),AJ173-AJ$11),IF(AJ184&gt;0,AJ184,0)))*IF($F185&lt;EDATE(AJ$4,AJ$5*12),1,0)</f>
        <v>0.95111013046577186</v>
      </c>
      <c r="AK185" s="25">
        <f t="shared" si="781"/>
        <v>0.95111013046577186</v>
      </c>
      <c r="AL185" s="25">
        <f t="shared" ref="AL185:AP185" si="782">IF($F185=AL$4,1,IF($F185&gt;=EDATE(AL$4,12),IF(AL$12="Prior Year",AL173*(1-AL$11),AL173-AL$11),IF(AL184&gt;0,AL184,0)))*IF($F185&lt;EDATE(AL$4,AL$5*12),1,0)</f>
        <v>0.95111013046577186</v>
      </c>
      <c r="AM185" s="25">
        <f t="shared" si="782"/>
        <v>0.95111013046577186</v>
      </c>
      <c r="AN185" s="25">
        <f t="shared" ref="AN185" si="783">IF($F185=AN$4,1,IF($F185&gt;=EDATE(AN$4,12),IF(AN$12="Prior Year",AN173*(1-AN$11),AN173-AN$11),IF(AN184&gt;0,AN184,0)))*IF($F185&lt;EDATE(AN$4,AN$5*12),1,0)</f>
        <v>0.95111013046577186</v>
      </c>
      <c r="AO185" s="25">
        <f t="shared" si="782"/>
        <v>0.94</v>
      </c>
      <c r="AP185" s="25">
        <f t="shared" si="782"/>
        <v>0.94</v>
      </c>
    </row>
    <row r="186" spans="2:42" hidden="1" outlineLevel="1" x14ac:dyDescent="0.25">
      <c r="B186" s="1">
        <f t="shared" si="597"/>
        <v>30</v>
      </c>
      <c r="F186" s="24">
        <f t="shared" si="602"/>
        <v>47209</v>
      </c>
      <c r="G186" s="25">
        <f t="shared" si="592"/>
        <v>0.94243917395709031</v>
      </c>
      <c r="H186" s="25"/>
      <c r="I186" s="25"/>
      <c r="J186" s="25"/>
      <c r="K186" s="25"/>
      <c r="L186" s="25"/>
      <c r="M186" s="25"/>
      <c r="N186" s="25"/>
      <c r="O186" s="23"/>
      <c r="P186" s="25">
        <f t="shared" si="691"/>
        <v>1</v>
      </c>
      <c r="Q186" s="25">
        <f t="shared" si="692"/>
        <v>0.90811336180831226</v>
      </c>
      <c r="R186" s="25">
        <f t="shared" si="693"/>
        <v>0.90811336180831226</v>
      </c>
      <c r="S186" s="25">
        <f t="shared" si="694"/>
        <v>1</v>
      </c>
      <c r="T186" s="25">
        <f t="shared" si="695"/>
        <v>1</v>
      </c>
      <c r="U186" s="25">
        <f t="shared" si="696"/>
        <v>0.90811336180831226</v>
      </c>
      <c r="V186" s="25">
        <f t="shared" si="697"/>
        <v>0.90811336180831226</v>
      </c>
      <c r="W186" s="25">
        <f t="shared" si="698"/>
        <v>1</v>
      </c>
      <c r="X186" s="25">
        <f t="shared" si="699"/>
        <v>1</v>
      </c>
      <c r="Y186" s="25">
        <f t="shared" si="700"/>
        <v>1</v>
      </c>
      <c r="Z186" s="25">
        <f t="shared" si="701"/>
        <v>1</v>
      </c>
      <c r="AA186" s="25">
        <f t="shared" si="702"/>
        <v>1</v>
      </c>
      <c r="AB186" s="25">
        <f t="shared" si="703"/>
        <v>1</v>
      </c>
      <c r="AC186" s="25">
        <f t="shared" si="704"/>
        <v>0.91915971529191409</v>
      </c>
      <c r="AD186" s="25">
        <f t="shared" si="705"/>
        <v>0.92281941195726325</v>
      </c>
      <c r="AE186" s="25">
        <f t="shared" si="706"/>
        <v>0.94162280691437572</v>
      </c>
      <c r="AF186" s="25">
        <f t="shared" si="706"/>
        <v>0.91823450322479194</v>
      </c>
      <c r="AG186" s="25">
        <f t="shared" ref="AG186" si="784">IF($F186=AG$4,1,IF($F186&gt;=EDATE(AG$4,12),IF(AG$12="Prior Year",AG174*(1-AG$11),AG174-AG$11),IF(AG185&gt;0,AG185,0)))*IF($F186&lt;EDATE(AG$4,AG$5*12),1,0)</f>
        <v>0</v>
      </c>
      <c r="AH186" s="25">
        <f t="shared" si="708"/>
        <v>0.91915971529191409</v>
      </c>
      <c r="AI186" s="25">
        <f t="shared" si="708"/>
        <v>0.95111013046577186</v>
      </c>
      <c r="AJ186" s="25">
        <f t="shared" ref="AJ186:AK186" si="785">IF($F186=AJ$4,1,IF($F186&gt;=EDATE(AJ$4,12),IF(AJ$12="Prior Year",AJ174*(1-AJ$11),AJ174-AJ$11),IF(AJ185&gt;0,AJ185,0)))*IF($F186&lt;EDATE(AJ$4,AJ$5*12),1,0)</f>
        <v>0.95111013046577186</v>
      </c>
      <c r="AK186" s="25">
        <f t="shared" si="785"/>
        <v>0.95111013046577186</v>
      </c>
      <c r="AL186" s="25">
        <f t="shared" ref="AL186:AP186" si="786">IF($F186=AL$4,1,IF($F186&gt;=EDATE(AL$4,12),IF(AL$12="Prior Year",AL174*(1-AL$11),AL174-AL$11),IF(AL185&gt;0,AL185,0)))*IF($F186&lt;EDATE(AL$4,AL$5*12),1,0)</f>
        <v>0.95111013046577186</v>
      </c>
      <c r="AM186" s="25">
        <f t="shared" si="786"/>
        <v>0.95111013046577186</v>
      </c>
      <c r="AN186" s="25">
        <f t="shared" ref="AN186" si="787">IF($F186=AN$4,1,IF($F186&gt;=EDATE(AN$4,12),IF(AN$12="Prior Year",AN174*(1-AN$11),AN174-AN$11),IF(AN185&gt;0,AN185,0)))*IF($F186&lt;EDATE(AN$4,AN$5*12),1,0)</f>
        <v>0.95111013046577186</v>
      </c>
      <c r="AO186" s="25">
        <f t="shared" si="786"/>
        <v>0.94</v>
      </c>
      <c r="AP186" s="25">
        <f t="shared" si="786"/>
        <v>0.94</v>
      </c>
    </row>
    <row r="187" spans="2:42" hidden="1" outlineLevel="1" x14ac:dyDescent="0.25">
      <c r="B187" s="1">
        <f t="shared" si="597"/>
        <v>31</v>
      </c>
      <c r="F187" s="24">
        <f t="shared" si="602"/>
        <v>47239</v>
      </c>
      <c r="G187" s="25">
        <f t="shared" si="592"/>
        <v>0.94243917395709031</v>
      </c>
      <c r="H187" s="25"/>
      <c r="I187" s="25"/>
      <c r="J187" s="25"/>
      <c r="K187" s="25"/>
      <c r="L187" s="25"/>
      <c r="M187" s="25"/>
      <c r="N187" s="25"/>
      <c r="O187" s="23"/>
      <c r="P187" s="25">
        <f t="shared" si="691"/>
        <v>1</v>
      </c>
      <c r="Q187" s="25">
        <f t="shared" si="692"/>
        <v>0.90811336180831226</v>
      </c>
      <c r="R187" s="25">
        <f t="shared" si="693"/>
        <v>0.90811336180831226</v>
      </c>
      <c r="S187" s="25">
        <f t="shared" si="694"/>
        <v>1</v>
      </c>
      <c r="T187" s="25">
        <f t="shared" si="695"/>
        <v>1</v>
      </c>
      <c r="U187" s="25">
        <f t="shared" si="696"/>
        <v>0.90811336180831226</v>
      </c>
      <c r="V187" s="25">
        <f t="shared" si="697"/>
        <v>0.90811336180831226</v>
      </c>
      <c r="W187" s="25">
        <f t="shared" si="698"/>
        <v>1</v>
      </c>
      <c r="X187" s="25">
        <f t="shared" si="699"/>
        <v>1</v>
      </c>
      <c r="Y187" s="25">
        <f t="shared" si="700"/>
        <v>1</v>
      </c>
      <c r="Z187" s="25">
        <f t="shared" si="701"/>
        <v>1</v>
      </c>
      <c r="AA187" s="25">
        <f t="shared" si="702"/>
        <v>1</v>
      </c>
      <c r="AB187" s="25">
        <f t="shared" si="703"/>
        <v>1</v>
      </c>
      <c r="AC187" s="25">
        <f t="shared" si="704"/>
        <v>0.91915971529191409</v>
      </c>
      <c r="AD187" s="25">
        <f t="shared" si="705"/>
        <v>0.92281941195726325</v>
      </c>
      <c r="AE187" s="25">
        <f t="shared" si="706"/>
        <v>0.94162280691437572</v>
      </c>
      <c r="AF187" s="25">
        <f t="shared" si="706"/>
        <v>0.91823450322479194</v>
      </c>
      <c r="AG187" s="25">
        <f t="shared" ref="AG187" si="788">IF($F187=AG$4,1,IF($F187&gt;=EDATE(AG$4,12),IF(AG$12="Prior Year",AG175*(1-AG$11),AG175-AG$11),IF(AG186&gt;0,AG186,0)))*IF($F187&lt;EDATE(AG$4,AG$5*12),1,0)</f>
        <v>0</v>
      </c>
      <c r="AH187" s="25">
        <f t="shared" si="708"/>
        <v>0.91915971529191409</v>
      </c>
      <c r="AI187" s="25">
        <f t="shared" si="708"/>
        <v>0.95111013046577186</v>
      </c>
      <c r="AJ187" s="25">
        <f t="shared" ref="AJ187:AK187" si="789">IF($F187=AJ$4,1,IF($F187&gt;=EDATE(AJ$4,12),IF(AJ$12="Prior Year",AJ175*(1-AJ$11),AJ175-AJ$11),IF(AJ186&gt;0,AJ186,0)))*IF($F187&lt;EDATE(AJ$4,AJ$5*12),1,0)</f>
        <v>0.95111013046577186</v>
      </c>
      <c r="AK187" s="25">
        <f t="shared" si="789"/>
        <v>0.95111013046577186</v>
      </c>
      <c r="AL187" s="25">
        <f t="shared" ref="AL187:AP187" si="790">IF($F187=AL$4,1,IF($F187&gt;=EDATE(AL$4,12),IF(AL$12="Prior Year",AL175*(1-AL$11),AL175-AL$11),IF(AL186&gt;0,AL186,0)))*IF($F187&lt;EDATE(AL$4,AL$5*12),1,0)</f>
        <v>0.95111013046577186</v>
      </c>
      <c r="AM187" s="25">
        <f t="shared" si="790"/>
        <v>0.95111013046577186</v>
      </c>
      <c r="AN187" s="25">
        <f t="shared" ref="AN187" si="791">IF($F187=AN$4,1,IF($F187&gt;=EDATE(AN$4,12),IF(AN$12="Prior Year",AN175*(1-AN$11),AN175-AN$11),IF(AN186&gt;0,AN186,0)))*IF($F187&lt;EDATE(AN$4,AN$5*12),1,0)</f>
        <v>0.95111013046577186</v>
      </c>
      <c r="AO187" s="25">
        <f t="shared" si="790"/>
        <v>0.94</v>
      </c>
      <c r="AP187" s="25">
        <f t="shared" si="790"/>
        <v>0.94</v>
      </c>
    </row>
    <row r="188" spans="2:42" hidden="1" outlineLevel="1" x14ac:dyDescent="0.25">
      <c r="B188" s="1">
        <f t="shared" si="597"/>
        <v>30</v>
      </c>
      <c r="F188" s="24">
        <f t="shared" si="602"/>
        <v>47270</v>
      </c>
      <c r="G188" s="25">
        <f t="shared" si="592"/>
        <v>0.94243917395709031</v>
      </c>
      <c r="H188" s="25"/>
      <c r="I188" s="25"/>
      <c r="J188" s="25"/>
      <c r="K188" s="25"/>
      <c r="L188" s="25"/>
      <c r="M188" s="25"/>
      <c r="N188" s="25"/>
      <c r="O188" s="23"/>
      <c r="P188" s="25">
        <f t="shared" si="691"/>
        <v>1</v>
      </c>
      <c r="Q188" s="25">
        <f t="shared" si="692"/>
        <v>0.90811336180831226</v>
      </c>
      <c r="R188" s="25">
        <f t="shared" si="693"/>
        <v>0.90811336180831226</v>
      </c>
      <c r="S188" s="25">
        <f t="shared" si="694"/>
        <v>1</v>
      </c>
      <c r="T188" s="25">
        <f t="shared" si="695"/>
        <v>1</v>
      </c>
      <c r="U188" s="25">
        <f t="shared" si="696"/>
        <v>0.90811336180831226</v>
      </c>
      <c r="V188" s="25">
        <f t="shared" si="697"/>
        <v>0.90811336180831226</v>
      </c>
      <c r="W188" s="25">
        <f t="shared" si="698"/>
        <v>1</v>
      </c>
      <c r="X188" s="25">
        <f t="shared" si="699"/>
        <v>1</v>
      </c>
      <c r="Y188" s="25">
        <f t="shared" si="700"/>
        <v>1</v>
      </c>
      <c r="Z188" s="25">
        <f t="shared" si="701"/>
        <v>1</v>
      </c>
      <c r="AA188" s="25">
        <f t="shared" si="702"/>
        <v>1</v>
      </c>
      <c r="AB188" s="25">
        <f t="shared" si="703"/>
        <v>1</v>
      </c>
      <c r="AC188" s="25">
        <f t="shared" si="704"/>
        <v>0.91915971529191409</v>
      </c>
      <c r="AD188" s="25">
        <f t="shared" si="705"/>
        <v>0.92281941195726325</v>
      </c>
      <c r="AE188" s="25">
        <f t="shared" si="706"/>
        <v>0.94162280691437572</v>
      </c>
      <c r="AF188" s="25">
        <f t="shared" si="706"/>
        <v>0.91823450322479194</v>
      </c>
      <c r="AG188" s="25">
        <f t="shared" ref="AG188" si="792">IF($F188=AG$4,1,IF($F188&gt;=EDATE(AG$4,12),IF(AG$12="Prior Year",AG176*(1-AG$11),AG176-AG$11),IF(AG187&gt;0,AG187,0)))*IF($F188&lt;EDATE(AG$4,AG$5*12),1,0)</f>
        <v>0</v>
      </c>
      <c r="AH188" s="25">
        <f t="shared" si="708"/>
        <v>0.91915971529191409</v>
      </c>
      <c r="AI188" s="25">
        <f t="shared" si="708"/>
        <v>0.95111013046577186</v>
      </c>
      <c r="AJ188" s="25">
        <f t="shared" ref="AJ188:AK188" si="793">IF($F188=AJ$4,1,IF($F188&gt;=EDATE(AJ$4,12),IF(AJ$12="Prior Year",AJ176*(1-AJ$11),AJ176-AJ$11),IF(AJ187&gt;0,AJ187,0)))*IF($F188&lt;EDATE(AJ$4,AJ$5*12),1,0)</f>
        <v>0.95111013046577186</v>
      </c>
      <c r="AK188" s="25">
        <f t="shared" si="793"/>
        <v>0.95111013046577186</v>
      </c>
      <c r="AL188" s="25">
        <f t="shared" ref="AL188:AP188" si="794">IF($F188=AL$4,1,IF($F188&gt;=EDATE(AL$4,12),IF(AL$12="Prior Year",AL176*(1-AL$11),AL176-AL$11),IF(AL187&gt;0,AL187,0)))*IF($F188&lt;EDATE(AL$4,AL$5*12),1,0)</f>
        <v>0.95111013046577186</v>
      </c>
      <c r="AM188" s="25">
        <f t="shared" si="794"/>
        <v>0.95111013046577186</v>
      </c>
      <c r="AN188" s="25">
        <f t="shared" ref="AN188" si="795">IF($F188=AN$4,1,IF($F188&gt;=EDATE(AN$4,12),IF(AN$12="Prior Year",AN176*(1-AN$11),AN176-AN$11),IF(AN187&gt;0,AN187,0)))*IF($F188&lt;EDATE(AN$4,AN$5*12),1,0)</f>
        <v>0.95111013046577186</v>
      </c>
      <c r="AO188" s="25">
        <f t="shared" si="794"/>
        <v>0.94</v>
      </c>
      <c r="AP188" s="25">
        <f t="shared" si="794"/>
        <v>0.94</v>
      </c>
    </row>
    <row r="189" spans="2:42" hidden="1" outlineLevel="1" x14ac:dyDescent="0.25">
      <c r="B189" s="1">
        <f t="shared" si="597"/>
        <v>31</v>
      </c>
      <c r="F189" s="24">
        <f t="shared" si="602"/>
        <v>47300</v>
      </c>
      <c r="G189" s="25">
        <f t="shared" si="592"/>
        <v>0.94089309736923854</v>
      </c>
      <c r="H189" s="25"/>
      <c r="I189" s="25"/>
      <c r="J189" s="25"/>
      <c r="K189" s="25"/>
      <c r="L189" s="25"/>
      <c r="M189" s="25"/>
      <c r="N189" s="25"/>
      <c r="O189" s="23"/>
      <c r="P189" s="25">
        <f t="shared" si="691"/>
        <v>1</v>
      </c>
      <c r="Q189" s="25">
        <f t="shared" si="692"/>
        <v>0.90811336180831226</v>
      </c>
      <c r="R189" s="25">
        <f t="shared" si="693"/>
        <v>0.90811336180831226</v>
      </c>
      <c r="S189" s="25">
        <f t="shared" si="694"/>
        <v>1</v>
      </c>
      <c r="T189" s="25">
        <f t="shared" si="695"/>
        <v>1</v>
      </c>
      <c r="U189" s="25">
        <f t="shared" si="696"/>
        <v>0.90811336180831226</v>
      </c>
      <c r="V189" s="25">
        <f t="shared" si="697"/>
        <v>0.90811336180831226</v>
      </c>
      <c r="W189" s="25">
        <f t="shared" si="698"/>
        <v>1</v>
      </c>
      <c r="X189" s="25">
        <f t="shared" si="699"/>
        <v>1</v>
      </c>
      <c r="Y189" s="25">
        <f t="shared" si="700"/>
        <v>1</v>
      </c>
      <c r="Z189" s="25">
        <f t="shared" si="701"/>
        <v>1</v>
      </c>
      <c r="AA189" s="25">
        <f t="shared" si="702"/>
        <v>1</v>
      </c>
      <c r="AB189" s="25">
        <f t="shared" si="703"/>
        <v>1</v>
      </c>
      <c r="AC189" s="25">
        <f t="shared" si="704"/>
        <v>0.91915971529191409</v>
      </c>
      <c r="AD189" s="25">
        <f t="shared" si="705"/>
        <v>0.92281941195726325</v>
      </c>
      <c r="AE189" s="25">
        <f t="shared" si="706"/>
        <v>0.94162280691437572</v>
      </c>
      <c r="AF189" s="25">
        <f t="shared" si="706"/>
        <v>0.68379775662021214</v>
      </c>
      <c r="AG189" s="25">
        <f t="shared" ref="AG189" si="796">IF($F189=AG$4,1,IF($F189&gt;=EDATE(AG$4,12),IF(AG$12="Prior Year",AG177*(1-AG$11),AG177-AG$11),IF(AG188&gt;0,AG188,0)))*IF($F189&lt;EDATE(AG$4,AG$5*12),1,0)</f>
        <v>0</v>
      </c>
      <c r="AH189" s="25">
        <f t="shared" si="708"/>
        <v>0.91915971529191409</v>
      </c>
      <c r="AI189" s="25">
        <f t="shared" si="708"/>
        <v>0.95111013046577186</v>
      </c>
      <c r="AJ189" s="25">
        <f t="shared" ref="AJ189:AK189" si="797">IF($F189=AJ$4,1,IF($F189&gt;=EDATE(AJ$4,12),IF(AJ$12="Prior Year",AJ177*(1-AJ$11),AJ177-AJ$11),IF(AJ188&gt;0,AJ188,0)))*IF($F189&lt;EDATE(AJ$4,AJ$5*12),1,0)</f>
        <v>0.95111013046577186</v>
      </c>
      <c r="AK189" s="25">
        <f t="shared" si="797"/>
        <v>0.95111013046577186</v>
      </c>
      <c r="AL189" s="25">
        <f t="shared" ref="AL189:AP189" si="798">IF($F189=AL$4,1,IF($F189&gt;=EDATE(AL$4,12),IF(AL$12="Prior Year",AL177*(1-AL$11),AL177-AL$11),IF(AL188&gt;0,AL188,0)))*IF($F189&lt;EDATE(AL$4,AL$5*12),1,0)</f>
        <v>0.95111013046577186</v>
      </c>
      <c r="AM189" s="25">
        <f t="shared" si="798"/>
        <v>0.95111013046577186</v>
      </c>
      <c r="AN189" s="25">
        <f t="shared" ref="AN189" si="799">IF($F189=AN$4,1,IF($F189&gt;=EDATE(AN$4,12),IF(AN$12="Prior Year",AN177*(1-AN$11),AN177-AN$11),IF(AN188&gt;0,AN188,0)))*IF($F189&lt;EDATE(AN$4,AN$5*12),1,0)</f>
        <v>0.95111013046577186</v>
      </c>
      <c r="AO189" s="25">
        <f t="shared" si="798"/>
        <v>0.94</v>
      </c>
      <c r="AP189" s="25">
        <f t="shared" si="798"/>
        <v>0.94</v>
      </c>
    </row>
    <row r="190" spans="2:42" hidden="1" outlineLevel="1" x14ac:dyDescent="0.25">
      <c r="B190" s="1">
        <f t="shared" si="597"/>
        <v>31</v>
      </c>
      <c r="F190" s="24">
        <f t="shared" si="602"/>
        <v>47331</v>
      </c>
      <c r="G190" s="25">
        <f t="shared" si="592"/>
        <v>0.94089309736923854</v>
      </c>
      <c r="H190" s="25"/>
      <c r="I190" s="25"/>
      <c r="J190" s="25"/>
      <c r="K190" s="25"/>
      <c r="L190" s="25"/>
      <c r="M190" s="25"/>
      <c r="N190" s="25"/>
      <c r="O190" s="23"/>
      <c r="P190" s="25">
        <f t="shared" si="691"/>
        <v>1</v>
      </c>
      <c r="Q190" s="25">
        <f t="shared" si="692"/>
        <v>0.90811336180831226</v>
      </c>
      <c r="R190" s="25">
        <f t="shared" si="693"/>
        <v>0.90811336180831226</v>
      </c>
      <c r="S190" s="25">
        <f t="shared" si="694"/>
        <v>1</v>
      </c>
      <c r="T190" s="25">
        <f t="shared" si="695"/>
        <v>1</v>
      </c>
      <c r="U190" s="25">
        <f t="shared" si="696"/>
        <v>0.90811336180831226</v>
      </c>
      <c r="V190" s="25">
        <f t="shared" si="697"/>
        <v>0.90811336180831226</v>
      </c>
      <c r="W190" s="25">
        <f t="shared" si="698"/>
        <v>1</v>
      </c>
      <c r="X190" s="25">
        <f t="shared" si="699"/>
        <v>1</v>
      </c>
      <c r="Y190" s="25">
        <f t="shared" si="700"/>
        <v>1</v>
      </c>
      <c r="Z190" s="25">
        <f t="shared" si="701"/>
        <v>1</v>
      </c>
      <c r="AA190" s="25">
        <f t="shared" si="702"/>
        <v>1</v>
      </c>
      <c r="AB190" s="25">
        <f t="shared" si="703"/>
        <v>1</v>
      </c>
      <c r="AC190" s="25">
        <f t="shared" si="704"/>
        <v>0.91915971529191409</v>
      </c>
      <c r="AD190" s="25">
        <f t="shared" si="705"/>
        <v>0.92281941195726325</v>
      </c>
      <c r="AE190" s="25">
        <f t="shared" si="706"/>
        <v>0.94162280691437572</v>
      </c>
      <c r="AF190" s="25">
        <f t="shared" si="706"/>
        <v>0.68379775662021214</v>
      </c>
      <c r="AG190" s="25">
        <f t="shared" ref="AG190" si="800">IF($F190=AG$4,1,IF($F190&gt;=EDATE(AG$4,12),IF(AG$12="Prior Year",AG178*(1-AG$11),AG178-AG$11),IF(AG189&gt;0,AG189,0)))*IF($F190&lt;EDATE(AG$4,AG$5*12),1,0)</f>
        <v>0</v>
      </c>
      <c r="AH190" s="25">
        <f t="shared" si="708"/>
        <v>0.91915971529191409</v>
      </c>
      <c r="AI190" s="25">
        <f t="shared" si="708"/>
        <v>0.95111013046577186</v>
      </c>
      <c r="AJ190" s="25">
        <f t="shared" ref="AJ190:AK190" si="801">IF($F190=AJ$4,1,IF($F190&gt;=EDATE(AJ$4,12),IF(AJ$12="Prior Year",AJ178*(1-AJ$11),AJ178-AJ$11),IF(AJ189&gt;0,AJ189,0)))*IF($F190&lt;EDATE(AJ$4,AJ$5*12),1,0)</f>
        <v>0.95111013046577186</v>
      </c>
      <c r="AK190" s="25">
        <f t="shared" si="801"/>
        <v>0.95111013046577186</v>
      </c>
      <c r="AL190" s="25">
        <f t="shared" ref="AL190:AP190" si="802">IF($F190=AL$4,1,IF($F190&gt;=EDATE(AL$4,12),IF(AL$12="Prior Year",AL178*(1-AL$11),AL178-AL$11),IF(AL189&gt;0,AL189,0)))*IF($F190&lt;EDATE(AL$4,AL$5*12),1,0)</f>
        <v>0.95111013046577186</v>
      </c>
      <c r="AM190" s="25">
        <f t="shared" si="802"/>
        <v>0.95111013046577186</v>
      </c>
      <c r="AN190" s="25">
        <f t="shared" ref="AN190" si="803">IF($F190=AN$4,1,IF($F190&gt;=EDATE(AN$4,12),IF(AN$12="Prior Year",AN178*(1-AN$11),AN178-AN$11),IF(AN189&gt;0,AN189,0)))*IF($F190&lt;EDATE(AN$4,AN$5*12),1,0)</f>
        <v>0.95111013046577186</v>
      </c>
      <c r="AO190" s="25">
        <f t="shared" si="802"/>
        <v>0.94</v>
      </c>
      <c r="AP190" s="25">
        <f t="shared" si="802"/>
        <v>0.94</v>
      </c>
    </row>
    <row r="191" spans="2:42" hidden="1" outlineLevel="1" x14ac:dyDescent="0.25">
      <c r="B191" s="1">
        <f t="shared" si="597"/>
        <v>30</v>
      </c>
      <c r="F191" s="24">
        <f t="shared" si="602"/>
        <v>47362</v>
      </c>
      <c r="G191" s="25">
        <f t="shared" si="592"/>
        <v>0.94089309736923854</v>
      </c>
      <c r="H191" s="25"/>
      <c r="I191" s="25"/>
      <c r="J191" s="25"/>
      <c r="K191" s="25"/>
      <c r="L191" s="25"/>
      <c r="M191" s="25"/>
      <c r="N191" s="25"/>
      <c r="O191" s="23"/>
      <c r="P191" s="25">
        <f t="shared" si="691"/>
        <v>1</v>
      </c>
      <c r="Q191" s="25">
        <f t="shared" si="692"/>
        <v>0.90811336180831226</v>
      </c>
      <c r="R191" s="25">
        <f t="shared" si="693"/>
        <v>0.90811336180831226</v>
      </c>
      <c r="S191" s="25">
        <f t="shared" si="694"/>
        <v>1</v>
      </c>
      <c r="T191" s="25">
        <f t="shared" si="695"/>
        <v>1</v>
      </c>
      <c r="U191" s="25">
        <f t="shared" si="696"/>
        <v>0.90811336180831226</v>
      </c>
      <c r="V191" s="25">
        <f t="shared" si="697"/>
        <v>0.90811336180831226</v>
      </c>
      <c r="W191" s="25">
        <f t="shared" si="698"/>
        <v>1</v>
      </c>
      <c r="X191" s="25">
        <f t="shared" si="699"/>
        <v>1</v>
      </c>
      <c r="Y191" s="25">
        <f t="shared" si="700"/>
        <v>1</v>
      </c>
      <c r="Z191" s="25">
        <f t="shared" si="701"/>
        <v>1</v>
      </c>
      <c r="AA191" s="25">
        <f t="shared" si="702"/>
        <v>1</v>
      </c>
      <c r="AB191" s="25">
        <f t="shared" si="703"/>
        <v>1</v>
      </c>
      <c r="AC191" s="25">
        <f t="shared" si="704"/>
        <v>0.91915971529191409</v>
      </c>
      <c r="AD191" s="25">
        <f t="shared" si="705"/>
        <v>0.92281941195726325</v>
      </c>
      <c r="AE191" s="25">
        <f t="shared" si="706"/>
        <v>0.94162280691437572</v>
      </c>
      <c r="AF191" s="25">
        <f t="shared" si="706"/>
        <v>0.68379775662021214</v>
      </c>
      <c r="AG191" s="25">
        <f t="shared" ref="AG191" si="804">IF($F191=AG$4,1,IF($F191&gt;=EDATE(AG$4,12),IF(AG$12="Prior Year",AG179*(1-AG$11),AG179-AG$11),IF(AG190&gt;0,AG190,0)))*IF($F191&lt;EDATE(AG$4,AG$5*12),1,0)</f>
        <v>0</v>
      </c>
      <c r="AH191" s="25">
        <f t="shared" si="708"/>
        <v>0.91915971529191409</v>
      </c>
      <c r="AI191" s="25">
        <f t="shared" si="708"/>
        <v>0.95111013046577186</v>
      </c>
      <c r="AJ191" s="25">
        <f t="shared" ref="AJ191:AK191" si="805">IF($F191=AJ$4,1,IF($F191&gt;=EDATE(AJ$4,12),IF(AJ$12="Prior Year",AJ179*(1-AJ$11),AJ179-AJ$11),IF(AJ190&gt;0,AJ190,0)))*IF($F191&lt;EDATE(AJ$4,AJ$5*12),1,0)</f>
        <v>0.95111013046577186</v>
      </c>
      <c r="AK191" s="25">
        <f t="shared" si="805"/>
        <v>0.95111013046577186</v>
      </c>
      <c r="AL191" s="25">
        <f t="shared" ref="AL191:AP191" si="806">IF($F191=AL$4,1,IF($F191&gt;=EDATE(AL$4,12),IF(AL$12="Prior Year",AL179*(1-AL$11),AL179-AL$11),IF(AL190&gt;0,AL190,0)))*IF($F191&lt;EDATE(AL$4,AL$5*12),1,0)</f>
        <v>0.95111013046577186</v>
      </c>
      <c r="AM191" s="25">
        <f t="shared" si="806"/>
        <v>0.95111013046577186</v>
      </c>
      <c r="AN191" s="25">
        <f t="shared" ref="AN191" si="807">IF($F191=AN$4,1,IF($F191&gt;=EDATE(AN$4,12),IF(AN$12="Prior Year",AN179*(1-AN$11),AN179-AN$11),IF(AN190&gt;0,AN190,0)))*IF($F191&lt;EDATE(AN$4,AN$5*12),1,0)</f>
        <v>0.95111013046577186</v>
      </c>
      <c r="AO191" s="25">
        <f t="shared" si="806"/>
        <v>0.94</v>
      </c>
      <c r="AP191" s="25">
        <f t="shared" si="806"/>
        <v>0.94</v>
      </c>
    </row>
    <row r="192" spans="2:42" hidden="1" outlineLevel="1" x14ac:dyDescent="0.25">
      <c r="B192" s="1">
        <f t="shared" si="597"/>
        <v>31</v>
      </c>
      <c r="F192" s="24">
        <f t="shared" si="602"/>
        <v>47392</v>
      </c>
      <c r="G192" s="25">
        <f t="shared" si="592"/>
        <v>0.94239627995138908</v>
      </c>
      <c r="H192" s="25"/>
      <c r="I192" s="25"/>
      <c r="J192" s="25"/>
      <c r="K192" s="25"/>
      <c r="L192" s="25"/>
      <c r="M192" s="25"/>
      <c r="N192" s="25"/>
      <c r="O192" s="23"/>
      <c r="P192" s="25">
        <f t="shared" si="691"/>
        <v>1</v>
      </c>
      <c r="Q192" s="25">
        <f t="shared" si="692"/>
        <v>0.90811336180831226</v>
      </c>
      <c r="R192" s="25">
        <f t="shared" si="693"/>
        <v>0.90811336180831226</v>
      </c>
      <c r="S192" s="25">
        <f t="shared" si="694"/>
        <v>1</v>
      </c>
      <c r="T192" s="25">
        <f t="shared" si="695"/>
        <v>1</v>
      </c>
      <c r="U192" s="25">
        <f t="shared" si="696"/>
        <v>0.90811336180831226</v>
      </c>
      <c r="V192" s="25">
        <f t="shared" si="697"/>
        <v>0.90811336180831226</v>
      </c>
      <c r="W192" s="25">
        <f t="shared" si="698"/>
        <v>1</v>
      </c>
      <c r="X192" s="25">
        <f t="shared" si="699"/>
        <v>1</v>
      </c>
      <c r="Y192" s="25">
        <f t="shared" si="700"/>
        <v>1</v>
      </c>
      <c r="Z192" s="25">
        <f t="shared" si="701"/>
        <v>1</v>
      </c>
      <c r="AA192" s="25">
        <f t="shared" si="702"/>
        <v>1</v>
      </c>
      <c r="AB192" s="25">
        <f t="shared" si="703"/>
        <v>1</v>
      </c>
      <c r="AC192" s="25">
        <f t="shared" si="704"/>
        <v>0.91915971529191409</v>
      </c>
      <c r="AD192" s="25">
        <f t="shared" si="705"/>
        <v>0.92281941195726325</v>
      </c>
      <c r="AE192" s="25">
        <f t="shared" si="706"/>
        <v>0.94162280691437572</v>
      </c>
      <c r="AF192" s="25">
        <f t="shared" si="706"/>
        <v>0.91173034216028304</v>
      </c>
      <c r="AG192" s="25">
        <f t="shared" ref="AG192" si="808">IF($F192=AG$4,1,IF($F192&gt;=EDATE(AG$4,12),IF(AG$12="Prior Year",AG180*(1-AG$11),AG180-AG$11),IF(AG191&gt;0,AG191,0)))*IF($F192&lt;EDATE(AG$4,AG$5*12),1,0)</f>
        <v>0</v>
      </c>
      <c r="AH192" s="25">
        <f t="shared" si="708"/>
        <v>0.91915971529191409</v>
      </c>
      <c r="AI192" s="25">
        <f t="shared" si="708"/>
        <v>0.95111013046577186</v>
      </c>
      <c r="AJ192" s="25">
        <f t="shared" ref="AJ192:AK192" si="809">IF($F192=AJ$4,1,IF($F192&gt;=EDATE(AJ$4,12),IF(AJ$12="Prior Year",AJ180*(1-AJ$11),AJ180-AJ$11),IF(AJ191&gt;0,AJ191,0)))*IF($F192&lt;EDATE(AJ$4,AJ$5*12),1,0)</f>
        <v>0.95111013046577186</v>
      </c>
      <c r="AK192" s="25">
        <f t="shared" si="809"/>
        <v>0.95111013046577186</v>
      </c>
      <c r="AL192" s="25">
        <f t="shared" ref="AL192:AP192" si="810">IF($F192=AL$4,1,IF($F192&gt;=EDATE(AL$4,12),IF(AL$12="Prior Year",AL180*(1-AL$11),AL180-AL$11),IF(AL191&gt;0,AL191,0)))*IF($F192&lt;EDATE(AL$4,AL$5*12),1,0)</f>
        <v>0.95111013046577186</v>
      </c>
      <c r="AM192" s="25">
        <f t="shared" si="810"/>
        <v>0.95111013046577186</v>
      </c>
      <c r="AN192" s="25">
        <f t="shared" ref="AN192" si="811">IF($F192=AN$4,1,IF($F192&gt;=EDATE(AN$4,12),IF(AN$12="Prior Year",AN180*(1-AN$11),AN180-AN$11),IF(AN191&gt;0,AN191,0)))*IF($F192&lt;EDATE(AN$4,AN$5*12),1,0)</f>
        <v>0.95111013046577186</v>
      </c>
      <c r="AO192" s="25">
        <f t="shared" si="810"/>
        <v>0.94</v>
      </c>
      <c r="AP192" s="25">
        <f t="shared" si="810"/>
        <v>0.94</v>
      </c>
    </row>
    <row r="193" spans="2:42" hidden="1" outlineLevel="1" x14ac:dyDescent="0.25">
      <c r="B193" s="1">
        <f t="shared" si="597"/>
        <v>30</v>
      </c>
      <c r="F193" s="24">
        <f t="shared" si="602"/>
        <v>47423</v>
      </c>
      <c r="G193" s="25">
        <f t="shared" si="592"/>
        <v>0.94207170069020385</v>
      </c>
      <c r="H193" s="25"/>
      <c r="I193" s="25"/>
      <c r="J193" s="25"/>
      <c r="K193" s="25"/>
      <c r="L193" s="25"/>
      <c r="M193" s="25"/>
      <c r="N193" s="25"/>
      <c r="O193" s="23"/>
      <c r="P193" s="25">
        <f t="shared" si="691"/>
        <v>1</v>
      </c>
      <c r="Q193" s="25">
        <f t="shared" si="692"/>
        <v>0.90811336180831226</v>
      </c>
      <c r="R193" s="25">
        <f t="shared" si="693"/>
        <v>0.90811336180831226</v>
      </c>
      <c r="S193" s="25">
        <f t="shared" si="694"/>
        <v>1</v>
      </c>
      <c r="T193" s="25">
        <f t="shared" si="695"/>
        <v>1</v>
      </c>
      <c r="U193" s="25">
        <f t="shared" si="696"/>
        <v>0.90811336180831226</v>
      </c>
      <c r="V193" s="25">
        <f t="shared" si="697"/>
        <v>0.90811336180831226</v>
      </c>
      <c r="W193" s="25">
        <f t="shared" si="698"/>
        <v>1</v>
      </c>
      <c r="X193" s="25">
        <f t="shared" si="699"/>
        <v>1</v>
      </c>
      <c r="Y193" s="25">
        <f t="shared" si="700"/>
        <v>1</v>
      </c>
      <c r="Z193" s="25">
        <f t="shared" si="701"/>
        <v>1</v>
      </c>
      <c r="AA193" s="25">
        <f t="shared" si="702"/>
        <v>1</v>
      </c>
      <c r="AB193" s="25">
        <f t="shared" si="703"/>
        <v>1</v>
      </c>
      <c r="AC193" s="25">
        <f t="shared" si="704"/>
        <v>0.91915971529191409</v>
      </c>
      <c r="AD193" s="25">
        <f t="shared" si="705"/>
        <v>0.91543685666160513</v>
      </c>
      <c r="AE193" s="25">
        <f t="shared" si="706"/>
        <v>0.94162280691437572</v>
      </c>
      <c r="AF193" s="25">
        <f t="shared" si="706"/>
        <v>0.91173034216028304</v>
      </c>
      <c r="AG193" s="25">
        <f t="shared" ref="AG193" si="812">IF($F193=AG$4,1,IF($F193&gt;=EDATE(AG$4,12),IF(AG$12="Prior Year",AG181*(1-AG$11),AG181-AG$11),IF(AG192&gt;0,AG192,0)))*IF($F193&lt;EDATE(AG$4,AG$5*12),1,0)</f>
        <v>0</v>
      </c>
      <c r="AH193" s="25">
        <f t="shared" si="708"/>
        <v>0.91915971529191409</v>
      </c>
      <c r="AI193" s="25">
        <f t="shared" si="708"/>
        <v>0.95111013046577186</v>
      </c>
      <c r="AJ193" s="25">
        <f t="shared" ref="AJ193:AK193" si="813">IF($F193=AJ$4,1,IF($F193&gt;=EDATE(AJ$4,12),IF(AJ$12="Prior Year",AJ181*(1-AJ$11),AJ181-AJ$11),IF(AJ192&gt;0,AJ192,0)))*IF($F193&lt;EDATE(AJ$4,AJ$5*12),1,0)</f>
        <v>0.95111013046577186</v>
      </c>
      <c r="AK193" s="25">
        <f t="shared" si="813"/>
        <v>0.95111013046577186</v>
      </c>
      <c r="AL193" s="25">
        <f t="shared" ref="AL193:AP193" si="814">IF($F193=AL$4,1,IF($F193&gt;=EDATE(AL$4,12),IF(AL$12="Prior Year",AL181*(1-AL$11),AL181-AL$11),IF(AL192&gt;0,AL192,0)))*IF($F193&lt;EDATE(AL$4,AL$5*12),1,0)</f>
        <v>0.95111013046577186</v>
      </c>
      <c r="AM193" s="25">
        <f t="shared" si="814"/>
        <v>0.95111013046577186</v>
      </c>
      <c r="AN193" s="25">
        <f t="shared" ref="AN193" si="815">IF($F193=AN$4,1,IF($F193&gt;=EDATE(AN$4,12),IF(AN$12="Prior Year",AN181*(1-AN$11),AN181-AN$11),IF(AN192&gt;0,AN192,0)))*IF($F193&lt;EDATE(AN$4,AN$5*12),1,0)</f>
        <v>0.95111013046577186</v>
      </c>
      <c r="AO193" s="25">
        <f t="shared" si="814"/>
        <v>0.94</v>
      </c>
      <c r="AP193" s="25">
        <f t="shared" si="814"/>
        <v>0.94</v>
      </c>
    </row>
    <row r="194" spans="2:42" hidden="1" outlineLevel="1" x14ac:dyDescent="0.25">
      <c r="B194" s="1">
        <f t="shared" si="597"/>
        <v>31</v>
      </c>
      <c r="F194" s="26">
        <f t="shared" si="602"/>
        <v>47453</v>
      </c>
      <c r="G194" s="27">
        <f t="shared" si="592"/>
        <v>0.94059456601629665</v>
      </c>
      <c r="H194" s="27"/>
      <c r="I194" s="27"/>
      <c r="J194" s="27"/>
      <c r="K194" s="27"/>
      <c r="L194" s="27"/>
      <c r="M194" s="27"/>
      <c r="N194" s="27"/>
      <c r="O194" s="28"/>
      <c r="P194" s="27">
        <f t="shared" si="691"/>
        <v>1</v>
      </c>
      <c r="Q194" s="27">
        <f t="shared" si="692"/>
        <v>0.90811336180831226</v>
      </c>
      <c r="R194" s="27">
        <f t="shared" si="693"/>
        <v>0.90811336180831226</v>
      </c>
      <c r="S194" s="27">
        <f t="shared" si="694"/>
        <v>1</v>
      </c>
      <c r="T194" s="27">
        <f t="shared" si="695"/>
        <v>1</v>
      </c>
      <c r="U194" s="27">
        <f t="shared" si="696"/>
        <v>0.90811336180831226</v>
      </c>
      <c r="V194" s="27">
        <f t="shared" si="697"/>
        <v>0.90811336180831226</v>
      </c>
      <c r="W194" s="27">
        <f t="shared" si="698"/>
        <v>1</v>
      </c>
      <c r="X194" s="27">
        <f t="shared" si="699"/>
        <v>1</v>
      </c>
      <c r="Y194" s="27">
        <f t="shared" si="700"/>
        <v>1</v>
      </c>
      <c r="Z194" s="27">
        <f t="shared" si="701"/>
        <v>1</v>
      </c>
      <c r="AA194" s="27">
        <f t="shared" si="702"/>
        <v>1</v>
      </c>
      <c r="AB194" s="27">
        <f t="shared" si="703"/>
        <v>1</v>
      </c>
      <c r="AC194" s="27">
        <f t="shared" si="704"/>
        <v>0.91915971529191409</v>
      </c>
      <c r="AD194" s="27">
        <f t="shared" si="705"/>
        <v>0.91543685666160513</v>
      </c>
      <c r="AE194" s="27">
        <f t="shared" si="706"/>
        <v>0.94162280691437572</v>
      </c>
      <c r="AF194" s="27">
        <f t="shared" si="706"/>
        <v>0.91173034216028304</v>
      </c>
      <c r="AG194" s="27">
        <f t="shared" ref="AG194" si="816">IF($F194=AG$4,1,IF($F194&gt;=EDATE(AG$4,12),IF(AG$12="Prior Year",AG182*(1-AG$11),AG182-AG$11),IF(AG193&gt;0,AG193,0)))*IF($F194&lt;EDATE(AG$4,AG$5*12),1,0)</f>
        <v>0</v>
      </c>
      <c r="AH194" s="27">
        <f t="shared" si="708"/>
        <v>0.91272559728487068</v>
      </c>
      <c r="AI194" s="27">
        <f t="shared" si="708"/>
        <v>0.95111013046577186</v>
      </c>
      <c r="AJ194" s="27">
        <f t="shared" ref="AJ194:AK194" si="817">IF($F194=AJ$4,1,IF($F194&gt;=EDATE(AJ$4,12),IF(AJ$12="Prior Year",AJ182*(1-AJ$11),AJ182-AJ$11),IF(AJ193&gt;0,AJ193,0)))*IF($F194&lt;EDATE(AJ$4,AJ$5*12),1,0)</f>
        <v>0.95111013046577186</v>
      </c>
      <c r="AK194" s="27">
        <f t="shared" si="817"/>
        <v>0.95111013046577186</v>
      </c>
      <c r="AL194" s="27">
        <f t="shared" ref="AL194:AP194" si="818">IF($F194=AL$4,1,IF($F194&gt;=EDATE(AL$4,12),IF(AL$12="Prior Year",AL182*(1-AL$11),AL182-AL$11),IF(AL193&gt;0,AL193,0)))*IF($F194&lt;EDATE(AL$4,AL$5*12),1,0)</f>
        <v>0.95111013046577186</v>
      </c>
      <c r="AM194" s="27">
        <f t="shared" si="818"/>
        <v>0.95111013046577186</v>
      </c>
      <c r="AN194" s="27">
        <f t="shared" ref="AN194" si="819">IF($F194=AN$4,1,IF($F194&gt;=EDATE(AN$4,12),IF(AN$12="Prior Year",AN182*(1-AN$11),AN182-AN$11),IF(AN193&gt;0,AN193,0)))*IF($F194&lt;EDATE(AN$4,AN$5*12),1,0)</f>
        <v>0.95111013046577186</v>
      </c>
      <c r="AO194" s="27">
        <f t="shared" si="818"/>
        <v>0.93499999999999994</v>
      </c>
      <c r="AP194" s="27">
        <f t="shared" si="818"/>
        <v>0.94</v>
      </c>
    </row>
    <row r="195" spans="2:42" hidden="1" outlineLevel="1" x14ac:dyDescent="0.25">
      <c r="B195" s="1">
        <f t="shared" si="597"/>
        <v>31</v>
      </c>
      <c r="F195" s="24">
        <f t="shared" si="602"/>
        <v>47484</v>
      </c>
      <c r="G195" s="25">
        <f t="shared" si="592"/>
        <v>0.93870581163321254</v>
      </c>
      <c r="H195" s="25"/>
      <c r="I195" s="25"/>
      <c r="J195" s="25"/>
      <c r="K195" s="25"/>
      <c r="L195" s="25"/>
      <c r="M195" s="25"/>
      <c r="N195" s="25"/>
      <c r="O195" s="23"/>
      <c r="P195" s="25">
        <f t="shared" si="691"/>
        <v>1</v>
      </c>
      <c r="Q195" s="25">
        <f t="shared" si="692"/>
        <v>0.9008484549138458</v>
      </c>
      <c r="R195" s="25">
        <f t="shared" si="693"/>
        <v>0.9008484549138458</v>
      </c>
      <c r="S195" s="25">
        <f t="shared" si="694"/>
        <v>1</v>
      </c>
      <c r="T195" s="25">
        <f t="shared" si="695"/>
        <v>1</v>
      </c>
      <c r="U195" s="25">
        <f t="shared" si="696"/>
        <v>0.9008484549138458</v>
      </c>
      <c r="V195" s="25">
        <f t="shared" si="697"/>
        <v>0.9008484549138458</v>
      </c>
      <c r="W195" s="25">
        <f t="shared" si="698"/>
        <v>1</v>
      </c>
      <c r="X195" s="25">
        <f t="shared" si="699"/>
        <v>1</v>
      </c>
      <c r="Y195" s="25">
        <f t="shared" si="700"/>
        <v>1</v>
      </c>
      <c r="Z195" s="25">
        <f t="shared" si="701"/>
        <v>1</v>
      </c>
      <c r="AA195" s="25">
        <f t="shared" si="702"/>
        <v>1</v>
      </c>
      <c r="AB195" s="25">
        <f t="shared" si="703"/>
        <v>1</v>
      </c>
      <c r="AC195" s="25">
        <f t="shared" si="704"/>
        <v>0.91272559728487068</v>
      </c>
      <c r="AD195" s="25">
        <f t="shared" si="705"/>
        <v>0.91543685666160513</v>
      </c>
      <c r="AE195" s="25">
        <f t="shared" si="706"/>
        <v>0.93691469287980389</v>
      </c>
      <c r="AF195" s="25">
        <f t="shared" si="706"/>
        <v>0.91173034216028304</v>
      </c>
      <c r="AG195" s="25">
        <f t="shared" ref="AG195" si="820">IF($F195=AG$4,1,IF($F195&gt;=EDATE(AG$4,12),IF(AG$12="Prior Year",AG183*(1-AG$11),AG183-AG$11),IF(AG194&gt;0,AG194,0)))*IF($F195&lt;EDATE(AG$4,AG$5*12),1,0)</f>
        <v>0</v>
      </c>
      <c r="AH195" s="25">
        <f t="shared" si="708"/>
        <v>0.91272559728487068</v>
      </c>
      <c r="AI195" s="25">
        <f t="shared" si="708"/>
        <v>0.94635457981344295</v>
      </c>
      <c r="AJ195" s="25">
        <f t="shared" ref="AJ195:AK195" si="821">IF($F195=AJ$4,1,IF($F195&gt;=EDATE(AJ$4,12),IF(AJ$12="Prior Year",AJ183*(1-AJ$11),AJ183-AJ$11),IF(AJ194&gt;0,AJ194,0)))*IF($F195&lt;EDATE(AJ$4,AJ$5*12),1,0)</f>
        <v>0.94635457981344295</v>
      </c>
      <c r="AK195" s="25">
        <f t="shared" si="821"/>
        <v>0.94635457981344295</v>
      </c>
      <c r="AL195" s="25">
        <f t="shared" ref="AL195:AP195" si="822">IF($F195=AL$4,1,IF($F195&gt;=EDATE(AL$4,12),IF(AL$12="Prior Year",AL183*(1-AL$11),AL183-AL$11),IF(AL194&gt;0,AL194,0)))*IF($F195&lt;EDATE(AL$4,AL$5*12),1,0)</f>
        <v>0.94635457981344295</v>
      </c>
      <c r="AM195" s="25">
        <f t="shared" si="822"/>
        <v>0.94635457981344295</v>
      </c>
      <c r="AN195" s="25">
        <f t="shared" ref="AN195" si="823">IF($F195=AN$4,1,IF($F195&gt;=EDATE(AN$4,12),IF(AN$12="Prior Year",AN183*(1-AN$11),AN183-AN$11),IF(AN194&gt;0,AN194,0)))*IF($F195&lt;EDATE(AN$4,AN$5*12),1,0)</f>
        <v>0.94635457981344295</v>
      </c>
      <c r="AO195" s="25">
        <f t="shared" si="822"/>
        <v>0.93499999999999994</v>
      </c>
      <c r="AP195" s="25">
        <f t="shared" si="822"/>
        <v>0.93499999999999994</v>
      </c>
    </row>
    <row r="196" spans="2:42" hidden="1" outlineLevel="1" x14ac:dyDescent="0.25">
      <c r="B196" s="1">
        <f t="shared" si="597"/>
        <v>28</v>
      </c>
      <c r="F196" s="24">
        <f t="shared" si="602"/>
        <v>47515</v>
      </c>
      <c r="G196" s="25">
        <f t="shared" si="592"/>
        <v>0.93870581163321254</v>
      </c>
      <c r="H196" s="25"/>
      <c r="I196" s="25"/>
      <c r="J196" s="25"/>
      <c r="K196" s="25"/>
      <c r="L196" s="25"/>
      <c r="M196" s="25"/>
      <c r="N196" s="25"/>
      <c r="O196" s="23"/>
      <c r="P196" s="25">
        <f t="shared" si="691"/>
        <v>1</v>
      </c>
      <c r="Q196" s="25">
        <f t="shared" si="692"/>
        <v>0.9008484549138458</v>
      </c>
      <c r="R196" s="25">
        <f t="shared" si="693"/>
        <v>0.9008484549138458</v>
      </c>
      <c r="S196" s="25">
        <f t="shared" si="694"/>
        <v>1</v>
      </c>
      <c r="T196" s="25">
        <f t="shared" si="695"/>
        <v>1</v>
      </c>
      <c r="U196" s="25">
        <f t="shared" si="696"/>
        <v>0.9008484549138458</v>
      </c>
      <c r="V196" s="25">
        <f t="shared" si="697"/>
        <v>0.9008484549138458</v>
      </c>
      <c r="W196" s="25">
        <f t="shared" si="698"/>
        <v>1</v>
      </c>
      <c r="X196" s="25">
        <f t="shared" si="699"/>
        <v>1</v>
      </c>
      <c r="Y196" s="25">
        <f t="shared" si="700"/>
        <v>1</v>
      </c>
      <c r="Z196" s="25">
        <f t="shared" si="701"/>
        <v>1</v>
      </c>
      <c r="AA196" s="25">
        <f t="shared" si="702"/>
        <v>1</v>
      </c>
      <c r="AB196" s="25">
        <f t="shared" si="703"/>
        <v>1</v>
      </c>
      <c r="AC196" s="25">
        <f t="shared" si="704"/>
        <v>0.91272559728487068</v>
      </c>
      <c r="AD196" s="25">
        <f t="shared" si="705"/>
        <v>0.91543685666160513</v>
      </c>
      <c r="AE196" s="25">
        <f t="shared" si="706"/>
        <v>0.93691469287980389</v>
      </c>
      <c r="AF196" s="25">
        <f t="shared" si="706"/>
        <v>0.91173034216028304</v>
      </c>
      <c r="AG196" s="25">
        <f t="shared" ref="AG196" si="824">IF($F196=AG$4,1,IF($F196&gt;=EDATE(AG$4,12),IF(AG$12="Prior Year",AG184*(1-AG$11),AG184-AG$11),IF(AG195&gt;0,AG195,0)))*IF($F196&lt;EDATE(AG$4,AG$5*12),1,0)</f>
        <v>0</v>
      </c>
      <c r="AH196" s="25">
        <f t="shared" si="708"/>
        <v>0.91272559728487068</v>
      </c>
      <c r="AI196" s="25">
        <f t="shared" si="708"/>
        <v>0.94635457981344295</v>
      </c>
      <c r="AJ196" s="25">
        <f t="shared" ref="AJ196:AK196" si="825">IF($F196=AJ$4,1,IF($F196&gt;=EDATE(AJ$4,12),IF(AJ$12="Prior Year",AJ184*(1-AJ$11),AJ184-AJ$11),IF(AJ195&gt;0,AJ195,0)))*IF($F196&lt;EDATE(AJ$4,AJ$5*12),1,0)</f>
        <v>0.94635457981344295</v>
      </c>
      <c r="AK196" s="25">
        <f t="shared" si="825"/>
        <v>0.94635457981344295</v>
      </c>
      <c r="AL196" s="25">
        <f t="shared" ref="AL196:AP196" si="826">IF($F196=AL$4,1,IF($F196&gt;=EDATE(AL$4,12),IF(AL$12="Prior Year",AL184*(1-AL$11),AL184-AL$11),IF(AL195&gt;0,AL195,0)))*IF($F196&lt;EDATE(AL$4,AL$5*12),1,0)</f>
        <v>0.94635457981344295</v>
      </c>
      <c r="AM196" s="25">
        <f t="shared" si="826"/>
        <v>0.94635457981344295</v>
      </c>
      <c r="AN196" s="25">
        <f t="shared" ref="AN196" si="827">IF($F196=AN$4,1,IF($F196&gt;=EDATE(AN$4,12),IF(AN$12="Prior Year",AN184*(1-AN$11),AN184-AN$11),IF(AN195&gt;0,AN195,0)))*IF($F196&lt;EDATE(AN$4,AN$5*12),1,0)</f>
        <v>0.94635457981344295</v>
      </c>
      <c r="AO196" s="25">
        <f t="shared" si="826"/>
        <v>0.93499999999999994</v>
      </c>
      <c r="AP196" s="25">
        <f t="shared" si="826"/>
        <v>0.93499999999999994</v>
      </c>
    </row>
    <row r="197" spans="2:42" hidden="1" outlineLevel="1" x14ac:dyDescent="0.25">
      <c r="B197" s="1">
        <f t="shared" si="597"/>
        <v>31</v>
      </c>
      <c r="F197" s="24">
        <f t="shared" si="602"/>
        <v>47543</v>
      </c>
      <c r="G197" s="25">
        <f t="shared" si="592"/>
        <v>0.93870581163321254</v>
      </c>
      <c r="H197" s="25"/>
      <c r="I197" s="25"/>
      <c r="J197" s="25"/>
      <c r="K197" s="25"/>
      <c r="L197" s="25"/>
      <c r="M197" s="25"/>
      <c r="N197" s="25"/>
      <c r="O197" s="23"/>
      <c r="P197" s="25">
        <f t="shared" si="691"/>
        <v>1</v>
      </c>
      <c r="Q197" s="25">
        <f t="shared" si="692"/>
        <v>0.9008484549138458</v>
      </c>
      <c r="R197" s="25">
        <f t="shared" si="693"/>
        <v>0.9008484549138458</v>
      </c>
      <c r="S197" s="25">
        <f t="shared" si="694"/>
        <v>1</v>
      </c>
      <c r="T197" s="25">
        <f t="shared" si="695"/>
        <v>1</v>
      </c>
      <c r="U197" s="25">
        <f t="shared" si="696"/>
        <v>0.9008484549138458</v>
      </c>
      <c r="V197" s="25">
        <f t="shared" si="697"/>
        <v>0.9008484549138458</v>
      </c>
      <c r="W197" s="25">
        <f t="shared" si="698"/>
        <v>1</v>
      </c>
      <c r="X197" s="25">
        <f t="shared" si="699"/>
        <v>1</v>
      </c>
      <c r="Y197" s="25">
        <f t="shared" si="700"/>
        <v>1</v>
      </c>
      <c r="Z197" s="25">
        <f t="shared" si="701"/>
        <v>1</v>
      </c>
      <c r="AA197" s="25">
        <f t="shared" si="702"/>
        <v>1</v>
      </c>
      <c r="AB197" s="25">
        <f t="shared" si="703"/>
        <v>1</v>
      </c>
      <c r="AC197" s="25">
        <f t="shared" si="704"/>
        <v>0.91272559728487068</v>
      </c>
      <c r="AD197" s="25">
        <f t="shared" si="705"/>
        <v>0.91543685666160513</v>
      </c>
      <c r="AE197" s="25">
        <f t="shared" si="706"/>
        <v>0.93691469287980389</v>
      </c>
      <c r="AF197" s="25">
        <f t="shared" si="706"/>
        <v>0.91173034216028304</v>
      </c>
      <c r="AG197" s="25">
        <f t="shared" ref="AG197" si="828">IF($F197=AG$4,1,IF($F197&gt;=EDATE(AG$4,12),IF(AG$12="Prior Year",AG185*(1-AG$11),AG185-AG$11),IF(AG196&gt;0,AG196,0)))*IF($F197&lt;EDATE(AG$4,AG$5*12),1,0)</f>
        <v>0</v>
      </c>
      <c r="AH197" s="25">
        <f t="shared" si="708"/>
        <v>0.91272559728487068</v>
      </c>
      <c r="AI197" s="25">
        <f t="shared" si="708"/>
        <v>0.94635457981344295</v>
      </c>
      <c r="AJ197" s="25">
        <f t="shared" ref="AJ197:AK197" si="829">IF($F197=AJ$4,1,IF($F197&gt;=EDATE(AJ$4,12),IF(AJ$12="Prior Year",AJ185*(1-AJ$11),AJ185-AJ$11),IF(AJ196&gt;0,AJ196,0)))*IF($F197&lt;EDATE(AJ$4,AJ$5*12),1,0)</f>
        <v>0.94635457981344295</v>
      </c>
      <c r="AK197" s="25">
        <f t="shared" si="829"/>
        <v>0.94635457981344295</v>
      </c>
      <c r="AL197" s="25">
        <f t="shared" ref="AL197:AP197" si="830">IF($F197=AL$4,1,IF($F197&gt;=EDATE(AL$4,12),IF(AL$12="Prior Year",AL185*(1-AL$11),AL185-AL$11),IF(AL196&gt;0,AL196,0)))*IF($F197&lt;EDATE(AL$4,AL$5*12),1,0)</f>
        <v>0.94635457981344295</v>
      </c>
      <c r="AM197" s="25">
        <f t="shared" si="830"/>
        <v>0.94635457981344295</v>
      </c>
      <c r="AN197" s="25">
        <f t="shared" ref="AN197" si="831">IF($F197=AN$4,1,IF($F197&gt;=EDATE(AN$4,12),IF(AN$12="Prior Year",AN185*(1-AN$11),AN185-AN$11),IF(AN196&gt;0,AN196,0)))*IF($F197&lt;EDATE(AN$4,AN$5*12),1,0)</f>
        <v>0.94635457981344295</v>
      </c>
      <c r="AO197" s="25">
        <f t="shared" si="830"/>
        <v>0.93499999999999994</v>
      </c>
      <c r="AP197" s="25">
        <f t="shared" si="830"/>
        <v>0.93499999999999994</v>
      </c>
    </row>
    <row r="198" spans="2:42" hidden="1" outlineLevel="1" x14ac:dyDescent="0.25">
      <c r="B198" s="1">
        <f t="shared" si="597"/>
        <v>30</v>
      </c>
      <c r="F198" s="24">
        <f t="shared" si="602"/>
        <v>47574</v>
      </c>
      <c r="G198" s="25">
        <f t="shared" si="592"/>
        <v>0.93870581163321254</v>
      </c>
      <c r="H198" s="25"/>
      <c r="I198" s="25"/>
      <c r="J198" s="25"/>
      <c r="K198" s="25"/>
      <c r="L198" s="25"/>
      <c r="M198" s="25"/>
      <c r="N198" s="25"/>
      <c r="O198" s="23"/>
      <c r="P198" s="25">
        <f t="shared" si="691"/>
        <v>1</v>
      </c>
      <c r="Q198" s="25">
        <f t="shared" si="692"/>
        <v>0.9008484549138458</v>
      </c>
      <c r="R198" s="25">
        <f t="shared" si="693"/>
        <v>0.9008484549138458</v>
      </c>
      <c r="S198" s="25">
        <f t="shared" si="694"/>
        <v>1</v>
      </c>
      <c r="T198" s="25">
        <f t="shared" si="695"/>
        <v>1</v>
      </c>
      <c r="U198" s="25">
        <f t="shared" si="696"/>
        <v>0.9008484549138458</v>
      </c>
      <c r="V198" s="25">
        <f t="shared" si="697"/>
        <v>0.9008484549138458</v>
      </c>
      <c r="W198" s="25">
        <f t="shared" si="698"/>
        <v>1</v>
      </c>
      <c r="X198" s="25">
        <f t="shared" si="699"/>
        <v>1</v>
      </c>
      <c r="Y198" s="25">
        <f t="shared" si="700"/>
        <v>1</v>
      </c>
      <c r="Z198" s="25">
        <f t="shared" si="701"/>
        <v>1</v>
      </c>
      <c r="AA198" s="25">
        <f t="shared" si="702"/>
        <v>1</v>
      </c>
      <c r="AB198" s="25">
        <f t="shared" si="703"/>
        <v>1</v>
      </c>
      <c r="AC198" s="25">
        <f t="shared" si="704"/>
        <v>0.91272559728487068</v>
      </c>
      <c r="AD198" s="25">
        <f t="shared" si="705"/>
        <v>0.91543685666160513</v>
      </c>
      <c r="AE198" s="25">
        <f t="shared" si="706"/>
        <v>0.93691469287980389</v>
      </c>
      <c r="AF198" s="25">
        <f t="shared" si="706"/>
        <v>0.91173034216028304</v>
      </c>
      <c r="AG198" s="25">
        <f t="shared" ref="AG198" si="832">IF($F198=AG$4,1,IF($F198&gt;=EDATE(AG$4,12),IF(AG$12="Prior Year",AG186*(1-AG$11),AG186-AG$11),IF(AG197&gt;0,AG197,0)))*IF($F198&lt;EDATE(AG$4,AG$5*12),1,0)</f>
        <v>0</v>
      </c>
      <c r="AH198" s="25">
        <f t="shared" si="708"/>
        <v>0.91272559728487068</v>
      </c>
      <c r="AI198" s="25">
        <f t="shared" si="708"/>
        <v>0.94635457981344295</v>
      </c>
      <c r="AJ198" s="25">
        <f t="shared" ref="AJ198:AK198" si="833">IF($F198=AJ$4,1,IF($F198&gt;=EDATE(AJ$4,12),IF(AJ$12="Prior Year",AJ186*(1-AJ$11),AJ186-AJ$11),IF(AJ197&gt;0,AJ197,0)))*IF($F198&lt;EDATE(AJ$4,AJ$5*12),1,0)</f>
        <v>0.94635457981344295</v>
      </c>
      <c r="AK198" s="25">
        <f t="shared" si="833"/>
        <v>0.94635457981344295</v>
      </c>
      <c r="AL198" s="25">
        <f t="shared" ref="AL198:AP198" si="834">IF($F198=AL$4,1,IF($F198&gt;=EDATE(AL$4,12),IF(AL$12="Prior Year",AL186*(1-AL$11),AL186-AL$11),IF(AL197&gt;0,AL197,0)))*IF($F198&lt;EDATE(AL$4,AL$5*12),1,0)</f>
        <v>0.94635457981344295</v>
      </c>
      <c r="AM198" s="25">
        <f t="shared" si="834"/>
        <v>0.94635457981344295</v>
      </c>
      <c r="AN198" s="25">
        <f t="shared" ref="AN198" si="835">IF($F198=AN$4,1,IF($F198&gt;=EDATE(AN$4,12),IF(AN$12="Prior Year",AN186*(1-AN$11),AN186-AN$11),IF(AN197&gt;0,AN197,0)))*IF($F198&lt;EDATE(AN$4,AN$5*12),1,0)</f>
        <v>0.94635457981344295</v>
      </c>
      <c r="AO198" s="25">
        <f t="shared" si="834"/>
        <v>0.93499999999999994</v>
      </c>
      <c r="AP198" s="25">
        <f t="shared" si="834"/>
        <v>0.93499999999999994</v>
      </c>
    </row>
    <row r="199" spans="2:42" hidden="1" outlineLevel="1" x14ac:dyDescent="0.25">
      <c r="B199" s="1">
        <f t="shared" si="597"/>
        <v>31</v>
      </c>
      <c r="F199" s="24">
        <f t="shared" si="602"/>
        <v>47604</v>
      </c>
      <c r="G199" s="25">
        <f t="shared" si="592"/>
        <v>0.93870581163321254</v>
      </c>
      <c r="H199" s="25"/>
      <c r="I199" s="25"/>
      <c r="J199" s="25"/>
      <c r="K199" s="25"/>
      <c r="L199" s="25"/>
      <c r="M199" s="25"/>
      <c r="N199" s="25"/>
      <c r="O199" s="23"/>
      <c r="P199" s="25">
        <f t="shared" si="691"/>
        <v>1</v>
      </c>
      <c r="Q199" s="25">
        <f t="shared" si="692"/>
        <v>0.9008484549138458</v>
      </c>
      <c r="R199" s="25">
        <f t="shared" si="693"/>
        <v>0.9008484549138458</v>
      </c>
      <c r="S199" s="25">
        <f t="shared" si="694"/>
        <v>1</v>
      </c>
      <c r="T199" s="25">
        <f t="shared" si="695"/>
        <v>1</v>
      </c>
      <c r="U199" s="25">
        <f t="shared" si="696"/>
        <v>0.9008484549138458</v>
      </c>
      <c r="V199" s="25">
        <f t="shared" si="697"/>
        <v>0.9008484549138458</v>
      </c>
      <c r="W199" s="25">
        <f t="shared" si="698"/>
        <v>1</v>
      </c>
      <c r="X199" s="25">
        <f t="shared" si="699"/>
        <v>1</v>
      </c>
      <c r="Y199" s="25">
        <f t="shared" si="700"/>
        <v>1</v>
      </c>
      <c r="Z199" s="25">
        <f t="shared" si="701"/>
        <v>1</v>
      </c>
      <c r="AA199" s="25">
        <f t="shared" si="702"/>
        <v>1</v>
      </c>
      <c r="AB199" s="25">
        <f t="shared" si="703"/>
        <v>1</v>
      </c>
      <c r="AC199" s="25">
        <f t="shared" si="704"/>
        <v>0.91272559728487068</v>
      </c>
      <c r="AD199" s="25">
        <f t="shared" si="705"/>
        <v>0.91543685666160513</v>
      </c>
      <c r="AE199" s="25">
        <f t="shared" si="706"/>
        <v>0.93691469287980389</v>
      </c>
      <c r="AF199" s="25">
        <f t="shared" si="706"/>
        <v>0.91173034216028304</v>
      </c>
      <c r="AG199" s="25">
        <f t="shared" ref="AG199" si="836">IF($F199=AG$4,1,IF($F199&gt;=EDATE(AG$4,12),IF(AG$12="Prior Year",AG187*(1-AG$11),AG187-AG$11),IF(AG198&gt;0,AG198,0)))*IF($F199&lt;EDATE(AG$4,AG$5*12),1,0)</f>
        <v>0</v>
      </c>
      <c r="AH199" s="25">
        <f t="shared" si="708"/>
        <v>0.91272559728487068</v>
      </c>
      <c r="AI199" s="25">
        <f t="shared" si="708"/>
        <v>0.94635457981344295</v>
      </c>
      <c r="AJ199" s="25">
        <f t="shared" ref="AJ199:AK199" si="837">IF($F199=AJ$4,1,IF($F199&gt;=EDATE(AJ$4,12),IF(AJ$12="Prior Year",AJ187*(1-AJ$11),AJ187-AJ$11),IF(AJ198&gt;0,AJ198,0)))*IF($F199&lt;EDATE(AJ$4,AJ$5*12),1,0)</f>
        <v>0.94635457981344295</v>
      </c>
      <c r="AK199" s="25">
        <f t="shared" si="837"/>
        <v>0.94635457981344295</v>
      </c>
      <c r="AL199" s="25">
        <f t="shared" ref="AL199:AP199" si="838">IF($F199=AL$4,1,IF($F199&gt;=EDATE(AL$4,12),IF(AL$12="Prior Year",AL187*(1-AL$11),AL187-AL$11),IF(AL198&gt;0,AL198,0)))*IF($F199&lt;EDATE(AL$4,AL$5*12),1,0)</f>
        <v>0.94635457981344295</v>
      </c>
      <c r="AM199" s="25">
        <f t="shared" si="838"/>
        <v>0.94635457981344295</v>
      </c>
      <c r="AN199" s="25">
        <f t="shared" ref="AN199" si="839">IF($F199=AN$4,1,IF($F199&gt;=EDATE(AN$4,12),IF(AN$12="Prior Year",AN187*(1-AN$11),AN187-AN$11),IF(AN198&gt;0,AN198,0)))*IF($F199&lt;EDATE(AN$4,AN$5*12),1,0)</f>
        <v>0.94635457981344295</v>
      </c>
      <c r="AO199" s="25">
        <f t="shared" si="838"/>
        <v>0.93499999999999994</v>
      </c>
      <c r="AP199" s="25">
        <f t="shared" si="838"/>
        <v>0.93499999999999994</v>
      </c>
    </row>
    <row r="200" spans="2:42" hidden="1" outlineLevel="1" x14ac:dyDescent="0.25">
      <c r="B200" s="1">
        <f t="shared" si="597"/>
        <v>30</v>
      </c>
      <c r="F200" s="24">
        <f t="shared" si="602"/>
        <v>47635</v>
      </c>
      <c r="G200" s="25">
        <f t="shared" si="592"/>
        <v>0.93870581163321254</v>
      </c>
      <c r="H200" s="25"/>
      <c r="I200" s="25"/>
      <c r="J200" s="25"/>
      <c r="K200" s="25"/>
      <c r="L200" s="25"/>
      <c r="M200" s="25"/>
      <c r="N200" s="25"/>
      <c r="O200" s="23"/>
      <c r="P200" s="25">
        <f t="shared" si="691"/>
        <v>1</v>
      </c>
      <c r="Q200" s="25">
        <f t="shared" si="692"/>
        <v>0.9008484549138458</v>
      </c>
      <c r="R200" s="25">
        <f t="shared" si="693"/>
        <v>0.9008484549138458</v>
      </c>
      <c r="S200" s="25">
        <f t="shared" si="694"/>
        <v>1</v>
      </c>
      <c r="T200" s="25">
        <f t="shared" si="695"/>
        <v>1</v>
      </c>
      <c r="U200" s="25">
        <f t="shared" si="696"/>
        <v>0.9008484549138458</v>
      </c>
      <c r="V200" s="25">
        <f t="shared" si="697"/>
        <v>0.9008484549138458</v>
      </c>
      <c r="W200" s="25">
        <f t="shared" si="698"/>
        <v>1</v>
      </c>
      <c r="X200" s="25">
        <f t="shared" si="699"/>
        <v>1</v>
      </c>
      <c r="Y200" s="25">
        <f t="shared" si="700"/>
        <v>1</v>
      </c>
      <c r="Z200" s="25">
        <f t="shared" si="701"/>
        <v>1</v>
      </c>
      <c r="AA200" s="25">
        <f t="shared" si="702"/>
        <v>1</v>
      </c>
      <c r="AB200" s="25">
        <f t="shared" si="703"/>
        <v>1</v>
      </c>
      <c r="AC200" s="25">
        <f t="shared" si="704"/>
        <v>0.91272559728487068</v>
      </c>
      <c r="AD200" s="25">
        <f t="shared" si="705"/>
        <v>0.91543685666160513</v>
      </c>
      <c r="AE200" s="25">
        <f t="shared" si="706"/>
        <v>0.93691469287980389</v>
      </c>
      <c r="AF200" s="25">
        <f t="shared" si="706"/>
        <v>0.91173034216028304</v>
      </c>
      <c r="AG200" s="25">
        <f t="shared" ref="AG200" si="840">IF($F200=AG$4,1,IF($F200&gt;=EDATE(AG$4,12),IF(AG$12="Prior Year",AG188*(1-AG$11),AG188-AG$11),IF(AG199&gt;0,AG199,0)))*IF($F200&lt;EDATE(AG$4,AG$5*12),1,0)</f>
        <v>0</v>
      </c>
      <c r="AH200" s="25">
        <f t="shared" si="708"/>
        <v>0.91272559728487068</v>
      </c>
      <c r="AI200" s="25">
        <f t="shared" si="708"/>
        <v>0.94635457981344295</v>
      </c>
      <c r="AJ200" s="25">
        <f t="shared" ref="AJ200:AK200" si="841">IF($F200=AJ$4,1,IF($F200&gt;=EDATE(AJ$4,12),IF(AJ$12="Prior Year",AJ188*(1-AJ$11),AJ188-AJ$11),IF(AJ199&gt;0,AJ199,0)))*IF($F200&lt;EDATE(AJ$4,AJ$5*12),1,0)</f>
        <v>0.94635457981344295</v>
      </c>
      <c r="AK200" s="25">
        <f t="shared" si="841"/>
        <v>0.94635457981344295</v>
      </c>
      <c r="AL200" s="25">
        <f t="shared" ref="AL200:AP200" si="842">IF($F200=AL$4,1,IF($F200&gt;=EDATE(AL$4,12),IF(AL$12="Prior Year",AL188*(1-AL$11),AL188-AL$11),IF(AL199&gt;0,AL199,0)))*IF($F200&lt;EDATE(AL$4,AL$5*12),1,0)</f>
        <v>0.94635457981344295</v>
      </c>
      <c r="AM200" s="25">
        <f t="shared" si="842"/>
        <v>0.94635457981344295</v>
      </c>
      <c r="AN200" s="25">
        <f t="shared" ref="AN200" si="843">IF($F200=AN$4,1,IF($F200&gt;=EDATE(AN$4,12),IF(AN$12="Prior Year",AN188*(1-AN$11),AN188-AN$11),IF(AN199&gt;0,AN199,0)))*IF($F200&lt;EDATE(AN$4,AN$5*12),1,0)</f>
        <v>0.94635457981344295</v>
      </c>
      <c r="AO200" s="25">
        <f t="shared" si="842"/>
        <v>0.93499999999999994</v>
      </c>
      <c r="AP200" s="25">
        <f t="shared" si="842"/>
        <v>0.93499999999999994</v>
      </c>
    </row>
    <row r="201" spans="2:42" hidden="1" outlineLevel="1" x14ac:dyDescent="0.25">
      <c r="B201" s="1">
        <f t="shared" si="597"/>
        <v>31</v>
      </c>
      <c r="F201" s="24">
        <f t="shared" si="602"/>
        <v>47665</v>
      </c>
      <c r="G201" s="25">
        <f t="shared" si="592"/>
        <v>0.9371706864211915</v>
      </c>
      <c r="H201" s="25"/>
      <c r="I201" s="25"/>
      <c r="J201" s="25"/>
      <c r="K201" s="25"/>
      <c r="L201" s="25"/>
      <c r="M201" s="25"/>
      <c r="N201" s="25"/>
      <c r="O201" s="23"/>
      <c r="P201" s="25">
        <f t="shared" si="691"/>
        <v>1</v>
      </c>
      <c r="Q201" s="25">
        <f t="shared" si="692"/>
        <v>0.9008484549138458</v>
      </c>
      <c r="R201" s="25">
        <f t="shared" si="693"/>
        <v>0.9008484549138458</v>
      </c>
      <c r="S201" s="25">
        <f t="shared" si="694"/>
        <v>1</v>
      </c>
      <c r="T201" s="25">
        <f t="shared" si="695"/>
        <v>1</v>
      </c>
      <c r="U201" s="25">
        <f t="shared" si="696"/>
        <v>0.9008484549138458</v>
      </c>
      <c r="V201" s="25">
        <f t="shared" si="697"/>
        <v>0.9008484549138458</v>
      </c>
      <c r="W201" s="25">
        <f t="shared" si="698"/>
        <v>1</v>
      </c>
      <c r="X201" s="25">
        <f t="shared" si="699"/>
        <v>1</v>
      </c>
      <c r="Y201" s="25">
        <f t="shared" si="700"/>
        <v>1</v>
      </c>
      <c r="Z201" s="25">
        <f t="shared" si="701"/>
        <v>1</v>
      </c>
      <c r="AA201" s="25">
        <f t="shared" si="702"/>
        <v>1</v>
      </c>
      <c r="AB201" s="25">
        <f t="shared" si="703"/>
        <v>1</v>
      </c>
      <c r="AC201" s="25">
        <f t="shared" si="704"/>
        <v>0.91272559728487068</v>
      </c>
      <c r="AD201" s="25">
        <f t="shared" si="705"/>
        <v>0.91543685666160513</v>
      </c>
      <c r="AE201" s="25">
        <f t="shared" si="706"/>
        <v>0.93691469287980389</v>
      </c>
      <c r="AF201" s="25">
        <f t="shared" si="706"/>
        <v>0.67895418917748562</v>
      </c>
      <c r="AG201" s="25">
        <f t="shared" ref="AG201" si="844">IF($F201=AG$4,1,IF($F201&gt;=EDATE(AG$4,12),IF(AG$12="Prior Year",AG189*(1-AG$11),AG189-AG$11),IF(AG200&gt;0,AG200,0)))*IF($F201&lt;EDATE(AG$4,AG$5*12),1,0)</f>
        <v>0</v>
      </c>
      <c r="AH201" s="25">
        <f t="shared" si="708"/>
        <v>0.91272559728487068</v>
      </c>
      <c r="AI201" s="25">
        <f t="shared" si="708"/>
        <v>0.94635457981344295</v>
      </c>
      <c r="AJ201" s="25">
        <f t="shared" ref="AJ201:AK201" si="845">IF($F201=AJ$4,1,IF($F201&gt;=EDATE(AJ$4,12),IF(AJ$12="Prior Year",AJ189*(1-AJ$11),AJ189-AJ$11),IF(AJ200&gt;0,AJ200,0)))*IF($F201&lt;EDATE(AJ$4,AJ$5*12),1,0)</f>
        <v>0.94635457981344295</v>
      </c>
      <c r="AK201" s="25">
        <f t="shared" si="845"/>
        <v>0.94635457981344295</v>
      </c>
      <c r="AL201" s="25">
        <f t="shared" ref="AL201:AP201" si="846">IF($F201=AL$4,1,IF($F201&gt;=EDATE(AL$4,12),IF(AL$12="Prior Year",AL189*(1-AL$11),AL189-AL$11),IF(AL200&gt;0,AL200,0)))*IF($F201&lt;EDATE(AL$4,AL$5*12),1,0)</f>
        <v>0.94635457981344295</v>
      </c>
      <c r="AM201" s="25">
        <f t="shared" si="846"/>
        <v>0.94635457981344295</v>
      </c>
      <c r="AN201" s="25">
        <f t="shared" ref="AN201" si="847">IF($F201=AN$4,1,IF($F201&gt;=EDATE(AN$4,12),IF(AN$12="Prior Year",AN189*(1-AN$11),AN189-AN$11),IF(AN200&gt;0,AN200,0)))*IF($F201&lt;EDATE(AN$4,AN$5*12),1,0)</f>
        <v>0.94635457981344295</v>
      </c>
      <c r="AO201" s="25">
        <f t="shared" si="846"/>
        <v>0.93499999999999994</v>
      </c>
      <c r="AP201" s="25">
        <f t="shared" si="846"/>
        <v>0.93499999999999994</v>
      </c>
    </row>
    <row r="202" spans="2:42" hidden="1" outlineLevel="1" x14ac:dyDescent="0.25">
      <c r="B202" s="1">
        <f t="shared" si="597"/>
        <v>31</v>
      </c>
      <c r="F202" s="24">
        <f t="shared" si="602"/>
        <v>47696</v>
      </c>
      <c r="G202" s="25">
        <f t="shared" si="592"/>
        <v>0.9371706864211915</v>
      </c>
      <c r="H202" s="25"/>
      <c r="I202" s="25"/>
      <c r="J202" s="25"/>
      <c r="K202" s="25"/>
      <c r="L202" s="25"/>
      <c r="M202" s="25"/>
      <c r="N202" s="25"/>
      <c r="O202" s="23"/>
      <c r="P202" s="25">
        <f t="shared" si="691"/>
        <v>1</v>
      </c>
      <c r="Q202" s="25">
        <f t="shared" si="692"/>
        <v>0.9008484549138458</v>
      </c>
      <c r="R202" s="25">
        <f t="shared" si="693"/>
        <v>0.9008484549138458</v>
      </c>
      <c r="S202" s="25">
        <f t="shared" si="694"/>
        <v>1</v>
      </c>
      <c r="T202" s="25">
        <f t="shared" si="695"/>
        <v>1</v>
      </c>
      <c r="U202" s="25">
        <f t="shared" si="696"/>
        <v>0.9008484549138458</v>
      </c>
      <c r="V202" s="25">
        <f t="shared" si="697"/>
        <v>0.9008484549138458</v>
      </c>
      <c r="W202" s="25">
        <f t="shared" si="698"/>
        <v>1</v>
      </c>
      <c r="X202" s="25">
        <f t="shared" si="699"/>
        <v>1</v>
      </c>
      <c r="Y202" s="25">
        <f t="shared" si="700"/>
        <v>1</v>
      </c>
      <c r="Z202" s="25">
        <f t="shared" si="701"/>
        <v>1</v>
      </c>
      <c r="AA202" s="25">
        <f t="shared" si="702"/>
        <v>1</v>
      </c>
      <c r="AB202" s="25">
        <f t="shared" si="703"/>
        <v>1</v>
      </c>
      <c r="AC202" s="25">
        <f t="shared" si="704"/>
        <v>0.91272559728487068</v>
      </c>
      <c r="AD202" s="25">
        <f t="shared" si="705"/>
        <v>0.91543685666160513</v>
      </c>
      <c r="AE202" s="25">
        <f t="shared" si="706"/>
        <v>0.93691469287980389</v>
      </c>
      <c r="AF202" s="25">
        <f t="shared" si="706"/>
        <v>0.67895418917748562</v>
      </c>
      <c r="AG202" s="25">
        <f t="shared" ref="AG202" si="848">IF($F202=AG$4,1,IF($F202&gt;=EDATE(AG$4,12),IF(AG$12="Prior Year",AG190*(1-AG$11),AG190-AG$11),IF(AG201&gt;0,AG201,0)))*IF($F202&lt;EDATE(AG$4,AG$5*12),1,0)</f>
        <v>0</v>
      </c>
      <c r="AH202" s="25">
        <f t="shared" si="708"/>
        <v>0.91272559728487068</v>
      </c>
      <c r="AI202" s="25">
        <f t="shared" si="708"/>
        <v>0.94635457981344295</v>
      </c>
      <c r="AJ202" s="25">
        <f t="shared" ref="AJ202:AK202" si="849">IF($F202=AJ$4,1,IF($F202&gt;=EDATE(AJ$4,12),IF(AJ$12="Prior Year",AJ190*(1-AJ$11),AJ190-AJ$11),IF(AJ201&gt;0,AJ201,0)))*IF($F202&lt;EDATE(AJ$4,AJ$5*12),1,0)</f>
        <v>0.94635457981344295</v>
      </c>
      <c r="AK202" s="25">
        <f t="shared" si="849"/>
        <v>0.94635457981344295</v>
      </c>
      <c r="AL202" s="25">
        <f t="shared" ref="AL202:AP202" si="850">IF($F202=AL$4,1,IF($F202&gt;=EDATE(AL$4,12),IF(AL$12="Prior Year",AL190*(1-AL$11),AL190-AL$11),IF(AL201&gt;0,AL201,0)))*IF($F202&lt;EDATE(AL$4,AL$5*12),1,0)</f>
        <v>0.94635457981344295</v>
      </c>
      <c r="AM202" s="25">
        <f t="shared" si="850"/>
        <v>0.94635457981344295</v>
      </c>
      <c r="AN202" s="25">
        <f t="shared" ref="AN202" si="851">IF($F202=AN$4,1,IF($F202&gt;=EDATE(AN$4,12),IF(AN$12="Prior Year",AN190*(1-AN$11),AN190-AN$11),IF(AN201&gt;0,AN201,0)))*IF($F202&lt;EDATE(AN$4,AN$5*12),1,0)</f>
        <v>0.94635457981344295</v>
      </c>
      <c r="AO202" s="25">
        <f t="shared" si="850"/>
        <v>0.93499999999999994</v>
      </c>
      <c r="AP202" s="25">
        <f t="shared" si="850"/>
        <v>0.93499999999999994</v>
      </c>
    </row>
    <row r="203" spans="2:42" hidden="1" outlineLevel="1" x14ac:dyDescent="0.25">
      <c r="B203" s="1">
        <f t="shared" si="597"/>
        <v>30</v>
      </c>
      <c r="F203" s="24">
        <f t="shared" si="602"/>
        <v>47727</v>
      </c>
      <c r="G203" s="25">
        <f t="shared" si="592"/>
        <v>0.9371706864211915</v>
      </c>
      <c r="H203" s="25"/>
      <c r="I203" s="25"/>
      <c r="J203" s="25"/>
      <c r="K203" s="25"/>
      <c r="L203" s="25"/>
      <c r="M203" s="25"/>
      <c r="N203" s="25"/>
      <c r="O203" s="23"/>
      <c r="P203" s="25">
        <f t="shared" si="691"/>
        <v>1</v>
      </c>
      <c r="Q203" s="25">
        <f t="shared" si="692"/>
        <v>0.9008484549138458</v>
      </c>
      <c r="R203" s="25">
        <f t="shared" si="693"/>
        <v>0.9008484549138458</v>
      </c>
      <c r="S203" s="25">
        <f t="shared" si="694"/>
        <v>1</v>
      </c>
      <c r="T203" s="25">
        <f t="shared" si="695"/>
        <v>1</v>
      </c>
      <c r="U203" s="25">
        <f t="shared" si="696"/>
        <v>0.9008484549138458</v>
      </c>
      <c r="V203" s="25">
        <f t="shared" si="697"/>
        <v>0.9008484549138458</v>
      </c>
      <c r="W203" s="25">
        <f t="shared" si="698"/>
        <v>1</v>
      </c>
      <c r="X203" s="25">
        <f t="shared" si="699"/>
        <v>1</v>
      </c>
      <c r="Y203" s="25">
        <f t="shared" si="700"/>
        <v>1</v>
      </c>
      <c r="Z203" s="25">
        <f t="shared" si="701"/>
        <v>1</v>
      </c>
      <c r="AA203" s="25">
        <f t="shared" si="702"/>
        <v>1</v>
      </c>
      <c r="AB203" s="25">
        <f t="shared" si="703"/>
        <v>1</v>
      </c>
      <c r="AC203" s="25">
        <f t="shared" si="704"/>
        <v>0.91272559728487068</v>
      </c>
      <c r="AD203" s="25">
        <f t="shared" si="705"/>
        <v>0.91543685666160513</v>
      </c>
      <c r="AE203" s="25">
        <f t="shared" si="706"/>
        <v>0.93691469287980389</v>
      </c>
      <c r="AF203" s="25">
        <f t="shared" si="706"/>
        <v>0.67895418917748562</v>
      </c>
      <c r="AG203" s="25">
        <f t="shared" ref="AG203" si="852">IF($F203=AG$4,1,IF($F203&gt;=EDATE(AG$4,12),IF(AG$12="Prior Year",AG191*(1-AG$11),AG191-AG$11),IF(AG202&gt;0,AG202,0)))*IF($F203&lt;EDATE(AG$4,AG$5*12),1,0)</f>
        <v>0</v>
      </c>
      <c r="AH203" s="25">
        <f t="shared" si="708"/>
        <v>0.91272559728487068</v>
      </c>
      <c r="AI203" s="25">
        <f t="shared" si="708"/>
        <v>0.94635457981344295</v>
      </c>
      <c r="AJ203" s="25">
        <f t="shared" ref="AJ203:AK203" si="853">IF($F203=AJ$4,1,IF($F203&gt;=EDATE(AJ$4,12),IF(AJ$12="Prior Year",AJ191*(1-AJ$11),AJ191-AJ$11),IF(AJ202&gt;0,AJ202,0)))*IF($F203&lt;EDATE(AJ$4,AJ$5*12),1,0)</f>
        <v>0.94635457981344295</v>
      </c>
      <c r="AK203" s="25">
        <f t="shared" si="853"/>
        <v>0.94635457981344295</v>
      </c>
      <c r="AL203" s="25">
        <f t="shared" ref="AL203:AP203" si="854">IF($F203=AL$4,1,IF($F203&gt;=EDATE(AL$4,12),IF(AL$12="Prior Year",AL191*(1-AL$11),AL191-AL$11),IF(AL202&gt;0,AL202,0)))*IF($F203&lt;EDATE(AL$4,AL$5*12),1,0)</f>
        <v>0.94635457981344295</v>
      </c>
      <c r="AM203" s="25">
        <f t="shared" si="854"/>
        <v>0.94635457981344295</v>
      </c>
      <c r="AN203" s="25">
        <f t="shared" ref="AN203" si="855">IF($F203=AN$4,1,IF($F203&gt;=EDATE(AN$4,12),IF(AN$12="Prior Year",AN191*(1-AN$11),AN191-AN$11),IF(AN202&gt;0,AN202,0)))*IF($F203&lt;EDATE(AN$4,AN$5*12),1,0)</f>
        <v>0.94635457981344295</v>
      </c>
      <c r="AO203" s="25">
        <f t="shared" si="854"/>
        <v>0.93499999999999994</v>
      </c>
      <c r="AP203" s="25">
        <f t="shared" si="854"/>
        <v>0.93499999999999994</v>
      </c>
    </row>
    <row r="204" spans="2:42" hidden="1" outlineLevel="1" x14ac:dyDescent="0.25">
      <c r="B204" s="1">
        <f t="shared" si="597"/>
        <v>31</v>
      </c>
      <c r="F204" s="24">
        <f t="shared" si="602"/>
        <v>47757</v>
      </c>
      <c r="G204" s="25">
        <f t="shared" si="592"/>
        <v>0.93866322146005166</v>
      </c>
      <c r="H204" s="25"/>
      <c r="I204" s="25"/>
      <c r="J204" s="25"/>
      <c r="K204" s="25"/>
      <c r="L204" s="25"/>
      <c r="M204" s="25"/>
      <c r="N204" s="25"/>
      <c r="O204" s="23"/>
      <c r="P204" s="25">
        <f t="shared" si="691"/>
        <v>1</v>
      </c>
      <c r="Q204" s="25">
        <f t="shared" si="692"/>
        <v>0.9008484549138458</v>
      </c>
      <c r="R204" s="25">
        <f t="shared" si="693"/>
        <v>0.9008484549138458</v>
      </c>
      <c r="S204" s="25">
        <f t="shared" si="694"/>
        <v>1</v>
      </c>
      <c r="T204" s="25">
        <f t="shared" si="695"/>
        <v>1</v>
      </c>
      <c r="U204" s="25">
        <f t="shared" si="696"/>
        <v>0.9008484549138458</v>
      </c>
      <c r="V204" s="25">
        <f t="shared" si="697"/>
        <v>0.9008484549138458</v>
      </c>
      <c r="W204" s="25">
        <f t="shared" si="698"/>
        <v>1</v>
      </c>
      <c r="X204" s="25">
        <f t="shared" si="699"/>
        <v>1</v>
      </c>
      <c r="Y204" s="25">
        <f t="shared" si="700"/>
        <v>1</v>
      </c>
      <c r="Z204" s="25">
        <f t="shared" si="701"/>
        <v>1</v>
      </c>
      <c r="AA204" s="25">
        <f t="shared" si="702"/>
        <v>1</v>
      </c>
      <c r="AB204" s="25">
        <f t="shared" si="703"/>
        <v>1</v>
      </c>
      <c r="AC204" s="25">
        <f t="shared" si="704"/>
        <v>0.91272559728487068</v>
      </c>
      <c r="AD204" s="25">
        <f t="shared" si="705"/>
        <v>0.91543685666160513</v>
      </c>
      <c r="AE204" s="25">
        <f t="shared" si="706"/>
        <v>0.93691469287980389</v>
      </c>
      <c r="AF204" s="25">
        <f t="shared" si="706"/>
        <v>0.90527225223664765</v>
      </c>
      <c r="AG204" s="25">
        <f t="shared" ref="AG204" si="856">IF($F204=AG$4,1,IF($F204&gt;=EDATE(AG$4,12),IF(AG$12="Prior Year",AG192*(1-AG$11),AG192-AG$11),IF(AG203&gt;0,AG203,0)))*IF($F204&lt;EDATE(AG$4,AG$5*12),1,0)</f>
        <v>0</v>
      </c>
      <c r="AH204" s="25">
        <f t="shared" si="708"/>
        <v>0.91272559728487068</v>
      </c>
      <c r="AI204" s="25">
        <f t="shared" si="708"/>
        <v>0.94635457981344295</v>
      </c>
      <c r="AJ204" s="25">
        <f t="shared" ref="AJ204:AK204" si="857">IF($F204=AJ$4,1,IF($F204&gt;=EDATE(AJ$4,12),IF(AJ$12="Prior Year",AJ192*(1-AJ$11),AJ192-AJ$11),IF(AJ203&gt;0,AJ203,0)))*IF($F204&lt;EDATE(AJ$4,AJ$5*12),1,0)</f>
        <v>0.94635457981344295</v>
      </c>
      <c r="AK204" s="25">
        <f t="shared" si="857"/>
        <v>0.94635457981344295</v>
      </c>
      <c r="AL204" s="25">
        <f t="shared" ref="AL204:AP204" si="858">IF($F204=AL$4,1,IF($F204&gt;=EDATE(AL$4,12),IF(AL$12="Prior Year",AL192*(1-AL$11),AL192-AL$11),IF(AL203&gt;0,AL203,0)))*IF($F204&lt;EDATE(AL$4,AL$5*12),1,0)</f>
        <v>0.94635457981344295</v>
      </c>
      <c r="AM204" s="25">
        <f t="shared" si="858"/>
        <v>0.94635457981344295</v>
      </c>
      <c r="AN204" s="25">
        <f t="shared" ref="AN204" si="859">IF($F204=AN$4,1,IF($F204&gt;=EDATE(AN$4,12),IF(AN$12="Prior Year",AN192*(1-AN$11),AN192-AN$11),IF(AN203&gt;0,AN203,0)))*IF($F204&lt;EDATE(AN$4,AN$5*12),1,0)</f>
        <v>0.94635457981344295</v>
      </c>
      <c r="AO204" s="25">
        <f t="shared" si="858"/>
        <v>0.93499999999999994</v>
      </c>
      <c r="AP204" s="25">
        <f t="shared" si="858"/>
        <v>0.93499999999999994</v>
      </c>
    </row>
    <row r="205" spans="2:42" hidden="1" outlineLevel="1" x14ac:dyDescent="0.25">
      <c r="B205" s="1">
        <f t="shared" si="597"/>
        <v>30</v>
      </c>
      <c r="F205" s="24">
        <f t="shared" si="602"/>
        <v>47788</v>
      </c>
      <c r="G205" s="25">
        <f t="shared" si="592"/>
        <v>0.93834123883295584</v>
      </c>
      <c r="H205" s="25"/>
      <c r="I205" s="25"/>
      <c r="J205" s="25"/>
      <c r="K205" s="25"/>
      <c r="L205" s="25"/>
      <c r="M205" s="25"/>
      <c r="N205" s="25"/>
      <c r="O205" s="23"/>
      <c r="P205" s="25">
        <f t="shared" si="691"/>
        <v>1</v>
      </c>
      <c r="Q205" s="25">
        <f t="shared" si="692"/>
        <v>0.9008484549138458</v>
      </c>
      <c r="R205" s="25">
        <f t="shared" si="693"/>
        <v>0.9008484549138458</v>
      </c>
      <c r="S205" s="25">
        <f t="shared" si="694"/>
        <v>1</v>
      </c>
      <c r="T205" s="25">
        <f t="shared" si="695"/>
        <v>1</v>
      </c>
      <c r="U205" s="25">
        <f t="shared" si="696"/>
        <v>0.9008484549138458</v>
      </c>
      <c r="V205" s="25">
        <f t="shared" si="697"/>
        <v>0.9008484549138458</v>
      </c>
      <c r="W205" s="25">
        <f t="shared" si="698"/>
        <v>1</v>
      </c>
      <c r="X205" s="25">
        <f t="shared" si="699"/>
        <v>1</v>
      </c>
      <c r="Y205" s="25">
        <f t="shared" si="700"/>
        <v>1</v>
      </c>
      <c r="Z205" s="25">
        <f t="shared" si="701"/>
        <v>1</v>
      </c>
      <c r="AA205" s="25">
        <f t="shared" si="702"/>
        <v>1</v>
      </c>
      <c r="AB205" s="25">
        <f t="shared" si="703"/>
        <v>1</v>
      </c>
      <c r="AC205" s="25">
        <f t="shared" si="704"/>
        <v>0.91272559728487068</v>
      </c>
      <c r="AD205" s="25">
        <f t="shared" si="705"/>
        <v>0.90811336180831226</v>
      </c>
      <c r="AE205" s="25">
        <f t="shared" si="706"/>
        <v>0.93691469287980389</v>
      </c>
      <c r="AF205" s="25">
        <f t="shared" si="706"/>
        <v>0.90527225223664765</v>
      </c>
      <c r="AG205" s="25">
        <f t="shared" ref="AG205" si="860">IF($F205=AG$4,1,IF($F205&gt;=EDATE(AG$4,12),IF(AG$12="Prior Year",AG193*(1-AG$11),AG193-AG$11),IF(AG204&gt;0,AG204,0)))*IF($F205&lt;EDATE(AG$4,AG$5*12),1,0)</f>
        <v>0</v>
      </c>
      <c r="AH205" s="25">
        <f t="shared" si="708"/>
        <v>0.91272559728487068</v>
      </c>
      <c r="AI205" s="25">
        <f t="shared" si="708"/>
        <v>0.94635457981344295</v>
      </c>
      <c r="AJ205" s="25">
        <f t="shared" ref="AJ205:AK205" si="861">IF($F205=AJ$4,1,IF($F205&gt;=EDATE(AJ$4,12),IF(AJ$12="Prior Year",AJ193*(1-AJ$11),AJ193-AJ$11),IF(AJ204&gt;0,AJ204,0)))*IF($F205&lt;EDATE(AJ$4,AJ$5*12),1,0)</f>
        <v>0.94635457981344295</v>
      </c>
      <c r="AK205" s="25">
        <f t="shared" si="861"/>
        <v>0.94635457981344295</v>
      </c>
      <c r="AL205" s="25">
        <f t="shared" ref="AL205:AP205" si="862">IF($F205=AL$4,1,IF($F205&gt;=EDATE(AL$4,12),IF(AL$12="Prior Year",AL193*(1-AL$11),AL193-AL$11),IF(AL204&gt;0,AL204,0)))*IF($F205&lt;EDATE(AL$4,AL$5*12),1,0)</f>
        <v>0.94635457981344295</v>
      </c>
      <c r="AM205" s="25">
        <f t="shared" si="862"/>
        <v>0.94635457981344295</v>
      </c>
      <c r="AN205" s="25">
        <f t="shared" ref="AN205" si="863">IF($F205=AN$4,1,IF($F205&gt;=EDATE(AN$4,12),IF(AN$12="Prior Year",AN193*(1-AN$11),AN193-AN$11),IF(AN204&gt;0,AN204,0)))*IF($F205&lt;EDATE(AN$4,AN$5*12),1,0)</f>
        <v>0.94635457981344295</v>
      </c>
      <c r="AO205" s="25">
        <f t="shared" si="862"/>
        <v>0.93499999999999994</v>
      </c>
      <c r="AP205" s="25">
        <f t="shared" si="862"/>
        <v>0.93499999999999994</v>
      </c>
    </row>
    <row r="206" spans="2:42" hidden="1" outlineLevel="1" x14ac:dyDescent="0.25">
      <c r="B206" s="1">
        <f t="shared" si="597"/>
        <v>31</v>
      </c>
      <c r="F206" s="26">
        <f t="shared" si="602"/>
        <v>47818</v>
      </c>
      <c r="G206" s="27">
        <f t="shared" si="592"/>
        <v>0.9368733861769476</v>
      </c>
      <c r="H206" s="27"/>
      <c r="I206" s="27"/>
      <c r="J206" s="27"/>
      <c r="K206" s="27"/>
      <c r="L206" s="27"/>
      <c r="M206" s="27"/>
      <c r="N206" s="27"/>
      <c r="O206" s="28"/>
      <c r="P206" s="27">
        <f t="shared" si="691"/>
        <v>1</v>
      </c>
      <c r="Q206" s="27">
        <f t="shared" si="692"/>
        <v>0.9008484549138458</v>
      </c>
      <c r="R206" s="27">
        <f t="shared" si="693"/>
        <v>0.9008484549138458</v>
      </c>
      <c r="S206" s="27">
        <f t="shared" si="694"/>
        <v>1</v>
      </c>
      <c r="T206" s="27">
        <f t="shared" si="695"/>
        <v>1</v>
      </c>
      <c r="U206" s="27">
        <f t="shared" si="696"/>
        <v>0.9008484549138458</v>
      </c>
      <c r="V206" s="27">
        <f t="shared" si="697"/>
        <v>0.9008484549138458</v>
      </c>
      <c r="W206" s="27">
        <f t="shared" si="698"/>
        <v>1</v>
      </c>
      <c r="X206" s="27">
        <f t="shared" si="699"/>
        <v>1</v>
      </c>
      <c r="Y206" s="27">
        <f t="shared" si="700"/>
        <v>1</v>
      </c>
      <c r="Z206" s="27">
        <f t="shared" si="701"/>
        <v>1</v>
      </c>
      <c r="AA206" s="27">
        <f t="shared" si="702"/>
        <v>1</v>
      </c>
      <c r="AB206" s="27">
        <f t="shared" si="703"/>
        <v>1</v>
      </c>
      <c r="AC206" s="27">
        <f t="shared" si="704"/>
        <v>0.91272559728487068</v>
      </c>
      <c r="AD206" s="27">
        <f t="shared" si="705"/>
        <v>0.90811336180831226</v>
      </c>
      <c r="AE206" s="27">
        <f t="shared" si="706"/>
        <v>0.93691469287980389</v>
      </c>
      <c r="AF206" s="27">
        <f t="shared" si="706"/>
        <v>0.90527225223664765</v>
      </c>
      <c r="AG206" s="27">
        <f t="shared" ref="AG206" si="864">IF($F206=AG$4,1,IF($F206&gt;=EDATE(AG$4,12),IF(AG$12="Prior Year",AG194*(1-AG$11),AG194-AG$11),IF(AG205&gt;0,AG205,0)))*IF($F206&lt;EDATE(AG$4,AG$5*12),1,0)</f>
        <v>0</v>
      </c>
      <c r="AH206" s="27">
        <f t="shared" si="708"/>
        <v>0.90633651810387661</v>
      </c>
      <c r="AI206" s="27">
        <f t="shared" si="708"/>
        <v>0.94635457981344295</v>
      </c>
      <c r="AJ206" s="27">
        <f t="shared" ref="AJ206:AK206" si="865">IF($F206=AJ$4,1,IF($F206&gt;=EDATE(AJ$4,12),IF(AJ$12="Prior Year",AJ194*(1-AJ$11),AJ194-AJ$11),IF(AJ205&gt;0,AJ205,0)))*IF($F206&lt;EDATE(AJ$4,AJ$5*12),1,0)</f>
        <v>0.94635457981344295</v>
      </c>
      <c r="AK206" s="27">
        <f t="shared" si="865"/>
        <v>0.94635457981344295</v>
      </c>
      <c r="AL206" s="27">
        <f t="shared" ref="AL206:AP206" si="866">IF($F206=AL$4,1,IF($F206&gt;=EDATE(AL$4,12),IF(AL$12="Prior Year",AL194*(1-AL$11),AL194-AL$11),IF(AL205&gt;0,AL205,0)))*IF($F206&lt;EDATE(AL$4,AL$5*12),1,0)</f>
        <v>0.94635457981344295</v>
      </c>
      <c r="AM206" s="27">
        <f t="shared" si="866"/>
        <v>0.94635457981344295</v>
      </c>
      <c r="AN206" s="27">
        <f t="shared" ref="AN206" si="867">IF($F206=AN$4,1,IF($F206&gt;=EDATE(AN$4,12),IF(AN$12="Prior Year",AN194*(1-AN$11),AN194-AN$11),IF(AN205&gt;0,AN205,0)))*IF($F206&lt;EDATE(AN$4,AN$5*12),1,0)</f>
        <v>0.94635457981344295</v>
      </c>
      <c r="AO206" s="27">
        <f t="shared" si="866"/>
        <v>0.92999999999999994</v>
      </c>
      <c r="AP206" s="27">
        <f t="shared" si="866"/>
        <v>0.93499999999999994</v>
      </c>
    </row>
    <row r="207" spans="2:42" hidden="1" outlineLevel="1" x14ac:dyDescent="0.25">
      <c r="B207" s="1">
        <f t="shared" si="597"/>
        <v>31</v>
      </c>
      <c r="F207" s="24">
        <f t="shared" si="602"/>
        <v>47849</v>
      </c>
      <c r="G207" s="25">
        <f t="shared" ref="G207:G270" si="868">SUMPRODUCT($P$7:$AQ$7,P207:AQ207)/$G$7</f>
        <v>0.9349952588103505</v>
      </c>
      <c r="H207" s="25"/>
      <c r="I207" s="25"/>
      <c r="J207" s="25"/>
      <c r="K207" s="25"/>
      <c r="L207" s="25"/>
      <c r="M207" s="25"/>
      <c r="N207" s="25"/>
      <c r="O207" s="23"/>
      <c r="P207" s="25">
        <f t="shared" si="691"/>
        <v>1</v>
      </c>
      <c r="Q207" s="25">
        <f t="shared" si="692"/>
        <v>0.89364166727453498</v>
      </c>
      <c r="R207" s="25">
        <f t="shared" si="693"/>
        <v>0.89364166727453498</v>
      </c>
      <c r="S207" s="25">
        <f t="shared" si="694"/>
        <v>1</v>
      </c>
      <c r="T207" s="25">
        <f t="shared" si="695"/>
        <v>1</v>
      </c>
      <c r="U207" s="25">
        <f t="shared" si="696"/>
        <v>0.89364166727453498</v>
      </c>
      <c r="V207" s="25">
        <f t="shared" si="697"/>
        <v>0.89364166727453498</v>
      </c>
      <c r="W207" s="25">
        <f t="shared" si="698"/>
        <v>1</v>
      </c>
      <c r="X207" s="25">
        <f t="shared" si="699"/>
        <v>1</v>
      </c>
      <c r="Y207" s="25">
        <f t="shared" si="700"/>
        <v>1</v>
      </c>
      <c r="Z207" s="25">
        <f t="shared" si="701"/>
        <v>1</v>
      </c>
      <c r="AA207" s="25">
        <f t="shared" si="702"/>
        <v>1</v>
      </c>
      <c r="AB207" s="25">
        <f t="shared" si="703"/>
        <v>1</v>
      </c>
      <c r="AC207" s="25">
        <f t="shared" si="704"/>
        <v>0.90633651810387661</v>
      </c>
      <c r="AD207" s="25">
        <f t="shared" si="705"/>
        <v>0.90811336180831226</v>
      </c>
      <c r="AE207" s="25">
        <f t="shared" si="706"/>
        <v>0.9322301194154049</v>
      </c>
      <c r="AF207" s="25">
        <f t="shared" si="706"/>
        <v>0.90527225223664765</v>
      </c>
      <c r="AG207" s="25">
        <f t="shared" ref="AG207" si="869">IF($F207=AG$4,1,IF($F207&gt;=EDATE(AG$4,12),IF(AG$12="Prior Year",AG195*(1-AG$11),AG195-AG$11),IF(AG206&gt;0,AG206,0)))*IF($F207&lt;EDATE(AG$4,AG$5*12),1,0)</f>
        <v>0</v>
      </c>
      <c r="AH207" s="25">
        <f t="shared" si="708"/>
        <v>0.90633651810387661</v>
      </c>
      <c r="AI207" s="25">
        <f t="shared" si="708"/>
        <v>0.94162280691437572</v>
      </c>
      <c r="AJ207" s="25">
        <f t="shared" ref="AJ207:AK207" si="870">IF($F207=AJ$4,1,IF($F207&gt;=EDATE(AJ$4,12),IF(AJ$12="Prior Year",AJ195*(1-AJ$11),AJ195-AJ$11),IF(AJ206&gt;0,AJ206,0)))*IF($F207&lt;EDATE(AJ$4,AJ$5*12),1,0)</f>
        <v>0.94162280691437572</v>
      </c>
      <c r="AK207" s="25">
        <f t="shared" si="870"/>
        <v>0.94162280691437572</v>
      </c>
      <c r="AL207" s="25">
        <f t="shared" ref="AL207:AP207" si="871">IF($F207=AL$4,1,IF($F207&gt;=EDATE(AL$4,12),IF(AL$12="Prior Year",AL195*(1-AL$11),AL195-AL$11),IF(AL206&gt;0,AL206,0)))*IF($F207&lt;EDATE(AL$4,AL$5*12),1,0)</f>
        <v>0.94162280691437572</v>
      </c>
      <c r="AM207" s="25">
        <f t="shared" si="871"/>
        <v>0.94162280691437572</v>
      </c>
      <c r="AN207" s="25">
        <f t="shared" ref="AN207" si="872">IF($F207=AN$4,1,IF($F207&gt;=EDATE(AN$4,12),IF(AN$12="Prior Year",AN195*(1-AN$11),AN195-AN$11),IF(AN206&gt;0,AN206,0)))*IF($F207&lt;EDATE(AN$4,AN$5*12),1,0)</f>
        <v>0.94162280691437572</v>
      </c>
      <c r="AO207" s="25">
        <f t="shared" si="871"/>
        <v>0.92999999999999994</v>
      </c>
      <c r="AP207" s="25">
        <f t="shared" si="871"/>
        <v>0.92999999999999994</v>
      </c>
    </row>
    <row r="208" spans="2:42" hidden="1" outlineLevel="1" x14ac:dyDescent="0.25">
      <c r="B208" s="1">
        <f t="shared" ref="B208:B271" si="873">F209-F208</f>
        <v>28</v>
      </c>
      <c r="F208" s="24">
        <f t="shared" si="602"/>
        <v>47880</v>
      </c>
      <c r="G208" s="25">
        <f t="shared" si="868"/>
        <v>0.9349952588103505</v>
      </c>
      <c r="H208" s="25"/>
      <c r="I208" s="25"/>
      <c r="J208" s="25"/>
      <c r="K208" s="25"/>
      <c r="L208" s="25"/>
      <c r="M208" s="25"/>
      <c r="N208" s="25"/>
      <c r="O208" s="23"/>
      <c r="P208" s="25">
        <f t="shared" si="691"/>
        <v>1</v>
      </c>
      <c r="Q208" s="25">
        <f t="shared" si="692"/>
        <v>0.89364166727453498</v>
      </c>
      <c r="R208" s="25">
        <f t="shared" si="693"/>
        <v>0.89364166727453498</v>
      </c>
      <c r="S208" s="25">
        <f t="shared" si="694"/>
        <v>1</v>
      </c>
      <c r="T208" s="25">
        <f t="shared" si="695"/>
        <v>1</v>
      </c>
      <c r="U208" s="25">
        <f t="shared" si="696"/>
        <v>0.89364166727453498</v>
      </c>
      <c r="V208" s="25">
        <f t="shared" si="697"/>
        <v>0.89364166727453498</v>
      </c>
      <c r="W208" s="25">
        <f t="shared" si="698"/>
        <v>1</v>
      </c>
      <c r="X208" s="25">
        <f t="shared" si="699"/>
        <v>1</v>
      </c>
      <c r="Y208" s="25">
        <f t="shared" si="700"/>
        <v>1</v>
      </c>
      <c r="Z208" s="25">
        <f t="shared" si="701"/>
        <v>1</v>
      </c>
      <c r="AA208" s="25">
        <f t="shared" si="702"/>
        <v>1</v>
      </c>
      <c r="AB208" s="25">
        <f t="shared" si="703"/>
        <v>1</v>
      </c>
      <c r="AC208" s="25">
        <f t="shared" si="704"/>
        <v>0.90633651810387661</v>
      </c>
      <c r="AD208" s="25">
        <f t="shared" si="705"/>
        <v>0.90811336180831226</v>
      </c>
      <c r="AE208" s="25">
        <f t="shared" si="706"/>
        <v>0.9322301194154049</v>
      </c>
      <c r="AF208" s="25">
        <f t="shared" si="706"/>
        <v>0.90527225223664765</v>
      </c>
      <c r="AG208" s="25">
        <f t="shared" ref="AG208" si="874">IF($F208=AG$4,1,IF($F208&gt;=EDATE(AG$4,12),IF(AG$12="Prior Year",AG196*(1-AG$11),AG196-AG$11),IF(AG207&gt;0,AG207,0)))*IF($F208&lt;EDATE(AG$4,AG$5*12),1,0)</f>
        <v>0</v>
      </c>
      <c r="AH208" s="25">
        <f t="shared" si="708"/>
        <v>0.90633651810387661</v>
      </c>
      <c r="AI208" s="25">
        <f t="shared" si="708"/>
        <v>0.94162280691437572</v>
      </c>
      <c r="AJ208" s="25">
        <f t="shared" ref="AJ208:AK208" si="875">IF($F208=AJ$4,1,IF($F208&gt;=EDATE(AJ$4,12),IF(AJ$12="Prior Year",AJ196*(1-AJ$11),AJ196-AJ$11),IF(AJ207&gt;0,AJ207,0)))*IF($F208&lt;EDATE(AJ$4,AJ$5*12),1,0)</f>
        <v>0.94162280691437572</v>
      </c>
      <c r="AK208" s="25">
        <f t="shared" si="875"/>
        <v>0.94162280691437572</v>
      </c>
      <c r="AL208" s="25">
        <f t="shared" ref="AL208:AP208" si="876">IF($F208=AL$4,1,IF($F208&gt;=EDATE(AL$4,12),IF(AL$12="Prior Year",AL196*(1-AL$11),AL196-AL$11),IF(AL207&gt;0,AL207,0)))*IF($F208&lt;EDATE(AL$4,AL$5*12),1,0)</f>
        <v>0.94162280691437572</v>
      </c>
      <c r="AM208" s="25">
        <f t="shared" si="876"/>
        <v>0.94162280691437572</v>
      </c>
      <c r="AN208" s="25">
        <f t="shared" ref="AN208" si="877">IF($F208=AN$4,1,IF($F208&gt;=EDATE(AN$4,12),IF(AN$12="Prior Year",AN196*(1-AN$11),AN196-AN$11),IF(AN207&gt;0,AN207,0)))*IF($F208&lt;EDATE(AN$4,AN$5*12),1,0)</f>
        <v>0.94162280691437572</v>
      </c>
      <c r="AO208" s="25">
        <f t="shared" si="876"/>
        <v>0.92999999999999994</v>
      </c>
      <c r="AP208" s="25">
        <f t="shared" si="876"/>
        <v>0.92999999999999994</v>
      </c>
    </row>
    <row r="209" spans="2:42" hidden="1" outlineLevel="1" x14ac:dyDescent="0.25">
      <c r="B209" s="1">
        <f t="shared" si="873"/>
        <v>31</v>
      </c>
      <c r="F209" s="24">
        <f t="shared" ref="F209:F272" si="878">EDATE(F208,1)</f>
        <v>47908</v>
      </c>
      <c r="G209" s="25">
        <f t="shared" si="868"/>
        <v>0.9349952588103505</v>
      </c>
      <c r="H209" s="25"/>
      <c r="I209" s="25"/>
      <c r="J209" s="25"/>
      <c r="K209" s="25"/>
      <c r="L209" s="25"/>
      <c r="M209" s="25"/>
      <c r="N209" s="25"/>
      <c r="O209" s="23"/>
      <c r="P209" s="25">
        <f t="shared" si="691"/>
        <v>1</v>
      </c>
      <c r="Q209" s="25">
        <f t="shared" si="692"/>
        <v>0.89364166727453498</v>
      </c>
      <c r="R209" s="25">
        <f t="shared" si="693"/>
        <v>0.89364166727453498</v>
      </c>
      <c r="S209" s="25">
        <f t="shared" si="694"/>
        <v>1</v>
      </c>
      <c r="T209" s="25">
        <f t="shared" si="695"/>
        <v>1</v>
      </c>
      <c r="U209" s="25">
        <f t="shared" si="696"/>
        <v>0.89364166727453498</v>
      </c>
      <c r="V209" s="25">
        <f t="shared" si="697"/>
        <v>0.89364166727453498</v>
      </c>
      <c r="W209" s="25">
        <f t="shared" si="698"/>
        <v>1</v>
      </c>
      <c r="X209" s="25">
        <f t="shared" si="699"/>
        <v>1</v>
      </c>
      <c r="Y209" s="25">
        <f t="shared" si="700"/>
        <v>1</v>
      </c>
      <c r="Z209" s="25">
        <f t="shared" si="701"/>
        <v>1</v>
      </c>
      <c r="AA209" s="25">
        <f t="shared" si="702"/>
        <v>1</v>
      </c>
      <c r="AB209" s="25">
        <f t="shared" si="703"/>
        <v>1</v>
      </c>
      <c r="AC209" s="25">
        <f t="shared" si="704"/>
        <v>0.90633651810387661</v>
      </c>
      <c r="AD209" s="25">
        <f t="shared" si="705"/>
        <v>0.90811336180831226</v>
      </c>
      <c r="AE209" s="25">
        <f t="shared" si="706"/>
        <v>0.9322301194154049</v>
      </c>
      <c r="AF209" s="25">
        <f t="shared" si="706"/>
        <v>0.90527225223664765</v>
      </c>
      <c r="AG209" s="25">
        <f t="shared" ref="AG209" si="879">IF($F209=AG$4,1,IF($F209&gt;=EDATE(AG$4,12),IF(AG$12="Prior Year",AG197*(1-AG$11),AG197-AG$11),IF(AG208&gt;0,AG208,0)))*IF($F209&lt;EDATE(AG$4,AG$5*12),1,0)</f>
        <v>0</v>
      </c>
      <c r="AH209" s="25">
        <f t="shared" si="708"/>
        <v>0.90633651810387661</v>
      </c>
      <c r="AI209" s="25">
        <f t="shared" si="708"/>
        <v>0.94162280691437572</v>
      </c>
      <c r="AJ209" s="25">
        <f t="shared" ref="AJ209:AK209" si="880">IF($F209=AJ$4,1,IF($F209&gt;=EDATE(AJ$4,12),IF(AJ$12="Prior Year",AJ197*(1-AJ$11),AJ197-AJ$11),IF(AJ208&gt;0,AJ208,0)))*IF($F209&lt;EDATE(AJ$4,AJ$5*12),1,0)</f>
        <v>0.94162280691437572</v>
      </c>
      <c r="AK209" s="25">
        <f t="shared" si="880"/>
        <v>0.94162280691437572</v>
      </c>
      <c r="AL209" s="25">
        <f t="shared" ref="AL209:AP209" si="881">IF($F209=AL$4,1,IF($F209&gt;=EDATE(AL$4,12),IF(AL$12="Prior Year",AL197*(1-AL$11),AL197-AL$11),IF(AL208&gt;0,AL208,0)))*IF($F209&lt;EDATE(AL$4,AL$5*12),1,0)</f>
        <v>0.94162280691437572</v>
      </c>
      <c r="AM209" s="25">
        <f t="shared" si="881"/>
        <v>0.94162280691437572</v>
      </c>
      <c r="AN209" s="25">
        <f t="shared" ref="AN209" si="882">IF($F209=AN$4,1,IF($F209&gt;=EDATE(AN$4,12),IF(AN$12="Prior Year",AN197*(1-AN$11),AN197-AN$11),IF(AN208&gt;0,AN208,0)))*IF($F209&lt;EDATE(AN$4,AN$5*12),1,0)</f>
        <v>0.94162280691437572</v>
      </c>
      <c r="AO209" s="25">
        <f t="shared" si="881"/>
        <v>0.92999999999999994</v>
      </c>
      <c r="AP209" s="25">
        <f t="shared" si="881"/>
        <v>0.92999999999999994</v>
      </c>
    </row>
    <row r="210" spans="2:42" hidden="1" outlineLevel="1" x14ac:dyDescent="0.25">
      <c r="B210" s="1">
        <f t="shared" si="873"/>
        <v>30</v>
      </c>
      <c r="F210" s="24">
        <f t="shared" si="878"/>
        <v>47939</v>
      </c>
      <c r="G210" s="25">
        <f t="shared" si="868"/>
        <v>0.9349952588103505</v>
      </c>
      <c r="H210" s="25"/>
      <c r="I210" s="25"/>
      <c r="J210" s="25"/>
      <c r="K210" s="25"/>
      <c r="L210" s="25"/>
      <c r="M210" s="25"/>
      <c r="N210" s="25"/>
      <c r="O210" s="23"/>
      <c r="P210" s="25">
        <f t="shared" si="691"/>
        <v>1</v>
      </c>
      <c r="Q210" s="25">
        <f t="shared" si="692"/>
        <v>0.89364166727453498</v>
      </c>
      <c r="R210" s="25">
        <f t="shared" si="693"/>
        <v>0.89364166727453498</v>
      </c>
      <c r="S210" s="25">
        <f t="shared" si="694"/>
        <v>1</v>
      </c>
      <c r="T210" s="25">
        <f t="shared" si="695"/>
        <v>1</v>
      </c>
      <c r="U210" s="25">
        <f t="shared" si="696"/>
        <v>0.89364166727453498</v>
      </c>
      <c r="V210" s="25">
        <f t="shared" si="697"/>
        <v>0.89364166727453498</v>
      </c>
      <c r="W210" s="25">
        <f t="shared" si="698"/>
        <v>1</v>
      </c>
      <c r="X210" s="25">
        <f t="shared" si="699"/>
        <v>1</v>
      </c>
      <c r="Y210" s="25">
        <f t="shared" si="700"/>
        <v>1</v>
      </c>
      <c r="Z210" s="25">
        <f t="shared" si="701"/>
        <v>1</v>
      </c>
      <c r="AA210" s="25">
        <f t="shared" si="702"/>
        <v>1</v>
      </c>
      <c r="AB210" s="25">
        <f t="shared" si="703"/>
        <v>1</v>
      </c>
      <c r="AC210" s="25">
        <f t="shared" si="704"/>
        <v>0.90633651810387661</v>
      </c>
      <c r="AD210" s="25">
        <f t="shared" si="705"/>
        <v>0.90811336180831226</v>
      </c>
      <c r="AE210" s="25">
        <f t="shared" si="706"/>
        <v>0.9322301194154049</v>
      </c>
      <c r="AF210" s="25">
        <f t="shared" si="706"/>
        <v>0.90527225223664765</v>
      </c>
      <c r="AG210" s="25">
        <f t="shared" ref="AG210" si="883">IF($F210=AG$4,1,IF($F210&gt;=EDATE(AG$4,12),IF(AG$12="Prior Year",AG198*(1-AG$11),AG198-AG$11),IF(AG209&gt;0,AG209,0)))*IF($F210&lt;EDATE(AG$4,AG$5*12),1,0)</f>
        <v>0</v>
      </c>
      <c r="AH210" s="25">
        <f t="shared" si="708"/>
        <v>0.90633651810387661</v>
      </c>
      <c r="AI210" s="25">
        <f t="shared" si="708"/>
        <v>0.94162280691437572</v>
      </c>
      <c r="AJ210" s="25">
        <f t="shared" ref="AJ210:AK210" si="884">IF($F210=AJ$4,1,IF($F210&gt;=EDATE(AJ$4,12),IF(AJ$12="Prior Year",AJ198*(1-AJ$11),AJ198-AJ$11),IF(AJ209&gt;0,AJ209,0)))*IF($F210&lt;EDATE(AJ$4,AJ$5*12),1,0)</f>
        <v>0.94162280691437572</v>
      </c>
      <c r="AK210" s="25">
        <f t="shared" si="884"/>
        <v>0.94162280691437572</v>
      </c>
      <c r="AL210" s="25">
        <f t="shared" ref="AL210:AP210" si="885">IF($F210=AL$4,1,IF($F210&gt;=EDATE(AL$4,12),IF(AL$12="Prior Year",AL198*(1-AL$11),AL198-AL$11),IF(AL209&gt;0,AL209,0)))*IF($F210&lt;EDATE(AL$4,AL$5*12),1,0)</f>
        <v>0.94162280691437572</v>
      </c>
      <c r="AM210" s="25">
        <f t="shared" si="885"/>
        <v>0.94162280691437572</v>
      </c>
      <c r="AN210" s="25">
        <f t="shared" ref="AN210" si="886">IF($F210=AN$4,1,IF($F210&gt;=EDATE(AN$4,12),IF(AN$12="Prior Year",AN198*(1-AN$11),AN198-AN$11),IF(AN209&gt;0,AN209,0)))*IF($F210&lt;EDATE(AN$4,AN$5*12),1,0)</f>
        <v>0.94162280691437572</v>
      </c>
      <c r="AO210" s="25">
        <f t="shared" si="885"/>
        <v>0.92999999999999994</v>
      </c>
      <c r="AP210" s="25">
        <f t="shared" si="885"/>
        <v>0.92999999999999994</v>
      </c>
    </row>
    <row r="211" spans="2:42" hidden="1" outlineLevel="1" x14ac:dyDescent="0.25">
      <c r="B211" s="1">
        <f t="shared" si="873"/>
        <v>31</v>
      </c>
      <c r="F211" s="24">
        <f t="shared" si="878"/>
        <v>47969</v>
      </c>
      <c r="G211" s="25">
        <f t="shared" si="868"/>
        <v>0.9349952588103505</v>
      </c>
      <c r="H211" s="25"/>
      <c r="I211" s="25"/>
      <c r="J211" s="25"/>
      <c r="K211" s="25"/>
      <c r="L211" s="25"/>
      <c r="M211" s="25"/>
      <c r="N211" s="25"/>
      <c r="O211" s="23"/>
      <c r="P211" s="25">
        <f t="shared" si="691"/>
        <v>1</v>
      </c>
      <c r="Q211" s="25">
        <f t="shared" si="692"/>
        <v>0.89364166727453498</v>
      </c>
      <c r="R211" s="25">
        <f t="shared" si="693"/>
        <v>0.89364166727453498</v>
      </c>
      <c r="S211" s="25">
        <f t="shared" si="694"/>
        <v>1</v>
      </c>
      <c r="T211" s="25">
        <f t="shared" si="695"/>
        <v>1</v>
      </c>
      <c r="U211" s="25">
        <f t="shared" si="696"/>
        <v>0.89364166727453498</v>
      </c>
      <c r="V211" s="25">
        <f t="shared" si="697"/>
        <v>0.89364166727453498</v>
      </c>
      <c r="W211" s="25">
        <f t="shared" si="698"/>
        <v>1</v>
      </c>
      <c r="X211" s="25">
        <f t="shared" si="699"/>
        <v>1</v>
      </c>
      <c r="Y211" s="25">
        <f t="shared" si="700"/>
        <v>1</v>
      </c>
      <c r="Z211" s="25">
        <f t="shared" si="701"/>
        <v>1</v>
      </c>
      <c r="AA211" s="25">
        <f t="shared" si="702"/>
        <v>1</v>
      </c>
      <c r="AB211" s="25">
        <f t="shared" si="703"/>
        <v>1</v>
      </c>
      <c r="AC211" s="25">
        <f t="shared" si="704"/>
        <v>0.90633651810387661</v>
      </c>
      <c r="AD211" s="25">
        <f t="shared" si="705"/>
        <v>0.90811336180831226</v>
      </c>
      <c r="AE211" s="25">
        <f t="shared" si="706"/>
        <v>0.9322301194154049</v>
      </c>
      <c r="AF211" s="25">
        <f t="shared" si="706"/>
        <v>0.90527225223664765</v>
      </c>
      <c r="AG211" s="25">
        <f t="shared" ref="AG211" si="887">IF($F211=AG$4,1,IF($F211&gt;=EDATE(AG$4,12),IF(AG$12="Prior Year",AG199*(1-AG$11),AG199-AG$11),IF(AG210&gt;0,AG210,0)))*IF($F211&lt;EDATE(AG$4,AG$5*12),1,0)</f>
        <v>0</v>
      </c>
      <c r="AH211" s="25">
        <f t="shared" si="708"/>
        <v>0.90633651810387661</v>
      </c>
      <c r="AI211" s="25">
        <f t="shared" si="708"/>
        <v>0.94162280691437572</v>
      </c>
      <c r="AJ211" s="25">
        <f t="shared" ref="AJ211:AK211" si="888">IF($F211=AJ$4,1,IF($F211&gt;=EDATE(AJ$4,12),IF(AJ$12="Prior Year",AJ199*(1-AJ$11),AJ199-AJ$11),IF(AJ210&gt;0,AJ210,0)))*IF($F211&lt;EDATE(AJ$4,AJ$5*12),1,0)</f>
        <v>0.94162280691437572</v>
      </c>
      <c r="AK211" s="25">
        <f t="shared" si="888"/>
        <v>0.94162280691437572</v>
      </c>
      <c r="AL211" s="25">
        <f t="shared" ref="AL211:AP211" si="889">IF($F211=AL$4,1,IF($F211&gt;=EDATE(AL$4,12),IF(AL$12="Prior Year",AL199*(1-AL$11),AL199-AL$11),IF(AL210&gt;0,AL210,0)))*IF($F211&lt;EDATE(AL$4,AL$5*12),1,0)</f>
        <v>0.94162280691437572</v>
      </c>
      <c r="AM211" s="25">
        <f t="shared" si="889"/>
        <v>0.94162280691437572</v>
      </c>
      <c r="AN211" s="25">
        <f t="shared" ref="AN211" si="890">IF($F211=AN$4,1,IF($F211&gt;=EDATE(AN$4,12),IF(AN$12="Prior Year",AN199*(1-AN$11),AN199-AN$11),IF(AN210&gt;0,AN210,0)))*IF($F211&lt;EDATE(AN$4,AN$5*12),1,0)</f>
        <v>0.94162280691437572</v>
      </c>
      <c r="AO211" s="25">
        <f t="shared" si="889"/>
        <v>0.92999999999999994</v>
      </c>
      <c r="AP211" s="25">
        <f t="shared" si="889"/>
        <v>0.92999999999999994</v>
      </c>
    </row>
    <row r="212" spans="2:42" hidden="1" outlineLevel="1" x14ac:dyDescent="0.25">
      <c r="B212" s="1">
        <f t="shared" si="873"/>
        <v>30</v>
      </c>
      <c r="F212" s="24">
        <f t="shared" si="878"/>
        <v>48000</v>
      </c>
      <c r="G212" s="25">
        <f t="shared" si="868"/>
        <v>0.9349952588103505</v>
      </c>
      <c r="H212" s="25"/>
      <c r="I212" s="25"/>
      <c r="J212" s="25"/>
      <c r="K212" s="25"/>
      <c r="L212" s="25"/>
      <c r="M212" s="25"/>
      <c r="N212" s="25"/>
      <c r="O212" s="23"/>
      <c r="P212" s="25">
        <f t="shared" si="691"/>
        <v>1</v>
      </c>
      <c r="Q212" s="25">
        <f t="shared" si="692"/>
        <v>0.89364166727453498</v>
      </c>
      <c r="R212" s="25">
        <f t="shared" si="693"/>
        <v>0.89364166727453498</v>
      </c>
      <c r="S212" s="25">
        <f t="shared" si="694"/>
        <v>1</v>
      </c>
      <c r="T212" s="25">
        <f t="shared" si="695"/>
        <v>1</v>
      </c>
      <c r="U212" s="25">
        <f t="shared" si="696"/>
        <v>0.89364166727453498</v>
      </c>
      <c r="V212" s="25">
        <f t="shared" si="697"/>
        <v>0.89364166727453498</v>
      </c>
      <c r="W212" s="25">
        <f t="shared" si="698"/>
        <v>1</v>
      </c>
      <c r="X212" s="25">
        <f t="shared" si="699"/>
        <v>1</v>
      </c>
      <c r="Y212" s="25">
        <f t="shared" si="700"/>
        <v>1</v>
      </c>
      <c r="Z212" s="25">
        <f t="shared" si="701"/>
        <v>1</v>
      </c>
      <c r="AA212" s="25">
        <f t="shared" si="702"/>
        <v>1</v>
      </c>
      <c r="AB212" s="25">
        <f t="shared" si="703"/>
        <v>1</v>
      </c>
      <c r="AC212" s="25">
        <f t="shared" si="704"/>
        <v>0.90633651810387661</v>
      </c>
      <c r="AD212" s="25">
        <f t="shared" si="705"/>
        <v>0.90811336180831226</v>
      </c>
      <c r="AE212" s="25">
        <f t="shared" si="706"/>
        <v>0.9322301194154049</v>
      </c>
      <c r="AF212" s="25">
        <f t="shared" si="706"/>
        <v>0.90527225223664765</v>
      </c>
      <c r="AG212" s="25">
        <f t="shared" ref="AG212" si="891">IF($F212=AG$4,1,IF($F212&gt;=EDATE(AG$4,12),IF(AG$12="Prior Year",AG200*(1-AG$11),AG200-AG$11),IF(AG211&gt;0,AG211,0)))*IF($F212&lt;EDATE(AG$4,AG$5*12),1,0)</f>
        <v>0</v>
      </c>
      <c r="AH212" s="25">
        <f t="shared" si="708"/>
        <v>0.90633651810387661</v>
      </c>
      <c r="AI212" s="25">
        <f t="shared" si="708"/>
        <v>0.94162280691437572</v>
      </c>
      <c r="AJ212" s="25">
        <f t="shared" ref="AJ212:AK212" si="892">IF($F212=AJ$4,1,IF($F212&gt;=EDATE(AJ$4,12),IF(AJ$12="Prior Year",AJ200*(1-AJ$11),AJ200-AJ$11),IF(AJ211&gt;0,AJ211,0)))*IF($F212&lt;EDATE(AJ$4,AJ$5*12),1,0)</f>
        <v>0.94162280691437572</v>
      </c>
      <c r="AK212" s="25">
        <f t="shared" si="892"/>
        <v>0.94162280691437572</v>
      </c>
      <c r="AL212" s="25">
        <f t="shared" ref="AL212:AP212" si="893">IF($F212=AL$4,1,IF($F212&gt;=EDATE(AL$4,12),IF(AL$12="Prior Year",AL200*(1-AL$11),AL200-AL$11),IF(AL211&gt;0,AL211,0)))*IF($F212&lt;EDATE(AL$4,AL$5*12),1,0)</f>
        <v>0.94162280691437572</v>
      </c>
      <c r="AM212" s="25">
        <f t="shared" si="893"/>
        <v>0.94162280691437572</v>
      </c>
      <c r="AN212" s="25">
        <f t="shared" ref="AN212" si="894">IF($F212=AN$4,1,IF($F212&gt;=EDATE(AN$4,12),IF(AN$12="Prior Year",AN200*(1-AN$11),AN200-AN$11),IF(AN211&gt;0,AN211,0)))*IF($F212&lt;EDATE(AN$4,AN$5*12),1,0)</f>
        <v>0.94162280691437572</v>
      </c>
      <c r="AO212" s="25">
        <f t="shared" si="893"/>
        <v>0.92999999999999994</v>
      </c>
      <c r="AP212" s="25">
        <f t="shared" si="893"/>
        <v>0.92999999999999994</v>
      </c>
    </row>
    <row r="213" spans="2:42" hidden="1" outlineLevel="1" x14ac:dyDescent="0.25">
      <c r="B213" s="1">
        <f t="shared" si="873"/>
        <v>31</v>
      </c>
      <c r="F213" s="24">
        <f t="shared" si="878"/>
        <v>48030</v>
      </c>
      <c r="G213" s="25">
        <f t="shared" si="868"/>
        <v>0.93347100740191458</v>
      </c>
      <c r="H213" s="25"/>
      <c r="I213" s="25"/>
      <c r="J213" s="25"/>
      <c r="K213" s="25"/>
      <c r="L213" s="25"/>
      <c r="M213" s="25"/>
      <c r="N213" s="25"/>
      <c r="O213" s="23"/>
      <c r="P213" s="25">
        <f t="shared" si="691"/>
        <v>1</v>
      </c>
      <c r="Q213" s="25">
        <f t="shared" si="692"/>
        <v>0.89364166727453498</v>
      </c>
      <c r="R213" s="25">
        <f t="shared" si="693"/>
        <v>0.89364166727453498</v>
      </c>
      <c r="S213" s="25">
        <f t="shared" si="694"/>
        <v>1</v>
      </c>
      <c r="T213" s="25">
        <f t="shared" si="695"/>
        <v>1</v>
      </c>
      <c r="U213" s="25">
        <f t="shared" si="696"/>
        <v>0.89364166727453498</v>
      </c>
      <c r="V213" s="25">
        <f t="shared" si="697"/>
        <v>0.89364166727453498</v>
      </c>
      <c r="W213" s="25">
        <f t="shared" si="698"/>
        <v>1</v>
      </c>
      <c r="X213" s="25">
        <f t="shared" si="699"/>
        <v>1</v>
      </c>
      <c r="Y213" s="25">
        <f t="shared" si="700"/>
        <v>1</v>
      </c>
      <c r="Z213" s="25">
        <f t="shared" si="701"/>
        <v>1</v>
      </c>
      <c r="AA213" s="25">
        <f t="shared" si="702"/>
        <v>1</v>
      </c>
      <c r="AB213" s="25">
        <f t="shared" si="703"/>
        <v>1</v>
      </c>
      <c r="AC213" s="25">
        <f t="shared" si="704"/>
        <v>0.90633651810387661</v>
      </c>
      <c r="AD213" s="25">
        <f t="shared" si="705"/>
        <v>0.90811336180831226</v>
      </c>
      <c r="AE213" s="25">
        <f t="shared" si="706"/>
        <v>0.9322301194154049</v>
      </c>
      <c r="AF213" s="25">
        <f t="shared" si="706"/>
        <v>0.67414493033747847</v>
      </c>
      <c r="AG213" s="25">
        <f t="shared" ref="AG213" si="895">IF($F213=AG$4,1,IF($F213&gt;=EDATE(AG$4,12),IF(AG$12="Prior Year",AG201*(1-AG$11),AG201-AG$11),IF(AG212&gt;0,AG212,0)))*IF($F213&lt;EDATE(AG$4,AG$5*12),1,0)</f>
        <v>0</v>
      </c>
      <c r="AH213" s="25">
        <f t="shared" si="708"/>
        <v>0.90633651810387661</v>
      </c>
      <c r="AI213" s="25">
        <f t="shared" si="708"/>
        <v>0.94162280691437572</v>
      </c>
      <c r="AJ213" s="25">
        <f t="shared" ref="AJ213:AK213" si="896">IF($F213=AJ$4,1,IF($F213&gt;=EDATE(AJ$4,12),IF(AJ$12="Prior Year",AJ201*(1-AJ$11),AJ201-AJ$11),IF(AJ212&gt;0,AJ212,0)))*IF($F213&lt;EDATE(AJ$4,AJ$5*12),1,0)</f>
        <v>0.94162280691437572</v>
      </c>
      <c r="AK213" s="25">
        <f t="shared" si="896"/>
        <v>0.94162280691437572</v>
      </c>
      <c r="AL213" s="25">
        <f t="shared" ref="AL213:AP213" si="897">IF($F213=AL$4,1,IF($F213&gt;=EDATE(AL$4,12),IF(AL$12="Prior Year",AL201*(1-AL$11),AL201-AL$11),IF(AL212&gt;0,AL212,0)))*IF($F213&lt;EDATE(AL$4,AL$5*12),1,0)</f>
        <v>0.94162280691437572</v>
      </c>
      <c r="AM213" s="25">
        <f t="shared" si="897"/>
        <v>0.94162280691437572</v>
      </c>
      <c r="AN213" s="25">
        <f t="shared" ref="AN213" si="898">IF($F213=AN$4,1,IF($F213&gt;=EDATE(AN$4,12),IF(AN$12="Prior Year",AN201*(1-AN$11),AN201-AN$11),IF(AN212&gt;0,AN212,0)))*IF($F213&lt;EDATE(AN$4,AN$5*12),1,0)</f>
        <v>0.94162280691437572</v>
      </c>
      <c r="AO213" s="25">
        <f t="shared" si="897"/>
        <v>0.92999999999999994</v>
      </c>
      <c r="AP213" s="25">
        <f t="shared" si="897"/>
        <v>0.92999999999999994</v>
      </c>
    </row>
    <row r="214" spans="2:42" hidden="1" outlineLevel="1" x14ac:dyDescent="0.25">
      <c r="B214" s="1">
        <f t="shared" si="873"/>
        <v>31</v>
      </c>
      <c r="F214" s="24">
        <f t="shared" si="878"/>
        <v>48061</v>
      </c>
      <c r="G214" s="25">
        <f t="shared" si="868"/>
        <v>0.93347100740191458</v>
      </c>
      <c r="H214" s="25"/>
      <c r="I214" s="25"/>
      <c r="J214" s="25"/>
      <c r="K214" s="25"/>
      <c r="L214" s="25"/>
      <c r="M214" s="25"/>
      <c r="N214" s="25"/>
      <c r="O214" s="23"/>
      <c r="P214" s="25">
        <f t="shared" si="691"/>
        <v>1</v>
      </c>
      <c r="Q214" s="25">
        <f t="shared" si="692"/>
        <v>0.89364166727453498</v>
      </c>
      <c r="R214" s="25">
        <f t="shared" si="693"/>
        <v>0.89364166727453498</v>
      </c>
      <c r="S214" s="25">
        <f t="shared" si="694"/>
        <v>1</v>
      </c>
      <c r="T214" s="25">
        <f t="shared" si="695"/>
        <v>1</v>
      </c>
      <c r="U214" s="25">
        <f t="shared" si="696"/>
        <v>0.89364166727453498</v>
      </c>
      <c r="V214" s="25">
        <f t="shared" si="697"/>
        <v>0.89364166727453498</v>
      </c>
      <c r="W214" s="25">
        <f t="shared" si="698"/>
        <v>1</v>
      </c>
      <c r="X214" s="25">
        <f t="shared" si="699"/>
        <v>1</v>
      </c>
      <c r="Y214" s="25">
        <f t="shared" si="700"/>
        <v>1</v>
      </c>
      <c r="Z214" s="25">
        <f t="shared" si="701"/>
        <v>1</v>
      </c>
      <c r="AA214" s="25">
        <f t="shared" si="702"/>
        <v>1</v>
      </c>
      <c r="AB214" s="25">
        <f t="shared" si="703"/>
        <v>1</v>
      </c>
      <c r="AC214" s="25">
        <f t="shared" si="704"/>
        <v>0.90633651810387661</v>
      </c>
      <c r="AD214" s="25">
        <f t="shared" si="705"/>
        <v>0.90811336180831226</v>
      </c>
      <c r="AE214" s="25">
        <f t="shared" si="706"/>
        <v>0.9322301194154049</v>
      </c>
      <c r="AF214" s="25">
        <f t="shared" si="706"/>
        <v>0.67414493033747847</v>
      </c>
      <c r="AG214" s="25">
        <f t="shared" ref="AG214" si="899">IF($F214=AG$4,1,IF($F214&gt;=EDATE(AG$4,12),IF(AG$12="Prior Year",AG202*(1-AG$11),AG202-AG$11),IF(AG213&gt;0,AG213,0)))*IF($F214&lt;EDATE(AG$4,AG$5*12),1,0)</f>
        <v>0</v>
      </c>
      <c r="AH214" s="25">
        <f t="shared" si="708"/>
        <v>0.90633651810387661</v>
      </c>
      <c r="AI214" s="25">
        <f t="shared" si="708"/>
        <v>0.94162280691437572</v>
      </c>
      <c r="AJ214" s="25">
        <f t="shared" ref="AJ214:AK214" si="900">IF($F214=AJ$4,1,IF($F214&gt;=EDATE(AJ$4,12),IF(AJ$12="Prior Year",AJ202*(1-AJ$11),AJ202-AJ$11),IF(AJ213&gt;0,AJ213,0)))*IF($F214&lt;EDATE(AJ$4,AJ$5*12),1,0)</f>
        <v>0.94162280691437572</v>
      </c>
      <c r="AK214" s="25">
        <f t="shared" si="900"/>
        <v>0.94162280691437572</v>
      </c>
      <c r="AL214" s="25">
        <f t="shared" ref="AL214:AP214" si="901">IF($F214=AL$4,1,IF($F214&gt;=EDATE(AL$4,12),IF(AL$12="Prior Year",AL202*(1-AL$11),AL202-AL$11),IF(AL213&gt;0,AL213,0)))*IF($F214&lt;EDATE(AL$4,AL$5*12),1,0)</f>
        <v>0.94162280691437572</v>
      </c>
      <c r="AM214" s="25">
        <f t="shared" si="901"/>
        <v>0.94162280691437572</v>
      </c>
      <c r="AN214" s="25">
        <f t="shared" ref="AN214" si="902">IF($F214=AN$4,1,IF($F214&gt;=EDATE(AN$4,12),IF(AN$12="Prior Year",AN202*(1-AN$11),AN202-AN$11),IF(AN213&gt;0,AN213,0)))*IF($F214&lt;EDATE(AN$4,AN$5*12),1,0)</f>
        <v>0.94162280691437572</v>
      </c>
      <c r="AO214" s="25">
        <f t="shared" si="901"/>
        <v>0.92999999999999994</v>
      </c>
      <c r="AP214" s="25">
        <f t="shared" si="901"/>
        <v>0.92999999999999994</v>
      </c>
    </row>
    <row r="215" spans="2:42" hidden="1" outlineLevel="1" x14ac:dyDescent="0.25">
      <c r="B215" s="1">
        <f t="shared" si="873"/>
        <v>30</v>
      </c>
      <c r="F215" s="24">
        <f t="shared" si="878"/>
        <v>48092</v>
      </c>
      <c r="G215" s="25">
        <f t="shared" si="868"/>
        <v>0.93347100740191458</v>
      </c>
      <c r="H215" s="25"/>
      <c r="I215" s="25"/>
      <c r="J215" s="25"/>
      <c r="K215" s="25"/>
      <c r="L215" s="25"/>
      <c r="M215" s="25"/>
      <c r="N215" s="25"/>
      <c r="O215" s="23"/>
      <c r="P215" s="25">
        <f t="shared" si="691"/>
        <v>1</v>
      </c>
      <c r="Q215" s="25">
        <f t="shared" si="692"/>
        <v>0.89364166727453498</v>
      </c>
      <c r="R215" s="25">
        <f t="shared" si="693"/>
        <v>0.89364166727453498</v>
      </c>
      <c r="S215" s="25">
        <f t="shared" si="694"/>
        <v>1</v>
      </c>
      <c r="T215" s="25">
        <f t="shared" si="695"/>
        <v>1</v>
      </c>
      <c r="U215" s="25">
        <f t="shared" si="696"/>
        <v>0.89364166727453498</v>
      </c>
      <c r="V215" s="25">
        <f t="shared" si="697"/>
        <v>0.89364166727453498</v>
      </c>
      <c r="W215" s="25">
        <f t="shared" si="698"/>
        <v>1</v>
      </c>
      <c r="X215" s="25">
        <f t="shared" si="699"/>
        <v>1</v>
      </c>
      <c r="Y215" s="25">
        <f t="shared" si="700"/>
        <v>1</v>
      </c>
      <c r="Z215" s="25">
        <f t="shared" si="701"/>
        <v>1</v>
      </c>
      <c r="AA215" s="25">
        <f t="shared" si="702"/>
        <v>1</v>
      </c>
      <c r="AB215" s="25">
        <f t="shared" si="703"/>
        <v>1</v>
      </c>
      <c r="AC215" s="25">
        <f t="shared" si="704"/>
        <v>0.90633651810387661</v>
      </c>
      <c r="AD215" s="25">
        <f t="shared" si="705"/>
        <v>0.90811336180831226</v>
      </c>
      <c r="AE215" s="25">
        <f t="shared" si="706"/>
        <v>0.9322301194154049</v>
      </c>
      <c r="AF215" s="25">
        <f t="shared" si="706"/>
        <v>0.67414493033747847</v>
      </c>
      <c r="AG215" s="25">
        <f t="shared" ref="AG215" si="903">IF($F215=AG$4,1,IF($F215&gt;=EDATE(AG$4,12),IF(AG$12="Prior Year",AG203*(1-AG$11),AG203-AG$11),IF(AG214&gt;0,AG214,0)))*IF($F215&lt;EDATE(AG$4,AG$5*12),1,0)</f>
        <v>0</v>
      </c>
      <c r="AH215" s="25">
        <f t="shared" si="708"/>
        <v>0.90633651810387661</v>
      </c>
      <c r="AI215" s="25">
        <f t="shared" si="708"/>
        <v>0.94162280691437572</v>
      </c>
      <c r="AJ215" s="25">
        <f t="shared" ref="AJ215:AK215" si="904">IF($F215=AJ$4,1,IF($F215&gt;=EDATE(AJ$4,12),IF(AJ$12="Prior Year",AJ203*(1-AJ$11),AJ203-AJ$11),IF(AJ214&gt;0,AJ214,0)))*IF($F215&lt;EDATE(AJ$4,AJ$5*12),1,0)</f>
        <v>0.94162280691437572</v>
      </c>
      <c r="AK215" s="25">
        <f t="shared" si="904"/>
        <v>0.94162280691437572</v>
      </c>
      <c r="AL215" s="25">
        <f t="shared" ref="AL215:AP215" si="905">IF($F215=AL$4,1,IF($F215&gt;=EDATE(AL$4,12),IF(AL$12="Prior Year",AL203*(1-AL$11),AL203-AL$11),IF(AL214&gt;0,AL214,0)))*IF($F215&lt;EDATE(AL$4,AL$5*12),1,0)</f>
        <v>0.94162280691437572</v>
      </c>
      <c r="AM215" s="25">
        <f t="shared" si="905"/>
        <v>0.94162280691437572</v>
      </c>
      <c r="AN215" s="25">
        <f t="shared" ref="AN215" si="906">IF($F215=AN$4,1,IF($F215&gt;=EDATE(AN$4,12),IF(AN$12="Prior Year",AN203*(1-AN$11),AN203-AN$11),IF(AN214&gt;0,AN214,0)))*IF($F215&lt;EDATE(AN$4,AN$5*12),1,0)</f>
        <v>0.94162280691437572</v>
      </c>
      <c r="AO215" s="25">
        <f t="shared" si="905"/>
        <v>0.92999999999999994</v>
      </c>
      <c r="AP215" s="25">
        <f t="shared" si="905"/>
        <v>0.92999999999999994</v>
      </c>
    </row>
    <row r="216" spans="2:42" hidden="1" outlineLevel="1" x14ac:dyDescent="0.25">
      <c r="B216" s="1">
        <f t="shared" si="873"/>
        <v>31</v>
      </c>
      <c r="F216" s="24">
        <f t="shared" si="878"/>
        <v>48122</v>
      </c>
      <c r="G216" s="25">
        <f t="shared" si="868"/>
        <v>0.93495297031758273</v>
      </c>
      <c r="H216" s="25"/>
      <c r="I216" s="25"/>
      <c r="J216" s="25"/>
      <c r="K216" s="25"/>
      <c r="L216" s="25"/>
      <c r="M216" s="25"/>
      <c r="N216" s="25"/>
      <c r="O216" s="23"/>
      <c r="P216" s="25">
        <f t="shared" si="691"/>
        <v>1</v>
      </c>
      <c r="Q216" s="25">
        <f t="shared" si="692"/>
        <v>0.89364166727453498</v>
      </c>
      <c r="R216" s="25">
        <f t="shared" si="693"/>
        <v>0.89364166727453498</v>
      </c>
      <c r="S216" s="25">
        <f t="shared" si="694"/>
        <v>1</v>
      </c>
      <c r="T216" s="25">
        <f t="shared" si="695"/>
        <v>1</v>
      </c>
      <c r="U216" s="25">
        <f t="shared" si="696"/>
        <v>0.89364166727453498</v>
      </c>
      <c r="V216" s="25">
        <f t="shared" si="697"/>
        <v>0.89364166727453498</v>
      </c>
      <c r="W216" s="25">
        <f t="shared" si="698"/>
        <v>1</v>
      </c>
      <c r="X216" s="25">
        <f t="shared" si="699"/>
        <v>1</v>
      </c>
      <c r="Y216" s="25">
        <f t="shared" si="700"/>
        <v>1</v>
      </c>
      <c r="Z216" s="25">
        <f t="shared" si="701"/>
        <v>1</v>
      </c>
      <c r="AA216" s="25">
        <f t="shared" si="702"/>
        <v>1</v>
      </c>
      <c r="AB216" s="25">
        <f t="shared" si="703"/>
        <v>1</v>
      </c>
      <c r="AC216" s="25">
        <f t="shared" si="704"/>
        <v>0.90633651810387661</v>
      </c>
      <c r="AD216" s="25">
        <f t="shared" si="705"/>
        <v>0.90811336180831226</v>
      </c>
      <c r="AE216" s="25">
        <f t="shared" si="706"/>
        <v>0.9322301194154049</v>
      </c>
      <c r="AF216" s="25">
        <f t="shared" si="706"/>
        <v>0.8988599071166381</v>
      </c>
      <c r="AG216" s="25">
        <f t="shared" ref="AG216" si="907">IF($F216=AG$4,1,IF($F216&gt;=EDATE(AG$4,12),IF(AG$12="Prior Year",AG204*(1-AG$11),AG204-AG$11),IF(AG215&gt;0,AG215,0)))*IF($F216&lt;EDATE(AG$4,AG$5*12),1,0)</f>
        <v>0</v>
      </c>
      <c r="AH216" s="25">
        <f t="shared" si="708"/>
        <v>0.90633651810387661</v>
      </c>
      <c r="AI216" s="25">
        <f t="shared" si="708"/>
        <v>0.94162280691437572</v>
      </c>
      <c r="AJ216" s="25">
        <f t="shared" ref="AJ216:AK216" si="908">IF($F216=AJ$4,1,IF($F216&gt;=EDATE(AJ$4,12),IF(AJ$12="Prior Year",AJ204*(1-AJ$11),AJ204-AJ$11),IF(AJ215&gt;0,AJ215,0)))*IF($F216&lt;EDATE(AJ$4,AJ$5*12),1,0)</f>
        <v>0.94162280691437572</v>
      </c>
      <c r="AK216" s="25">
        <f t="shared" si="908"/>
        <v>0.94162280691437572</v>
      </c>
      <c r="AL216" s="25">
        <f t="shared" ref="AL216:AP216" si="909">IF($F216=AL$4,1,IF($F216&gt;=EDATE(AL$4,12),IF(AL$12="Prior Year",AL204*(1-AL$11),AL204-AL$11),IF(AL215&gt;0,AL215,0)))*IF($F216&lt;EDATE(AL$4,AL$5*12),1,0)</f>
        <v>0.94162280691437572</v>
      </c>
      <c r="AM216" s="25">
        <f t="shared" si="909"/>
        <v>0.94162280691437572</v>
      </c>
      <c r="AN216" s="25">
        <f t="shared" ref="AN216" si="910">IF($F216=AN$4,1,IF($F216&gt;=EDATE(AN$4,12),IF(AN$12="Prior Year",AN204*(1-AN$11),AN204-AN$11),IF(AN215&gt;0,AN215,0)))*IF($F216&lt;EDATE(AN$4,AN$5*12),1,0)</f>
        <v>0.94162280691437572</v>
      </c>
      <c r="AO216" s="25">
        <f t="shared" si="909"/>
        <v>0.92999999999999994</v>
      </c>
      <c r="AP216" s="25">
        <f t="shared" si="909"/>
        <v>0.92999999999999994</v>
      </c>
    </row>
    <row r="217" spans="2:42" hidden="1" outlineLevel="1" x14ac:dyDescent="0.25">
      <c r="B217" s="1">
        <f t="shared" si="873"/>
        <v>30</v>
      </c>
      <c r="F217" s="24">
        <f t="shared" si="878"/>
        <v>48153</v>
      </c>
      <c r="G217" s="25">
        <f t="shared" si="868"/>
        <v>0.93463356355150384</v>
      </c>
      <c r="H217" s="25"/>
      <c r="I217" s="25"/>
      <c r="J217" s="25"/>
      <c r="K217" s="25"/>
      <c r="L217" s="25"/>
      <c r="M217" s="25"/>
      <c r="N217" s="25"/>
      <c r="O217" s="23"/>
      <c r="P217" s="25">
        <f t="shared" si="691"/>
        <v>1</v>
      </c>
      <c r="Q217" s="25">
        <f t="shared" si="692"/>
        <v>0.89364166727453498</v>
      </c>
      <c r="R217" s="25">
        <f t="shared" si="693"/>
        <v>0.89364166727453498</v>
      </c>
      <c r="S217" s="25">
        <f t="shared" si="694"/>
        <v>1</v>
      </c>
      <c r="T217" s="25">
        <f t="shared" si="695"/>
        <v>1</v>
      </c>
      <c r="U217" s="25">
        <f t="shared" si="696"/>
        <v>0.89364166727453498</v>
      </c>
      <c r="V217" s="25">
        <f t="shared" si="697"/>
        <v>0.89364166727453498</v>
      </c>
      <c r="W217" s="25">
        <f t="shared" si="698"/>
        <v>1</v>
      </c>
      <c r="X217" s="25">
        <f t="shared" si="699"/>
        <v>1</v>
      </c>
      <c r="Y217" s="25">
        <f t="shared" si="700"/>
        <v>1</v>
      </c>
      <c r="Z217" s="25">
        <f t="shared" si="701"/>
        <v>1</v>
      </c>
      <c r="AA217" s="25">
        <f t="shared" si="702"/>
        <v>1</v>
      </c>
      <c r="AB217" s="25">
        <f t="shared" si="703"/>
        <v>1</v>
      </c>
      <c r="AC217" s="25">
        <f t="shared" si="704"/>
        <v>0.90633651810387661</v>
      </c>
      <c r="AD217" s="25">
        <f t="shared" si="705"/>
        <v>0.9008484549138458</v>
      </c>
      <c r="AE217" s="25">
        <f t="shared" si="706"/>
        <v>0.9322301194154049</v>
      </c>
      <c r="AF217" s="25">
        <f t="shared" si="706"/>
        <v>0.8988599071166381</v>
      </c>
      <c r="AG217" s="25">
        <f t="shared" ref="AG217" si="911">IF($F217=AG$4,1,IF($F217&gt;=EDATE(AG$4,12),IF(AG$12="Prior Year",AG205*(1-AG$11),AG205-AG$11),IF(AG216&gt;0,AG216,0)))*IF($F217&lt;EDATE(AG$4,AG$5*12),1,0)</f>
        <v>0</v>
      </c>
      <c r="AH217" s="25">
        <f t="shared" si="708"/>
        <v>0.90633651810387661</v>
      </c>
      <c r="AI217" s="25">
        <f t="shared" si="708"/>
        <v>0.94162280691437572</v>
      </c>
      <c r="AJ217" s="25">
        <f t="shared" ref="AJ217:AK217" si="912">IF($F217=AJ$4,1,IF($F217&gt;=EDATE(AJ$4,12),IF(AJ$12="Prior Year",AJ205*(1-AJ$11),AJ205-AJ$11),IF(AJ216&gt;0,AJ216,0)))*IF($F217&lt;EDATE(AJ$4,AJ$5*12),1,0)</f>
        <v>0.94162280691437572</v>
      </c>
      <c r="AK217" s="25">
        <f t="shared" si="912"/>
        <v>0.94162280691437572</v>
      </c>
      <c r="AL217" s="25">
        <f t="shared" ref="AL217:AP217" si="913">IF($F217=AL$4,1,IF($F217&gt;=EDATE(AL$4,12),IF(AL$12="Prior Year",AL205*(1-AL$11),AL205-AL$11),IF(AL216&gt;0,AL216,0)))*IF($F217&lt;EDATE(AL$4,AL$5*12),1,0)</f>
        <v>0.94162280691437572</v>
      </c>
      <c r="AM217" s="25">
        <f t="shared" si="913"/>
        <v>0.94162280691437572</v>
      </c>
      <c r="AN217" s="25">
        <f t="shared" ref="AN217" si="914">IF($F217=AN$4,1,IF($F217&gt;=EDATE(AN$4,12),IF(AN$12="Prior Year",AN205*(1-AN$11),AN205-AN$11),IF(AN216&gt;0,AN216,0)))*IF($F217&lt;EDATE(AN$4,AN$5*12),1,0)</f>
        <v>0.94162280691437572</v>
      </c>
      <c r="AO217" s="25">
        <f t="shared" si="913"/>
        <v>0.92999999999999994</v>
      </c>
      <c r="AP217" s="25">
        <f t="shared" si="913"/>
        <v>0.92999999999999994</v>
      </c>
    </row>
    <row r="218" spans="2:42" hidden="1" outlineLevel="1" x14ac:dyDescent="0.25">
      <c r="B218" s="1">
        <f t="shared" si="873"/>
        <v>31</v>
      </c>
      <c r="F218" s="26">
        <f t="shared" si="878"/>
        <v>48183</v>
      </c>
      <c r="G218" s="27">
        <f t="shared" si="868"/>
        <v>0.93317492793926882</v>
      </c>
      <c r="H218" s="27"/>
      <c r="I218" s="27"/>
      <c r="J218" s="27"/>
      <c r="K218" s="27"/>
      <c r="L218" s="27"/>
      <c r="M218" s="27"/>
      <c r="N218" s="27"/>
      <c r="O218" s="28"/>
      <c r="P218" s="27">
        <f t="shared" si="691"/>
        <v>1</v>
      </c>
      <c r="Q218" s="27">
        <f t="shared" si="692"/>
        <v>0.89364166727453498</v>
      </c>
      <c r="R218" s="27">
        <f t="shared" si="693"/>
        <v>0.89364166727453498</v>
      </c>
      <c r="S218" s="27">
        <f t="shared" si="694"/>
        <v>1</v>
      </c>
      <c r="T218" s="27">
        <f t="shared" si="695"/>
        <v>1</v>
      </c>
      <c r="U218" s="27">
        <f t="shared" si="696"/>
        <v>0.89364166727453498</v>
      </c>
      <c r="V218" s="27">
        <f t="shared" si="697"/>
        <v>0.89364166727453498</v>
      </c>
      <c r="W218" s="27">
        <f t="shared" si="698"/>
        <v>1</v>
      </c>
      <c r="X218" s="27">
        <f t="shared" si="699"/>
        <v>1</v>
      </c>
      <c r="Y218" s="27">
        <f t="shared" si="700"/>
        <v>1</v>
      </c>
      <c r="Z218" s="27">
        <f t="shared" si="701"/>
        <v>1</v>
      </c>
      <c r="AA218" s="27">
        <f t="shared" si="702"/>
        <v>1</v>
      </c>
      <c r="AB218" s="27">
        <f t="shared" si="703"/>
        <v>1</v>
      </c>
      <c r="AC218" s="27">
        <f t="shared" si="704"/>
        <v>0.90633651810387661</v>
      </c>
      <c r="AD218" s="27">
        <f t="shared" si="705"/>
        <v>0.9008484549138458</v>
      </c>
      <c r="AE218" s="27">
        <f t="shared" si="706"/>
        <v>0.9322301194154049</v>
      </c>
      <c r="AF218" s="27">
        <f t="shared" si="706"/>
        <v>0.8988599071166381</v>
      </c>
      <c r="AG218" s="27">
        <f t="shared" ref="AG218" si="915">IF($F218=AG$4,1,IF($F218&gt;=EDATE(AG$4,12),IF(AG$12="Prior Year",AG206*(1-AG$11),AG206-AG$11),IF(AG217&gt;0,AG217,0)))*IF($F218&lt;EDATE(AG$4,AG$5*12),1,0)</f>
        <v>0</v>
      </c>
      <c r="AH218" s="27">
        <f t="shared" si="708"/>
        <v>0.89999216247714942</v>
      </c>
      <c r="AI218" s="27">
        <f t="shared" si="708"/>
        <v>0.94162280691437572</v>
      </c>
      <c r="AJ218" s="27">
        <f t="shared" ref="AJ218:AK218" si="916">IF($F218=AJ$4,1,IF($F218&gt;=EDATE(AJ$4,12),IF(AJ$12="Prior Year",AJ206*(1-AJ$11),AJ206-AJ$11),IF(AJ217&gt;0,AJ217,0)))*IF($F218&lt;EDATE(AJ$4,AJ$5*12),1,0)</f>
        <v>0.94162280691437572</v>
      </c>
      <c r="AK218" s="27">
        <f t="shared" si="916"/>
        <v>0.94162280691437572</v>
      </c>
      <c r="AL218" s="27">
        <f t="shared" ref="AL218:AP218" si="917">IF($F218=AL$4,1,IF($F218&gt;=EDATE(AL$4,12),IF(AL$12="Prior Year",AL206*(1-AL$11),AL206-AL$11),IF(AL217&gt;0,AL217,0)))*IF($F218&lt;EDATE(AL$4,AL$5*12),1,0)</f>
        <v>0.94162280691437572</v>
      </c>
      <c r="AM218" s="27">
        <f t="shared" si="917"/>
        <v>0.94162280691437572</v>
      </c>
      <c r="AN218" s="27">
        <f t="shared" ref="AN218" si="918">IF($F218=AN$4,1,IF($F218&gt;=EDATE(AN$4,12),IF(AN$12="Prior Year",AN206*(1-AN$11),AN206-AN$11),IF(AN217&gt;0,AN217,0)))*IF($F218&lt;EDATE(AN$4,AN$5*12),1,0)</f>
        <v>0.94162280691437572</v>
      </c>
      <c r="AO218" s="27">
        <f t="shared" si="917"/>
        <v>0.92499999999999993</v>
      </c>
      <c r="AP218" s="27">
        <f t="shared" si="917"/>
        <v>0.92999999999999994</v>
      </c>
    </row>
    <row r="219" spans="2:42" hidden="1" outlineLevel="1" x14ac:dyDescent="0.25">
      <c r="B219" s="1">
        <f t="shared" si="873"/>
        <v>31</v>
      </c>
      <c r="F219" s="24">
        <f t="shared" si="878"/>
        <v>48214</v>
      </c>
      <c r="G219" s="25">
        <f t="shared" si="868"/>
        <v>0.93130735983833812</v>
      </c>
      <c r="H219" s="25"/>
      <c r="I219" s="25"/>
      <c r="J219" s="25"/>
      <c r="K219" s="25"/>
      <c r="L219" s="25"/>
      <c r="M219" s="25"/>
      <c r="N219" s="25"/>
      <c r="O219" s="23"/>
      <c r="P219" s="25">
        <f t="shared" si="691"/>
        <v>1</v>
      </c>
      <c r="Q219" s="25">
        <f t="shared" si="692"/>
        <v>0.88649253393633864</v>
      </c>
      <c r="R219" s="25">
        <f t="shared" si="693"/>
        <v>0.88649253393633864</v>
      </c>
      <c r="S219" s="25">
        <f t="shared" si="694"/>
        <v>1</v>
      </c>
      <c r="T219" s="25">
        <f t="shared" si="695"/>
        <v>1</v>
      </c>
      <c r="U219" s="25">
        <f t="shared" si="696"/>
        <v>0.88649253393633864</v>
      </c>
      <c r="V219" s="25">
        <f t="shared" si="697"/>
        <v>0.88649253393633864</v>
      </c>
      <c r="W219" s="25">
        <f t="shared" si="698"/>
        <v>1</v>
      </c>
      <c r="X219" s="25">
        <f t="shared" si="699"/>
        <v>1</v>
      </c>
      <c r="Y219" s="25">
        <f t="shared" si="700"/>
        <v>1</v>
      </c>
      <c r="Z219" s="25">
        <f t="shared" si="701"/>
        <v>1</v>
      </c>
      <c r="AA219" s="25">
        <f t="shared" si="702"/>
        <v>1</v>
      </c>
      <c r="AB219" s="25">
        <f t="shared" si="703"/>
        <v>1</v>
      </c>
      <c r="AC219" s="25">
        <f t="shared" si="704"/>
        <v>0.89999216247714942</v>
      </c>
      <c r="AD219" s="25">
        <f t="shared" si="705"/>
        <v>0.9008484549138458</v>
      </c>
      <c r="AE219" s="25">
        <f t="shared" si="706"/>
        <v>0.92756896881832784</v>
      </c>
      <c r="AF219" s="25">
        <f t="shared" si="706"/>
        <v>0.8988599071166381</v>
      </c>
      <c r="AG219" s="25">
        <f t="shared" ref="AG219" si="919">IF($F219=AG$4,1,IF($F219&gt;=EDATE(AG$4,12),IF(AG$12="Prior Year",AG207*(1-AG$11),AG207-AG$11),IF(AG218&gt;0,AG218,0)))*IF($F219&lt;EDATE(AG$4,AG$5*12),1,0)</f>
        <v>0</v>
      </c>
      <c r="AH219" s="25">
        <f t="shared" si="708"/>
        <v>0.89999216247714942</v>
      </c>
      <c r="AI219" s="25">
        <f t="shared" si="708"/>
        <v>0.93691469287980389</v>
      </c>
      <c r="AJ219" s="25">
        <f t="shared" ref="AJ219:AK219" si="920">IF($F219=AJ$4,1,IF($F219&gt;=EDATE(AJ$4,12),IF(AJ$12="Prior Year",AJ207*(1-AJ$11),AJ207-AJ$11),IF(AJ218&gt;0,AJ218,0)))*IF($F219&lt;EDATE(AJ$4,AJ$5*12),1,0)</f>
        <v>0.93691469287980389</v>
      </c>
      <c r="AK219" s="25">
        <f t="shared" si="920"/>
        <v>0.93691469287980389</v>
      </c>
      <c r="AL219" s="25">
        <f t="shared" ref="AL219:AP219" si="921">IF($F219=AL$4,1,IF($F219&gt;=EDATE(AL$4,12),IF(AL$12="Prior Year",AL207*(1-AL$11),AL207-AL$11),IF(AL218&gt;0,AL218,0)))*IF($F219&lt;EDATE(AL$4,AL$5*12),1,0)</f>
        <v>0.93691469287980389</v>
      </c>
      <c r="AM219" s="25">
        <f t="shared" si="921"/>
        <v>0.93691469287980389</v>
      </c>
      <c r="AN219" s="25">
        <f t="shared" ref="AN219" si="922">IF($F219=AN$4,1,IF($F219&gt;=EDATE(AN$4,12),IF(AN$12="Prior Year",AN207*(1-AN$11),AN207-AN$11),IF(AN218&gt;0,AN218,0)))*IF($F219&lt;EDATE(AN$4,AN$5*12),1,0)</f>
        <v>0.93691469287980389</v>
      </c>
      <c r="AO219" s="25">
        <f t="shared" si="921"/>
        <v>0.92499999999999993</v>
      </c>
      <c r="AP219" s="25">
        <f t="shared" si="921"/>
        <v>0.92499999999999993</v>
      </c>
    </row>
    <row r="220" spans="2:42" hidden="1" outlineLevel="1" x14ac:dyDescent="0.25">
      <c r="B220" s="1">
        <f t="shared" si="873"/>
        <v>29</v>
      </c>
      <c r="F220" s="24">
        <f t="shared" si="878"/>
        <v>48245</v>
      </c>
      <c r="G220" s="25">
        <f t="shared" si="868"/>
        <v>0.93130735983833812</v>
      </c>
      <c r="H220" s="25"/>
      <c r="I220" s="25"/>
      <c r="J220" s="25"/>
      <c r="K220" s="25"/>
      <c r="L220" s="25"/>
      <c r="M220" s="25"/>
      <c r="N220" s="25"/>
      <c r="O220" s="23"/>
      <c r="P220" s="25">
        <f t="shared" si="691"/>
        <v>1</v>
      </c>
      <c r="Q220" s="25">
        <f t="shared" si="692"/>
        <v>0.88649253393633864</v>
      </c>
      <c r="R220" s="25">
        <f t="shared" si="693"/>
        <v>0.88649253393633864</v>
      </c>
      <c r="S220" s="25">
        <f t="shared" si="694"/>
        <v>1</v>
      </c>
      <c r="T220" s="25">
        <f t="shared" si="695"/>
        <v>1</v>
      </c>
      <c r="U220" s="25">
        <f t="shared" si="696"/>
        <v>0.88649253393633864</v>
      </c>
      <c r="V220" s="25">
        <f t="shared" si="697"/>
        <v>0.88649253393633864</v>
      </c>
      <c r="W220" s="25">
        <f t="shared" si="698"/>
        <v>1</v>
      </c>
      <c r="X220" s="25">
        <f t="shared" si="699"/>
        <v>1</v>
      </c>
      <c r="Y220" s="25">
        <f t="shared" si="700"/>
        <v>1</v>
      </c>
      <c r="Z220" s="25">
        <f t="shared" si="701"/>
        <v>1</v>
      </c>
      <c r="AA220" s="25">
        <f t="shared" si="702"/>
        <v>1</v>
      </c>
      <c r="AB220" s="25">
        <f t="shared" si="703"/>
        <v>1</v>
      </c>
      <c r="AC220" s="25">
        <f t="shared" si="704"/>
        <v>0.89999216247714942</v>
      </c>
      <c r="AD220" s="25">
        <f t="shared" si="705"/>
        <v>0.9008484549138458</v>
      </c>
      <c r="AE220" s="25">
        <f t="shared" si="706"/>
        <v>0.92756896881832784</v>
      </c>
      <c r="AF220" s="25">
        <f t="shared" si="706"/>
        <v>0.8988599071166381</v>
      </c>
      <c r="AG220" s="25">
        <f t="shared" ref="AG220" si="923">IF($F220=AG$4,1,IF($F220&gt;=EDATE(AG$4,12),IF(AG$12="Prior Year",AG208*(1-AG$11),AG208-AG$11),IF(AG219&gt;0,AG219,0)))*IF($F220&lt;EDATE(AG$4,AG$5*12),1,0)</f>
        <v>0</v>
      </c>
      <c r="AH220" s="25">
        <f t="shared" si="708"/>
        <v>0.89999216247714942</v>
      </c>
      <c r="AI220" s="25">
        <f t="shared" si="708"/>
        <v>0.93691469287980389</v>
      </c>
      <c r="AJ220" s="25">
        <f t="shared" ref="AJ220:AK220" si="924">IF($F220=AJ$4,1,IF($F220&gt;=EDATE(AJ$4,12),IF(AJ$12="Prior Year",AJ208*(1-AJ$11),AJ208-AJ$11),IF(AJ219&gt;0,AJ219,0)))*IF($F220&lt;EDATE(AJ$4,AJ$5*12),1,0)</f>
        <v>0.93691469287980389</v>
      </c>
      <c r="AK220" s="25">
        <f t="shared" si="924"/>
        <v>0.93691469287980389</v>
      </c>
      <c r="AL220" s="25">
        <f t="shared" ref="AL220:AP220" si="925">IF($F220=AL$4,1,IF($F220&gt;=EDATE(AL$4,12),IF(AL$12="Prior Year",AL208*(1-AL$11),AL208-AL$11),IF(AL219&gt;0,AL219,0)))*IF($F220&lt;EDATE(AL$4,AL$5*12),1,0)</f>
        <v>0.93691469287980389</v>
      </c>
      <c r="AM220" s="25">
        <f t="shared" si="925"/>
        <v>0.93691469287980389</v>
      </c>
      <c r="AN220" s="25">
        <f t="shared" ref="AN220" si="926">IF($F220=AN$4,1,IF($F220&gt;=EDATE(AN$4,12),IF(AN$12="Prior Year",AN208*(1-AN$11),AN208-AN$11),IF(AN219&gt;0,AN219,0)))*IF($F220&lt;EDATE(AN$4,AN$5*12),1,0)</f>
        <v>0.93691469287980389</v>
      </c>
      <c r="AO220" s="25">
        <f t="shared" si="925"/>
        <v>0.92499999999999993</v>
      </c>
      <c r="AP220" s="25">
        <f t="shared" si="925"/>
        <v>0.92499999999999993</v>
      </c>
    </row>
    <row r="221" spans="2:42" hidden="1" outlineLevel="1" x14ac:dyDescent="0.25">
      <c r="B221" s="1">
        <f t="shared" si="873"/>
        <v>31</v>
      </c>
      <c r="F221" s="24">
        <f t="shared" si="878"/>
        <v>48274</v>
      </c>
      <c r="G221" s="25">
        <f t="shared" si="868"/>
        <v>0.93130735983833812</v>
      </c>
      <c r="H221" s="25"/>
      <c r="I221" s="25"/>
      <c r="J221" s="25"/>
      <c r="K221" s="25"/>
      <c r="L221" s="25"/>
      <c r="M221" s="25"/>
      <c r="N221" s="25"/>
      <c r="O221" s="23"/>
      <c r="P221" s="25">
        <f t="shared" si="691"/>
        <v>1</v>
      </c>
      <c r="Q221" s="25">
        <f t="shared" si="692"/>
        <v>0.88649253393633864</v>
      </c>
      <c r="R221" s="25">
        <f t="shared" si="693"/>
        <v>0.88649253393633864</v>
      </c>
      <c r="S221" s="25">
        <f t="shared" si="694"/>
        <v>1</v>
      </c>
      <c r="T221" s="25">
        <f t="shared" si="695"/>
        <v>1</v>
      </c>
      <c r="U221" s="25">
        <f t="shared" si="696"/>
        <v>0.88649253393633864</v>
      </c>
      <c r="V221" s="25">
        <f t="shared" si="697"/>
        <v>0.88649253393633864</v>
      </c>
      <c r="W221" s="25">
        <f t="shared" si="698"/>
        <v>1</v>
      </c>
      <c r="X221" s="25">
        <f t="shared" si="699"/>
        <v>1</v>
      </c>
      <c r="Y221" s="25">
        <f t="shared" si="700"/>
        <v>1</v>
      </c>
      <c r="Z221" s="25">
        <f t="shared" si="701"/>
        <v>1</v>
      </c>
      <c r="AA221" s="25">
        <f t="shared" si="702"/>
        <v>1</v>
      </c>
      <c r="AB221" s="25">
        <f t="shared" si="703"/>
        <v>1</v>
      </c>
      <c r="AC221" s="25">
        <f t="shared" si="704"/>
        <v>0.89999216247714942</v>
      </c>
      <c r="AD221" s="25">
        <f t="shared" si="705"/>
        <v>0.9008484549138458</v>
      </c>
      <c r="AE221" s="25">
        <f t="shared" si="706"/>
        <v>0.92756896881832784</v>
      </c>
      <c r="AF221" s="25">
        <f t="shared" si="706"/>
        <v>0.8988599071166381</v>
      </c>
      <c r="AG221" s="25">
        <f t="shared" ref="AG221" si="927">IF($F221=AG$4,1,IF($F221&gt;=EDATE(AG$4,12),IF(AG$12="Prior Year",AG209*(1-AG$11),AG209-AG$11),IF(AG220&gt;0,AG220,0)))*IF($F221&lt;EDATE(AG$4,AG$5*12),1,0)</f>
        <v>0</v>
      </c>
      <c r="AH221" s="25">
        <f t="shared" si="708"/>
        <v>0.89999216247714942</v>
      </c>
      <c r="AI221" s="25">
        <f t="shared" si="708"/>
        <v>0.93691469287980389</v>
      </c>
      <c r="AJ221" s="25">
        <f t="shared" ref="AJ221:AK221" si="928">IF($F221=AJ$4,1,IF($F221&gt;=EDATE(AJ$4,12),IF(AJ$12="Prior Year",AJ209*(1-AJ$11),AJ209-AJ$11),IF(AJ220&gt;0,AJ220,0)))*IF($F221&lt;EDATE(AJ$4,AJ$5*12),1,0)</f>
        <v>0.93691469287980389</v>
      </c>
      <c r="AK221" s="25">
        <f t="shared" si="928"/>
        <v>0.93691469287980389</v>
      </c>
      <c r="AL221" s="25">
        <f t="shared" ref="AL221:AP221" si="929">IF($F221=AL$4,1,IF($F221&gt;=EDATE(AL$4,12),IF(AL$12="Prior Year",AL209*(1-AL$11),AL209-AL$11),IF(AL220&gt;0,AL220,0)))*IF($F221&lt;EDATE(AL$4,AL$5*12),1,0)</f>
        <v>0.93691469287980389</v>
      </c>
      <c r="AM221" s="25">
        <f t="shared" si="929"/>
        <v>0.93691469287980389</v>
      </c>
      <c r="AN221" s="25">
        <f t="shared" ref="AN221" si="930">IF($F221=AN$4,1,IF($F221&gt;=EDATE(AN$4,12),IF(AN$12="Prior Year",AN209*(1-AN$11),AN209-AN$11),IF(AN220&gt;0,AN220,0)))*IF($F221&lt;EDATE(AN$4,AN$5*12),1,0)</f>
        <v>0.93691469287980389</v>
      </c>
      <c r="AO221" s="25">
        <f t="shared" si="929"/>
        <v>0.92499999999999993</v>
      </c>
      <c r="AP221" s="25">
        <f t="shared" si="929"/>
        <v>0.92499999999999993</v>
      </c>
    </row>
    <row r="222" spans="2:42" hidden="1" outlineLevel="1" x14ac:dyDescent="0.25">
      <c r="B222" s="1">
        <f t="shared" si="873"/>
        <v>30</v>
      </c>
      <c r="F222" s="24">
        <f t="shared" si="878"/>
        <v>48305</v>
      </c>
      <c r="G222" s="25">
        <f t="shared" si="868"/>
        <v>0.93130735983833812</v>
      </c>
      <c r="H222" s="25"/>
      <c r="I222" s="25"/>
      <c r="J222" s="25"/>
      <c r="K222" s="25"/>
      <c r="L222" s="25"/>
      <c r="M222" s="25"/>
      <c r="N222" s="25"/>
      <c r="O222" s="23"/>
      <c r="P222" s="25">
        <f t="shared" si="691"/>
        <v>1</v>
      </c>
      <c r="Q222" s="25">
        <f t="shared" si="692"/>
        <v>0.88649253393633864</v>
      </c>
      <c r="R222" s="25">
        <f t="shared" si="693"/>
        <v>0.88649253393633864</v>
      </c>
      <c r="S222" s="25">
        <f t="shared" si="694"/>
        <v>1</v>
      </c>
      <c r="T222" s="25">
        <f t="shared" si="695"/>
        <v>1</v>
      </c>
      <c r="U222" s="25">
        <f t="shared" si="696"/>
        <v>0.88649253393633864</v>
      </c>
      <c r="V222" s="25">
        <f t="shared" si="697"/>
        <v>0.88649253393633864</v>
      </c>
      <c r="W222" s="25">
        <f t="shared" si="698"/>
        <v>1</v>
      </c>
      <c r="X222" s="25">
        <f t="shared" si="699"/>
        <v>1</v>
      </c>
      <c r="Y222" s="25">
        <f t="shared" si="700"/>
        <v>1</v>
      </c>
      <c r="Z222" s="25">
        <f t="shared" si="701"/>
        <v>1</v>
      </c>
      <c r="AA222" s="25">
        <f t="shared" si="702"/>
        <v>1</v>
      </c>
      <c r="AB222" s="25">
        <f t="shared" si="703"/>
        <v>1</v>
      </c>
      <c r="AC222" s="25">
        <f t="shared" si="704"/>
        <v>0.89999216247714942</v>
      </c>
      <c r="AD222" s="25">
        <f t="shared" si="705"/>
        <v>0.9008484549138458</v>
      </c>
      <c r="AE222" s="25">
        <f t="shared" si="706"/>
        <v>0.92756896881832784</v>
      </c>
      <c r="AF222" s="25">
        <f t="shared" si="706"/>
        <v>0.8988599071166381</v>
      </c>
      <c r="AG222" s="25">
        <f t="shared" ref="AG222" si="931">IF($F222=AG$4,1,IF($F222&gt;=EDATE(AG$4,12),IF(AG$12="Prior Year",AG210*(1-AG$11),AG210-AG$11),IF(AG221&gt;0,AG221,0)))*IF($F222&lt;EDATE(AG$4,AG$5*12),1,0)</f>
        <v>0</v>
      </c>
      <c r="AH222" s="25">
        <f t="shared" si="708"/>
        <v>0.89999216247714942</v>
      </c>
      <c r="AI222" s="25">
        <f t="shared" si="708"/>
        <v>0.93691469287980389</v>
      </c>
      <c r="AJ222" s="25">
        <f t="shared" ref="AJ222:AK222" si="932">IF($F222=AJ$4,1,IF($F222&gt;=EDATE(AJ$4,12),IF(AJ$12="Prior Year",AJ210*(1-AJ$11),AJ210-AJ$11),IF(AJ221&gt;0,AJ221,0)))*IF($F222&lt;EDATE(AJ$4,AJ$5*12),1,0)</f>
        <v>0.93691469287980389</v>
      </c>
      <c r="AK222" s="25">
        <f t="shared" si="932"/>
        <v>0.93691469287980389</v>
      </c>
      <c r="AL222" s="25">
        <f t="shared" ref="AL222:AP222" si="933">IF($F222=AL$4,1,IF($F222&gt;=EDATE(AL$4,12),IF(AL$12="Prior Year",AL210*(1-AL$11),AL210-AL$11),IF(AL221&gt;0,AL221,0)))*IF($F222&lt;EDATE(AL$4,AL$5*12),1,0)</f>
        <v>0.93691469287980389</v>
      </c>
      <c r="AM222" s="25">
        <f t="shared" si="933"/>
        <v>0.93691469287980389</v>
      </c>
      <c r="AN222" s="25">
        <f t="shared" ref="AN222" si="934">IF($F222=AN$4,1,IF($F222&gt;=EDATE(AN$4,12),IF(AN$12="Prior Year",AN210*(1-AN$11),AN210-AN$11),IF(AN221&gt;0,AN221,0)))*IF($F222&lt;EDATE(AN$4,AN$5*12),1,0)</f>
        <v>0.93691469287980389</v>
      </c>
      <c r="AO222" s="25">
        <f t="shared" si="933"/>
        <v>0.92499999999999993</v>
      </c>
      <c r="AP222" s="25">
        <f t="shared" si="933"/>
        <v>0.92499999999999993</v>
      </c>
    </row>
    <row r="223" spans="2:42" hidden="1" outlineLevel="1" x14ac:dyDescent="0.25">
      <c r="B223" s="1">
        <f t="shared" si="873"/>
        <v>31</v>
      </c>
      <c r="F223" s="24">
        <f t="shared" si="878"/>
        <v>48335</v>
      </c>
      <c r="G223" s="25">
        <f t="shared" si="868"/>
        <v>0.93130735983833812</v>
      </c>
      <c r="H223" s="25"/>
      <c r="I223" s="25"/>
      <c r="J223" s="25"/>
      <c r="K223" s="25"/>
      <c r="L223" s="25"/>
      <c r="M223" s="25"/>
      <c r="N223" s="25"/>
      <c r="O223" s="23"/>
      <c r="P223" s="25">
        <f t="shared" si="691"/>
        <v>1</v>
      </c>
      <c r="Q223" s="25">
        <f t="shared" si="692"/>
        <v>0.88649253393633864</v>
      </c>
      <c r="R223" s="25">
        <f t="shared" si="693"/>
        <v>0.88649253393633864</v>
      </c>
      <c r="S223" s="25">
        <f t="shared" si="694"/>
        <v>1</v>
      </c>
      <c r="T223" s="25">
        <f t="shared" si="695"/>
        <v>1</v>
      </c>
      <c r="U223" s="25">
        <f t="shared" si="696"/>
        <v>0.88649253393633864</v>
      </c>
      <c r="V223" s="25">
        <f t="shared" si="697"/>
        <v>0.88649253393633864</v>
      </c>
      <c r="W223" s="25">
        <f t="shared" si="698"/>
        <v>1</v>
      </c>
      <c r="X223" s="25">
        <f t="shared" si="699"/>
        <v>1</v>
      </c>
      <c r="Y223" s="25">
        <f t="shared" si="700"/>
        <v>1</v>
      </c>
      <c r="Z223" s="25">
        <f t="shared" si="701"/>
        <v>1</v>
      </c>
      <c r="AA223" s="25">
        <f t="shared" si="702"/>
        <v>1</v>
      </c>
      <c r="AB223" s="25">
        <f t="shared" si="703"/>
        <v>1</v>
      </c>
      <c r="AC223" s="25">
        <f t="shared" si="704"/>
        <v>0.89999216247714942</v>
      </c>
      <c r="AD223" s="25">
        <f t="shared" si="705"/>
        <v>0.9008484549138458</v>
      </c>
      <c r="AE223" s="25">
        <f t="shared" si="706"/>
        <v>0.92756896881832784</v>
      </c>
      <c r="AF223" s="25">
        <f t="shared" si="706"/>
        <v>0.8988599071166381</v>
      </c>
      <c r="AG223" s="25">
        <f t="shared" ref="AG223" si="935">IF($F223=AG$4,1,IF($F223&gt;=EDATE(AG$4,12),IF(AG$12="Prior Year",AG211*(1-AG$11),AG211-AG$11),IF(AG222&gt;0,AG222,0)))*IF($F223&lt;EDATE(AG$4,AG$5*12),1,0)</f>
        <v>0</v>
      </c>
      <c r="AH223" s="25">
        <f t="shared" si="708"/>
        <v>0.89999216247714942</v>
      </c>
      <c r="AI223" s="25">
        <f t="shared" si="708"/>
        <v>0.93691469287980389</v>
      </c>
      <c r="AJ223" s="25">
        <f t="shared" ref="AJ223:AK223" si="936">IF($F223=AJ$4,1,IF($F223&gt;=EDATE(AJ$4,12),IF(AJ$12="Prior Year",AJ211*(1-AJ$11),AJ211-AJ$11),IF(AJ222&gt;0,AJ222,0)))*IF($F223&lt;EDATE(AJ$4,AJ$5*12),1,0)</f>
        <v>0.93691469287980389</v>
      </c>
      <c r="AK223" s="25">
        <f t="shared" si="936"/>
        <v>0.93691469287980389</v>
      </c>
      <c r="AL223" s="25">
        <f t="shared" ref="AL223:AP223" si="937">IF($F223=AL$4,1,IF($F223&gt;=EDATE(AL$4,12),IF(AL$12="Prior Year",AL211*(1-AL$11),AL211-AL$11),IF(AL222&gt;0,AL222,0)))*IF($F223&lt;EDATE(AL$4,AL$5*12),1,0)</f>
        <v>0.93691469287980389</v>
      </c>
      <c r="AM223" s="25">
        <f t="shared" si="937"/>
        <v>0.93691469287980389</v>
      </c>
      <c r="AN223" s="25">
        <f t="shared" ref="AN223" si="938">IF($F223=AN$4,1,IF($F223&gt;=EDATE(AN$4,12),IF(AN$12="Prior Year",AN211*(1-AN$11),AN211-AN$11),IF(AN222&gt;0,AN222,0)))*IF($F223&lt;EDATE(AN$4,AN$5*12),1,0)</f>
        <v>0.93691469287980389</v>
      </c>
      <c r="AO223" s="25">
        <f t="shared" si="937"/>
        <v>0.92499999999999993</v>
      </c>
      <c r="AP223" s="25">
        <f t="shared" si="937"/>
        <v>0.92499999999999993</v>
      </c>
    </row>
    <row r="224" spans="2:42" hidden="1" outlineLevel="1" x14ac:dyDescent="0.25">
      <c r="B224" s="1">
        <f t="shared" si="873"/>
        <v>30</v>
      </c>
      <c r="F224" s="24">
        <f t="shared" si="878"/>
        <v>48366</v>
      </c>
      <c r="G224" s="25">
        <f t="shared" si="868"/>
        <v>0.93130735983833812</v>
      </c>
      <c r="H224" s="25"/>
      <c r="I224" s="25"/>
      <c r="J224" s="25"/>
      <c r="K224" s="25"/>
      <c r="L224" s="25"/>
      <c r="M224" s="25"/>
      <c r="N224" s="25"/>
      <c r="O224" s="23"/>
      <c r="P224" s="25">
        <f t="shared" si="691"/>
        <v>1</v>
      </c>
      <c r="Q224" s="25">
        <f t="shared" si="692"/>
        <v>0.88649253393633864</v>
      </c>
      <c r="R224" s="25">
        <f t="shared" si="693"/>
        <v>0.88649253393633864</v>
      </c>
      <c r="S224" s="25">
        <f t="shared" si="694"/>
        <v>1</v>
      </c>
      <c r="T224" s="25">
        <f t="shared" si="695"/>
        <v>1</v>
      </c>
      <c r="U224" s="25">
        <f t="shared" si="696"/>
        <v>0.88649253393633864</v>
      </c>
      <c r="V224" s="25">
        <f t="shared" si="697"/>
        <v>0.88649253393633864</v>
      </c>
      <c r="W224" s="25">
        <f t="shared" si="698"/>
        <v>1</v>
      </c>
      <c r="X224" s="25">
        <f t="shared" si="699"/>
        <v>1</v>
      </c>
      <c r="Y224" s="25">
        <f t="shared" si="700"/>
        <v>1</v>
      </c>
      <c r="Z224" s="25">
        <f t="shared" si="701"/>
        <v>1</v>
      </c>
      <c r="AA224" s="25">
        <f t="shared" si="702"/>
        <v>1</v>
      </c>
      <c r="AB224" s="25">
        <f t="shared" si="703"/>
        <v>1</v>
      </c>
      <c r="AC224" s="25">
        <f t="shared" si="704"/>
        <v>0.89999216247714942</v>
      </c>
      <c r="AD224" s="25">
        <f t="shared" si="705"/>
        <v>0.9008484549138458</v>
      </c>
      <c r="AE224" s="25">
        <f t="shared" si="706"/>
        <v>0.92756896881832784</v>
      </c>
      <c r="AF224" s="25">
        <f t="shared" si="706"/>
        <v>0.8988599071166381</v>
      </c>
      <c r="AG224" s="25">
        <f t="shared" ref="AG224" si="939">IF($F224=AG$4,1,IF($F224&gt;=EDATE(AG$4,12),IF(AG$12="Prior Year",AG212*(1-AG$11),AG212-AG$11),IF(AG223&gt;0,AG223,0)))*IF($F224&lt;EDATE(AG$4,AG$5*12),1,0)</f>
        <v>0</v>
      </c>
      <c r="AH224" s="25">
        <f t="shared" si="708"/>
        <v>0.89999216247714942</v>
      </c>
      <c r="AI224" s="25">
        <f t="shared" si="708"/>
        <v>0.93691469287980389</v>
      </c>
      <c r="AJ224" s="25">
        <f t="shared" ref="AJ224:AK224" si="940">IF($F224=AJ$4,1,IF($F224&gt;=EDATE(AJ$4,12),IF(AJ$12="Prior Year",AJ212*(1-AJ$11),AJ212-AJ$11),IF(AJ223&gt;0,AJ223,0)))*IF($F224&lt;EDATE(AJ$4,AJ$5*12),1,0)</f>
        <v>0.93691469287980389</v>
      </c>
      <c r="AK224" s="25">
        <f t="shared" si="940"/>
        <v>0.93691469287980389</v>
      </c>
      <c r="AL224" s="25">
        <f t="shared" ref="AL224:AP224" si="941">IF($F224=AL$4,1,IF($F224&gt;=EDATE(AL$4,12),IF(AL$12="Prior Year",AL212*(1-AL$11),AL212-AL$11),IF(AL223&gt;0,AL223,0)))*IF($F224&lt;EDATE(AL$4,AL$5*12),1,0)</f>
        <v>0.93691469287980389</v>
      </c>
      <c r="AM224" s="25">
        <f t="shared" si="941"/>
        <v>0.93691469287980389</v>
      </c>
      <c r="AN224" s="25">
        <f t="shared" ref="AN224" si="942">IF($F224=AN$4,1,IF($F224&gt;=EDATE(AN$4,12),IF(AN$12="Prior Year",AN212*(1-AN$11),AN212-AN$11),IF(AN223&gt;0,AN223,0)))*IF($F224&lt;EDATE(AN$4,AN$5*12),1,0)</f>
        <v>0.93691469287980389</v>
      </c>
      <c r="AO224" s="25">
        <f t="shared" si="941"/>
        <v>0.92499999999999993</v>
      </c>
      <c r="AP224" s="25">
        <f t="shared" si="941"/>
        <v>0.92499999999999993</v>
      </c>
    </row>
    <row r="225" spans="2:42" hidden="1" outlineLevel="1" x14ac:dyDescent="0.25">
      <c r="B225" s="1">
        <f t="shared" si="873"/>
        <v>31</v>
      </c>
      <c r="F225" s="24">
        <f t="shared" si="878"/>
        <v>48396</v>
      </c>
      <c r="G225" s="25">
        <f t="shared" si="868"/>
        <v>0.92979390521071192</v>
      </c>
      <c r="H225" s="25"/>
      <c r="I225" s="25"/>
      <c r="J225" s="25"/>
      <c r="K225" s="25"/>
      <c r="L225" s="25"/>
      <c r="M225" s="25"/>
      <c r="N225" s="25"/>
      <c r="O225" s="23"/>
      <c r="P225" s="25">
        <f t="shared" si="691"/>
        <v>1</v>
      </c>
      <c r="Q225" s="25">
        <f t="shared" si="692"/>
        <v>0.88649253393633864</v>
      </c>
      <c r="R225" s="25">
        <f t="shared" si="693"/>
        <v>0.88649253393633864</v>
      </c>
      <c r="S225" s="25">
        <f t="shared" si="694"/>
        <v>1</v>
      </c>
      <c r="T225" s="25">
        <f t="shared" si="695"/>
        <v>1</v>
      </c>
      <c r="U225" s="25">
        <f t="shared" si="696"/>
        <v>0.88649253393633864</v>
      </c>
      <c r="V225" s="25">
        <f t="shared" si="697"/>
        <v>0.88649253393633864</v>
      </c>
      <c r="W225" s="25">
        <f t="shared" si="698"/>
        <v>1</v>
      </c>
      <c r="X225" s="25">
        <f t="shared" si="699"/>
        <v>1</v>
      </c>
      <c r="Y225" s="25">
        <f t="shared" si="700"/>
        <v>1</v>
      </c>
      <c r="Z225" s="25">
        <f t="shared" si="701"/>
        <v>1</v>
      </c>
      <c r="AA225" s="25">
        <f t="shared" si="702"/>
        <v>1</v>
      </c>
      <c r="AB225" s="25">
        <f t="shared" si="703"/>
        <v>1</v>
      </c>
      <c r="AC225" s="25">
        <f t="shared" si="704"/>
        <v>0.89999216247714942</v>
      </c>
      <c r="AD225" s="25">
        <f t="shared" si="705"/>
        <v>0.9008484549138458</v>
      </c>
      <c r="AE225" s="25">
        <f t="shared" si="706"/>
        <v>0.92756896881832784</v>
      </c>
      <c r="AF225" s="25">
        <f t="shared" si="706"/>
        <v>0.66936973708092129</v>
      </c>
      <c r="AG225" s="25">
        <f t="shared" ref="AG225" si="943">IF($F225=AG$4,1,IF($F225&gt;=EDATE(AG$4,12),IF(AG$12="Prior Year",AG213*(1-AG$11),AG213-AG$11),IF(AG224&gt;0,AG224,0)))*IF($F225&lt;EDATE(AG$4,AG$5*12),1,0)</f>
        <v>0</v>
      </c>
      <c r="AH225" s="25">
        <f t="shared" si="708"/>
        <v>0.89999216247714942</v>
      </c>
      <c r="AI225" s="25">
        <f t="shared" si="708"/>
        <v>0.93691469287980389</v>
      </c>
      <c r="AJ225" s="25">
        <f t="shared" ref="AJ225:AK225" si="944">IF($F225=AJ$4,1,IF($F225&gt;=EDATE(AJ$4,12),IF(AJ$12="Prior Year",AJ213*(1-AJ$11),AJ213-AJ$11),IF(AJ224&gt;0,AJ224,0)))*IF($F225&lt;EDATE(AJ$4,AJ$5*12),1,0)</f>
        <v>0.93691469287980389</v>
      </c>
      <c r="AK225" s="25">
        <f t="shared" si="944"/>
        <v>0.93691469287980389</v>
      </c>
      <c r="AL225" s="25">
        <f t="shared" ref="AL225:AP225" si="945">IF($F225=AL$4,1,IF($F225&gt;=EDATE(AL$4,12),IF(AL$12="Prior Year",AL213*(1-AL$11),AL213-AL$11),IF(AL224&gt;0,AL224,0)))*IF($F225&lt;EDATE(AL$4,AL$5*12),1,0)</f>
        <v>0.93691469287980389</v>
      </c>
      <c r="AM225" s="25">
        <f t="shared" si="945"/>
        <v>0.93691469287980389</v>
      </c>
      <c r="AN225" s="25">
        <f t="shared" ref="AN225" si="946">IF($F225=AN$4,1,IF($F225&gt;=EDATE(AN$4,12),IF(AN$12="Prior Year",AN213*(1-AN$11),AN213-AN$11),IF(AN224&gt;0,AN224,0)))*IF($F225&lt;EDATE(AN$4,AN$5*12),1,0)</f>
        <v>0.93691469287980389</v>
      </c>
      <c r="AO225" s="25">
        <f t="shared" si="945"/>
        <v>0.92499999999999993</v>
      </c>
      <c r="AP225" s="25">
        <f t="shared" si="945"/>
        <v>0.92499999999999993</v>
      </c>
    </row>
    <row r="226" spans="2:42" hidden="1" outlineLevel="1" x14ac:dyDescent="0.25">
      <c r="B226" s="1">
        <f t="shared" si="873"/>
        <v>31</v>
      </c>
      <c r="F226" s="24">
        <f t="shared" si="878"/>
        <v>48427</v>
      </c>
      <c r="G226" s="25">
        <f t="shared" si="868"/>
        <v>0.92979390521071192</v>
      </c>
      <c r="H226" s="25"/>
      <c r="I226" s="25"/>
      <c r="J226" s="25"/>
      <c r="K226" s="25"/>
      <c r="L226" s="25"/>
      <c r="M226" s="25"/>
      <c r="N226" s="25"/>
      <c r="O226" s="23"/>
      <c r="P226" s="25">
        <f t="shared" si="691"/>
        <v>1</v>
      </c>
      <c r="Q226" s="25">
        <f t="shared" si="692"/>
        <v>0.88649253393633864</v>
      </c>
      <c r="R226" s="25">
        <f t="shared" si="693"/>
        <v>0.88649253393633864</v>
      </c>
      <c r="S226" s="25">
        <f t="shared" si="694"/>
        <v>1</v>
      </c>
      <c r="T226" s="25">
        <f t="shared" si="695"/>
        <v>1</v>
      </c>
      <c r="U226" s="25">
        <f t="shared" si="696"/>
        <v>0.88649253393633864</v>
      </c>
      <c r="V226" s="25">
        <f t="shared" si="697"/>
        <v>0.88649253393633864</v>
      </c>
      <c r="W226" s="25">
        <f t="shared" si="698"/>
        <v>1</v>
      </c>
      <c r="X226" s="25">
        <f t="shared" si="699"/>
        <v>1</v>
      </c>
      <c r="Y226" s="25">
        <f t="shared" si="700"/>
        <v>1</v>
      </c>
      <c r="Z226" s="25">
        <f t="shared" si="701"/>
        <v>1</v>
      </c>
      <c r="AA226" s="25">
        <f t="shared" si="702"/>
        <v>1</v>
      </c>
      <c r="AB226" s="25">
        <f t="shared" si="703"/>
        <v>1</v>
      </c>
      <c r="AC226" s="25">
        <f t="shared" si="704"/>
        <v>0.89999216247714942</v>
      </c>
      <c r="AD226" s="25">
        <f t="shared" si="705"/>
        <v>0.9008484549138458</v>
      </c>
      <c r="AE226" s="25">
        <f t="shared" si="706"/>
        <v>0.92756896881832784</v>
      </c>
      <c r="AF226" s="25">
        <f t="shared" si="706"/>
        <v>0.66936973708092129</v>
      </c>
      <c r="AG226" s="25">
        <f t="shared" ref="AG226" si="947">IF($F226=AG$4,1,IF($F226&gt;=EDATE(AG$4,12),IF(AG$12="Prior Year",AG214*(1-AG$11),AG214-AG$11),IF(AG225&gt;0,AG225,0)))*IF($F226&lt;EDATE(AG$4,AG$5*12),1,0)</f>
        <v>0</v>
      </c>
      <c r="AH226" s="25">
        <f t="shared" si="708"/>
        <v>0.89999216247714942</v>
      </c>
      <c r="AI226" s="25">
        <f t="shared" si="708"/>
        <v>0.93691469287980389</v>
      </c>
      <c r="AJ226" s="25">
        <f t="shared" ref="AJ226:AK226" si="948">IF($F226=AJ$4,1,IF($F226&gt;=EDATE(AJ$4,12),IF(AJ$12="Prior Year",AJ214*(1-AJ$11),AJ214-AJ$11),IF(AJ225&gt;0,AJ225,0)))*IF($F226&lt;EDATE(AJ$4,AJ$5*12),1,0)</f>
        <v>0.93691469287980389</v>
      </c>
      <c r="AK226" s="25">
        <f t="shared" si="948"/>
        <v>0.93691469287980389</v>
      </c>
      <c r="AL226" s="25">
        <f t="shared" ref="AL226:AP226" si="949">IF($F226=AL$4,1,IF($F226&gt;=EDATE(AL$4,12),IF(AL$12="Prior Year",AL214*(1-AL$11),AL214-AL$11),IF(AL225&gt;0,AL225,0)))*IF($F226&lt;EDATE(AL$4,AL$5*12),1,0)</f>
        <v>0.93691469287980389</v>
      </c>
      <c r="AM226" s="25">
        <f t="shared" si="949"/>
        <v>0.93691469287980389</v>
      </c>
      <c r="AN226" s="25">
        <f t="shared" ref="AN226" si="950">IF($F226=AN$4,1,IF($F226&gt;=EDATE(AN$4,12),IF(AN$12="Prior Year",AN214*(1-AN$11),AN214-AN$11),IF(AN225&gt;0,AN225,0)))*IF($F226&lt;EDATE(AN$4,AN$5*12),1,0)</f>
        <v>0.93691469287980389</v>
      </c>
      <c r="AO226" s="25">
        <f t="shared" si="949"/>
        <v>0.92499999999999993</v>
      </c>
      <c r="AP226" s="25">
        <f t="shared" si="949"/>
        <v>0.92499999999999993</v>
      </c>
    </row>
    <row r="227" spans="2:42" hidden="1" outlineLevel="1" x14ac:dyDescent="0.25">
      <c r="B227" s="1">
        <f t="shared" si="873"/>
        <v>30</v>
      </c>
      <c r="F227" s="24">
        <f t="shared" si="878"/>
        <v>48458</v>
      </c>
      <c r="G227" s="25">
        <f t="shared" si="868"/>
        <v>0.92979390521071192</v>
      </c>
      <c r="H227" s="25"/>
      <c r="I227" s="25"/>
      <c r="J227" s="25"/>
      <c r="K227" s="25"/>
      <c r="L227" s="25"/>
      <c r="M227" s="25"/>
      <c r="N227" s="25"/>
      <c r="O227" s="23"/>
      <c r="P227" s="25">
        <f t="shared" si="691"/>
        <v>1</v>
      </c>
      <c r="Q227" s="25">
        <f t="shared" si="692"/>
        <v>0.88649253393633864</v>
      </c>
      <c r="R227" s="25">
        <f t="shared" si="693"/>
        <v>0.88649253393633864</v>
      </c>
      <c r="S227" s="25">
        <f t="shared" si="694"/>
        <v>1</v>
      </c>
      <c r="T227" s="25">
        <f t="shared" si="695"/>
        <v>1</v>
      </c>
      <c r="U227" s="25">
        <f t="shared" si="696"/>
        <v>0.88649253393633864</v>
      </c>
      <c r="V227" s="25">
        <f t="shared" si="697"/>
        <v>0.88649253393633864</v>
      </c>
      <c r="W227" s="25">
        <f t="shared" si="698"/>
        <v>1</v>
      </c>
      <c r="X227" s="25">
        <f t="shared" si="699"/>
        <v>1</v>
      </c>
      <c r="Y227" s="25">
        <f t="shared" si="700"/>
        <v>1</v>
      </c>
      <c r="Z227" s="25">
        <f t="shared" si="701"/>
        <v>1</v>
      </c>
      <c r="AA227" s="25">
        <f t="shared" si="702"/>
        <v>1</v>
      </c>
      <c r="AB227" s="25">
        <f t="shared" si="703"/>
        <v>1</v>
      </c>
      <c r="AC227" s="25">
        <f t="shared" si="704"/>
        <v>0.89999216247714942</v>
      </c>
      <c r="AD227" s="25">
        <f t="shared" si="705"/>
        <v>0.9008484549138458</v>
      </c>
      <c r="AE227" s="25">
        <f t="shared" si="706"/>
        <v>0.92756896881832784</v>
      </c>
      <c r="AF227" s="25">
        <f t="shared" si="706"/>
        <v>0.66936973708092129</v>
      </c>
      <c r="AG227" s="25">
        <f t="shared" ref="AG227" si="951">IF($F227=AG$4,1,IF($F227&gt;=EDATE(AG$4,12),IF(AG$12="Prior Year",AG215*(1-AG$11),AG215-AG$11),IF(AG226&gt;0,AG226,0)))*IF($F227&lt;EDATE(AG$4,AG$5*12),1,0)</f>
        <v>0</v>
      </c>
      <c r="AH227" s="25">
        <f t="shared" si="708"/>
        <v>0.89999216247714942</v>
      </c>
      <c r="AI227" s="25">
        <f t="shared" si="708"/>
        <v>0.93691469287980389</v>
      </c>
      <c r="AJ227" s="25">
        <f t="shared" ref="AJ227:AK227" si="952">IF($F227=AJ$4,1,IF($F227&gt;=EDATE(AJ$4,12),IF(AJ$12="Prior Year",AJ215*(1-AJ$11),AJ215-AJ$11),IF(AJ226&gt;0,AJ226,0)))*IF($F227&lt;EDATE(AJ$4,AJ$5*12),1,0)</f>
        <v>0.93691469287980389</v>
      </c>
      <c r="AK227" s="25">
        <f t="shared" si="952"/>
        <v>0.93691469287980389</v>
      </c>
      <c r="AL227" s="25">
        <f t="shared" ref="AL227:AP227" si="953">IF($F227=AL$4,1,IF($F227&gt;=EDATE(AL$4,12),IF(AL$12="Prior Year",AL215*(1-AL$11),AL215-AL$11),IF(AL226&gt;0,AL226,0)))*IF($F227&lt;EDATE(AL$4,AL$5*12),1,0)</f>
        <v>0.93691469287980389</v>
      </c>
      <c r="AM227" s="25">
        <f t="shared" si="953"/>
        <v>0.93691469287980389</v>
      </c>
      <c r="AN227" s="25">
        <f t="shared" ref="AN227" si="954">IF($F227=AN$4,1,IF($F227&gt;=EDATE(AN$4,12),IF(AN$12="Prior Year",AN215*(1-AN$11),AN215-AN$11),IF(AN226&gt;0,AN226,0)))*IF($F227&lt;EDATE(AN$4,AN$5*12),1,0)</f>
        <v>0.93691469287980389</v>
      </c>
      <c r="AO227" s="25">
        <f t="shared" si="953"/>
        <v>0.92499999999999993</v>
      </c>
      <c r="AP227" s="25">
        <f t="shared" si="953"/>
        <v>0.92499999999999993</v>
      </c>
    </row>
    <row r="228" spans="2:42" hidden="1" outlineLevel="1" x14ac:dyDescent="0.25">
      <c r="B228" s="1">
        <f t="shared" si="873"/>
        <v>31</v>
      </c>
      <c r="F228" s="24">
        <f t="shared" si="878"/>
        <v>48488</v>
      </c>
      <c r="G228" s="25">
        <f t="shared" si="868"/>
        <v>0.93126537088906092</v>
      </c>
      <c r="H228" s="25"/>
      <c r="I228" s="25"/>
      <c r="J228" s="25"/>
      <c r="K228" s="25"/>
      <c r="L228" s="25"/>
      <c r="M228" s="25"/>
      <c r="N228" s="25"/>
      <c r="O228" s="23"/>
      <c r="P228" s="25">
        <f t="shared" si="691"/>
        <v>1</v>
      </c>
      <c r="Q228" s="25">
        <f t="shared" si="692"/>
        <v>0.88649253393633864</v>
      </c>
      <c r="R228" s="25">
        <f t="shared" si="693"/>
        <v>0.88649253393633864</v>
      </c>
      <c r="S228" s="25">
        <f t="shared" si="694"/>
        <v>1</v>
      </c>
      <c r="T228" s="25">
        <f t="shared" si="695"/>
        <v>1</v>
      </c>
      <c r="U228" s="25">
        <f t="shared" si="696"/>
        <v>0.88649253393633864</v>
      </c>
      <c r="V228" s="25">
        <f t="shared" si="697"/>
        <v>0.88649253393633864</v>
      </c>
      <c r="W228" s="25">
        <f t="shared" si="698"/>
        <v>1</v>
      </c>
      <c r="X228" s="25">
        <f t="shared" si="699"/>
        <v>1</v>
      </c>
      <c r="Y228" s="25">
        <f t="shared" si="700"/>
        <v>1</v>
      </c>
      <c r="Z228" s="25">
        <f t="shared" si="701"/>
        <v>1</v>
      </c>
      <c r="AA228" s="25">
        <f t="shared" si="702"/>
        <v>1</v>
      </c>
      <c r="AB228" s="25">
        <f t="shared" si="703"/>
        <v>1</v>
      </c>
      <c r="AC228" s="25">
        <f t="shared" si="704"/>
        <v>0.89999216247714942</v>
      </c>
      <c r="AD228" s="25">
        <f t="shared" si="705"/>
        <v>0.9008484549138458</v>
      </c>
      <c r="AE228" s="25">
        <f t="shared" si="706"/>
        <v>0.92756896881832784</v>
      </c>
      <c r="AF228" s="25">
        <f t="shared" si="706"/>
        <v>0.8924929827745619</v>
      </c>
      <c r="AG228" s="25">
        <f t="shared" ref="AG228" si="955">IF($F228=AG$4,1,IF($F228&gt;=EDATE(AG$4,12),IF(AG$12="Prior Year",AG216*(1-AG$11),AG216-AG$11),IF(AG227&gt;0,AG227,0)))*IF($F228&lt;EDATE(AG$4,AG$5*12),1,0)</f>
        <v>0</v>
      </c>
      <c r="AH228" s="25">
        <f t="shared" si="708"/>
        <v>0.89999216247714942</v>
      </c>
      <c r="AI228" s="25">
        <f t="shared" si="708"/>
        <v>0.93691469287980389</v>
      </c>
      <c r="AJ228" s="25">
        <f t="shared" ref="AJ228:AK228" si="956">IF($F228=AJ$4,1,IF($F228&gt;=EDATE(AJ$4,12),IF(AJ$12="Prior Year",AJ216*(1-AJ$11),AJ216-AJ$11),IF(AJ227&gt;0,AJ227,0)))*IF($F228&lt;EDATE(AJ$4,AJ$5*12),1,0)</f>
        <v>0.93691469287980389</v>
      </c>
      <c r="AK228" s="25">
        <f t="shared" si="956"/>
        <v>0.93691469287980389</v>
      </c>
      <c r="AL228" s="25">
        <f t="shared" ref="AL228:AP228" si="957">IF($F228=AL$4,1,IF($F228&gt;=EDATE(AL$4,12),IF(AL$12="Prior Year",AL216*(1-AL$11),AL216-AL$11),IF(AL227&gt;0,AL227,0)))*IF($F228&lt;EDATE(AL$4,AL$5*12),1,0)</f>
        <v>0.93691469287980389</v>
      </c>
      <c r="AM228" s="25">
        <f t="shared" si="957"/>
        <v>0.93691469287980389</v>
      </c>
      <c r="AN228" s="25">
        <f t="shared" ref="AN228" si="958">IF($F228=AN$4,1,IF($F228&gt;=EDATE(AN$4,12),IF(AN$12="Prior Year",AN216*(1-AN$11),AN216-AN$11),IF(AN227&gt;0,AN227,0)))*IF($F228&lt;EDATE(AN$4,AN$5*12),1,0)</f>
        <v>0.93691469287980389</v>
      </c>
      <c r="AO228" s="25">
        <f t="shared" si="957"/>
        <v>0.92499999999999993</v>
      </c>
      <c r="AP228" s="25">
        <f t="shared" si="957"/>
        <v>0.92499999999999993</v>
      </c>
    </row>
    <row r="229" spans="2:42" hidden="1" outlineLevel="1" x14ac:dyDescent="0.25">
      <c r="B229" s="1">
        <f t="shared" si="873"/>
        <v>30</v>
      </c>
      <c r="F229" s="24">
        <f t="shared" si="878"/>
        <v>48519</v>
      </c>
      <c r="G229" s="25">
        <f t="shared" si="868"/>
        <v>0.93094851937711054</v>
      </c>
      <c r="H229" s="25"/>
      <c r="I229" s="25"/>
      <c r="J229" s="25"/>
      <c r="K229" s="25"/>
      <c r="L229" s="25"/>
      <c r="M229" s="25"/>
      <c r="N229" s="25"/>
      <c r="O229" s="23"/>
      <c r="P229" s="25">
        <f t="shared" si="691"/>
        <v>1</v>
      </c>
      <c r="Q229" s="25">
        <f t="shared" si="692"/>
        <v>0.88649253393633864</v>
      </c>
      <c r="R229" s="25">
        <f t="shared" si="693"/>
        <v>0.88649253393633864</v>
      </c>
      <c r="S229" s="25">
        <f t="shared" si="694"/>
        <v>1</v>
      </c>
      <c r="T229" s="25">
        <f t="shared" si="695"/>
        <v>1</v>
      </c>
      <c r="U229" s="25">
        <f t="shared" si="696"/>
        <v>0.88649253393633864</v>
      </c>
      <c r="V229" s="25">
        <f t="shared" si="697"/>
        <v>0.88649253393633864</v>
      </c>
      <c r="W229" s="25">
        <f t="shared" si="698"/>
        <v>1</v>
      </c>
      <c r="X229" s="25">
        <f t="shared" si="699"/>
        <v>1</v>
      </c>
      <c r="Y229" s="25">
        <f t="shared" si="700"/>
        <v>1</v>
      </c>
      <c r="Z229" s="25">
        <f t="shared" si="701"/>
        <v>1</v>
      </c>
      <c r="AA229" s="25">
        <f t="shared" si="702"/>
        <v>1</v>
      </c>
      <c r="AB229" s="25">
        <f t="shared" si="703"/>
        <v>1</v>
      </c>
      <c r="AC229" s="25">
        <f t="shared" si="704"/>
        <v>0.89999216247714942</v>
      </c>
      <c r="AD229" s="25">
        <f t="shared" si="705"/>
        <v>0.89364166727453498</v>
      </c>
      <c r="AE229" s="25">
        <f t="shared" si="706"/>
        <v>0.92756896881832784</v>
      </c>
      <c r="AF229" s="25">
        <f t="shared" si="706"/>
        <v>0.8924929827745619</v>
      </c>
      <c r="AG229" s="25">
        <f t="shared" ref="AG229" si="959">IF($F229=AG$4,1,IF($F229&gt;=EDATE(AG$4,12),IF(AG$12="Prior Year",AG217*(1-AG$11),AG217-AG$11),IF(AG228&gt;0,AG228,0)))*IF($F229&lt;EDATE(AG$4,AG$5*12),1,0)</f>
        <v>0</v>
      </c>
      <c r="AH229" s="25">
        <f t="shared" si="708"/>
        <v>0.89999216247714942</v>
      </c>
      <c r="AI229" s="25">
        <f t="shared" si="708"/>
        <v>0.93691469287980389</v>
      </c>
      <c r="AJ229" s="25">
        <f t="shared" ref="AJ229:AK229" si="960">IF($F229=AJ$4,1,IF($F229&gt;=EDATE(AJ$4,12),IF(AJ$12="Prior Year",AJ217*(1-AJ$11),AJ217-AJ$11),IF(AJ228&gt;0,AJ228,0)))*IF($F229&lt;EDATE(AJ$4,AJ$5*12),1,0)</f>
        <v>0.93691469287980389</v>
      </c>
      <c r="AK229" s="25">
        <f t="shared" si="960"/>
        <v>0.93691469287980389</v>
      </c>
      <c r="AL229" s="25">
        <f t="shared" ref="AL229:AP229" si="961">IF($F229=AL$4,1,IF($F229&gt;=EDATE(AL$4,12),IF(AL$12="Prior Year",AL217*(1-AL$11),AL217-AL$11),IF(AL228&gt;0,AL228,0)))*IF($F229&lt;EDATE(AL$4,AL$5*12),1,0)</f>
        <v>0.93691469287980389</v>
      </c>
      <c r="AM229" s="25">
        <f t="shared" si="961"/>
        <v>0.93691469287980389</v>
      </c>
      <c r="AN229" s="25">
        <f t="shared" ref="AN229" si="962">IF($F229=AN$4,1,IF($F229&gt;=EDATE(AN$4,12),IF(AN$12="Prior Year",AN217*(1-AN$11),AN217-AN$11),IF(AN228&gt;0,AN228,0)))*IF($F229&lt;EDATE(AN$4,AN$5*12),1,0)</f>
        <v>0.93691469287980389</v>
      </c>
      <c r="AO229" s="25">
        <f t="shared" si="961"/>
        <v>0.92499999999999993</v>
      </c>
      <c r="AP229" s="25">
        <f t="shared" si="961"/>
        <v>0.92499999999999993</v>
      </c>
    </row>
    <row r="230" spans="2:42" hidden="1" outlineLevel="1" x14ac:dyDescent="0.25">
      <c r="B230" s="1">
        <f t="shared" si="873"/>
        <v>31</v>
      </c>
      <c r="F230" s="26">
        <f t="shared" si="878"/>
        <v>48549</v>
      </c>
      <c r="G230" s="27">
        <f t="shared" si="868"/>
        <v>0.9294990362893425</v>
      </c>
      <c r="H230" s="27"/>
      <c r="I230" s="27"/>
      <c r="J230" s="27"/>
      <c r="K230" s="27"/>
      <c r="L230" s="27"/>
      <c r="M230" s="27"/>
      <c r="N230" s="27"/>
      <c r="O230" s="28"/>
      <c r="P230" s="27">
        <f t="shared" si="691"/>
        <v>1</v>
      </c>
      <c r="Q230" s="27">
        <f t="shared" si="692"/>
        <v>0.88649253393633864</v>
      </c>
      <c r="R230" s="27">
        <f t="shared" si="693"/>
        <v>0.88649253393633864</v>
      </c>
      <c r="S230" s="27">
        <f t="shared" si="694"/>
        <v>1</v>
      </c>
      <c r="T230" s="27">
        <f t="shared" si="695"/>
        <v>1</v>
      </c>
      <c r="U230" s="27">
        <f t="shared" si="696"/>
        <v>0.88649253393633864</v>
      </c>
      <c r="V230" s="27">
        <f t="shared" si="697"/>
        <v>0.88649253393633864</v>
      </c>
      <c r="W230" s="27">
        <f t="shared" si="698"/>
        <v>1</v>
      </c>
      <c r="X230" s="27">
        <f t="shared" si="699"/>
        <v>1</v>
      </c>
      <c r="Y230" s="27">
        <f t="shared" si="700"/>
        <v>1</v>
      </c>
      <c r="Z230" s="27">
        <f t="shared" si="701"/>
        <v>1</v>
      </c>
      <c r="AA230" s="27">
        <f t="shared" si="702"/>
        <v>1</v>
      </c>
      <c r="AB230" s="27">
        <f t="shared" si="703"/>
        <v>1</v>
      </c>
      <c r="AC230" s="27">
        <f t="shared" si="704"/>
        <v>0.89999216247714942</v>
      </c>
      <c r="AD230" s="27">
        <f t="shared" si="705"/>
        <v>0.89364166727453498</v>
      </c>
      <c r="AE230" s="27">
        <f t="shared" si="706"/>
        <v>0.92756896881832784</v>
      </c>
      <c r="AF230" s="27">
        <f t="shared" si="706"/>
        <v>0.8924929827745619</v>
      </c>
      <c r="AG230" s="27">
        <f t="shared" ref="AG230" si="963">IF($F230=AG$4,1,IF($F230&gt;=EDATE(AG$4,12),IF(AG$12="Prior Year",AG218*(1-AG$11),AG218-AG$11),IF(AG229&gt;0,AG229,0)))*IF($F230&lt;EDATE(AG$4,AG$5*12),1,0)</f>
        <v>0</v>
      </c>
      <c r="AH230" s="27">
        <f t="shared" si="708"/>
        <v>0.89369221733980941</v>
      </c>
      <c r="AI230" s="27">
        <f t="shared" si="708"/>
        <v>0.93691469287980389</v>
      </c>
      <c r="AJ230" s="27">
        <f t="shared" ref="AJ230:AK230" si="964">IF($F230=AJ$4,1,IF($F230&gt;=EDATE(AJ$4,12),IF(AJ$12="Prior Year",AJ218*(1-AJ$11),AJ218-AJ$11),IF(AJ229&gt;0,AJ229,0)))*IF($F230&lt;EDATE(AJ$4,AJ$5*12),1,0)</f>
        <v>0.93691469287980389</v>
      </c>
      <c r="AK230" s="27">
        <f t="shared" si="964"/>
        <v>0.93691469287980389</v>
      </c>
      <c r="AL230" s="27">
        <f t="shared" ref="AL230:AP230" si="965">IF($F230=AL$4,1,IF($F230&gt;=EDATE(AL$4,12),IF(AL$12="Prior Year",AL218*(1-AL$11),AL218-AL$11),IF(AL229&gt;0,AL229,0)))*IF($F230&lt;EDATE(AL$4,AL$5*12),1,0)</f>
        <v>0.93691469287980389</v>
      </c>
      <c r="AM230" s="27">
        <f t="shared" si="965"/>
        <v>0.93691469287980389</v>
      </c>
      <c r="AN230" s="27">
        <f t="shared" ref="AN230" si="966">IF($F230=AN$4,1,IF($F230&gt;=EDATE(AN$4,12),IF(AN$12="Prior Year",AN218*(1-AN$11),AN218-AN$11),IF(AN229&gt;0,AN229,0)))*IF($F230&lt;EDATE(AN$4,AN$5*12),1,0)</f>
        <v>0.93691469287980389</v>
      </c>
      <c r="AO230" s="27">
        <f t="shared" si="965"/>
        <v>0.91999999999999993</v>
      </c>
      <c r="AP230" s="27">
        <f t="shared" si="965"/>
        <v>0.92499999999999993</v>
      </c>
    </row>
    <row r="231" spans="2:42" hidden="1" outlineLevel="1" x14ac:dyDescent="0.25">
      <c r="B231" s="1">
        <f t="shared" si="873"/>
        <v>31</v>
      </c>
      <c r="F231" s="24">
        <f t="shared" si="878"/>
        <v>48580</v>
      </c>
      <c r="G231" s="25">
        <f t="shared" si="868"/>
        <v>0.92764196015497824</v>
      </c>
      <c r="H231" s="25"/>
      <c r="I231" s="25"/>
      <c r="J231" s="25"/>
      <c r="K231" s="25"/>
      <c r="L231" s="25"/>
      <c r="M231" s="25"/>
      <c r="N231" s="25"/>
      <c r="O231" s="23"/>
      <c r="P231" s="25">
        <f t="shared" ref="P231:P294" si="967">IF($F231=P$4,1,IF($F231&gt;=EDATE(P$4,12),IF(P$12="Prior Year",P219*(1-P$11),P219-P$11),IF(P230&gt;0,P230,0)))*IF($F231&lt;EDATE(P$4,P$5*12),1,0)</f>
        <v>1</v>
      </c>
      <c r="Q231" s="25">
        <f t="shared" ref="Q231:Q294" si="968">IF($F231=Q$4,1,IF($F231&gt;=EDATE(Q$4,12),IF(Q$12="Prior Year",Q219*(1-Q$11),Q219-Q$11),IF(Q230&gt;0,Q230,0)))*IF($F231&lt;EDATE(Q$4,Q$5*12),1,0)</f>
        <v>0.87940059366484791</v>
      </c>
      <c r="R231" s="25">
        <f t="shared" ref="R231:R294" si="969">IF($F231=R$4,1,IF($F231&gt;=EDATE(R$4,12),IF(R$12="Prior Year",R219*(1-R$11),R219-R$11),IF(R230&gt;0,R230,0)))*IF($F231&lt;EDATE(R$4,R$5*12),1,0)</f>
        <v>0.87940059366484791</v>
      </c>
      <c r="S231" s="25">
        <f t="shared" ref="S231:S294" si="970">IF($F231=S$4,1,IF($F231&gt;=EDATE(S$4,12),IF(S$12="Prior Year",S219*(1-S$11),S219-S$11),IF(S230&gt;0,S230,0)))*IF($F231&lt;EDATE(S$4,S$5*12),1,0)</f>
        <v>1</v>
      </c>
      <c r="T231" s="25">
        <f t="shared" ref="T231:T294" si="971">IF($F231=T$4,1,IF($F231&gt;=EDATE(T$4,12),IF(T$12="Prior Year",T219*(1-T$11),T219-T$11),IF(T230&gt;0,T230,0)))*IF($F231&lt;EDATE(T$4,T$5*12),1,0)</f>
        <v>1</v>
      </c>
      <c r="U231" s="25">
        <f t="shared" ref="U231:U294" si="972">IF($F231=U$4,1,IF($F231&gt;=EDATE(U$4,12),IF(U$12="Prior Year",U219*(1-U$11),U219-U$11),IF(U230&gt;0,U230,0)))*IF($F231&lt;EDATE(U$4,U$5*12),1,0)</f>
        <v>0.87940059366484791</v>
      </c>
      <c r="V231" s="25">
        <f t="shared" ref="V231:V294" si="973">IF($F231=V$4,1,IF($F231&gt;=EDATE(V$4,12),IF(V$12="Prior Year",V219*(1-V$11),V219-V$11),IF(V230&gt;0,V230,0)))*IF($F231&lt;EDATE(V$4,V$5*12),1,0)</f>
        <v>0.87940059366484791</v>
      </c>
      <c r="W231" s="25">
        <f t="shared" ref="W231:W294" si="974">IF($F231=W$4,1,IF($F231&gt;=EDATE(W$4,12),IF(W$12="Prior Year",W219*(1-W$11),W219-W$11),IF(W230&gt;0,W230,0)))*IF($F231&lt;EDATE(W$4,W$5*12),1,0)</f>
        <v>1</v>
      </c>
      <c r="X231" s="25">
        <f t="shared" ref="X231:X294" si="975">IF($F231=X$4,1,IF($F231&gt;=EDATE(X$4,12),IF(X$12="Prior Year",X219*(1-X$11),X219-X$11),IF(X230&gt;0,X230,0)))*IF($F231&lt;EDATE(X$4,X$5*12),1,0)</f>
        <v>1</v>
      </c>
      <c r="Y231" s="25">
        <f t="shared" ref="Y231:Y294" si="976">IF($F231=Y$4,1,IF($F231&gt;=EDATE(Y$4,12),IF(Y$12="Prior Year",Y219*(1-Y$11),Y219-Y$11),IF(Y230&gt;0,Y230,0)))*IF($F231&lt;EDATE(Y$4,Y$5*12),1,0)</f>
        <v>1</v>
      </c>
      <c r="Z231" s="25">
        <f t="shared" ref="Z231:Z294" si="977">IF($F231=Z$4,1,IF($F231&gt;=EDATE(Z$4,12),IF(Z$12="Prior Year",Z219*(1-Z$11),Z219-Z$11),IF(Z230&gt;0,Z230,0)))*IF($F231&lt;EDATE(Z$4,Z$5*12),1,0)</f>
        <v>1</v>
      </c>
      <c r="AA231" s="25">
        <f t="shared" ref="AA231:AA294" si="978">IF($F231=AA$4,1,IF($F231&gt;=EDATE(AA$4,12),IF(AA$12="Prior Year",AA219*(1-AA$11),AA219-AA$11),IF(AA230&gt;0,AA230,0)))*IF($F231&lt;EDATE(AA$4,AA$5*12),1,0)</f>
        <v>1</v>
      </c>
      <c r="AB231" s="25">
        <f t="shared" ref="AB231:AB294" si="979">IF($F231=AB$4,1,IF($F231&gt;=EDATE(AB$4,12),IF(AB$12="Prior Year",AB219*(1-AB$11),AB219-AB$11),IF(AB230&gt;0,AB230,0)))*IF($F231&lt;EDATE(AB$4,AB$5*12),1,0)</f>
        <v>1</v>
      </c>
      <c r="AC231" s="25">
        <f t="shared" ref="AC231:AC294" si="980">IF($F231=AC$4,1,IF($F231&gt;=EDATE(AC$4,12),IF(AC$12="Prior Year",AC219*(1-AC$11),AC219-AC$11),IF(AC230&gt;0,AC230,0)))*IF($F231&lt;EDATE(AC$4,AC$5*12),1,0)</f>
        <v>0.89369221733980941</v>
      </c>
      <c r="AD231" s="25">
        <f t="shared" ref="AD231:AD294" si="981">IF($F231=AD$4,1,IF($F231&gt;=EDATE(AD$4,12),IF(AD$12="Prior Year",AD219*(1-AD$11),AD219-AD$11),IF(AD230&gt;0,AD230,0)))*IF($F231&lt;EDATE(AD$4,AD$5*12),1,0)</f>
        <v>0.89364166727453498</v>
      </c>
      <c r="AE231" s="25">
        <f t="shared" ref="AE231:AF294" si="982">IF($F231=AE$4,1,IF($F231&gt;=EDATE(AE$4,12),IF(AE$12="Prior Year",AE219*(1-AE$11),AE219-AE$11),IF(AE230&gt;0,AE230,0)))*IF($F231&lt;EDATE(AE$4,AE$5*12),1,0)</f>
        <v>0.92293112397423616</v>
      </c>
      <c r="AF231" s="25">
        <f t="shared" si="982"/>
        <v>0.8924929827745619</v>
      </c>
      <c r="AG231" s="25">
        <f t="shared" ref="AG231" si="983">IF($F231=AG$4,1,IF($F231&gt;=EDATE(AG$4,12),IF(AG$12="Prior Year",AG219*(1-AG$11),AG219-AG$11),IF(AG230&gt;0,AG230,0)))*IF($F231&lt;EDATE(AG$4,AG$5*12),1,0)</f>
        <v>0</v>
      </c>
      <c r="AH231" s="25">
        <f t="shared" ref="AH231:AI294" si="984">IF($F231=AH$4,1,IF($F231&gt;=EDATE(AH$4,12),IF(AH$12="Prior Year",AH219*(1-AH$11),AH219-AH$11),IF(AH230&gt;0,AH230,0)))*IF($F231&lt;EDATE(AH$4,AH$5*12),1,0)</f>
        <v>0.89369221733980941</v>
      </c>
      <c r="AI231" s="25">
        <f t="shared" si="984"/>
        <v>0.9322301194154049</v>
      </c>
      <c r="AJ231" s="25">
        <f t="shared" ref="AJ231:AK231" si="985">IF($F231=AJ$4,1,IF($F231&gt;=EDATE(AJ$4,12),IF(AJ$12="Prior Year",AJ219*(1-AJ$11),AJ219-AJ$11),IF(AJ230&gt;0,AJ230,0)))*IF($F231&lt;EDATE(AJ$4,AJ$5*12),1,0)</f>
        <v>0.9322301194154049</v>
      </c>
      <c r="AK231" s="25">
        <f t="shared" si="985"/>
        <v>0.9322301194154049</v>
      </c>
      <c r="AL231" s="25">
        <f t="shared" ref="AL231:AP231" si="986">IF($F231=AL$4,1,IF($F231&gt;=EDATE(AL$4,12),IF(AL$12="Prior Year",AL219*(1-AL$11),AL219-AL$11),IF(AL230&gt;0,AL230,0)))*IF($F231&lt;EDATE(AL$4,AL$5*12),1,0)</f>
        <v>0.9322301194154049</v>
      </c>
      <c r="AM231" s="25">
        <f t="shared" si="986"/>
        <v>0.9322301194154049</v>
      </c>
      <c r="AN231" s="25">
        <f t="shared" ref="AN231" si="987">IF($F231=AN$4,1,IF($F231&gt;=EDATE(AN$4,12),IF(AN$12="Prior Year",AN219*(1-AN$11),AN219-AN$11),IF(AN230&gt;0,AN230,0)))*IF($F231&lt;EDATE(AN$4,AN$5*12),1,0)</f>
        <v>0.9322301194154049</v>
      </c>
      <c r="AO231" s="25">
        <f t="shared" si="986"/>
        <v>0.91999999999999993</v>
      </c>
      <c r="AP231" s="25">
        <f t="shared" si="986"/>
        <v>0.91999999999999993</v>
      </c>
    </row>
    <row r="232" spans="2:42" hidden="1" outlineLevel="1" x14ac:dyDescent="0.25">
      <c r="B232" s="1">
        <f t="shared" si="873"/>
        <v>28</v>
      </c>
      <c r="F232" s="24">
        <f t="shared" si="878"/>
        <v>48611</v>
      </c>
      <c r="G232" s="25">
        <f t="shared" si="868"/>
        <v>0.92764196015497824</v>
      </c>
      <c r="H232" s="25"/>
      <c r="I232" s="25"/>
      <c r="J232" s="25"/>
      <c r="K232" s="25"/>
      <c r="L232" s="25"/>
      <c r="M232" s="25"/>
      <c r="N232" s="25"/>
      <c r="O232" s="23"/>
      <c r="P232" s="25">
        <f t="shared" si="967"/>
        <v>1</v>
      </c>
      <c r="Q232" s="25">
        <f t="shared" si="968"/>
        <v>0.87940059366484791</v>
      </c>
      <c r="R232" s="25">
        <f t="shared" si="969"/>
        <v>0.87940059366484791</v>
      </c>
      <c r="S232" s="25">
        <f t="shared" si="970"/>
        <v>1</v>
      </c>
      <c r="T232" s="25">
        <f t="shared" si="971"/>
        <v>1</v>
      </c>
      <c r="U232" s="25">
        <f t="shared" si="972"/>
        <v>0.87940059366484791</v>
      </c>
      <c r="V232" s="25">
        <f t="shared" si="973"/>
        <v>0.87940059366484791</v>
      </c>
      <c r="W232" s="25">
        <f t="shared" si="974"/>
        <v>1</v>
      </c>
      <c r="X232" s="25">
        <f t="shared" si="975"/>
        <v>1</v>
      </c>
      <c r="Y232" s="25">
        <f t="shared" si="976"/>
        <v>1</v>
      </c>
      <c r="Z232" s="25">
        <f t="shared" si="977"/>
        <v>1</v>
      </c>
      <c r="AA232" s="25">
        <f t="shared" si="978"/>
        <v>1</v>
      </c>
      <c r="AB232" s="25">
        <f t="shared" si="979"/>
        <v>1</v>
      </c>
      <c r="AC232" s="25">
        <f t="shared" si="980"/>
        <v>0.89369221733980941</v>
      </c>
      <c r="AD232" s="25">
        <f t="shared" si="981"/>
        <v>0.89364166727453498</v>
      </c>
      <c r="AE232" s="25">
        <f t="shared" si="982"/>
        <v>0.92293112397423616</v>
      </c>
      <c r="AF232" s="25">
        <f t="shared" si="982"/>
        <v>0.8924929827745619</v>
      </c>
      <c r="AG232" s="25">
        <f t="shared" ref="AG232" si="988">IF($F232=AG$4,1,IF($F232&gt;=EDATE(AG$4,12),IF(AG$12="Prior Year",AG220*(1-AG$11),AG220-AG$11),IF(AG231&gt;0,AG231,0)))*IF($F232&lt;EDATE(AG$4,AG$5*12),1,0)</f>
        <v>0</v>
      </c>
      <c r="AH232" s="25">
        <f t="shared" si="984"/>
        <v>0.89369221733980941</v>
      </c>
      <c r="AI232" s="25">
        <f t="shared" si="984"/>
        <v>0.9322301194154049</v>
      </c>
      <c r="AJ232" s="25">
        <f t="shared" ref="AJ232:AK232" si="989">IF($F232=AJ$4,1,IF($F232&gt;=EDATE(AJ$4,12),IF(AJ$12="Prior Year",AJ220*(1-AJ$11),AJ220-AJ$11),IF(AJ231&gt;0,AJ231,0)))*IF($F232&lt;EDATE(AJ$4,AJ$5*12),1,0)</f>
        <v>0.9322301194154049</v>
      </c>
      <c r="AK232" s="25">
        <f t="shared" si="989"/>
        <v>0.9322301194154049</v>
      </c>
      <c r="AL232" s="25">
        <f t="shared" ref="AL232:AP232" si="990">IF($F232=AL$4,1,IF($F232&gt;=EDATE(AL$4,12),IF(AL$12="Prior Year",AL220*(1-AL$11),AL220-AL$11),IF(AL231&gt;0,AL231,0)))*IF($F232&lt;EDATE(AL$4,AL$5*12),1,0)</f>
        <v>0.9322301194154049</v>
      </c>
      <c r="AM232" s="25">
        <f t="shared" si="990"/>
        <v>0.9322301194154049</v>
      </c>
      <c r="AN232" s="25">
        <f t="shared" ref="AN232" si="991">IF($F232=AN$4,1,IF($F232&gt;=EDATE(AN$4,12),IF(AN$12="Prior Year",AN220*(1-AN$11),AN220-AN$11),IF(AN231&gt;0,AN231,0)))*IF($F232&lt;EDATE(AN$4,AN$5*12),1,0)</f>
        <v>0.9322301194154049</v>
      </c>
      <c r="AO232" s="25">
        <f t="shared" si="990"/>
        <v>0.91999999999999993</v>
      </c>
      <c r="AP232" s="25">
        <f t="shared" si="990"/>
        <v>0.91999999999999993</v>
      </c>
    </row>
    <row r="233" spans="2:42" hidden="1" outlineLevel="1" x14ac:dyDescent="0.25">
      <c r="B233" s="1">
        <f t="shared" si="873"/>
        <v>31</v>
      </c>
      <c r="F233" s="24">
        <f t="shared" si="878"/>
        <v>48639</v>
      </c>
      <c r="G233" s="25">
        <f t="shared" si="868"/>
        <v>0.92764196015497824</v>
      </c>
      <c r="H233" s="25"/>
      <c r="I233" s="25"/>
      <c r="J233" s="25"/>
      <c r="K233" s="25"/>
      <c r="L233" s="25"/>
      <c r="M233" s="25"/>
      <c r="N233" s="25"/>
      <c r="O233" s="23"/>
      <c r="P233" s="25">
        <f t="shared" si="967"/>
        <v>1</v>
      </c>
      <c r="Q233" s="25">
        <f t="shared" si="968"/>
        <v>0.87940059366484791</v>
      </c>
      <c r="R233" s="25">
        <f t="shared" si="969"/>
        <v>0.87940059366484791</v>
      </c>
      <c r="S233" s="25">
        <f t="shared" si="970"/>
        <v>1</v>
      </c>
      <c r="T233" s="25">
        <f t="shared" si="971"/>
        <v>1</v>
      </c>
      <c r="U233" s="25">
        <f t="shared" si="972"/>
        <v>0.87940059366484791</v>
      </c>
      <c r="V233" s="25">
        <f t="shared" si="973"/>
        <v>0.87940059366484791</v>
      </c>
      <c r="W233" s="25">
        <f t="shared" si="974"/>
        <v>1</v>
      </c>
      <c r="X233" s="25">
        <f t="shared" si="975"/>
        <v>1</v>
      </c>
      <c r="Y233" s="25">
        <f t="shared" si="976"/>
        <v>1</v>
      </c>
      <c r="Z233" s="25">
        <f t="shared" si="977"/>
        <v>1</v>
      </c>
      <c r="AA233" s="25">
        <f t="shared" si="978"/>
        <v>1</v>
      </c>
      <c r="AB233" s="25">
        <f t="shared" si="979"/>
        <v>1</v>
      </c>
      <c r="AC233" s="25">
        <f t="shared" si="980"/>
        <v>0.89369221733980941</v>
      </c>
      <c r="AD233" s="25">
        <f t="shared" si="981"/>
        <v>0.89364166727453498</v>
      </c>
      <c r="AE233" s="25">
        <f t="shared" si="982"/>
        <v>0.92293112397423616</v>
      </c>
      <c r="AF233" s="25">
        <f t="shared" si="982"/>
        <v>0.8924929827745619</v>
      </c>
      <c r="AG233" s="25">
        <f t="shared" ref="AG233" si="992">IF($F233=AG$4,1,IF($F233&gt;=EDATE(AG$4,12),IF(AG$12="Prior Year",AG221*(1-AG$11),AG221-AG$11),IF(AG232&gt;0,AG232,0)))*IF($F233&lt;EDATE(AG$4,AG$5*12),1,0)</f>
        <v>0</v>
      </c>
      <c r="AH233" s="25">
        <f t="shared" si="984"/>
        <v>0.89369221733980941</v>
      </c>
      <c r="AI233" s="25">
        <f t="shared" si="984"/>
        <v>0.9322301194154049</v>
      </c>
      <c r="AJ233" s="25">
        <f t="shared" ref="AJ233:AK233" si="993">IF($F233=AJ$4,1,IF($F233&gt;=EDATE(AJ$4,12),IF(AJ$12="Prior Year",AJ221*(1-AJ$11),AJ221-AJ$11),IF(AJ232&gt;0,AJ232,0)))*IF($F233&lt;EDATE(AJ$4,AJ$5*12),1,0)</f>
        <v>0.9322301194154049</v>
      </c>
      <c r="AK233" s="25">
        <f t="shared" si="993"/>
        <v>0.9322301194154049</v>
      </c>
      <c r="AL233" s="25">
        <f t="shared" ref="AL233:AP233" si="994">IF($F233=AL$4,1,IF($F233&gt;=EDATE(AL$4,12),IF(AL$12="Prior Year",AL221*(1-AL$11),AL221-AL$11),IF(AL232&gt;0,AL232,0)))*IF($F233&lt;EDATE(AL$4,AL$5*12),1,0)</f>
        <v>0.9322301194154049</v>
      </c>
      <c r="AM233" s="25">
        <f t="shared" si="994"/>
        <v>0.9322301194154049</v>
      </c>
      <c r="AN233" s="25">
        <f t="shared" ref="AN233" si="995">IF($F233=AN$4,1,IF($F233&gt;=EDATE(AN$4,12),IF(AN$12="Prior Year",AN221*(1-AN$11),AN221-AN$11),IF(AN232&gt;0,AN232,0)))*IF($F233&lt;EDATE(AN$4,AN$5*12),1,0)</f>
        <v>0.9322301194154049</v>
      </c>
      <c r="AO233" s="25">
        <f t="shared" si="994"/>
        <v>0.91999999999999993</v>
      </c>
      <c r="AP233" s="25">
        <f t="shared" si="994"/>
        <v>0.91999999999999993</v>
      </c>
    </row>
    <row r="234" spans="2:42" hidden="1" outlineLevel="1" x14ac:dyDescent="0.25">
      <c r="B234" s="1">
        <f t="shared" si="873"/>
        <v>30</v>
      </c>
      <c r="F234" s="24">
        <f t="shared" si="878"/>
        <v>48670</v>
      </c>
      <c r="G234" s="25">
        <f t="shared" si="868"/>
        <v>0.92764196015497824</v>
      </c>
      <c r="H234" s="25"/>
      <c r="I234" s="25"/>
      <c r="J234" s="25"/>
      <c r="K234" s="25"/>
      <c r="L234" s="25"/>
      <c r="M234" s="25"/>
      <c r="N234" s="25"/>
      <c r="O234" s="23"/>
      <c r="P234" s="25">
        <f t="shared" si="967"/>
        <v>1</v>
      </c>
      <c r="Q234" s="25">
        <f t="shared" si="968"/>
        <v>0.87940059366484791</v>
      </c>
      <c r="R234" s="25">
        <f t="shared" si="969"/>
        <v>0.87940059366484791</v>
      </c>
      <c r="S234" s="25">
        <f t="shared" si="970"/>
        <v>1</v>
      </c>
      <c r="T234" s="25">
        <f t="shared" si="971"/>
        <v>1</v>
      </c>
      <c r="U234" s="25">
        <f t="shared" si="972"/>
        <v>0.87940059366484791</v>
      </c>
      <c r="V234" s="25">
        <f t="shared" si="973"/>
        <v>0.87940059366484791</v>
      </c>
      <c r="W234" s="25">
        <f t="shared" si="974"/>
        <v>1</v>
      </c>
      <c r="X234" s="25">
        <f t="shared" si="975"/>
        <v>1</v>
      </c>
      <c r="Y234" s="25">
        <f t="shared" si="976"/>
        <v>1</v>
      </c>
      <c r="Z234" s="25">
        <f t="shared" si="977"/>
        <v>1</v>
      </c>
      <c r="AA234" s="25">
        <f t="shared" si="978"/>
        <v>1</v>
      </c>
      <c r="AB234" s="25">
        <f t="shared" si="979"/>
        <v>1</v>
      </c>
      <c r="AC234" s="25">
        <f t="shared" si="980"/>
        <v>0.89369221733980941</v>
      </c>
      <c r="AD234" s="25">
        <f t="shared" si="981"/>
        <v>0.89364166727453498</v>
      </c>
      <c r="AE234" s="25">
        <f t="shared" si="982"/>
        <v>0.92293112397423616</v>
      </c>
      <c r="AF234" s="25">
        <f t="shared" si="982"/>
        <v>0.8924929827745619</v>
      </c>
      <c r="AG234" s="25">
        <f t="shared" ref="AG234" si="996">IF($F234=AG$4,1,IF($F234&gt;=EDATE(AG$4,12),IF(AG$12="Prior Year",AG222*(1-AG$11),AG222-AG$11),IF(AG233&gt;0,AG233,0)))*IF($F234&lt;EDATE(AG$4,AG$5*12),1,0)</f>
        <v>0</v>
      </c>
      <c r="AH234" s="25">
        <f t="shared" si="984"/>
        <v>0.89369221733980941</v>
      </c>
      <c r="AI234" s="25">
        <f t="shared" si="984"/>
        <v>0.9322301194154049</v>
      </c>
      <c r="AJ234" s="25">
        <f t="shared" ref="AJ234:AK234" si="997">IF($F234=AJ$4,1,IF($F234&gt;=EDATE(AJ$4,12),IF(AJ$12="Prior Year",AJ222*(1-AJ$11),AJ222-AJ$11),IF(AJ233&gt;0,AJ233,0)))*IF($F234&lt;EDATE(AJ$4,AJ$5*12),1,0)</f>
        <v>0.9322301194154049</v>
      </c>
      <c r="AK234" s="25">
        <f t="shared" si="997"/>
        <v>0.9322301194154049</v>
      </c>
      <c r="AL234" s="25">
        <f t="shared" ref="AL234:AP234" si="998">IF($F234=AL$4,1,IF($F234&gt;=EDATE(AL$4,12),IF(AL$12="Prior Year",AL222*(1-AL$11),AL222-AL$11),IF(AL233&gt;0,AL233,0)))*IF($F234&lt;EDATE(AL$4,AL$5*12),1,0)</f>
        <v>0.9322301194154049</v>
      </c>
      <c r="AM234" s="25">
        <f t="shared" si="998"/>
        <v>0.9322301194154049</v>
      </c>
      <c r="AN234" s="25">
        <f t="shared" ref="AN234" si="999">IF($F234=AN$4,1,IF($F234&gt;=EDATE(AN$4,12),IF(AN$12="Prior Year",AN222*(1-AN$11),AN222-AN$11),IF(AN233&gt;0,AN233,0)))*IF($F234&lt;EDATE(AN$4,AN$5*12),1,0)</f>
        <v>0.9322301194154049</v>
      </c>
      <c r="AO234" s="25">
        <f t="shared" si="998"/>
        <v>0.91999999999999993</v>
      </c>
      <c r="AP234" s="25">
        <f t="shared" si="998"/>
        <v>0.91999999999999993</v>
      </c>
    </row>
    <row r="235" spans="2:42" hidden="1" outlineLevel="1" x14ac:dyDescent="0.25">
      <c r="B235" s="1">
        <f t="shared" si="873"/>
        <v>31</v>
      </c>
      <c r="F235" s="24">
        <f t="shared" si="878"/>
        <v>48700</v>
      </c>
      <c r="G235" s="25">
        <f t="shared" si="868"/>
        <v>0.92764196015497824</v>
      </c>
      <c r="H235" s="25"/>
      <c r="I235" s="25"/>
      <c r="J235" s="25"/>
      <c r="K235" s="25"/>
      <c r="L235" s="25"/>
      <c r="M235" s="25"/>
      <c r="N235" s="25"/>
      <c r="O235" s="23"/>
      <c r="P235" s="25">
        <f t="shared" si="967"/>
        <v>1</v>
      </c>
      <c r="Q235" s="25">
        <f t="shared" si="968"/>
        <v>0.87940059366484791</v>
      </c>
      <c r="R235" s="25">
        <f t="shared" si="969"/>
        <v>0.87940059366484791</v>
      </c>
      <c r="S235" s="25">
        <f t="shared" si="970"/>
        <v>1</v>
      </c>
      <c r="T235" s="25">
        <f t="shared" si="971"/>
        <v>1</v>
      </c>
      <c r="U235" s="25">
        <f t="shared" si="972"/>
        <v>0.87940059366484791</v>
      </c>
      <c r="V235" s="25">
        <f t="shared" si="973"/>
        <v>0.87940059366484791</v>
      </c>
      <c r="W235" s="25">
        <f t="shared" si="974"/>
        <v>1</v>
      </c>
      <c r="X235" s="25">
        <f t="shared" si="975"/>
        <v>1</v>
      </c>
      <c r="Y235" s="25">
        <f t="shared" si="976"/>
        <v>1</v>
      </c>
      <c r="Z235" s="25">
        <f t="shared" si="977"/>
        <v>1</v>
      </c>
      <c r="AA235" s="25">
        <f t="shared" si="978"/>
        <v>1</v>
      </c>
      <c r="AB235" s="25">
        <f t="shared" si="979"/>
        <v>1</v>
      </c>
      <c r="AC235" s="25">
        <f t="shared" si="980"/>
        <v>0.89369221733980941</v>
      </c>
      <c r="AD235" s="25">
        <f t="shared" si="981"/>
        <v>0.89364166727453498</v>
      </c>
      <c r="AE235" s="25">
        <f t="shared" si="982"/>
        <v>0.92293112397423616</v>
      </c>
      <c r="AF235" s="25">
        <f t="shared" si="982"/>
        <v>0.8924929827745619</v>
      </c>
      <c r="AG235" s="25">
        <f t="shared" ref="AG235" si="1000">IF($F235=AG$4,1,IF($F235&gt;=EDATE(AG$4,12),IF(AG$12="Prior Year",AG223*(1-AG$11),AG223-AG$11),IF(AG234&gt;0,AG234,0)))*IF($F235&lt;EDATE(AG$4,AG$5*12),1,0)</f>
        <v>0</v>
      </c>
      <c r="AH235" s="25">
        <f t="shared" si="984"/>
        <v>0.89369221733980941</v>
      </c>
      <c r="AI235" s="25">
        <f t="shared" si="984"/>
        <v>0.9322301194154049</v>
      </c>
      <c r="AJ235" s="25">
        <f t="shared" ref="AJ235:AK235" si="1001">IF($F235=AJ$4,1,IF($F235&gt;=EDATE(AJ$4,12),IF(AJ$12="Prior Year",AJ223*(1-AJ$11),AJ223-AJ$11),IF(AJ234&gt;0,AJ234,0)))*IF($F235&lt;EDATE(AJ$4,AJ$5*12),1,0)</f>
        <v>0.9322301194154049</v>
      </c>
      <c r="AK235" s="25">
        <f t="shared" si="1001"/>
        <v>0.9322301194154049</v>
      </c>
      <c r="AL235" s="25">
        <f t="shared" ref="AL235:AP235" si="1002">IF($F235=AL$4,1,IF($F235&gt;=EDATE(AL$4,12),IF(AL$12="Prior Year",AL223*(1-AL$11),AL223-AL$11),IF(AL234&gt;0,AL234,0)))*IF($F235&lt;EDATE(AL$4,AL$5*12),1,0)</f>
        <v>0.9322301194154049</v>
      </c>
      <c r="AM235" s="25">
        <f t="shared" si="1002"/>
        <v>0.9322301194154049</v>
      </c>
      <c r="AN235" s="25">
        <f t="shared" ref="AN235" si="1003">IF($F235=AN$4,1,IF($F235&gt;=EDATE(AN$4,12),IF(AN$12="Prior Year",AN223*(1-AN$11),AN223-AN$11),IF(AN234&gt;0,AN234,0)))*IF($F235&lt;EDATE(AN$4,AN$5*12),1,0)</f>
        <v>0.9322301194154049</v>
      </c>
      <c r="AO235" s="25">
        <f t="shared" si="1002"/>
        <v>0.91999999999999993</v>
      </c>
      <c r="AP235" s="25">
        <f t="shared" si="1002"/>
        <v>0.91999999999999993</v>
      </c>
    </row>
    <row r="236" spans="2:42" hidden="1" outlineLevel="1" x14ac:dyDescent="0.25">
      <c r="B236" s="1">
        <f t="shared" si="873"/>
        <v>30</v>
      </c>
      <c r="F236" s="24">
        <f t="shared" si="878"/>
        <v>48731</v>
      </c>
      <c r="G236" s="25">
        <f t="shared" si="868"/>
        <v>0.92764196015497824</v>
      </c>
      <c r="H236" s="25"/>
      <c r="I236" s="25"/>
      <c r="J236" s="25"/>
      <c r="K236" s="25"/>
      <c r="L236" s="25"/>
      <c r="M236" s="25"/>
      <c r="N236" s="25"/>
      <c r="O236" s="23"/>
      <c r="P236" s="25">
        <f t="shared" si="967"/>
        <v>1</v>
      </c>
      <c r="Q236" s="25">
        <f t="shared" si="968"/>
        <v>0.87940059366484791</v>
      </c>
      <c r="R236" s="25">
        <f t="shared" si="969"/>
        <v>0.87940059366484791</v>
      </c>
      <c r="S236" s="25">
        <f t="shared" si="970"/>
        <v>1</v>
      </c>
      <c r="T236" s="25">
        <f t="shared" si="971"/>
        <v>1</v>
      </c>
      <c r="U236" s="25">
        <f t="shared" si="972"/>
        <v>0.87940059366484791</v>
      </c>
      <c r="V236" s="25">
        <f t="shared" si="973"/>
        <v>0.87940059366484791</v>
      </c>
      <c r="W236" s="25">
        <f t="shared" si="974"/>
        <v>1</v>
      </c>
      <c r="X236" s="25">
        <f t="shared" si="975"/>
        <v>1</v>
      </c>
      <c r="Y236" s="25">
        <f t="shared" si="976"/>
        <v>1</v>
      </c>
      <c r="Z236" s="25">
        <f t="shared" si="977"/>
        <v>1</v>
      </c>
      <c r="AA236" s="25">
        <f t="shared" si="978"/>
        <v>1</v>
      </c>
      <c r="AB236" s="25">
        <f t="shared" si="979"/>
        <v>1</v>
      </c>
      <c r="AC236" s="25">
        <f t="shared" si="980"/>
        <v>0.89369221733980941</v>
      </c>
      <c r="AD236" s="25">
        <f t="shared" si="981"/>
        <v>0.89364166727453498</v>
      </c>
      <c r="AE236" s="25">
        <f t="shared" si="982"/>
        <v>0.92293112397423616</v>
      </c>
      <c r="AF236" s="25">
        <f t="shared" si="982"/>
        <v>0.8924929827745619</v>
      </c>
      <c r="AG236" s="25">
        <f t="shared" ref="AG236" si="1004">IF($F236=AG$4,1,IF($F236&gt;=EDATE(AG$4,12),IF(AG$12="Prior Year",AG224*(1-AG$11),AG224-AG$11),IF(AG235&gt;0,AG235,0)))*IF($F236&lt;EDATE(AG$4,AG$5*12),1,0)</f>
        <v>0</v>
      </c>
      <c r="AH236" s="25">
        <f t="shared" si="984"/>
        <v>0.89369221733980941</v>
      </c>
      <c r="AI236" s="25">
        <f t="shared" si="984"/>
        <v>0.9322301194154049</v>
      </c>
      <c r="AJ236" s="25">
        <f t="shared" ref="AJ236:AK236" si="1005">IF($F236=AJ$4,1,IF($F236&gt;=EDATE(AJ$4,12),IF(AJ$12="Prior Year",AJ224*(1-AJ$11),AJ224-AJ$11),IF(AJ235&gt;0,AJ235,0)))*IF($F236&lt;EDATE(AJ$4,AJ$5*12),1,0)</f>
        <v>0.9322301194154049</v>
      </c>
      <c r="AK236" s="25">
        <f t="shared" si="1005"/>
        <v>0.9322301194154049</v>
      </c>
      <c r="AL236" s="25">
        <f t="shared" ref="AL236:AP236" si="1006">IF($F236=AL$4,1,IF($F236&gt;=EDATE(AL$4,12),IF(AL$12="Prior Year",AL224*(1-AL$11),AL224-AL$11),IF(AL235&gt;0,AL235,0)))*IF($F236&lt;EDATE(AL$4,AL$5*12),1,0)</f>
        <v>0.9322301194154049</v>
      </c>
      <c r="AM236" s="25">
        <f t="shared" si="1006"/>
        <v>0.9322301194154049</v>
      </c>
      <c r="AN236" s="25">
        <f t="shared" ref="AN236" si="1007">IF($F236=AN$4,1,IF($F236&gt;=EDATE(AN$4,12),IF(AN$12="Prior Year",AN224*(1-AN$11),AN224-AN$11),IF(AN235&gt;0,AN235,0)))*IF($F236&lt;EDATE(AN$4,AN$5*12),1,0)</f>
        <v>0.9322301194154049</v>
      </c>
      <c r="AO236" s="25">
        <f t="shared" si="1006"/>
        <v>0.91999999999999993</v>
      </c>
      <c r="AP236" s="25">
        <f t="shared" si="1006"/>
        <v>0.91999999999999993</v>
      </c>
    </row>
    <row r="237" spans="2:42" hidden="1" outlineLevel="1" x14ac:dyDescent="0.25">
      <c r="B237" s="1">
        <f t="shared" si="873"/>
        <v>31</v>
      </c>
      <c r="F237" s="24">
        <f t="shared" si="878"/>
        <v>48761</v>
      </c>
      <c r="G237" s="25">
        <f t="shared" si="868"/>
        <v>0.92613922583096442</v>
      </c>
      <c r="H237" s="25"/>
      <c r="I237" s="25"/>
      <c r="J237" s="25"/>
      <c r="K237" s="25"/>
      <c r="L237" s="25"/>
      <c r="M237" s="25"/>
      <c r="N237" s="25"/>
      <c r="O237" s="23"/>
      <c r="P237" s="25">
        <f t="shared" si="967"/>
        <v>1</v>
      </c>
      <c r="Q237" s="25">
        <f t="shared" si="968"/>
        <v>0.87940059366484791</v>
      </c>
      <c r="R237" s="25">
        <f t="shared" si="969"/>
        <v>0.87940059366484791</v>
      </c>
      <c r="S237" s="25">
        <f t="shared" si="970"/>
        <v>1</v>
      </c>
      <c r="T237" s="25">
        <f t="shared" si="971"/>
        <v>1</v>
      </c>
      <c r="U237" s="25">
        <f t="shared" si="972"/>
        <v>0.87940059366484791</v>
      </c>
      <c r="V237" s="25">
        <f t="shared" si="973"/>
        <v>0.87940059366484791</v>
      </c>
      <c r="W237" s="25">
        <f t="shared" si="974"/>
        <v>1</v>
      </c>
      <c r="X237" s="25">
        <f t="shared" si="975"/>
        <v>1</v>
      </c>
      <c r="Y237" s="25">
        <f t="shared" si="976"/>
        <v>1</v>
      </c>
      <c r="Z237" s="25">
        <f t="shared" si="977"/>
        <v>1</v>
      </c>
      <c r="AA237" s="25">
        <f t="shared" si="978"/>
        <v>1</v>
      </c>
      <c r="AB237" s="25">
        <f t="shared" si="979"/>
        <v>1</v>
      </c>
      <c r="AC237" s="25">
        <f t="shared" si="980"/>
        <v>0.89369221733980941</v>
      </c>
      <c r="AD237" s="25">
        <f t="shared" si="981"/>
        <v>0.89364166727453498</v>
      </c>
      <c r="AE237" s="25">
        <f t="shared" si="982"/>
        <v>0.92293112397423616</v>
      </c>
      <c r="AF237" s="25">
        <f t="shared" si="982"/>
        <v>0.66462836810993142</v>
      </c>
      <c r="AG237" s="25">
        <f t="shared" ref="AG237" si="1008">IF($F237=AG$4,1,IF($F237&gt;=EDATE(AG$4,12),IF(AG$12="Prior Year",AG225*(1-AG$11),AG225-AG$11),IF(AG236&gt;0,AG236,0)))*IF($F237&lt;EDATE(AG$4,AG$5*12),1,0)</f>
        <v>0</v>
      </c>
      <c r="AH237" s="25">
        <f t="shared" si="984"/>
        <v>0.89369221733980941</v>
      </c>
      <c r="AI237" s="25">
        <f t="shared" si="984"/>
        <v>0.9322301194154049</v>
      </c>
      <c r="AJ237" s="25">
        <f t="shared" ref="AJ237:AK237" si="1009">IF($F237=AJ$4,1,IF($F237&gt;=EDATE(AJ$4,12),IF(AJ$12="Prior Year",AJ225*(1-AJ$11),AJ225-AJ$11),IF(AJ236&gt;0,AJ236,0)))*IF($F237&lt;EDATE(AJ$4,AJ$5*12),1,0)</f>
        <v>0.9322301194154049</v>
      </c>
      <c r="AK237" s="25">
        <f t="shared" si="1009"/>
        <v>0.9322301194154049</v>
      </c>
      <c r="AL237" s="25">
        <f t="shared" ref="AL237:AP237" si="1010">IF($F237=AL$4,1,IF($F237&gt;=EDATE(AL$4,12),IF(AL$12="Prior Year",AL225*(1-AL$11),AL225-AL$11),IF(AL236&gt;0,AL236,0)))*IF($F237&lt;EDATE(AL$4,AL$5*12),1,0)</f>
        <v>0.9322301194154049</v>
      </c>
      <c r="AM237" s="25">
        <f t="shared" si="1010"/>
        <v>0.9322301194154049</v>
      </c>
      <c r="AN237" s="25">
        <f t="shared" ref="AN237" si="1011">IF($F237=AN$4,1,IF($F237&gt;=EDATE(AN$4,12),IF(AN$12="Prior Year",AN225*(1-AN$11),AN225-AN$11),IF(AN236&gt;0,AN236,0)))*IF($F237&lt;EDATE(AN$4,AN$5*12),1,0)</f>
        <v>0.9322301194154049</v>
      </c>
      <c r="AO237" s="25">
        <f t="shared" si="1010"/>
        <v>0.91999999999999993</v>
      </c>
      <c r="AP237" s="25">
        <f t="shared" si="1010"/>
        <v>0.91999999999999993</v>
      </c>
    </row>
    <row r="238" spans="2:42" hidden="1" outlineLevel="1" x14ac:dyDescent="0.25">
      <c r="B238" s="1">
        <f t="shared" si="873"/>
        <v>31</v>
      </c>
      <c r="F238" s="24">
        <f t="shared" si="878"/>
        <v>48792</v>
      </c>
      <c r="G238" s="25">
        <f t="shared" si="868"/>
        <v>0.92613922583096442</v>
      </c>
      <c r="H238" s="25"/>
      <c r="I238" s="25"/>
      <c r="J238" s="25"/>
      <c r="K238" s="25"/>
      <c r="L238" s="25"/>
      <c r="M238" s="25"/>
      <c r="N238" s="25"/>
      <c r="O238" s="23"/>
      <c r="P238" s="25">
        <f t="shared" si="967"/>
        <v>1</v>
      </c>
      <c r="Q238" s="25">
        <f t="shared" si="968"/>
        <v>0.87940059366484791</v>
      </c>
      <c r="R238" s="25">
        <f t="shared" si="969"/>
        <v>0.87940059366484791</v>
      </c>
      <c r="S238" s="25">
        <f t="shared" si="970"/>
        <v>1</v>
      </c>
      <c r="T238" s="25">
        <f t="shared" si="971"/>
        <v>1</v>
      </c>
      <c r="U238" s="25">
        <f t="shared" si="972"/>
        <v>0.87940059366484791</v>
      </c>
      <c r="V238" s="25">
        <f t="shared" si="973"/>
        <v>0.87940059366484791</v>
      </c>
      <c r="W238" s="25">
        <f t="shared" si="974"/>
        <v>1</v>
      </c>
      <c r="X238" s="25">
        <f t="shared" si="975"/>
        <v>1</v>
      </c>
      <c r="Y238" s="25">
        <f t="shared" si="976"/>
        <v>1</v>
      </c>
      <c r="Z238" s="25">
        <f t="shared" si="977"/>
        <v>1</v>
      </c>
      <c r="AA238" s="25">
        <f t="shared" si="978"/>
        <v>1</v>
      </c>
      <c r="AB238" s="25">
        <f t="shared" si="979"/>
        <v>1</v>
      </c>
      <c r="AC238" s="25">
        <f t="shared" si="980"/>
        <v>0.89369221733980941</v>
      </c>
      <c r="AD238" s="25">
        <f t="shared" si="981"/>
        <v>0.89364166727453498</v>
      </c>
      <c r="AE238" s="25">
        <f t="shared" si="982"/>
        <v>0.92293112397423616</v>
      </c>
      <c r="AF238" s="25">
        <f t="shared" si="982"/>
        <v>0.66462836810993142</v>
      </c>
      <c r="AG238" s="25">
        <f t="shared" ref="AG238" si="1012">IF($F238=AG$4,1,IF($F238&gt;=EDATE(AG$4,12),IF(AG$12="Prior Year",AG226*(1-AG$11),AG226-AG$11),IF(AG237&gt;0,AG237,0)))*IF($F238&lt;EDATE(AG$4,AG$5*12),1,0)</f>
        <v>0</v>
      </c>
      <c r="AH238" s="25">
        <f t="shared" si="984"/>
        <v>0.89369221733980941</v>
      </c>
      <c r="AI238" s="25">
        <f t="shared" si="984"/>
        <v>0.9322301194154049</v>
      </c>
      <c r="AJ238" s="25">
        <f t="shared" ref="AJ238:AK238" si="1013">IF($F238=AJ$4,1,IF($F238&gt;=EDATE(AJ$4,12),IF(AJ$12="Prior Year",AJ226*(1-AJ$11),AJ226-AJ$11),IF(AJ237&gt;0,AJ237,0)))*IF($F238&lt;EDATE(AJ$4,AJ$5*12),1,0)</f>
        <v>0.9322301194154049</v>
      </c>
      <c r="AK238" s="25">
        <f t="shared" si="1013"/>
        <v>0.9322301194154049</v>
      </c>
      <c r="AL238" s="25">
        <f t="shared" ref="AL238:AP238" si="1014">IF($F238=AL$4,1,IF($F238&gt;=EDATE(AL$4,12),IF(AL$12="Prior Year",AL226*(1-AL$11),AL226-AL$11),IF(AL237&gt;0,AL237,0)))*IF($F238&lt;EDATE(AL$4,AL$5*12),1,0)</f>
        <v>0.9322301194154049</v>
      </c>
      <c r="AM238" s="25">
        <f t="shared" si="1014"/>
        <v>0.9322301194154049</v>
      </c>
      <c r="AN238" s="25">
        <f t="shared" ref="AN238" si="1015">IF($F238=AN$4,1,IF($F238&gt;=EDATE(AN$4,12),IF(AN$12="Prior Year",AN226*(1-AN$11),AN226-AN$11),IF(AN237&gt;0,AN237,0)))*IF($F238&lt;EDATE(AN$4,AN$5*12),1,0)</f>
        <v>0.9322301194154049</v>
      </c>
      <c r="AO238" s="25">
        <f t="shared" si="1014"/>
        <v>0.91999999999999993</v>
      </c>
      <c r="AP238" s="25">
        <f t="shared" si="1014"/>
        <v>0.91999999999999993</v>
      </c>
    </row>
    <row r="239" spans="2:42" hidden="1" outlineLevel="1" x14ac:dyDescent="0.25">
      <c r="B239" s="1">
        <f t="shared" si="873"/>
        <v>30</v>
      </c>
      <c r="F239" s="24">
        <f t="shared" si="878"/>
        <v>48823</v>
      </c>
      <c r="G239" s="25">
        <f t="shared" si="868"/>
        <v>0.92613922583096442</v>
      </c>
      <c r="H239" s="25"/>
      <c r="I239" s="25"/>
      <c r="J239" s="25"/>
      <c r="K239" s="25"/>
      <c r="L239" s="25"/>
      <c r="M239" s="25"/>
      <c r="N239" s="25"/>
      <c r="O239" s="23"/>
      <c r="P239" s="25">
        <f t="shared" si="967"/>
        <v>1</v>
      </c>
      <c r="Q239" s="25">
        <f t="shared" si="968"/>
        <v>0.87940059366484791</v>
      </c>
      <c r="R239" s="25">
        <f t="shared" si="969"/>
        <v>0.87940059366484791</v>
      </c>
      <c r="S239" s="25">
        <f t="shared" si="970"/>
        <v>1</v>
      </c>
      <c r="T239" s="25">
        <f t="shared" si="971"/>
        <v>1</v>
      </c>
      <c r="U239" s="25">
        <f t="shared" si="972"/>
        <v>0.87940059366484791</v>
      </c>
      <c r="V239" s="25">
        <f t="shared" si="973"/>
        <v>0.87940059366484791</v>
      </c>
      <c r="W239" s="25">
        <f t="shared" si="974"/>
        <v>1</v>
      </c>
      <c r="X239" s="25">
        <f t="shared" si="975"/>
        <v>1</v>
      </c>
      <c r="Y239" s="25">
        <f t="shared" si="976"/>
        <v>1</v>
      </c>
      <c r="Z239" s="25">
        <f t="shared" si="977"/>
        <v>1</v>
      </c>
      <c r="AA239" s="25">
        <f t="shared" si="978"/>
        <v>1</v>
      </c>
      <c r="AB239" s="25">
        <f t="shared" si="979"/>
        <v>1</v>
      </c>
      <c r="AC239" s="25">
        <f t="shared" si="980"/>
        <v>0.89369221733980941</v>
      </c>
      <c r="AD239" s="25">
        <f t="shared" si="981"/>
        <v>0.89364166727453498</v>
      </c>
      <c r="AE239" s="25">
        <f t="shared" si="982"/>
        <v>0.92293112397423616</v>
      </c>
      <c r="AF239" s="25">
        <f t="shared" si="982"/>
        <v>0.66462836810993142</v>
      </c>
      <c r="AG239" s="25">
        <f t="shared" ref="AG239" si="1016">IF($F239=AG$4,1,IF($F239&gt;=EDATE(AG$4,12),IF(AG$12="Prior Year",AG227*(1-AG$11),AG227-AG$11),IF(AG238&gt;0,AG238,0)))*IF($F239&lt;EDATE(AG$4,AG$5*12),1,0)</f>
        <v>0</v>
      </c>
      <c r="AH239" s="25">
        <f t="shared" si="984"/>
        <v>0.89369221733980941</v>
      </c>
      <c r="AI239" s="25">
        <f t="shared" si="984"/>
        <v>0.9322301194154049</v>
      </c>
      <c r="AJ239" s="25">
        <f t="shared" ref="AJ239:AK239" si="1017">IF($F239=AJ$4,1,IF($F239&gt;=EDATE(AJ$4,12),IF(AJ$12="Prior Year",AJ227*(1-AJ$11),AJ227-AJ$11),IF(AJ238&gt;0,AJ238,0)))*IF($F239&lt;EDATE(AJ$4,AJ$5*12),1,0)</f>
        <v>0.9322301194154049</v>
      </c>
      <c r="AK239" s="25">
        <f t="shared" si="1017"/>
        <v>0.9322301194154049</v>
      </c>
      <c r="AL239" s="25">
        <f t="shared" ref="AL239:AP239" si="1018">IF($F239=AL$4,1,IF($F239&gt;=EDATE(AL$4,12),IF(AL$12="Prior Year",AL227*(1-AL$11),AL227-AL$11),IF(AL238&gt;0,AL238,0)))*IF($F239&lt;EDATE(AL$4,AL$5*12),1,0)</f>
        <v>0.9322301194154049</v>
      </c>
      <c r="AM239" s="25">
        <f t="shared" si="1018"/>
        <v>0.9322301194154049</v>
      </c>
      <c r="AN239" s="25">
        <f t="shared" ref="AN239" si="1019">IF($F239=AN$4,1,IF($F239&gt;=EDATE(AN$4,12),IF(AN$12="Prior Year",AN227*(1-AN$11),AN227-AN$11),IF(AN238&gt;0,AN238,0)))*IF($F239&lt;EDATE(AN$4,AN$5*12),1,0)</f>
        <v>0.9322301194154049</v>
      </c>
      <c r="AO239" s="25">
        <f t="shared" si="1018"/>
        <v>0.91999999999999993</v>
      </c>
      <c r="AP239" s="25">
        <f t="shared" si="1018"/>
        <v>0.91999999999999993</v>
      </c>
    </row>
    <row r="240" spans="2:42" hidden="1" outlineLevel="1" x14ac:dyDescent="0.25">
      <c r="B240" s="1">
        <f t="shared" si="873"/>
        <v>31</v>
      </c>
      <c r="F240" s="24">
        <f t="shared" si="878"/>
        <v>48853</v>
      </c>
      <c r="G240" s="25">
        <f t="shared" si="868"/>
        <v>0.92760026862742506</v>
      </c>
      <c r="H240" s="25"/>
      <c r="I240" s="25"/>
      <c r="J240" s="25"/>
      <c r="K240" s="25"/>
      <c r="L240" s="25"/>
      <c r="M240" s="25"/>
      <c r="N240" s="25"/>
      <c r="O240" s="23"/>
      <c r="P240" s="25">
        <f t="shared" si="967"/>
        <v>1</v>
      </c>
      <c r="Q240" s="25">
        <f t="shared" si="968"/>
        <v>0.87940059366484791</v>
      </c>
      <c r="R240" s="25">
        <f t="shared" si="969"/>
        <v>0.87940059366484791</v>
      </c>
      <c r="S240" s="25">
        <f t="shared" si="970"/>
        <v>1</v>
      </c>
      <c r="T240" s="25">
        <f t="shared" si="971"/>
        <v>1</v>
      </c>
      <c r="U240" s="25">
        <f t="shared" si="972"/>
        <v>0.87940059366484791</v>
      </c>
      <c r="V240" s="25">
        <f t="shared" si="973"/>
        <v>0.87940059366484791</v>
      </c>
      <c r="W240" s="25">
        <f t="shared" si="974"/>
        <v>1</v>
      </c>
      <c r="X240" s="25">
        <f t="shared" si="975"/>
        <v>1</v>
      </c>
      <c r="Y240" s="25">
        <f t="shared" si="976"/>
        <v>1</v>
      </c>
      <c r="Z240" s="25">
        <f t="shared" si="977"/>
        <v>1</v>
      </c>
      <c r="AA240" s="25">
        <f t="shared" si="978"/>
        <v>1</v>
      </c>
      <c r="AB240" s="25">
        <f t="shared" si="979"/>
        <v>1</v>
      </c>
      <c r="AC240" s="25">
        <f t="shared" si="980"/>
        <v>0.89369221733980941</v>
      </c>
      <c r="AD240" s="25">
        <f t="shared" si="981"/>
        <v>0.89364166727453498</v>
      </c>
      <c r="AE240" s="25">
        <f t="shared" si="982"/>
        <v>0.92293112397423616</v>
      </c>
      <c r="AF240" s="25">
        <f t="shared" si="982"/>
        <v>0.88617115747990871</v>
      </c>
      <c r="AG240" s="25">
        <f t="shared" ref="AG240" si="1020">IF($F240=AG$4,1,IF($F240&gt;=EDATE(AG$4,12),IF(AG$12="Prior Year",AG228*(1-AG$11),AG228-AG$11),IF(AG239&gt;0,AG239,0)))*IF($F240&lt;EDATE(AG$4,AG$5*12),1,0)</f>
        <v>0</v>
      </c>
      <c r="AH240" s="25">
        <f t="shared" si="984"/>
        <v>0.89369221733980941</v>
      </c>
      <c r="AI240" s="25">
        <f t="shared" si="984"/>
        <v>0.9322301194154049</v>
      </c>
      <c r="AJ240" s="25">
        <f t="shared" ref="AJ240:AK240" si="1021">IF($F240=AJ$4,1,IF($F240&gt;=EDATE(AJ$4,12),IF(AJ$12="Prior Year",AJ228*(1-AJ$11),AJ228-AJ$11),IF(AJ239&gt;0,AJ239,0)))*IF($F240&lt;EDATE(AJ$4,AJ$5*12),1,0)</f>
        <v>0.9322301194154049</v>
      </c>
      <c r="AK240" s="25">
        <f t="shared" si="1021"/>
        <v>0.9322301194154049</v>
      </c>
      <c r="AL240" s="25">
        <f t="shared" ref="AL240:AP240" si="1022">IF($F240=AL$4,1,IF($F240&gt;=EDATE(AL$4,12),IF(AL$12="Prior Year",AL228*(1-AL$11),AL228-AL$11),IF(AL239&gt;0,AL239,0)))*IF($F240&lt;EDATE(AL$4,AL$5*12),1,0)</f>
        <v>0.9322301194154049</v>
      </c>
      <c r="AM240" s="25">
        <f t="shared" si="1022"/>
        <v>0.9322301194154049</v>
      </c>
      <c r="AN240" s="25">
        <f t="shared" ref="AN240" si="1023">IF($F240=AN$4,1,IF($F240&gt;=EDATE(AN$4,12),IF(AN$12="Prior Year",AN228*(1-AN$11),AN228-AN$11),IF(AN239&gt;0,AN239,0)))*IF($F240&lt;EDATE(AN$4,AN$5*12),1,0)</f>
        <v>0.9322301194154049</v>
      </c>
      <c r="AO240" s="25">
        <f t="shared" si="1022"/>
        <v>0.91999999999999993</v>
      </c>
      <c r="AP240" s="25">
        <f t="shared" si="1022"/>
        <v>0.91999999999999993</v>
      </c>
    </row>
    <row r="241" spans="2:42" hidden="1" outlineLevel="1" x14ac:dyDescent="0.25">
      <c r="B241" s="1">
        <f t="shared" si="873"/>
        <v>30</v>
      </c>
      <c r="F241" s="24">
        <f t="shared" si="878"/>
        <v>48884</v>
      </c>
      <c r="G241" s="25">
        <f t="shared" si="868"/>
        <v>0.92728595192757035</v>
      </c>
      <c r="H241" s="25"/>
      <c r="I241" s="25"/>
      <c r="J241" s="25"/>
      <c r="K241" s="25"/>
      <c r="L241" s="25"/>
      <c r="M241" s="25"/>
      <c r="N241" s="25"/>
      <c r="O241" s="23"/>
      <c r="P241" s="25">
        <f t="shared" si="967"/>
        <v>1</v>
      </c>
      <c r="Q241" s="25">
        <f t="shared" si="968"/>
        <v>0.87940059366484791</v>
      </c>
      <c r="R241" s="25">
        <f t="shared" si="969"/>
        <v>0.87940059366484791</v>
      </c>
      <c r="S241" s="25">
        <f t="shared" si="970"/>
        <v>1</v>
      </c>
      <c r="T241" s="25">
        <f t="shared" si="971"/>
        <v>1</v>
      </c>
      <c r="U241" s="25">
        <f t="shared" si="972"/>
        <v>0.87940059366484791</v>
      </c>
      <c r="V241" s="25">
        <f t="shared" si="973"/>
        <v>0.87940059366484791</v>
      </c>
      <c r="W241" s="25">
        <f t="shared" si="974"/>
        <v>1</v>
      </c>
      <c r="X241" s="25">
        <f t="shared" si="975"/>
        <v>1</v>
      </c>
      <c r="Y241" s="25">
        <f t="shared" si="976"/>
        <v>1</v>
      </c>
      <c r="Z241" s="25">
        <f t="shared" si="977"/>
        <v>1</v>
      </c>
      <c r="AA241" s="25">
        <f t="shared" si="978"/>
        <v>1</v>
      </c>
      <c r="AB241" s="25">
        <f t="shared" si="979"/>
        <v>1</v>
      </c>
      <c r="AC241" s="25">
        <f t="shared" si="980"/>
        <v>0.89369221733980941</v>
      </c>
      <c r="AD241" s="25">
        <f t="shared" si="981"/>
        <v>0.88649253393633864</v>
      </c>
      <c r="AE241" s="25">
        <f t="shared" si="982"/>
        <v>0.92293112397423616</v>
      </c>
      <c r="AF241" s="25">
        <f t="shared" si="982"/>
        <v>0.88617115747990871</v>
      </c>
      <c r="AG241" s="25">
        <f t="shared" ref="AG241" si="1024">IF($F241=AG$4,1,IF($F241&gt;=EDATE(AG$4,12),IF(AG$12="Prior Year",AG229*(1-AG$11),AG229-AG$11),IF(AG240&gt;0,AG240,0)))*IF($F241&lt;EDATE(AG$4,AG$5*12),1,0)</f>
        <v>0</v>
      </c>
      <c r="AH241" s="25">
        <f t="shared" si="984"/>
        <v>0.89369221733980941</v>
      </c>
      <c r="AI241" s="25">
        <f t="shared" si="984"/>
        <v>0.9322301194154049</v>
      </c>
      <c r="AJ241" s="25">
        <f t="shared" ref="AJ241:AK241" si="1025">IF($F241=AJ$4,1,IF($F241&gt;=EDATE(AJ$4,12),IF(AJ$12="Prior Year",AJ229*(1-AJ$11),AJ229-AJ$11),IF(AJ240&gt;0,AJ240,0)))*IF($F241&lt;EDATE(AJ$4,AJ$5*12),1,0)</f>
        <v>0.9322301194154049</v>
      </c>
      <c r="AK241" s="25">
        <f t="shared" si="1025"/>
        <v>0.9322301194154049</v>
      </c>
      <c r="AL241" s="25">
        <f t="shared" ref="AL241:AP241" si="1026">IF($F241=AL$4,1,IF($F241&gt;=EDATE(AL$4,12),IF(AL$12="Prior Year",AL229*(1-AL$11),AL229-AL$11),IF(AL240&gt;0,AL240,0)))*IF($F241&lt;EDATE(AL$4,AL$5*12),1,0)</f>
        <v>0.9322301194154049</v>
      </c>
      <c r="AM241" s="25">
        <f t="shared" si="1026"/>
        <v>0.9322301194154049</v>
      </c>
      <c r="AN241" s="25">
        <f t="shared" ref="AN241" si="1027">IF($F241=AN$4,1,IF($F241&gt;=EDATE(AN$4,12),IF(AN$12="Prior Year",AN229*(1-AN$11),AN229-AN$11),IF(AN240&gt;0,AN240,0)))*IF($F241&lt;EDATE(AN$4,AN$5*12),1,0)</f>
        <v>0.9322301194154049</v>
      </c>
      <c r="AO241" s="25">
        <f t="shared" si="1026"/>
        <v>0.91999999999999993</v>
      </c>
      <c r="AP241" s="25">
        <f t="shared" si="1026"/>
        <v>0.91999999999999993</v>
      </c>
    </row>
    <row r="242" spans="2:42" hidden="1" outlineLevel="1" x14ac:dyDescent="0.25">
      <c r="B242" s="1">
        <f t="shared" si="873"/>
        <v>31</v>
      </c>
      <c r="F242" s="26">
        <f t="shared" si="878"/>
        <v>48914</v>
      </c>
      <c r="G242" s="27">
        <f t="shared" si="868"/>
        <v>0.92584555729659812</v>
      </c>
      <c r="H242" s="27"/>
      <c r="I242" s="27"/>
      <c r="J242" s="27"/>
      <c r="K242" s="27"/>
      <c r="L242" s="27"/>
      <c r="M242" s="27"/>
      <c r="N242" s="27"/>
      <c r="O242" s="28"/>
      <c r="P242" s="27">
        <f t="shared" si="967"/>
        <v>1</v>
      </c>
      <c r="Q242" s="27">
        <f t="shared" si="968"/>
        <v>0.87940059366484791</v>
      </c>
      <c r="R242" s="27">
        <f t="shared" si="969"/>
        <v>0.87940059366484791</v>
      </c>
      <c r="S242" s="27">
        <f t="shared" si="970"/>
        <v>1</v>
      </c>
      <c r="T242" s="27">
        <f t="shared" si="971"/>
        <v>1</v>
      </c>
      <c r="U242" s="27">
        <f t="shared" si="972"/>
        <v>0.87940059366484791</v>
      </c>
      <c r="V242" s="27">
        <f t="shared" si="973"/>
        <v>0.87940059366484791</v>
      </c>
      <c r="W242" s="27">
        <f t="shared" si="974"/>
        <v>1</v>
      </c>
      <c r="X242" s="27">
        <f t="shared" si="975"/>
        <v>1</v>
      </c>
      <c r="Y242" s="27">
        <f t="shared" si="976"/>
        <v>1</v>
      </c>
      <c r="Z242" s="27">
        <f t="shared" si="977"/>
        <v>1</v>
      </c>
      <c r="AA242" s="27">
        <f t="shared" si="978"/>
        <v>1</v>
      </c>
      <c r="AB242" s="27">
        <f t="shared" si="979"/>
        <v>1</v>
      </c>
      <c r="AC242" s="27">
        <f t="shared" si="980"/>
        <v>0.89369221733980941</v>
      </c>
      <c r="AD242" s="27">
        <f t="shared" si="981"/>
        <v>0.88649253393633864</v>
      </c>
      <c r="AE242" s="27">
        <f t="shared" si="982"/>
        <v>0.92293112397423616</v>
      </c>
      <c r="AF242" s="27">
        <f t="shared" si="982"/>
        <v>0.88617115747990871</v>
      </c>
      <c r="AG242" s="27">
        <f t="shared" ref="AG242" si="1028">IF($F242=AG$4,1,IF($F242&gt;=EDATE(AG$4,12),IF(AG$12="Prior Year",AG230*(1-AG$11),AG230-AG$11),IF(AG241&gt;0,AG241,0)))*IF($F242&lt;EDATE(AG$4,AG$5*12),1,0)</f>
        <v>0</v>
      </c>
      <c r="AH242" s="27">
        <f t="shared" si="984"/>
        <v>0.88743637181843071</v>
      </c>
      <c r="AI242" s="27">
        <f t="shared" si="984"/>
        <v>0.9322301194154049</v>
      </c>
      <c r="AJ242" s="27">
        <f t="shared" ref="AJ242:AK242" si="1029">IF($F242=AJ$4,1,IF($F242&gt;=EDATE(AJ$4,12),IF(AJ$12="Prior Year",AJ230*(1-AJ$11),AJ230-AJ$11),IF(AJ241&gt;0,AJ241,0)))*IF($F242&lt;EDATE(AJ$4,AJ$5*12),1,0)</f>
        <v>0.9322301194154049</v>
      </c>
      <c r="AK242" s="27">
        <f t="shared" si="1029"/>
        <v>0.9322301194154049</v>
      </c>
      <c r="AL242" s="27">
        <f t="shared" ref="AL242:AP242" si="1030">IF($F242=AL$4,1,IF($F242&gt;=EDATE(AL$4,12),IF(AL$12="Prior Year",AL230*(1-AL$11),AL230-AL$11),IF(AL241&gt;0,AL241,0)))*IF($F242&lt;EDATE(AL$4,AL$5*12),1,0)</f>
        <v>0.9322301194154049</v>
      </c>
      <c r="AM242" s="27">
        <f t="shared" si="1030"/>
        <v>0.9322301194154049</v>
      </c>
      <c r="AN242" s="27">
        <f t="shared" ref="AN242" si="1031">IF($F242=AN$4,1,IF($F242&gt;=EDATE(AN$4,12),IF(AN$12="Prior Year",AN230*(1-AN$11),AN230-AN$11),IF(AN241&gt;0,AN241,0)))*IF($F242&lt;EDATE(AN$4,AN$5*12),1,0)</f>
        <v>0.9322301194154049</v>
      </c>
      <c r="AO242" s="27">
        <f t="shared" si="1030"/>
        <v>0.91499999999999992</v>
      </c>
      <c r="AP242" s="27">
        <f t="shared" si="1030"/>
        <v>0.91999999999999993</v>
      </c>
    </row>
    <row r="243" spans="2:42" hidden="1" outlineLevel="1" x14ac:dyDescent="0.25">
      <c r="B243" s="1">
        <f t="shared" si="873"/>
        <v>31</v>
      </c>
      <c r="F243" s="24">
        <f t="shared" si="878"/>
        <v>48945</v>
      </c>
      <c r="G243" s="25">
        <f t="shared" si="868"/>
        <v>0.92399890627828496</v>
      </c>
      <c r="H243" s="25"/>
      <c r="I243" s="25"/>
      <c r="J243" s="25"/>
      <c r="K243" s="25"/>
      <c r="L243" s="25"/>
      <c r="M243" s="25"/>
      <c r="N243" s="25"/>
      <c r="O243" s="23"/>
      <c r="P243" s="25">
        <f t="shared" si="967"/>
        <v>1</v>
      </c>
      <c r="Q243" s="25">
        <f t="shared" si="968"/>
        <v>0.87236538891552917</v>
      </c>
      <c r="R243" s="25">
        <f t="shared" si="969"/>
        <v>0.87236538891552917</v>
      </c>
      <c r="S243" s="25">
        <f t="shared" si="970"/>
        <v>1</v>
      </c>
      <c r="T243" s="25">
        <f t="shared" si="971"/>
        <v>1</v>
      </c>
      <c r="U243" s="25">
        <f t="shared" si="972"/>
        <v>0.87236538891552917</v>
      </c>
      <c r="V243" s="25">
        <f t="shared" si="973"/>
        <v>0.87236538891552917</v>
      </c>
      <c r="W243" s="25">
        <f t="shared" si="974"/>
        <v>1</v>
      </c>
      <c r="X243" s="25">
        <f t="shared" si="975"/>
        <v>1</v>
      </c>
      <c r="Y243" s="25">
        <f t="shared" si="976"/>
        <v>1</v>
      </c>
      <c r="Z243" s="25">
        <f t="shared" si="977"/>
        <v>1</v>
      </c>
      <c r="AA243" s="25">
        <f t="shared" si="978"/>
        <v>1</v>
      </c>
      <c r="AB243" s="25">
        <f t="shared" si="979"/>
        <v>1</v>
      </c>
      <c r="AC243" s="25">
        <f t="shared" si="980"/>
        <v>0.88743637181843071</v>
      </c>
      <c r="AD243" s="25">
        <f t="shared" si="981"/>
        <v>0.88649253393633864</v>
      </c>
      <c r="AE243" s="25">
        <f t="shared" si="982"/>
        <v>0.91831646835436498</v>
      </c>
      <c r="AF243" s="25">
        <f t="shared" si="982"/>
        <v>0.88617115747990871</v>
      </c>
      <c r="AG243" s="25">
        <f t="shared" ref="AG243" si="1032">IF($F243=AG$4,1,IF($F243&gt;=EDATE(AG$4,12),IF(AG$12="Prior Year",AG231*(1-AG$11),AG231-AG$11),IF(AG242&gt;0,AG242,0)))*IF($F243&lt;EDATE(AG$4,AG$5*12),1,0)</f>
        <v>0</v>
      </c>
      <c r="AH243" s="25">
        <f t="shared" si="984"/>
        <v>0.88743637181843071</v>
      </c>
      <c r="AI243" s="25">
        <f t="shared" si="984"/>
        <v>0.92756896881832784</v>
      </c>
      <c r="AJ243" s="25">
        <f t="shared" ref="AJ243:AK243" si="1033">IF($F243=AJ$4,1,IF($F243&gt;=EDATE(AJ$4,12),IF(AJ$12="Prior Year",AJ231*(1-AJ$11),AJ231-AJ$11),IF(AJ242&gt;0,AJ242,0)))*IF($F243&lt;EDATE(AJ$4,AJ$5*12),1,0)</f>
        <v>0.92756896881832784</v>
      </c>
      <c r="AK243" s="25">
        <f t="shared" si="1033"/>
        <v>0.92756896881832784</v>
      </c>
      <c r="AL243" s="25">
        <f t="shared" ref="AL243:AP243" si="1034">IF($F243=AL$4,1,IF($F243&gt;=EDATE(AL$4,12),IF(AL$12="Prior Year",AL231*(1-AL$11),AL231-AL$11),IF(AL242&gt;0,AL242,0)))*IF($F243&lt;EDATE(AL$4,AL$5*12),1,0)</f>
        <v>0.92756896881832784</v>
      </c>
      <c r="AM243" s="25">
        <f t="shared" si="1034"/>
        <v>0.92756896881832784</v>
      </c>
      <c r="AN243" s="25">
        <f t="shared" ref="AN243" si="1035">IF($F243=AN$4,1,IF($F243&gt;=EDATE(AN$4,12),IF(AN$12="Prior Year",AN231*(1-AN$11),AN231-AN$11),IF(AN242&gt;0,AN242,0)))*IF($F243&lt;EDATE(AN$4,AN$5*12),1,0)</f>
        <v>0.92756896881832784</v>
      </c>
      <c r="AO243" s="25">
        <f t="shared" si="1034"/>
        <v>0.91499999999999992</v>
      </c>
      <c r="AP243" s="25">
        <f t="shared" si="1034"/>
        <v>0.91499999999999992</v>
      </c>
    </row>
    <row r="244" spans="2:42" hidden="1" outlineLevel="1" x14ac:dyDescent="0.25">
      <c r="B244" s="1">
        <f t="shared" si="873"/>
        <v>28</v>
      </c>
      <c r="F244" s="24">
        <f t="shared" si="878"/>
        <v>48976</v>
      </c>
      <c r="G244" s="25">
        <f t="shared" si="868"/>
        <v>0.92399890627828496</v>
      </c>
      <c r="H244" s="25"/>
      <c r="I244" s="25"/>
      <c r="J244" s="25"/>
      <c r="K244" s="25"/>
      <c r="L244" s="25"/>
      <c r="M244" s="25"/>
      <c r="N244" s="25"/>
      <c r="O244" s="23"/>
      <c r="P244" s="25">
        <f t="shared" si="967"/>
        <v>1</v>
      </c>
      <c r="Q244" s="25">
        <f t="shared" si="968"/>
        <v>0.87236538891552917</v>
      </c>
      <c r="R244" s="25">
        <f t="shared" si="969"/>
        <v>0.87236538891552917</v>
      </c>
      <c r="S244" s="25">
        <f t="shared" si="970"/>
        <v>1</v>
      </c>
      <c r="T244" s="25">
        <f t="shared" si="971"/>
        <v>1</v>
      </c>
      <c r="U244" s="25">
        <f t="shared" si="972"/>
        <v>0.87236538891552917</v>
      </c>
      <c r="V244" s="25">
        <f t="shared" si="973"/>
        <v>0.87236538891552917</v>
      </c>
      <c r="W244" s="25">
        <f t="shared" si="974"/>
        <v>1</v>
      </c>
      <c r="X244" s="25">
        <f t="shared" si="975"/>
        <v>1</v>
      </c>
      <c r="Y244" s="25">
        <f t="shared" si="976"/>
        <v>1</v>
      </c>
      <c r="Z244" s="25">
        <f t="shared" si="977"/>
        <v>1</v>
      </c>
      <c r="AA244" s="25">
        <f t="shared" si="978"/>
        <v>1</v>
      </c>
      <c r="AB244" s="25">
        <f t="shared" si="979"/>
        <v>1</v>
      </c>
      <c r="AC244" s="25">
        <f t="shared" si="980"/>
        <v>0.88743637181843071</v>
      </c>
      <c r="AD244" s="25">
        <f t="shared" si="981"/>
        <v>0.88649253393633864</v>
      </c>
      <c r="AE244" s="25">
        <f t="shared" si="982"/>
        <v>0.91831646835436498</v>
      </c>
      <c r="AF244" s="25">
        <f t="shared" si="982"/>
        <v>0.88617115747990871</v>
      </c>
      <c r="AG244" s="25">
        <f t="shared" ref="AG244" si="1036">IF($F244=AG$4,1,IF($F244&gt;=EDATE(AG$4,12),IF(AG$12="Prior Year",AG232*(1-AG$11),AG232-AG$11),IF(AG243&gt;0,AG243,0)))*IF($F244&lt;EDATE(AG$4,AG$5*12),1,0)</f>
        <v>0</v>
      </c>
      <c r="AH244" s="25">
        <f t="shared" si="984"/>
        <v>0.88743637181843071</v>
      </c>
      <c r="AI244" s="25">
        <f t="shared" si="984"/>
        <v>0.92756896881832784</v>
      </c>
      <c r="AJ244" s="25">
        <f t="shared" ref="AJ244:AK244" si="1037">IF($F244=AJ$4,1,IF($F244&gt;=EDATE(AJ$4,12),IF(AJ$12="Prior Year",AJ232*(1-AJ$11),AJ232-AJ$11),IF(AJ243&gt;0,AJ243,0)))*IF($F244&lt;EDATE(AJ$4,AJ$5*12),1,0)</f>
        <v>0.92756896881832784</v>
      </c>
      <c r="AK244" s="25">
        <f t="shared" si="1037"/>
        <v>0.92756896881832784</v>
      </c>
      <c r="AL244" s="25">
        <f t="shared" ref="AL244:AP244" si="1038">IF($F244=AL$4,1,IF($F244&gt;=EDATE(AL$4,12),IF(AL$12="Prior Year",AL232*(1-AL$11),AL232-AL$11),IF(AL243&gt;0,AL243,0)))*IF($F244&lt;EDATE(AL$4,AL$5*12),1,0)</f>
        <v>0.92756896881832784</v>
      </c>
      <c r="AM244" s="25">
        <f t="shared" si="1038"/>
        <v>0.92756896881832784</v>
      </c>
      <c r="AN244" s="25">
        <f t="shared" ref="AN244" si="1039">IF($F244=AN$4,1,IF($F244&gt;=EDATE(AN$4,12),IF(AN$12="Prior Year",AN232*(1-AN$11),AN232-AN$11),IF(AN243&gt;0,AN243,0)))*IF($F244&lt;EDATE(AN$4,AN$5*12),1,0)</f>
        <v>0.92756896881832784</v>
      </c>
      <c r="AO244" s="25">
        <f t="shared" si="1038"/>
        <v>0.91499999999999992</v>
      </c>
      <c r="AP244" s="25">
        <f t="shared" si="1038"/>
        <v>0.91499999999999992</v>
      </c>
    </row>
    <row r="245" spans="2:42" hidden="1" outlineLevel="1" x14ac:dyDescent="0.25">
      <c r="B245" s="1">
        <f t="shared" si="873"/>
        <v>31</v>
      </c>
      <c r="F245" s="24">
        <f t="shared" si="878"/>
        <v>49004</v>
      </c>
      <c r="G245" s="25">
        <f t="shared" si="868"/>
        <v>0.92399890627828496</v>
      </c>
      <c r="H245" s="25"/>
      <c r="I245" s="25"/>
      <c r="J245" s="25"/>
      <c r="K245" s="25"/>
      <c r="L245" s="25"/>
      <c r="M245" s="25"/>
      <c r="N245" s="25"/>
      <c r="O245" s="23"/>
      <c r="P245" s="25">
        <f t="shared" si="967"/>
        <v>1</v>
      </c>
      <c r="Q245" s="25">
        <f t="shared" si="968"/>
        <v>0.87236538891552917</v>
      </c>
      <c r="R245" s="25">
        <f t="shared" si="969"/>
        <v>0.87236538891552917</v>
      </c>
      <c r="S245" s="25">
        <f t="shared" si="970"/>
        <v>1</v>
      </c>
      <c r="T245" s="25">
        <f t="shared" si="971"/>
        <v>1</v>
      </c>
      <c r="U245" s="25">
        <f t="shared" si="972"/>
        <v>0.87236538891552917</v>
      </c>
      <c r="V245" s="25">
        <f t="shared" si="973"/>
        <v>0.87236538891552917</v>
      </c>
      <c r="W245" s="25">
        <f t="shared" si="974"/>
        <v>1</v>
      </c>
      <c r="X245" s="25">
        <f t="shared" si="975"/>
        <v>1</v>
      </c>
      <c r="Y245" s="25">
        <f t="shared" si="976"/>
        <v>1</v>
      </c>
      <c r="Z245" s="25">
        <f t="shared" si="977"/>
        <v>1</v>
      </c>
      <c r="AA245" s="25">
        <f t="shared" si="978"/>
        <v>1</v>
      </c>
      <c r="AB245" s="25">
        <f t="shared" si="979"/>
        <v>1</v>
      </c>
      <c r="AC245" s="25">
        <f t="shared" si="980"/>
        <v>0.88743637181843071</v>
      </c>
      <c r="AD245" s="25">
        <f t="shared" si="981"/>
        <v>0.88649253393633864</v>
      </c>
      <c r="AE245" s="25">
        <f t="shared" si="982"/>
        <v>0.91831646835436498</v>
      </c>
      <c r="AF245" s="25">
        <f t="shared" si="982"/>
        <v>0.88617115747990871</v>
      </c>
      <c r="AG245" s="25">
        <f t="shared" ref="AG245" si="1040">IF($F245=AG$4,1,IF($F245&gt;=EDATE(AG$4,12),IF(AG$12="Prior Year",AG233*(1-AG$11),AG233-AG$11),IF(AG244&gt;0,AG244,0)))*IF($F245&lt;EDATE(AG$4,AG$5*12),1,0)</f>
        <v>0</v>
      </c>
      <c r="AH245" s="25">
        <f t="shared" si="984"/>
        <v>0.88743637181843071</v>
      </c>
      <c r="AI245" s="25">
        <f t="shared" si="984"/>
        <v>0.92756896881832784</v>
      </c>
      <c r="AJ245" s="25">
        <f t="shared" ref="AJ245:AK245" si="1041">IF($F245=AJ$4,1,IF($F245&gt;=EDATE(AJ$4,12),IF(AJ$12="Prior Year",AJ233*(1-AJ$11),AJ233-AJ$11),IF(AJ244&gt;0,AJ244,0)))*IF($F245&lt;EDATE(AJ$4,AJ$5*12),1,0)</f>
        <v>0.92756896881832784</v>
      </c>
      <c r="AK245" s="25">
        <f t="shared" si="1041"/>
        <v>0.92756896881832784</v>
      </c>
      <c r="AL245" s="25">
        <f t="shared" ref="AL245:AP245" si="1042">IF($F245=AL$4,1,IF($F245&gt;=EDATE(AL$4,12),IF(AL$12="Prior Year",AL233*(1-AL$11),AL233-AL$11),IF(AL244&gt;0,AL244,0)))*IF($F245&lt;EDATE(AL$4,AL$5*12),1,0)</f>
        <v>0.92756896881832784</v>
      </c>
      <c r="AM245" s="25">
        <f t="shared" si="1042"/>
        <v>0.92756896881832784</v>
      </c>
      <c r="AN245" s="25">
        <f t="shared" ref="AN245" si="1043">IF($F245=AN$4,1,IF($F245&gt;=EDATE(AN$4,12),IF(AN$12="Prior Year",AN233*(1-AN$11),AN233-AN$11),IF(AN244&gt;0,AN244,0)))*IF($F245&lt;EDATE(AN$4,AN$5*12),1,0)</f>
        <v>0.92756896881832784</v>
      </c>
      <c r="AO245" s="25">
        <f t="shared" si="1042"/>
        <v>0.91499999999999992</v>
      </c>
      <c r="AP245" s="25">
        <f t="shared" si="1042"/>
        <v>0.91499999999999992</v>
      </c>
    </row>
    <row r="246" spans="2:42" hidden="1" outlineLevel="1" x14ac:dyDescent="0.25">
      <c r="B246" s="1">
        <f t="shared" si="873"/>
        <v>30</v>
      </c>
      <c r="F246" s="24">
        <f t="shared" si="878"/>
        <v>49035</v>
      </c>
      <c r="G246" s="25">
        <f t="shared" si="868"/>
        <v>0.92399890627828496</v>
      </c>
      <c r="H246" s="25"/>
      <c r="I246" s="25"/>
      <c r="J246" s="25"/>
      <c r="K246" s="25"/>
      <c r="L246" s="25"/>
      <c r="M246" s="25"/>
      <c r="N246" s="25"/>
      <c r="O246" s="23"/>
      <c r="P246" s="25">
        <f t="shared" si="967"/>
        <v>1</v>
      </c>
      <c r="Q246" s="25">
        <f t="shared" si="968"/>
        <v>0.87236538891552917</v>
      </c>
      <c r="R246" s="25">
        <f t="shared" si="969"/>
        <v>0.87236538891552917</v>
      </c>
      <c r="S246" s="25">
        <f t="shared" si="970"/>
        <v>1</v>
      </c>
      <c r="T246" s="25">
        <f t="shared" si="971"/>
        <v>1</v>
      </c>
      <c r="U246" s="25">
        <f t="shared" si="972"/>
        <v>0.87236538891552917</v>
      </c>
      <c r="V246" s="25">
        <f t="shared" si="973"/>
        <v>0.87236538891552917</v>
      </c>
      <c r="W246" s="25">
        <f t="shared" si="974"/>
        <v>1</v>
      </c>
      <c r="X246" s="25">
        <f t="shared" si="975"/>
        <v>1</v>
      </c>
      <c r="Y246" s="25">
        <f t="shared" si="976"/>
        <v>1</v>
      </c>
      <c r="Z246" s="25">
        <f t="shared" si="977"/>
        <v>1</v>
      </c>
      <c r="AA246" s="25">
        <f t="shared" si="978"/>
        <v>1</v>
      </c>
      <c r="AB246" s="25">
        <f t="shared" si="979"/>
        <v>1</v>
      </c>
      <c r="AC246" s="25">
        <f t="shared" si="980"/>
        <v>0.88743637181843071</v>
      </c>
      <c r="AD246" s="25">
        <f t="shared" si="981"/>
        <v>0.88649253393633864</v>
      </c>
      <c r="AE246" s="25">
        <f t="shared" si="982"/>
        <v>0.91831646835436498</v>
      </c>
      <c r="AF246" s="25">
        <f t="shared" si="982"/>
        <v>0.88617115747990871</v>
      </c>
      <c r="AG246" s="25">
        <f t="shared" ref="AG246" si="1044">IF($F246=AG$4,1,IF($F246&gt;=EDATE(AG$4,12),IF(AG$12="Prior Year",AG234*(1-AG$11),AG234-AG$11),IF(AG245&gt;0,AG245,0)))*IF($F246&lt;EDATE(AG$4,AG$5*12),1,0)</f>
        <v>0</v>
      </c>
      <c r="AH246" s="25">
        <f t="shared" si="984"/>
        <v>0.88743637181843071</v>
      </c>
      <c r="AI246" s="25">
        <f t="shared" si="984"/>
        <v>0.92756896881832784</v>
      </c>
      <c r="AJ246" s="25">
        <f t="shared" ref="AJ246:AK246" si="1045">IF($F246=AJ$4,1,IF($F246&gt;=EDATE(AJ$4,12),IF(AJ$12="Prior Year",AJ234*(1-AJ$11),AJ234-AJ$11),IF(AJ245&gt;0,AJ245,0)))*IF($F246&lt;EDATE(AJ$4,AJ$5*12),1,0)</f>
        <v>0.92756896881832784</v>
      </c>
      <c r="AK246" s="25">
        <f t="shared" si="1045"/>
        <v>0.92756896881832784</v>
      </c>
      <c r="AL246" s="25">
        <f t="shared" ref="AL246:AP246" si="1046">IF($F246=AL$4,1,IF($F246&gt;=EDATE(AL$4,12),IF(AL$12="Prior Year",AL234*(1-AL$11),AL234-AL$11),IF(AL245&gt;0,AL245,0)))*IF($F246&lt;EDATE(AL$4,AL$5*12),1,0)</f>
        <v>0.92756896881832784</v>
      </c>
      <c r="AM246" s="25">
        <f t="shared" si="1046"/>
        <v>0.92756896881832784</v>
      </c>
      <c r="AN246" s="25">
        <f t="shared" ref="AN246" si="1047">IF($F246=AN$4,1,IF($F246&gt;=EDATE(AN$4,12),IF(AN$12="Prior Year",AN234*(1-AN$11),AN234-AN$11),IF(AN245&gt;0,AN245,0)))*IF($F246&lt;EDATE(AN$4,AN$5*12),1,0)</f>
        <v>0.92756896881832784</v>
      </c>
      <c r="AO246" s="25">
        <f t="shared" si="1046"/>
        <v>0.91499999999999992</v>
      </c>
      <c r="AP246" s="25">
        <f t="shared" si="1046"/>
        <v>0.91499999999999992</v>
      </c>
    </row>
    <row r="247" spans="2:42" hidden="1" outlineLevel="1" x14ac:dyDescent="0.25">
      <c r="B247" s="1">
        <f t="shared" si="873"/>
        <v>31</v>
      </c>
      <c r="F247" s="24">
        <f t="shared" si="878"/>
        <v>49065</v>
      </c>
      <c r="G247" s="25">
        <f t="shared" si="868"/>
        <v>0.92399890627828496</v>
      </c>
      <c r="H247" s="25"/>
      <c r="I247" s="25"/>
      <c r="J247" s="25"/>
      <c r="K247" s="25"/>
      <c r="L247" s="25"/>
      <c r="M247" s="25"/>
      <c r="N247" s="25"/>
      <c r="O247" s="23"/>
      <c r="P247" s="25">
        <f t="shared" si="967"/>
        <v>1</v>
      </c>
      <c r="Q247" s="25">
        <f t="shared" si="968"/>
        <v>0.87236538891552917</v>
      </c>
      <c r="R247" s="25">
        <f t="shared" si="969"/>
        <v>0.87236538891552917</v>
      </c>
      <c r="S247" s="25">
        <f t="shared" si="970"/>
        <v>1</v>
      </c>
      <c r="T247" s="25">
        <f t="shared" si="971"/>
        <v>1</v>
      </c>
      <c r="U247" s="25">
        <f t="shared" si="972"/>
        <v>0.87236538891552917</v>
      </c>
      <c r="V247" s="25">
        <f t="shared" si="973"/>
        <v>0.87236538891552917</v>
      </c>
      <c r="W247" s="25">
        <f t="shared" si="974"/>
        <v>1</v>
      </c>
      <c r="X247" s="25">
        <f t="shared" si="975"/>
        <v>1</v>
      </c>
      <c r="Y247" s="25">
        <f t="shared" si="976"/>
        <v>1</v>
      </c>
      <c r="Z247" s="25">
        <f t="shared" si="977"/>
        <v>1</v>
      </c>
      <c r="AA247" s="25">
        <f t="shared" si="978"/>
        <v>1</v>
      </c>
      <c r="AB247" s="25">
        <f t="shared" si="979"/>
        <v>1</v>
      </c>
      <c r="AC247" s="25">
        <f t="shared" si="980"/>
        <v>0.88743637181843071</v>
      </c>
      <c r="AD247" s="25">
        <f t="shared" si="981"/>
        <v>0.88649253393633864</v>
      </c>
      <c r="AE247" s="25">
        <f t="shared" si="982"/>
        <v>0.91831646835436498</v>
      </c>
      <c r="AF247" s="25">
        <f t="shared" si="982"/>
        <v>0.88617115747990871</v>
      </c>
      <c r="AG247" s="25">
        <f t="shared" ref="AG247" si="1048">IF($F247=AG$4,1,IF($F247&gt;=EDATE(AG$4,12),IF(AG$12="Prior Year",AG235*(1-AG$11),AG235-AG$11),IF(AG246&gt;0,AG246,0)))*IF($F247&lt;EDATE(AG$4,AG$5*12),1,0)</f>
        <v>0</v>
      </c>
      <c r="AH247" s="25">
        <f t="shared" si="984"/>
        <v>0.88743637181843071</v>
      </c>
      <c r="AI247" s="25">
        <f t="shared" si="984"/>
        <v>0.92756896881832784</v>
      </c>
      <c r="AJ247" s="25">
        <f t="shared" ref="AJ247:AK247" si="1049">IF($F247=AJ$4,1,IF($F247&gt;=EDATE(AJ$4,12),IF(AJ$12="Prior Year",AJ235*(1-AJ$11),AJ235-AJ$11),IF(AJ246&gt;0,AJ246,0)))*IF($F247&lt;EDATE(AJ$4,AJ$5*12),1,0)</f>
        <v>0.92756896881832784</v>
      </c>
      <c r="AK247" s="25">
        <f t="shared" si="1049"/>
        <v>0.92756896881832784</v>
      </c>
      <c r="AL247" s="25">
        <f t="shared" ref="AL247:AP247" si="1050">IF($F247=AL$4,1,IF($F247&gt;=EDATE(AL$4,12),IF(AL$12="Prior Year",AL235*(1-AL$11),AL235-AL$11),IF(AL246&gt;0,AL246,0)))*IF($F247&lt;EDATE(AL$4,AL$5*12),1,0)</f>
        <v>0.92756896881832784</v>
      </c>
      <c r="AM247" s="25">
        <f t="shared" si="1050"/>
        <v>0.92756896881832784</v>
      </c>
      <c r="AN247" s="25">
        <f t="shared" ref="AN247" si="1051">IF($F247=AN$4,1,IF($F247&gt;=EDATE(AN$4,12),IF(AN$12="Prior Year",AN235*(1-AN$11),AN235-AN$11),IF(AN246&gt;0,AN246,0)))*IF($F247&lt;EDATE(AN$4,AN$5*12),1,0)</f>
        <v>0.92756896881832784</v>
      </c>
      <c r="AO247" s="25">
        <f t="shared" si="1050"/>
        <v>0.91499999999999992</v>
      </c>
      <c r="AP247" s="25">
        <f t="shared" si="1050"/>
        <v>0.91499999999999992</v>
      </c>
    </row>
    <row r="248" spans="2:42" hidden="1" outlineLevel="1" x14ac:dyDescent="0.25">
      <c r="B248" s="1">
        <f t="shared" si="873"/>
        <v>30</v>
      </c>
      <c r="F248" s="24">
        <f t="shared" si="878"/>
        <v>49096</v>
      </c>
      <c r="G248" s="25">
        <f t="shared" si="868"/>
        <v>0.92399890627828496</v>
      </c>
      <c r="H248" s="25"/>
      <c r="I248" s="25"/>
      <c r="J248" s="25"/>
      <c r="K248" s="25"/>
      <c r="L248" s="25"/>
      <c r="M248" s="25"/>
      <c r="N248" s="25"/>
      <c r="O248" s="23"/>
      <c r="P248" s="25">
        <f t="shared" si="967"/>
        <v>1</v>
      </c>
      <c r="Q248" s="25">
        <f t="shared" si="968"/>
        <v>0.87236538891552917</v>
      </c>
      <c r="R248" s="25">
        <f t="shared" si="969"/>
        <v>0.87236538891552917</v>
      </c>
      <c r="S248" s="25">
        <f t="shared" si="970"/>
        <v>1</v>
      </c>
      <c r="T248" s="25">
        <f t="shared" si="971"/>
        <v>1</v>
      </c>
      <c r="U248" s="25">
        <f t="shared" si="972"/>
        <v>0.87236538891552917</v>
      </c>
      <c r="V248" s="25">
        <f t="shared" si="973"/>
        <v>0.87236538891552917</v>
      </c>
      <c r="W248" s="25">
        <f t="shared" si="974"/>
        <v>1</v>
      </c>
      <c r="X248" s="25">
        <f t="shared" si="975"/>
        <v>1</v>
      </c>
      <c r="Y248" s="25">
        <f t="shared" si="976"/>
        <v>1</v>
      </c>
      <c r="Z248" s="25">
        <f t="shared" si="977"/>
        <v>1</v>
      </c>
      <c r="AA248" s="25">
        <f t="shared" si="978"/>
        <v>1</v>
      </c>
      <c r="AB248" s="25">
        <f t="shared" si="979"/>
        <v>1</v>
      </c>
      <c r="AC248" s="25">
        <f t="shared" si="980"/>
        <v>0.88743637181843071</v>
      </c>
      <c r="AD248" s="25">
        <f t="shared" si="981"/>
        <v>0.88649253393633864</v>
      </c>
      <c r="AE248" s="25">
        <f t="shared" si="982"/>
        <v>0.91831646835436498</v>
      </c>
      <c r="AF248" s="25">
        <f t="shared" si="982"/>
        <v>0.88617115747990871</v>
      </c>
      <c r="AG248" s="25">
        <f t="shared" ref="AG248" si="1052">IF($F248=AG$4,1,IF($F248&gt;=EDATE(AG$4,12),IF(AG$12="Prior Year",AG236*(1-AG$11),AG236-AG$11),IF(AG247&gt;0,AG247,0)))*IF($F248&lt;EDATE(AG$4,AG$5*12),1,0)</f>
        <v>0</v>
      </c>
      <c r="AH248" s="25">
        <f t="shared" si="984"/>
        <v>0.88743637181843071</v>
      </c>
      <c r="AI248" s="25">
        <f t="shared" si="984"/>
        <v>0.92756896881832784</v>
      </c>
      <c r="AJ248" s="25">
        <f t="shared" ref="AJ248:AK248" si="1053">IF($F248=AJ$4,1,IF($F248&gt;=EDATE(AJ$4,12),IF(AJ$12="Prior Year",AJ236*(1-AJ$11),AJ236-AJ$11),IF(AJ247&gt;0,AJ247,0)))*IF($F248&lt;EDATE(AJ$4,AJ$5*12),1,0)</f>
        <v>0.92756896881832784</v>
      </c>
      <c r="AK248" s="25">
        <f t="shared" si="1053"/>
        <v>0.92756896881832784</v>
      </c>
      <c r="AL248" s="25">
        <f t="shared" ref="AL248:AP248" si="1054">IF($F248=AL$4,1,IF($F248&gt;=EDATE(AL$4,12),IF(AL$12="Prior Year",AL236*(1-AL$11),AL236-AL$11),IF(AL247&gt;0,AL247,0)))*IF($F248&lt;EDATE(AL$4,AL$5*12),1,0)</f>
        <v>0.92756896881832784</v>
      </c>
      <c r="AM248" s="25">
        <f t="shared" si="1054"/>
        <v>0.92756896881832784</v>
      </c>
      <c r="AN248" s="25">
        <f t="shared" ref="AN248" si="1055">IF($F248=AN$4,1,IF($F248&gt;=EDATE(AN$4,12),IF(AN$12="Prior Year",AN236*(1-AN$11),AN236-AN$11),IF(AN247&gt;0,AN247,0)))*IF($F248&lt;EDATE(AN$4,AN$5*12),1,0)</f>
        <v>0.92756896881832784</v>
      </c>
      <c r="AO248" s="25">
        <f t="shared" si="1054"/>
        <v>0.91499999999999992</v>
      </c>
      <c r="AP248" s="25">
        <f t="shared" si="1054"/>
        <v>0.91499999999999992</v>
      </c>
    </row>
    <row r="249" spans="2:42" hidden="1" outlineLevel="1" x14ac:dyDescent="0.25">
      <c r="B249" s="1">
        <f t="shared" si="873"/>
        <v>31</v>
      </c>
      <c r="F249" s="24">
        <f t="shared" si="878"/>
        <v>49126</v>
      </c>
      <c r="G249" s="25">
        <f t="shared" si="868"/>
        <v>0.9225068163223995</v>
      </c>
      <c r="H249" s="25"/>
      <c r="I249" s="25"/>
      <c r="J249" s="25"/>
      <c r="K249" s="25"/>
      <c r="L249" s="25"/>
      <c r="M249" s="25"/>
      <c r="N249" s="25"/>
      <c r="O249" s="23"/>
      <c r="P249" s="25">
        <f t="shared" si="967"/>
        <v>1</v>
      </c>
      <c r="Q249" s="25">
        <f t="shared" si="968"/>
        <v>0.87236538891552917</v>
      </c>
      <c r="R249" s="25">
        <f t="shared" si="969"/>
        <v>0.87236538891552917</v>
      </c>
      <c r="S249" s="25">
        <f t="shared" si="970"/>
        <v>1</v>
      </c>
      <c r="T249" s="25">
        <f t="shared" si="971"/>
        <v>1</v>
      </c>
      <c r="U249" s="25">
        <f t="shared" si="972"/>
        <v>0.87236538891552917</v>
      </c>
      <c r="V249" s="25">
        <f t="shared" si="973"/>
        <v>0.87236538891552917</v>
      </c>
      <c r="W249" s="25">
        <f t="shared" si="974"/>
        <v>1</v>
      </c>
      <c r="X249" s="25">
        <f t="shared" si="975"/>
        <v>1</v>
      </c>
      <c r="Y249" s="25">
        <f t="shared" si="976"/>
        <v>1</v>
      </c>
      <c r="Z249" s="25">
        <f t="shared" si="977"/>
        <v>1</v>
      </c>
      <c r="AA249" s="25">
        <f t="shared" si="978"/>
        <v>1</v>
      </c>
      <c r="AB249" s="25">
        <f t="shared" si="979"/>
        <v>1</v>
      </c>
      <c r="AC249" s="25">
        <f t="shared" si="980"/>
        <v>0.88743637181843071</v>
      </c>
      <c r="AD249" s="25">
        <f t="shared" si="981"/>
        <v>0.88649253393633864</v>
      </c>
      <c r="AE249" s="25">
        <f t="shared" si="982"/>
        <v>0.91831646835436498</v>
      </c>
      <c r="AF249" s="25">
        <f t="shared" si="982"/>
        <v>0.65992058383581942</v>
      </c>
      <c r="AG249" s="25">
        <f t="shared" ref="AG249" si="1056">IF($F249=AG$4,1,IF($F249&gt;=EDATE(AG$4,12),IF(AG$12="Prior Year",AG237*(1-AG$11),AG237-AG$11),IF(AG248&gt;0,AG248,0)))*IF($F249&lt;EDATE(AG$4,AG$5*12),1,0)</f>
        <v>0</v>
      </c>
      <c r="AH249" s="25">
        <f t="shared" si="984"/>
        <v>0.88743637181843071</v>
      </c>
      <c r="AI249" s="25">
        <f t="shared" si="984"/>
        <v>0.92756896881832784</v>
      </c>
      <c r="AJ249" s="25">
        <f t="shared" ref="AJ249:AK249" si="1057">IF($F249=AJ$4,1,IF($F249&gt;=EDATE(AJ$4,12),IF(AJ$12="Prior Year",AJ237*(1-AJ$11),AJ237-AJ$11),IF(AJ248&gt;0,AJ248,0)))*IF($F249&lt;EDATE(AJ$4,AJ$5*12),1,0)</f>
        <v>0.92756896881832784</v>
      </c>
      <c r="AK249" s="25">
        <f t="shared" si="1057"/>
        <v>0.92756896881832784</v>
      </c>
      <c r="AL249" s="25">
        <f t="shared" ref="AL249:AP249" si="1058">IF($F249=AL$4,1,IF($F249&gt;=EDATE(AL$4,12),IF(AL$12="Prior Year",AL237*(1-AL$11),AL237-AL$11),IF(AL248&gt;0,AL248,0)))*IF($F249&lt;EDATE(AL$4,AL$5*12),1,0)</f>
        <v>0.92756896881832784</v>
      </c>
      <c r="AM249" s="25">
        <f t="shared" si="1058"/>
        <v>0.92756896881832784</v>
      </c>
      <c r="AN249" s="25">
        <f t="shared" ref="AN249" si="1059">IF($F249=AN$4,1,IF($F249&gt;=EDATE(AN$4,12),IF(AN$12="Prior Year",AN237*(1-AN$11),AN237-AN$11),IF(AN248&gt;0,AN248,0)))*IF($F249&lt;EDATE(AN$4,AN$5*12),1,0)</f>
        <v>0.92756896881832784</v>
      </c>
      <c r="AO249" s="25">
        <f t="shared" si="1058"/>
        <v>0.91499999999999992</v>
      </c>
      <c r="AP249" s="25">
        <f t="shared" si="1058"/>
        <v>0.91499999999999992</v>
      </c>
    </row>
    <row r="250" spans="2:42" hidden="1" outlineLevel="1" x14ac:dyDescent="0.25">
      <c r="B250" s="1">
        <f t="shared" si="873"/>
        <v>31</v>
      </c>
      <c r="F250" s="24">
        <f t="shared" si="878"/>
        <v>49157</v>
      </c>
      <c r="G250" s="25">
        <f t="shared" si="868"/>
        <v>0.9225068163223995</v>
      </c>
      <c r="H250" s="25"/>
      <c r="I250" s="25"/>
      <c r="J250" s="25"/>
      <c r="K250" s="25"/>
      <c r="L250" s="25"/>
      <c r="M250" s="25"/>
      <c r="N250" s="25"/>
      <c r="O250" s="23"/>
      <c r="P250" s="25">
        <f t="shared" si="967"/>
        <v>1</v>
      </c>
      <c r="Q250" s="25">
        <f t="shared" si="968"/>
        <v>0.87236538891552917</v>
      </c>
      <c r="R250" s="25">
        <f t="shared" si="969"/>
        <v>0.87236538891552917</v>
      </c>
      <c r="S250" s="25">
        <f t="shared" si="970"/>
        <v>1</v>
      </c>
      <c r="T250" s="25">
        <f t="shared" si="971"/>
        <v>1</v>
      </c>
      <c r="U250" s="25">
        <f t="shared" si="972"/>
        <v>0.87236538891552917</v>
      </c>
      <c r="V250" s="25">
        <f t="shared" si="973"/>
        <v>0.87236538891552917</v>
      </c>
      <c r="W250" s="25">
        <f t="shared" si="974"/>
        <v>1</v>
      </c>
      <c r="X250" s="25">
        <f t="shared" si="975"/>
        <v>1</v>
      </c>
      <c r="Y250" s="25">
        <f t="shared" si="976"/>
        <v>1</v>
      </c>
      <c r="Z250" s="25">
        <f t="shared" si="977"/>
        <v>1</v>
      </c>
      <c r="AA250" s="25">
        <f t="shared" si="978"/>
        <v>1</v>
      </c>
      <c r="AB250" s="25">
        <f t="shared" si="979"/>
        <v>1</v>
      </c>
      <c r="AC250" s="25">
        <f t="shared" si="980"/>
        <v>0.88743637181843071</v>
      </c>
      <c r="AD250" s="25">
        <f t="shared" si="981"/>
        <v>0.88649253393633864</v>
      </c>
      <c r="AE250" s="25">
        <f t="shared" si="982"/>
        <v>0.91831646835436498</v>
      </c>
      <c r="AF250" s="25">
        <f t="shared" si="982"/>
        <v>0.65992058383581942</v>
      </c>
      <c r="AG250" s="25">
        <f t="shared" ref="AG250" si="1060">IF($F250=AG$4,1,IF($F250&gt;=EDATE(AG$4,12),IF(AG$12="Prior Year",AG238*(1-AG$11),AG238-AG$11),IF(AG249&gt;0,AG249,0)))*IF($F250&lt;EDATE(AG$4,AG$5*12),1,0)</f>
        <v>0</v>
      </c>
      <c r="AH250" s="25">
        <f t="shared" si="984"/>
        <v>0.88743637181843071</v>
      </c>
      <c r="AI250" s="25">
        <f t="shared" si="984"/>
        <v>0.92756896881832784</v>
      </c>
      <c r="AJ250" s="25">
        <f t="shared" ref="AJ250:AK250" si="1061">IF($F250=AJ$4,1,IF($F250&gt;=EDATE(AJ$4,12),IF(AJ$12="Prior Year",AJ238*(1-AJ$11),AJ238-AJ$11),IF(AJ249&gt;0,AJ249,0)))*IF($F250&lt;EDATE(AJ$4,AJ$5*12),1,0)</f>
        <v>0.92756896881832784</v>
      </c>
      <c r="AK250" s="25">
        <f t="shared" si="1061"/>
        <v>0.92756896881832784</v>
      </c>
      <c r="AL250" s="25">
        <f t="shared" ref="AL250:AP250" si="1062">IF($F250=AL$4,1,IF($F250&gt;=EDATE(AL$4,12),IF(AL$12="Prior Year",AL238*(1-AL$11),AL238-AL$11),IF(AL249&gt;0,AL249,0)))*IF($F250&lt;EDATE(AL$4,AL$5*12),1,0)</f>
        <v>0.92756896881832784</v>
      </c>
      <c r="AM250" s="25">
        <f t="shared" si="1062"/>
        <v>0.92756896881832784</v>
      </c>
      <c r="AN250" s="25">
        <f t="shared" ref="AN250" si="1063">IF($F250=AN$4,1,IF($F250&gt;=EDATE(AN$4,12),IF(AN$12="Prior Year",AN238*(1-AN$11),AN238-AN$11),IF(AN249&gt;0,AN249,0)))*IF($F250&lt;EDATE(AN$4,AN$5*12),1,0)</f>
        <v>0.92756896881832784</v>
      </c>
      <c r="AO250" s="25">
        <f t="shared" si="1062"/>
        <v>0.91499999999999992</v>
      </c>
      <c r="AP250" s="25">
        <f t="shared" si="1062"/>
        <v>0.91499999999999992</v>
      </c>
    </row>
    <row r="251" spans="2:42" hidden="1" outlineLevel="1" x14ac:dyDescent="0.25">
      <c r="B251" s="1">
        <f t="shared" si="873"/>
        <v>30</v>
      </c>
      <c r="F251" s="24">
        <f t="shared" si="878"/>
        <v>49188</v>
      </c>
      <c r="G251" s="25">
        <f t="shared" si="868"/>
        <v>0.9225068163223995</v>
      </c>
      <c r="H251" s="25"/>
      <c r="I251" s="25"/>
      <c r="J251" s="25"/>
      <c r="K251" s="25"/>
      <c r="L251" s="25"/>
      <c r="M251" s="25"/>
      <c r="N251" s="25"/>
      <c r="O251" s="23"/>
      <c r="P251" s="25">
        <f t="shared" si="967"/>
        <v>1</v>
      </c>
      <c r="Q251" s="25">
        <f t="shared" si="968"/>
        <v>0.87236538891552917</v>
      </c>
      <c r="R251" s="25">
        <f t="shared" si="969"/>
        <v>0.87236538891552917</v>
      </c>
      <c r="S251" s="25">
        <f t="shared" si="970"/>
        <v>1</v>
      </c>
      <c r="T251" s="25">
        <f t="shared" si="971"/>
        <v>1</v>
      </c>
      <c r="U251" s="25">
        <f t="shared" si="972"/>
        <v>0.87236538891552917</v>
      </c>
      <c r="V251" s="25">
        <f t="shared" si="973"/>
        <v>0.87236538891552917</v>
      </c>
      <c r="W251" s="25">
        <f t="shared" si="974"/>
        <v>1</v>
      </c>
      <c r="X251" s="25">
        <f t="shared" si="975"/>
        <v>1</v>
      </c>
      <c r="Y251" s="25">
        <f t="shared" si="976"/>
        <v>1</v>
      </c>
      <c r="Z251" s="25">
        <f t="shared" si="977"/>
        <v>1</v>
      </c>
      <c r="AA251" s="25">
        <f t="shared" si="978"/>
        <v>1</v>
      </c>
      <c r="AB251" s="25">
        <f t="shared" si="979"/>
        <v>1</v>
      </c>
      <c r="AC251" s="25">
        <f t="shared" si="980"/>
        <v>0.88743637181843071</v>
      </c>
      <c r="AD251" s="25">
        <f t="shared" si="981"/>
        <v>0.88649253393633864</v>
      </c>
      <c r="AE251" s="25">
        <f t="shared" si="982"/>
        <v>0.91831646835436498</v>
      </c>
      <c r="AF251" s="25">
        <f t="shared" si="982"/>
        <v>0.65992058383581942</v>
      </c>
      <c r="AG251" s="25">
        <f t="shared" ref="AG251" si="1064">IF($F251=AG$4,1,IF($F251&gt;=EDATE(AG$4,12),IF(AG$12="Prior Year",AG239*(1-AG$11),AG239-AG$11),IF(AG250&gt;0,AG250,0)))*IF($F251&lt;EDATE(AG$4,AG$5*12),1,0)</f>
        <v>0</v>
      </c>
      <c r="AH251" s="25">
        <f t="shared" si="984"/>
        <v>0.88743637181843071</v>
      </c>
      <c r="AI251" s="25">
        <f t="shared" si="984"/>
        <v>0.92756896881832784</v>
      </c>
      <c r="AJ251" s="25">
        <f t="shared" ref="AJ251:AK251" si="1065">IF($F251=AJ$4,1,IF($F251&gt;=EDATE(AJ$4,12),IF(AJ$12="Prior Year",AJ239*(1-AJ$11),AJ239-AJ$11),IF(AJ250&gt;0,AJ250,0)))*IF($F251&lt;EDATE(AJ$4,AJ$5*12),1,0)</f>
        <v>0.92756896881832784</v>
      </c>
      <c r="AK251" s="25">
        <f t="shared" si="1065"/>
        <v>0.92756896881832784</v>
      </c>
      <c r="AL251" s="25">
        <f t="shared" ref="AL251:AP251" si="1066">IF($F251=AL$4,1,IF($F251&gt;=EDATE(AL$4,12),IF(AL$12="Prior Year",AL239*(1-AL$11),AL239-AL$11),IF(AL250&gt;0,AL250,0)))*IF($F251&lt;EDATE(AL$4,AL$5*12),1,0)</f>
        <v>0.92756896881832784</v>
      </c>
      <c r="AM251" s="25">
        <f t="shared" si="1066"/>
        <v>0.92756896881832784</v>
      </c>
      <c r="AN251" s="25">
        <f t="shared" ref="AN251" si="1067">IF($F251=AN$4,1,IF($F251&gt;=EDATE(AN$4,12),IF(AN$12="Prior Year",AN239*(1-AN$11),AN239-AN$11),IF(AN250&gt;0,AN250,0)))*IF($F251&lt;EDATE(AN$4,AN$5*12),1,0)</f>
        <v>0.92756896881832784</v>
      </c>
      <c r="AO251" s="25">
        <f t="shared" si="1066"/>
        <v>0.91499999999999992</v>
      </c>
      <c r="AP251" s="25">
        <f t="shared" si="1066"/>
        <v>0.91499999999999992</v>
      </c>
    </row>
    <row r="252" spans="2:42" hidden="1" outlineLevel="1" x14ac:dyDescent="0.25">
      <c r="B252" s="1">
        <f t="shared" si="873"/>
        <v>31</v>
      </c>
      <c r="F252" s="24">
        <f t="shared" si="878"/>
        <v>49218</v>
      </c>
      <c r="G252" s="25">
        <f t="shared" si="868"/>
        <v>0.92395751006571869</v>
      </c>
      <c r="H252" s="25"/>
      <c r="I252" s="25"/>
      <c r="J252" s="25"/>
      <c r="K252" s="25"/>
      <c r="L252" s="25"/>
      <c r="M252" s="25"/>
      <c r="N252" s="25"/>
      <c r="O252" s="23"/>
      <c r="P252" s="25">
        <f t="shared" si="967"/>
        <v>1</v>
      </c>
      <c r="Q252" s="25">
        <f t="shared" si="968"/>
        <v>0.87236538891552917</v>
      </c>
      <c r="R252" s="25">
        <f t="shared" si="969"/>
        <v>0.87236538891552917</v>
      </c>
      <c r="S252" s="25">
        <f t="shared" si="970"/>
        <v>1</v>
      </c>
      <c r="T252" s="25">
        <f t="shared" si="971"/>
        <v>1</v>
      </c>
      <c r="U252" s="25">
        <f t="shared" si="972"/>
        <v>0.87236538891552917</v>
      </c>
      <c r="V252" s="25">
        <f t="shared" si="973"/>
        <v>0.87236538891552917</v>
      </c>
      <c r="W252" s="25">
        <f t="shared" si="974"/>
        <v>1</v>
      </c>
      <c r="X252" s="25">
        <f t="shared" si="975"/>
        <v>1</v>
      </c>
      <c r="Y252" s="25">
        <f t="shared" si="976"/>
        <v>1</v>
      </c>
      <c r="Z252" s="25">
        <f t="shared" si="977"/>
        <v>1</v>
      </c>
      <c r="AA252" s="25">
        <f t="shared" si="978"/>
        <v>1</v>
      </c>
      <c r="AB252" s="25">
        <f t="shared" si="979"/>
        <v>1</v>
      </c>
      <c r="AC252" s="25">
        <f t="shared" si="980"/>
        <v>0.88743637181843071</v>
      </c>
      <c r="AD252" s="25">
        <f t="shared" si="981"/>
        <v>0.88649253393633864</v>
      </c>
      <c r="AE252" s="25">
        <f t="shared" si="982"/>
        <v>0.91831646835436498</v>
      </c>
      <c r="AF252" s="25">
        <f t="shared" si="982"/>
        <v>0.87989411178109267</v>
      </c>
      <c r="AG252" s="25">
        <f t="shared" ref="AG252" si="1068">IF($F252=AG$4,1,IF($F252&gt;=EDATE(AG$4,12),IF(AG$12="Prior Year",AG240*(1-AG$11),AG240-AG$11),IF(AG251&gt;0,AG251,0)))*IF($F252&lt;EDATE(AG$4,AG$5*12),1,0)</f>
        <v>0</v>
      </c>
      <c r="AH252" s="25">
        <f t="shared" si="984"/>
        <v>0.88743637181843071</v>
      </c>
      <c r="AI252" s="25">
        <f t="shared" si="984"/>
        <v>0.92756896881832784</v>
      </c>
      <c r="AJ252" s="25">
        <f t="shared" ref="AJ252:AK252" si="1069">IF($F252=AJ$4,1,IF($F252&gt;=EDATE(AJ$4,12),IF(AJ$12="Prior Year",AJ240*(1-AJ$11),AJ240-AJ$11),IF(AJ251&gt;0,AJ251,0)))*IF($F252&lt;EDATE(AJ$4,AJ$5*12),1,0)</f>
        <v>0.92756896881832784</v>
      </c>
      <c r="AK252" s="25">
        <f t="shared" si="1069"/>
        <v>0.92756896881832784</v>
      </c>
      <c r="AL252" s="25">
        <f t="shared" ref="AL252:AP252" si="1070">IF($F252=AL$4,1,IF($F252&gt;=EDATE(AL$4,12),IF(AL$12="Prior Year",AL240*(1-AL$11),AL240-AL$11),IF(AL251&gt;0,AL251,0)))*IF($F252&lt;EDATE(AL$4,AL$5*12),1,0)</f>
        <v>0.92756896881832784</v>
      </c>
      <c r="AM252" s="25">
        <f t="shared" si="1070"/>
        <v>0.92756896881832784</v>
      </c>
      <c r="AN252" s="25">
        <f t="shared" ref="AN252" si="1071">IF($F252=AN$4,1,IF($F252&gt;=EDATE(AN$4,12),IF(AN$12="Prior Year",AN240*(1-AN$11),AN240-AN$11),IF(AN251&gt;0,AN251,0)))*IF($F252&lt;EDATE(AN$4,AN$5*12),1,0)</f>
        <v>0.92756896881832784</v>
      </c>
      <c r="AO252" s="25">
        <f t="shared" si="1070"/>
        <v>0.91499999999999992</v>
      </c>
      <c r="AP252" s="25">
        <f t="shared" si="1070"/>
        <v>0.91499999999999992</v>
      </c>
    </row>
    <row r="253" spans="2:42" hidden="1" outlineLevel="1" x14ac:dyDescent="0.25">
      <c r="B253" s="1">
        <f t="shared" si="873"/>
        <v>30</v>
      </c>
      <c r="F253" s="24">
        <f t="shared" si="878"/>
        <v>49249</v>
      </c>
      <c r="G253" s="25">
        <f t="shared" si="868"/>
        <v>0.92364570789946265</v>
      </c>
      <c r="H253" s="25"/>
      <c r="I253" s="25"/>
      <c r="J253" s="25"/>
      <c r="K253" s="25"/>
      <c r="L253" s="25"/>
      <c r="M253" s="25"/>
      <c r="N253" s="25"/>
      <c r="O253" s="23"/>
      <c r="P253" s="25">
        <f t="shared" si="967"/>
        <v>1</v>
      </c>
      <c r="Q253" s="25">
        <f t="shared" si="968"/>
        <v>0.87236538891552917</v>
      </c>
      <c r="R253" s="25">
        <f t="shared" si="969"/>
        <v>0.87236538891552917</v>
      </c>
      <c r="S253" s="25">
        <f t="shared" si="970"/>
        <v>1</v>
      </c>
      <c r="T253" s="25">
        <f t="shared" si="971"/>
        <v>1</v>
      </c>
      <c r="U253" s="25">
        <f t="shared" si="972"/>
        <v>0.87236538891552917</v>
      </c>
      <c r="V253" s="25">
        <f t="shared" si="973"/>
        <v>0.87236538891552917</v>
      </c>
      <c r="W253" s="25">
        <f t="shared" si="974"/>
        <v>1</v>
      </c>
      <c r="X253" s="25">
        <f t="shared" si="975"/>
        <v>1</v>
      </c>
      <c r="Y253" s="25">
        <f t="shared" si="976"/>
        <v>1</v>
      </c>
      <c r="Z253" s="25">
        <f t="shared" si="977"/>
        <v>1</v>
      </c>
      <c r="AA253" s="25">
        <f t="shared" si="978"/>
        <v>1</v>
      </c>
      <c r="AB253" s="25">
        <f t="shared" si="979"/>
        <v>1</v>
      </c>
      <c r="AC253" s="25">
        <f t="shared" si="980"/>
        <v>0.88743637181843071</v>
      </c>
      <c r="AD253" s="25">
        <f t="shared" si="981"/>
        <v>0.87940059366484791</v>
      </c>
      <c r="AE253" s="25">
        <f t="shared" si="982"/>
        <v>0.91831646835436498</v>
      </c>
      <c r="AF253" s="25">
        <f t="shared" si="982"/>
        <v>0.87989411178109267</v>
      </c>
      <c r="AG253" s="25">
        <f t="shared" ref="AG253" si="1072">IF($F253=AG$4,1,IF($F253&gt;=EDATE(AG$4,12),IF(AG$12="Prior Year",AG241*(1-AG$11),AG241-AG$11),IF(AG252&gt;0,AG252,0)))*IF($F253&lt;EDATE(AG$4,AG$5*12),1,0)</f>
        <v>0</v>
      </c>
      <c r="AH253" s="25">
        <f t="shared" si="984"/>
        <v>0.88743637181843071</v>
      </c>
      <c r="AI253" s="25">
        <f t="shared" si="984"/>
        <v>0.92756896881832784</v>
      </c>
      <c r="AJ253" s="25">
        <f t="shared" ref="AJ253:AK253" si="1073">IF($F253=AJ$4,1,IF($F253&gt;=EDATE(AJ$4,12),IF(AJ$12="Prior Year",AJ241*(1-AJ$11),AJ241-AJ$11),IF(AJ252&gt;0,AJ252,0)))*IF($F253&lt;EDATE(AJ$4,AJ$5*12),1,0)</f>
        <v>0.92756896881832784</v>
      </c>
      <c r="AK253" s="25">
        <f t="shared" si="1073"/>
        <v>0.92756896881832784</v>
      </c>
      <c r="AL253" s="25">
        <f t="shared" ref="AL253:AP253" si="1074">IF($F253=AL$4,1,IF($F253&gt;=EDATE(AL$4,12),IF(AL$12="Prior Year",AL241*(1-AL$11),AL241-AL$11),IF(AL252&gt;0,AL252,0)))*IF($F253&lt;EDATE(AL$4,AL$5*12),1,0)</f>
        <v>0.92756896881832784</v>
      </c>
      <c r="AM253" s="25">
        <f t="shared" si="1074"/>
        <v>0.92756896881832784</v>
      </c>
      <c r="AN253" s="25">
        <f t="shared" ref="AN253" si="1075">IF($F253=AN$4,1,IF($F253&gt;=EDATE(AN$4,12),IF(AN$12="Prior Year",AN241*(1-AN$11),AN241-AN$11),IF(AN252&gt;0,AN252,0)))*IF($F253&lt;EDATE(AN$4,AN$5*12),1,0)</f>
        <v>0.92756896881832784</v>
      </c>
      <c r="AO253" s="25">
        <f t="shared" si="1074"/>
        <v>0.91499999999999992</v>
      </c>
      <c r="AP253" s="25">
        <f t="shared" si="1074"/>
        <v>0.91499999999999992</v>
      </c>
    </row>
    <row r="254" spans="2:42" hidden="1" outlineLevel="1" x14ac:dyDescent="0.25">
      <c r="B254" s="1">
        <f t="shared" si="873"/>
        <v>31</v>
      </c>
      <c r="F254" s="26">
        <f t="shared" si="878"/>
        <v>49279</v>
      </c>
      <c r="G254" s="27">
        <f t="shared" si="868"/>
        <v>0.92221433810608855</v>
      </c>
      <c r="H254" s="27"/>
      <c r="I254" s="27"/>
      <c r="J254" s="27"/>
      <c r="K254" s="27"/>
      <c r="L254" s="27"/>
      <c r="M254" s="27"/>
      <c r="N254" s="27"/>
      <c r="O254" s="28"/>
      <c r="P254" s="27">
        <f t="shared" si="967"/>
        <v>1</v>
      </c>
      <c r="Q254" s="27">
        <f t="shared" si="968"/>
        <v>0.87236538891552917</v>
      </c>
      <c r="R254" s="27">
        <f t="shared" si="969"/>
        <v>0.87236538891552917</v>
      </c>
      <c r="S254" s="27">
        <f t="shared" si="970"/>
        <v>1</v>
      </c>
      <c r="T254" s="27">
        <f t="shared" si="971"/>
        <v>1</v>
      </c>
      <c r="U254" s="27">
        <f t="shared" si="972"/>
        <v>0.87236538891552917</v>
      </c>
      <c r="V254" s="27">
        <f t="shared" si="973"/>
        <v>0.87236538891552917</v>
      </c>
      <c r="W254" s="27">
        <f t="shared" si="974"/>
        <v>1</v>
      </c>
      <c r="X254" s="27">
        <f t="shared" si="975"/>
        <v>1</v>
      </c>
      <c r="Y254" s="27">
        <f t="shared" si="976"/>
        <v>1</v>
      </c>
      <c r="Z254" s="27">
        <f t="shared" si="977"/>
        <v>1</v>
      </c>
      <c r="AA254" s="27">
        <f t="shared" si="978"/>
        <v>1</v>
      </c>
      <c r="AB254" s="27">
        <f t="shared" si="979"/>
        <v>1</v>
      </c>
      <c r="AC254" s="27">
        <f t="shared" si="980"/>
        <v>0.88743637181843071</v>
      </c>
      <c r="AD254" s="27">
        <f t="shared" si="981"/>
        <v>0.87940059366484791</v>
      </c>
      <c r="AE254" s="27">
        <f t="shared" si="982"/>
        <v>0.91831646835436498</v>
      </c>
      <c r="AF254" s="27">
        <f t="shared" si="982"/>
        <v>0.87989411178109267</v>
      </c>
      <c r="AG254" s="27">
        <f t="shared" ref="AG254" si="1076">IF($F254=AG$4,1,IF($F254&gt;=EDATE(AG$4,12),IF(AG$12="Prior Year",AG242*(1-AG$11),AG242-AG$11),IF(AG253&gt;0,AG253,0)))*IF($F254&lt;EDATE(AG$4,AG$5*12),1,0)</f>
        <v>0</v>
      </c>
      <c r="AH254" s="27">
        <f t="shared" si="984"/>
        <v>0.88122431721570171</v>
      </c>
      <c r="AI254" s="27">
        <f t="shared" si="984"/>
        <v>0.92756896881832784</v>
      </c>
      <c r="AJ254" s="27">
        <f t="shared" ref="AJ254:AK254" si="1077">IF($F254=AJ$4,1,IF($F254&gt;=EDATE(AJ$4,12),IF(AJ$12="Prior Year",AJ242*(1-AJ$11),AJ242-AJ$11),IF(AJ253&gt;0,AJ253,0)))*IF($F254&lt;EDATE(AJ$4,AJ$5*12),1,0)</f>
        <v>0.92756896881832784</v>
      </c>
      <c r="AK254" s="27">
        <f t="shared" si="1077"/>
        <v>0.92756896881832784</v>
      </c>
      <c r="AL254" s="27">
        <f t="shared" ref="AL254:AP254" si="1078">IF($F254=AL$4,1,IF($F254&gt;=EDATE(AL$4,12),IF(AL$12="Prior Year",AL242*(1-AL$11),AL242-AL$11),IF(AL253&gt;0,AL253,0)))*IF($F254&lt;EDATE(AL$4,AL$5*12),1,0)</f>
        <v>0.92756896881832784</v>
      </c>
      <c r="AM254" s="27">
        <f t="shared" si="1078"/>
        <v>0.92756896881832784</v>
      </c>
      <c r="AN254" s="27">
        <f t="shared" ref="AN254" si="1079">IF($F254=AN$4,1,IF($F254&gt;=EDATE(AN$4,12),IF(AN$12="Prior Year",AN242*(1-AN$11),AN242-AN$11),IF(AN253&gt;0,AN253,0)))*IF($F254&lt;EDATE(AN$4,AN$5*12),1,0)</f>
        <v>0.92756896881832784</v>
      </c>
      <c r="AO254" s="27">
        <f t="shared" si="1078"/>
        <v>0.90999999999999992</v>
      </c>
      <c r="AP254" s="27">
        <f t="shared" si="1078"/>
        <v>0.91499999999999992</v>
      </c>
    </row>
    <row r="255" spans="2:42" hidden="1" outlineLevel="1" x14ac:dyDescent="0.25">
      <c r="B255" s="1">
        <f t="shared" si="873"/>
        <v>31</v>
      </c>
      <c r="F255" s="24">
        <f t="shared" si="878"/>
        <v>49310</v>
      </c>
      <c r="G255" s="25">
        <f t="shared" si="868"/>
        <v>0.92037804579878457</v>
      </c>
      <c r="H255" s="25"/>
      <c r="I255" s="25"/>
      <c r="J255" s="25"/>
      <c r="K255" s="25"/>
      <c r="L255" s="25"/>
      <c r="M255" s="25"/>
      <c r="N255" s="25"/>
      <c r="O255" s="23"/>
      <c r="P255" s="25">
        <f t="shared" si="967"/>
        <v>1</v>
      </c>
      <c r="Q255" s="25">
        <f t="shared" si="968"/>
        <v>0.86538646580420497</v>
      </c>
      <c r="R255" s="25">
        <f t="shared" si="969"/>
        <v>0.86538646580420497</v>
      </c>
      <c r="S255" s="25">
        <f t="shared" si="970"/>
        <v>1</v>
      </c>
      <c r="T255" s="25">
        <f t="shared" si="971"/>
        <v>1</v>
      </c>
      <c r="U255" s="25">
        <f t="shared" si="972"/>
        <v>0.86538646580420497</v>
      </c>
      <c r="V255" s="25">
        <f t="shared" si="973"/>
        <v>0.86538646580420497</v>
      </c>
      <c r="W255" s="25">
        <f t="shared" si="974"/>
        <v>1</v>
      </c>
      <c r="X255" s="25">
        <f t="shared" si="975"/>
        <v>1</v>
      </c>
      <c r="Y255" s="25">
        <f t="shared" si="976"/>
        <v>1</v>
      </c>
      <c r="Z255" s="25">
        <f t="shared" si="977"/>
        <v>1</v>
      </c>
      <c r="AA255" s="25">
        <f t="shared" si="978"/>
        <v>1</v>
      </c>
      <c r="AB255" s="25">
        <f t="shared" si="979"/>
        <v>1</v>
      </c>
      <c r="AC255" s="25">
        <f t="shared" si="980"/>
        <v>0.88122431721570171</v>
      </c>
      <c r="AD255" s="25">
        <f t="shared" si="981"/>
        <v>0.87940059366484791</v>
      </c>
      <c r="AE255" s="25">
        <f t="shared" si="982"/>
        <v>0.91372488601259316</v>
      </c>
      <c r="AF255" s="25">
        <f t="shared" si="982"/>
        <v>0.87989411178109267</v>
      </c>
      <c r="AG255" s="25">
        <f t="shared" ref="AG255" si="1080">IF($F255=AG$4,1,IF($F255&gt;=EDATE(AG$4,12),IF(AG$12="Prior Year",AG243*(1-AG$11),AG243-AG$11),IF(AG254&gt;0,AG254,0)))*IF($F255&lt;EDATE(AG$4,AG$5*12),1,0)</f>
        <v>0</v>
      </c>
      <c r="AH255" s="25">
        <f t="shared" si="984"/>
        <v>0.88122431721570171</v>
      </c>
      <c r="AI255" s="25">
        <f t="shared" si="984"/>
        <v>0.92293112397423616</v>
      </c>
      <c r="AJ255" s="25">
        <f t="shared" ref="AJ255:AK255" si="1081">IF($F255=AJ$4,1,IF($F255&gt;=EDATE(AJ$4,12),IF(AJ$12="Prior Year",AJ243*(1-AJ$11),AJ243-AJ$11),IF(AJ254&gt;0,AJ254,0)))*IF($F255&lt;EDATE(AJ$4,AJ$5*12),1,0)</f>
        <v>0.92293112397423616</v>
      </c>
      <c r="AK255" s="25">
        <f t="shared" si="1081"/>
        <v>0.92293112397423616</v>
      </c>
      <c r="AL255" s="25">
        <f t="shared" ref="AL255:AP255" si="1082">IF($F255=AL$4,1,IF($F255&gt;=EDATE(AL$4,12),IF(AL$12="Prior Year",AL243*(1-AL$11),AL243-AL$11),IF(AL254&gt;0,AL254,0)))*IF($F255&lt;EDATE(AL$4,AL$5*12),1,0)</f>
        <v>0.92293112397423616</v>
      </c>
      <c r="AM255" s="25">
        <f t="shared" si="1082"/>
        <v>0.92293112397423616</v>
      </c>
      <c r="AN255" s="25">
        <f t="shared" ref="AN255" si="1083">IF($F255=AN$4,1,IF($F255&gt;=EDATE(AN$4,12),IF(AN$12="Prior Year",AN243*(1-AN$11),AN243-AN$11),IF(AN254&gt;0,AN254,0)))*IF($F255&lt;EDATE(AN$4,AN$5*12),1,0)</f>
        <v>0.92293112397423616</v>
      </c>
      <c r="AO255" s="25">
        <f t="shared" si="1082"/>
        <v>0.90999999999999992</v>
      </c>
      <c r="AP255" s="25">
        <f t="shared" si="1082"/>
        <v>0.90999999999999992</v>
      </c>
    </row>
    <row r="256" spans="2:42" hidden="1" outlineLevel="1" x14ac:dyDescent="0.25">
      <c r="B256" s="1">
        <f t="shared" si="873"/>
        <v>28</v>
      </c>
      <c r="F256" s="24">
        <f t="shared" si="878"/>
        <v>49341</v>
      </c>
      <c r="G256" s="25">
        <f t="shared" si="868"/>
        <v>0.92037804579878457</v>
      </c>
      <c r="H256" s="25"/>
      <c r="I256" s="25"/>
      <c r="J256" s="25"/>
      <c r="K256" s="25"/>
      <c r="L256" s="25"/>
      <c r="M256" s="25"/>
      <c r="N256" s="25"/>
      <c r="O256" s="23"/>
      <c r="P256" s="25">
        <f t="shared" si="967"/>
        <v>1</v>
      </c>
      <c r="Q256" s="25">
        <f t="shared" si="968"/>
        <v>0.86538646580420497</v>
      </c>
      <c r="R256" s="25">
        <f t="shared" si="969"/>
        <v>0.86538646580420497</v>
      </c>
      <c r="S256" s="25">
        <f t="shared" si="970"/>
        <v>1</v>
      </c>
      <c r="T256" s="25">
        <f t="shared" si="971"/>
        <v>1</v>
      </c>
      <c r="U256" s="25">
        <f t="shared" si="972"/>
        <v>0.86538646580420497</v>
      </c>
      <c r="V256" s="25">
        <f t="shared" si="973"/>
        <v>0.86538646580420497</v>
      </c>
      <c r="W256" s="25">
        <f t="shared" si="974"/>
        <v>1</v>
      </c>
      <c r="X256" s="25">
        <f t="shared" si="975"/>
        <v>1</v>
      </c>
      <c r="Y256" s="25">
        <f t="shared" si="976"/>
        <v>1</v>
      </c>
      <c r="Z256" s="25">
        <f t="shared" si="977"/>
        <v>1</v>
      </c>
      <c r="AA256" s="25">
        <f t="shared" si="978"/>
        <v>1</v>
      </c>
      <c r="AB256" s="25">
        <f t="shared" si="979"/>
        <v>1</v>
      </c>
      <c r="AC256" s="25">
        <f t="shared" si="980"/>
        <v>0.88122431721570171</v>
      </c>
      <c r="AD256" s="25">
        <f t="shared" si="981"/>
        <v>0.87940059366484791</v>
      </c>
      <c r="AE256" s="25">
        <f t="shared" si="982"/>
        <v>0.91372488601259316</v>
      </c>
      <c r="AF256" s="25">
        <f t="shared" si="982"/>
        <v>0.87989411178109267</v>
      </c>
      <c r="AG256" s="25">
        <f t="shared" ref="AG256" si="1084">IF($F256=AG$4,1,IF($F256&gt;=EDATE(AG$4,12),IF(AG$12="Prior Year",AG244*(1-AG$11),AG244-AG$11),IF(AG255&gt;0,AG255,0)))*IF($F256&lt;EDATE(AG$4,AG$5*12),1,0)</f>
        <v>0</v>
      </c>
      <c r="AH256" s="25">
        <f t="shared" si="984"/>
        <v>0.88122431721570171</v>
      </c>
      <c r="AI256" s="25">
        <f t="shared" si="984"/>
        <v>0.92293112397423616</v>
      </c>
      <c r="AJ256" s="25">
        <f t="shared" ref="AJ256:AK256" si="1085">IF($F256=AJ$4,1,IF($F256&gt;=EDATE(AJ$4,12),IF(AJ$12="Prior Year",AJ244*(1-AJ$11),AJ244-AJ$11),IF(AJ255&gt;0,AJ255,0)))*IF($F256&lt;EDATE(AJ$4,AJ$5*12),1,0)</f>
        <v>0.92293112397423616</v>
      </c>
      <c r="AK256" s="25">
        <f t="shared" si="1085"/>
        <v>0.92293112397423616</v>
      </c>
      <c r="AL256" s="25">
        <f t="shared" ref="AL256:AP256" si="1086">IF($F256=AL$4,1,IF($F256&gt;=EDATE(AL$4,12),IF(AL$12="Prior Year",AL244*(1-AL$11),AL244-AL$11),IF(AL255&gt;0,AL255,0)))*IF($F256&lt;EDATE(AL$4,AL$5*12),1,0)</f>
        <v>0.92293112397423616</v>
      </c>
      <c r="AM256" s="25">
        <f t="shared" si="1086"/>
        <v>0.92293112397423616</v>
      </c>
      <c r="AN256" s="25">
        <f t="shared" ref="AN256" si="1087">IF($F256=AN$4,1,IF($F256&gt;=EDATE(AN$4,12),IF(AN$12="Prior Year",AN244*(1-AN$11),AN244-AN$11),IF(AN255&gt;0,AN255,0)))*IF($F256&lt;EDATE(AN$4,AN$5*12),1,0)</f>
        <v>0.92293112397423616</v>
      </c>
      <c r="AO256" s="25">
        <f t="shared" si="1086"/>
        <v>0.90999999999999992</v>
      </c>
      <c r="AP256" s="25">
        <f t="shared" si="1086"/>
        <v>0.90999999999999992</v>
      </c>
    </row>
    <row r="257" spans="2:42" hidden="1" outlineLevel="1" x14ac:dyDescent="0.25">
      <c r="B257" s="1">
        <f t="shared" si="873"/>
        <v>31</v>
      </c>
      <c r="F257" s="24">
        <f t="shared" si="878"/>
        <v>49369</v>
      </c>
      <c r="G257" s="25">
        <f t="shared" si="868"/>
        <v>0.92037804579878457</v>
      </c>
      <c r="H257" s="25"/>
      <c r="I257" s="25"/>
      <c r="J257" s="25"/>
      <c r="K257" s="25"/>
      <c r="L257" s="25"/>
      <c r="M257" s="25"/>
      <c r="N257" s="25"/>
      <c r="O257" s="23"/>
      <c r="P257" s="25">
        <f t="shared" si="967"/>
        <v>1</v>
      </c>
      <c r="Q257" s="25">
        <f t="shared" si="968"/>
        <v>0.86538646580420497</v>
      </c>
      <c r="R257" s="25">
        <f t="shared" si="969"/>
        <v>0.86538646580420497</v>
      </c>
      <c r="S257" s="25">
        <f t="shared" si="970"/>
        <v>1</v>
      </c>
      <c r="T257" s="25">
        <f t="shared" si="971"/>
        <v>1</v>
      </c>
      <c r="U257" s="25">
        <f t="shared" si="972"/>
        <v>0.86538646580420497</v>
      </c>
      <c r="V257" s="25">
        <f t="shared" si="973"/>
        <v>0.86538646580420497</v>
      </c>
      <c r="W257" s="25">
        <f t="shared" si="974"/>
        <v>1</v>
      </c>
      <c r="X257" s="25">
        <f t="shared" si="975"/>
        <v>1</v>
      </c>
      <c r="Y257" s="25">
        <f t="shared" si="976"/>
        <v>1</v>
      </c>
      <c r="Z257" s="25">
        <f t="shared" si="977"/>
        <v>1</v>
      </c>
      <c r="AA257" s="25">
        <f t="shared" si="978"/>
        <v>1</v>
      </c>
      <c r="AB257" s="25">
        <f t="shared" si="979"/>
        <v>1</v>
      </c>
      <c r="AC257" s="25">
        <f t="shared" si="980"/>
        <v>0.88122431721570171</v>
      </c>
      <c r="AD257" s="25">
        <f t="shared" si="981"/>
        <v>0.87940059366484791</v>
      </c>
      <c r="AE257" s="25">
        <f t="shared" si="982"/>
        <v>0.91372488601259316</v>
      </c>
      <c r="AF257" s="25">
        <f t="shared" si="982"/>
        <v>0.87989411178109267</v>
      </c>
      <c r="AG257" s="25">
        <f t="shared" ref="AG257" si="1088">IF($F257=AG$4,1,IF($F257&gt;=EDATE(AG$4,12),IF(AG$12="Prior Year",AG245*(1-AG$11),AG245-AG$11),IF(AG256&gt;0,AG256,0)))*IF($F257&lt;EDATE(AG$4,AG$5*12),1,0)</f>
        <v>0</v>
      </c>
      <c r="AH257" s="25">
        <f t="shared" si="984"/>
        <v>0.88122431721570171</v>
      </c>
      <c r="AI257" s="25">
        <f t="shared" si="984"/>
        <v>0.92293112397423616</v>
      </c>
      <c r="AJ257" s="25">
        <f t="shared" ref="AJ257:AK257" si="1089">IF($F257=AJ$4,1,IF($F257&gt;=EDATE(AJ$4,12),IF(AJ$12="Prior Year",AJ245*(1-AJ$11),AJ245-AJ$11),IF(AJ256&gt;0,AJ256,0)))*IF($F257&lt;EDATE(AJ$4,AJ$5*12),1,0)</f>
        <v>0.92293112397423616</v>
      </c>
      <c r="AK257" s="25">
        <f t="shared" si="1089"/>
        <v>0.92293112397423616</v>
      </c>
      <c r="AL257" s="25">
        <f t="shared" ref="AL257:AP257" si="1090">IF($F257=AL$4,1,IF($F257&gt;=EDATE(AL$4,12),IF(AL$12="Prior Year",AL245*(1-AL$11),AL245-AL$11),IF(AL256&gt;0,AL256,0)))*IF($F257&lt;EDATE(AL$4,AL$5*12),1,0)</f>
        <v>0.92293112397423616</v>
      </c>
      <c r="AM257" s="25">
        <f t="shared" si="1090"/>
        <v>0.92293112397423616</v>
      </c>
      <c r="AN257" s="25">
        <f t="shared" ref="AN257" si="1091">IF($F257=AN$4,1,IF($F257&gt;=EDATE(AN$4,12),IF(AN$12="Prior Year",AN245*(1-AN$11),AN245-AN$11),IF(AN256&gt;0,AN256,0)))*IF($F257&lt;EDATE(AN$4,AN$5*12),1,0)</f>
        <v>0.92293112397423616</v>
      </c>
      <c r="AO257" s="25">
        <f t="shared" si="1090"/>
        <v>0.90999999999999992</v>
      </c>
      <c r="AP257" s="25">
        <f t="shared" si="1090"/>
        <v>0.90999999999999992</v>
      </c>
    </row>
    <row r="258" spans="2:42" hidden="1" outlineLevel="1" x14ac:dyDescent="0.25">
      <c r="B258" s="1">
        <f t="shared" si="873"/>
        <v>30</v>
      </c>
      <c r="F258" s="24">
        <f t="shared" si="878"/>
        <v>49400</v>
      </c>
      <c r="G258" s="25">
        <f t="shared" si="868"/>
        <v>0.92037804579878457</v>
      </c>
      <c r="H258" s="25"/>
      <c r="I258" s="25"/>
      <c r="J258" s="25"/>
      <c r="K258" s="25"/>
      <c r="L258" s="25"/>
      <c r="M258" s="25"/>
      <c r="N258" s="25"/>
      <c r="O258" s="23"/>
      <c r="P258" s="25">
        <f t="shared" si="967"/>
        <v>1</v>
      </c>
      <c r="Q258" s="25">
        <f t="shared" si="968"/>
        <v>0.86538646580420497</v>
      </c>
      <c r="R258" s="25">
        <f t="shared" si="969"/>
        <v>0.86538646580420497</v>
      </c>
      <c r="S258" s="25">
        <f t="shared" si="970"/>
        <v>1</v>
      </c>
      <c r="T258" s="25">
        <f t="shared" si="971"/>
        <v>1</v>
      </c>
      <c r="U258" s="25">
        <f t="shared" si="972"/>
        <v>0.86538646580420497</v>
      </c>
      <c r="V258" s="25">
        <f t="shared" si="973"/>
        <v>0.86538646580420497</v>
      </c>
      <c r="W258" s="25">
        <f t="shared" si="974"/>
        <v>1</v>
      </c>
      <c r="X258" s="25">
        <f t="shared" si="975"/>
        <v>1</v>
      </c>
      <c r="Y258" s="25">
        <f t="shared" si="976"/>
        <v>1</v>
      </c>
      <c r="Z258" s="25">
        <f t="shared" si="977"/>
        <v>1</v>
      </c>
      <c r="AA258" s="25">
        <f t="shared" si="978"/>
        <v>1</v>
      </c>
      <c r="AB258" s="25">
        <f t="shared" si="979"/>
        <v>1</v>
      </c>
      <c r="AC258" s="25">
        <f t="shared" si="980"/>
        <v>0.88122431721570171</v>
      </c>
      <c r="AD258" s="25">
        <f t="shared" si="981"/>
        <v>0.87940059366484791</v>
      </c>
      <c r="AE258" s="25">
        <f t="shared" si="982"/>
        <v>0.91372488601259316</v>
      </c>
      <c r="AF258" s="25">
        <f t="shared" si="982"/>
        <v>0.87989411178109267</v>
      </c>
      <c r="AG258" s="25">
        <f t="shared" ref="AG258" si="1092">IF($F258=AG$4,1,IF($F258&gt;=EDATE(AG$4,12),IF(AG$12="Prior Year",AG246*(1-AG$11),AG246-AG$11),IF(AG257&gt;0,AG257,0)))*IF($F258&lt;EDATE(AG$4,AG$5*12),1,0)</f>
        <v>0</v>
      </c>
      <c r="AH258" s="25">
        <f t="shared" si="984"/>
        <v>0.88122431721570171</v>
      </c>
      <c r="AI258" s="25">
        <f t="shared" si="984"/>
        <v>0.92293112397423616</v>
      </c>
      <c r="AJ258" s="25">
        <f t="shared" ref="AJ258:AK258" si="1093">IF($F258=AJ$4,1,IF($F258&gt;=EDATE(AJ$4,12),IF(AJ$12="Prior Year",AJ246*(1-AJ$11),AJ246-AJ$11),IF(AJ257&gt;0,AJ257,0)))*IF($F258&lt;EDATE(AJ$4,AJ$5*12),1,0)</f>
        <v>0.92293112397423616</v>
      </c>
      <c r="AK258" s="25">
        <f t="shared" si="1093"/>
        <v>0.92293112397423616</v>
      </c>
      <c r="AL258" s="25">
        <f t="shared" ref="AL258:AP258" si="1094">IF($F258=AL$4,1,IF($F258&gt;=EDATE(AL$4,12),IF(AL$12="Prior Year",AL246*(1-AL$11),AL246-AL$11),IF(AL257&gt;0,AL257,0)))*IF($F258&lt;EDATE(AL$4,AL$5*12),1,0)</f>
        <v>0.92293112397423616</v>
      </c>
      <c r="AM258" s="25">
        <f t="shared" si="1094"/>
        <v>0.92293112397423616</v>
      </c>
      <c r="AN258" s="25">
        <f t="shared" ref="AN258" si="1095">IF($F258=AN$4,1,IF($F258&gt;=EDATE(AN$4,12),IF(AN$12="Prior Year",AN246*(1-AN$11),AN246-AN$11),IF(AN257&gt;0,AN257,0)))*IF($F258&lt;EDATE(AN$4,AN$5*12),1,0)</f>
        <v>0.92293112397423616</v>
      </c>
      <c r="AO258" s="25">
        <f t="shared" si="1094"/>
        <v>0.90999999999999992</v>
      </c>
      <c r="AP258" s="25">
        <f t="shared" si="1094"/>
        <v>0.90999999999999992</v>
      </c>
    </row>
    <row r="259" spans="2:42" hidden="1" outlineLevel="1" x14ac:dyDescent="0.25">
      <c r="B259" s="1">
        <f t="shared" si="873"/>
        <v>31</v>
      </c>
      <c r="F259" s="24">
        <f t="shared" si="878"/>
        <v>49430</v>
      </c>
      <c r="G259" s="25">
        <f t="shared" si="868"/>
        <v>0.92037804579878457</v>
      </c>
      <c r="H259" s="25"/>
      <c r="I259" s="25"/>
      <c r="J259" s="25"/>
      <c r="K259" s="25"/>
      <c r="L259" s="25"/>
      <c r="M259" s="25"/>
      <c r="N259" s="25"/>
      <c r="O259" s="23"/>
      <c r="P259" s="25">
        <f t="shared" si="967"/>
        <v>1</v>
      </c>
      <c r="Q259" s="25">
        <f t="shared" si="968"/>
        <v>0.86538646580420497</v>
      </c>
      <c r="R259" s="25">
        <f t="shared" si="969"/>
        <v>0.86538646580420497</v>
      </c>
      <c r="S259" s="25">
        <f t="shared" si="970"/>
        <v>1</v>
      </c>
      <c r="T259" s="25">
        <f t="shared" si="971"/>
        <v>1</v>
      </c>
      <c r="U259" s="25">
        <f t="shared" si="972"/>
        <v>0.86538646580420497</v>
      </c>
      <c r="V259" s="25">
        <f t="shared" si="973"/>
        <v>0.86538646580420497</v>
      </c>
      <c r="W259" s="25">
        <f t="shared" si="974"/>
        <v>1</v>
      </c>
      <c r="X259" s="25">
        <f t="shared" si="975"/>
        <v>1</v>
      </c>
      <c r="Y259" s="25">
        <f t="shared" si="976"/>
        <v>1</v>
      </c>
      <c r="Z259" s="25">
        <f t="shared" si="977"/>
        <v>1</v>
      </c>
      <c r="AA259" s="25">
        <f t="shared" si="978"/>
        <v>1</v>
      </c>
      <c r="AB259" s="25">
        <f t="shared" si="979"/>
        <v>1</v>
      </c>
      <c r="AC259" s="25">
        <f t="shared" si="980"/>
        <v>0.88122431721570171</v>
      </c>
      <c r="AD259" s="25">
        <f t="shared" si="981"/>
        <v>0.87940059366484791</v>
      </c>
      <c r="AE259" s="25">
        <f t="shared" si="982"/>
        <v>0.91372488601259316</v>
      </c>
      <c r="AF259" s="25">
        <f t="shared" si="982"/>
        <v>0.87989411178109267</v>
      </c>
      <c r="AG259" s="25">
        <f t="shared" ref="AG259" si="1096">IF($F259=AG$4,1,IF($F259&gt;=EDATE(AG$4,12),IF(AG$12="Prior Year",AG247*(1-AG$11),AG247-AG$11),IF(AG258&gt;0,AG258,0)))*IF($F259&lt;EDATE(AG$4,AG$5*12),1,0)</f>
        <v>0</v>
      </c>
      <c r="AH259" s="25">
        <f t="shared" si="984"/>
        <v>0.88122431721570171</v>
      </c>
      <c r="AI259" s="25">
        <f t="shared" si="984"/>
        <v>0.92293112397423616</v>
      </c>
      <c r="AJ259" s="25">
        <f t="shared" ref="AJ259:AK259" si="1097">IF($F259=AJ$4,1,IF($F259&gt;=EDATE(AJ$4,12),IF(AJ$12="Prior Year",AJ247*(1-AJ$11),AJ247-AJ$11),IF(AJ258&gt;0,AJ258,0)))*IF($F259&lt;EDATE(AJ$4,AJ$5*12),1,0)</f>
        <v>0.92293112397423616</v>
      </c>
      <c r="AK259" s="25">
        <f t="shared" si="1097"/>
        <v>0.92293112397423616</v>
      </c>
      <c r="AL259" s="25">
        <f t="shared" ref="AL259:AP259" si="1098">IF($F259=AL$4,1,IF($F259&gt;=EDATE(AL$4,12),IF(AL$12="Prior Year",AL247*(1-AL$11),AL247-AL$11),IF(AL258&gt;0,AL258,0)))*IF($F259&lt;EDATE(AL$4,AL$5*12),1,0)</f>
        <v>0.92293112397423616</v>
      </c>
      <c r="AM259" s="25">
        <f t="shared" si="1098"/>
        <v>0.92293112397423616</v>
      </c>
      <c r="AN259" s="25">
        <f t="shared" ref="AN259" si="1099">IF($F259=AN$4,1,IF($F259&gt;=EDATE(AN$4,12),IF(AN$12="Prior Year",AN247*(1-AN$11),AN247-AN$11),IF(AN258&gt;0,AN258,0)))*IF($F259&lt;EDATE(AN$4,AN$5*12),1,0)</f>
        <v>0.92293112397423616</v>
      </c>
      <c r="AO259" s="25">
        <f t="shared" si="1098"/>
        <v>0.90999999999999992</v>
      </c>
      <c r="AP259" s="25">
        <f t="shared" si="1098"/>
        <v>0.90999999999999992</v>
      </c>
    </row>
    <row r="260" spans="2:42" hidden="1" outlineLevel="1" x14ac:dyDescent="0.25">
      <c r="B260" s="1">
        <f t="shared" si="873"/>
        <v>30</v>
      </c>
      <c r="F260" s="24">
        <f t="shared" si="878"/>
        <v>49461</v>
      </c>
      <c r="G260" s="25">
        <f t="shared" si="868"/>
        <v>0.92037804579878457</v>
      </c>
      <c r="H260" s="25"/>
      <c r="I260" s="25"/>
      <c r="J260" s="25"/>
      <c r="K260" s="25"/>
      <c r="L260" s="25"/>
      <c r="M260" s="25"/>
      <c r="N260" s="25"/>
      <c r="O260" s="23"/>
      <c r="P260" s="25">
        <f t="shared" si="967"/>
        <v>1</v>
      </c>
      <c r="Q260" s="25">
        <f t="shared" si="968"/>
        <v>0.86538646580420497</v>
      </c>
      <c r="R260" s="25">
        <f t="shared" si="969"/>
        <v>0.86538646580420497</v>
      </c>
      <c r="S260" s="25">
        <f t="shared" si="970"/>
        <v>1</v>
      </c>
      <c r="T260" s="25">
        <f t="shared" si="971"/>
        <v>1</v>
      </c>
      <c r="U260" s="25">
        <f t="shared" si="972"/>
        <v>0.86538646580420497</v>
      </c>
      <c r="V260" s="25">
        <f t="shared" si="973"/>
        <v>0.86538646580420497</v>
      </c>
      <c r="W260" s="25">
        <f t="shared" si="974"/>
        <v>1</v>
      </c>
      <c r="X260" s="25">
        <f t="shared" si="975"/>
        <v>1</v>
      </c>
      <c r="Y260" s="25">
        <f t="shared" si="976"/>
        <v>1</v>
      </c>
      <c r="Z260" s="25">
        <f t="shared" si="977"/>
        <v>1</v>
      </c>
      <c r="AA260" s="25">
        <f t="shared" si="978"/>
        <v>1</v>
      </c>
      <c r="AB260" s="25">
        <f t="shared" si="979"/>
        <v>1</v>
      </c>
      <c r="AC260" s="25">
        <f t="shared" si="980"/>
        <v>0.88122431721570171</v>
      </c>
      <c r="AD260" s="25">
        <f t="shared" si="981"/>
        <v>0.87940059366484791</v>
      </c>
      <c r="AE260" s="25">
        <f t="shared" si="982"/>
        <v>0.91372488601259316</v>
      </c>
      <c r="AF260" s="25">
        <f t="shared" si="982"/>
        <v>0.87989411178109267</v>
      </c>
      <c r="AG260" s="25">
        <f t="shared" ref="AG260" si="1100">IF($F260=AG$4,1,IF($F260&gt;=EDATE(AG$4,12),IF(AG$12="Prior Year",AG248*(1-AG$11),AG248-AG$11),IF(AG259&gt;0,AG259,0)))*IF($F260&lt;EDATE(AG$4,AG$5*12),1,0)</f>
        <v>0</v>
      </c>
      <c r="AH260" s="25">
        <f t="shared" si="984"/>
        <v>0.88122431721570171</v>
      </c>
      <c r="AI260" s="25">
        <f t="shared" si="984"/>
        <v>0.92293112397423616</v>
      </c>
      <c r="AJ260" s="25">
        <f t="shared" ref="AJ260:AK260" si="1101">IF($F260=AJ$4,1,IF($F260&gt;=EDATE(AJ$4,12),IF(AJ$12="Prior Year",AJ248*(1-AJ$11),AJ248-AJ$11),IF(AJ259&gt;0,AJ259,0)))*IF($F260&lt;EDATE(AJ$4,AJ$5*12),1,0)</f>
        <v>0.92293112397423616</v>
      </c>
      <c r="AK260" s="25">
        <f t="shared" si="1101"/>
        <v>0.92293112397423616</v>
      </c>
      <c r="AL260" s="25">
        <f t="shared" ref="AL260:AP260" si="1102">IF($F260=AL$4,1,IF($F260&gt;=EDATE(AL$4,12),IF(AL$12="Prior Year",AL248*(1-AL$11),AL248-AL$11),IF(AL259&gt;0,AL259,0)))*IF($F260&lt;EDATE(AL$4,AL$5*12),1,0)</f>
        <v>0.92293112397423616</v>
      </c>
      <c r="AM260" s="25">
        <f t="shared" si="1102"/>
        <v>0.92293112397423616</v>
      </c>
      <c r="AN260" s="25">
        <f t="shared" ref="AN260" si="1103">IF($F260=AN$4,1,IF($F260&gt;=EDATE(AN$4,12),IF(AN$12="Prior Year",AN248*(1-AN$11),AN248-AN$11),IF(AN259&gt;0,AN259,0)))*IF($F260&lt;EDATE(AN$4,AN$5*12),1,0)</f>
        <v>0.92293112397423616</v>
      </c>
      <c r="AO260" s="25">
        <f t="shared" si="1102"/>
        <v>0.90999999999999992</v>
      </c>
      <c r="AP260" s="25">
        <f t="shared" si="1102"/>
        <v>0.90999999999999992</v>
      </c>
    </row>
    <row r="261" spans="2:42" hidden="1" outlineLevel="1" x14ac:dyDescent="0.25">
      <c r="B261" s="1">
        <f t="shared" si="873"/>
        <v>31</v>
      </c>
      <c r="F261" s="24">
        <f t="shared" si="878"/>
        <v>49491</v>
      </c>
      <c r="G261" s="25">
        <f t="shared" si="868"/>
        <v>0.9188965248134201</v>
      </c>
      <c r="H261" s="25"/>
      <c r="I261" s="25"/>
      <c r="J261" s="25"/>
      <c r="K261" s="25"/>
      <c r="L261" s="25"/>
      <c r="M261" s="25"/>
      <c r="N261" s="25"/>
      <c r="O261" s="23"/>
      <c r="P261" s="25">
        <f t="shared" si="967"/>
        <v>1</v>
      </c>
      <c r="Q261" s="25">
        <f t="shared" si="968"/>
        <v>0.86538646580420497</v>
      </c>
      <c r="R261" s="25">
        <f t="shared" si="969"/>
        <v>0.86538646580420497</v>
      </c>
      <c r="S261" s="25">
        <f t="shared" si="970"/>
        <v>1</v>
      </c>
      <c r="T261" s="25">
        <f t="shared" si="971"/>
        <v>1</v>
      </c>
      <c r="U261" s="25">
        <f t="shared" si="972"/>
        <v>0.86538646580420497</v>
      </c>
      <c r="V261" s="25">
        <f t="shared" si="973"/>
        <v>0.86538646580420497</v>
      </c>
      <c r="W261" s="25">
        <f t="shared" si="974"/>
        <v>1</v>
      </c>
      <c r="X261" s="25">
        <f t="shared" si="975"/>
        <v>1</v>
      </c>
      <c r="Y261" s="25">
        <f t="shared" si="976"/>
        <v>1</v>
      </c>
      <c r="Z261" s="25">
        <f t="shared" si="977"/>
        <v>1</v>
      </c>
      <c r="AA261" s="25">
        <f t="shared" si="978"/>
        <v>1</v>
      </c>
      <c r="AB261" s="25">
        <f t="shared" si="979"/>
        <v>1</v>
      </c>
      <c r="AC261" s="25">
        <f t="shared" si="980"/>
        <v>0.88122431721570171</v>
      </c>
      <c r="AD261" s="25">
        <f t="shared" si="981"/>
        <v>0.87940059366484791</v>
      </c>
      <c r="AE261" s="25">
        <f t="shared" si="982"/>
        <v>0.91372488601259316</v>
      </c>
      <c r="AF261" s="25">
        <f t="shared" si="982"/>
        <v>0.65524614636698242</v>
      </c>
      <c r="AG261" s="25">
        <f t="shared" ref="AG261" si="1104">IF($F261=AG$4,1,IF($F261&gt;=EDATE(AG$4,12),IF(AG$12="Prior Year",AG249*(1-AG$11),AG249-AG$11),IF(AG260&gt;0,AG260,0)))*IF($F261&lt;EDATE(AG$4,AG$5*12),1,0)</f>
        <v>0</v>
      </c>
      <c r="AH261" s="25">
        <f t="shared" si="984"/>
        <v>0.88122431721570171</v>
      </c>
      <c r="AI261" s="25">
        <f t="shared" si="984"/>
        <v>0.92293112397423616</v>
      </c>
      <c r="AJ261" s="25">
        <f t="shared" ref="AJ261:AK261" si="1105">IF($F261=AJ$4,1,IF($F261&gt;=EDATE(AJ$4,12),IF(AJ$12="Prior Year",AJ249*(1-AJ$11),AJ249-AJ$11),IF(AJ260&gt;0,AJ260,0)))*IF($F261&lt;EDATE(AJ$4,AJ$5*12),1,0)</f>
        <v>0.92293112397423616</v>
      </c>
      <c r="AK261" s="25">
        <f t="shared" si="1105"/>
        <v>0.92293112397423616</v>
      </c>
      <c r="AL261" s="25">
        <f t="shared" ref="AL261:AP261" si="1106">IF($F261=AL$4,1,IF($F261&gt;=EDATE(AL$4,12),IF(AL$12="Prior Year",AL249*(1-AL$11),AL249-AL$11),IF(AL260&gt;0,AL260,0)))*IF($F261&lt;EDATE(AL$4,AL$5*12),1,0)</f>
        <v>0.92293112397423616</v>
      </c>
      <c r="AM261" s="25">
        <f t="shared" si="1106"/>
        <v>0.92293112397423616</v>
      </c>
      <c r="AN261" s="25">
        <f t="shared" ref="AN261" si="1107">IF($F261=AN$4,1,IF($F261&gt;=EDATE(AN$4,12),IF(AN$12="Prior Year",AN249*(1-AN$11),AN249-AN$11),IF(AN260&gt;0,AN260,0)))*IF($F261&lt;EDATE(AN$4,AN$5*12),1,0)</f>
        <v>0.92293112397423616</v>
      </c>
      <c r="AO261" s="25">
        <f t="shared" si="1106"/>
        <v>0.90999999999999992</v>
      </c>
      <c r="AP261" s="25">
        <f t="shared" si="1106"/>
        <v>0.90999999999999992</v>
      </c>
    </row>
    <row r="262" spans="2:42" hidden="1" outlineLevel="1" x14ac:dyDescent="0.25">
      <c r="B262" s="1">
        <f t="shared" si="873"/>
        <v>31</v>
      </c>
      <c r="F262" s="24">
        <f t="shared" si="878"/>
        <v>49522</v>
      </c>
      <c r="G262" s="25">
        <f t="shared" si="868"/>
        <v>0.91697302514316292</v>
      </c>
      <c r="H262" s="25"/>
      <c r="I262" s="25"/>
      <c r="J262" s="25"/>
      <c r="K262" s="25"/>
      <c r="L262" s="25"/>
      <c r="M262" s="25"/>
      <c r="N262" s="25"/>
      <c r="O262" s="23"/>
      <c r="P262" s="25">
        <f t="shared" si="967"/>
        <v>0</v>
      </c>
      <c r="Q262" s="25">
        <f t="shared" si="968"/>
        <v>0.86538646580420497</v>
      </c>
      <c r="R262" s="25">
        <f t="shared" si="969"/>
        <v>0.86538646580420497</v>
      </c>
      <c r="S262" s="25">
        <f t="shared" si="970"/>
        <v>1</v>
      </c>
      <c r="T262" s="25">
        <f t="shared" si="971"/>
        <v>1</v>
      </c>
      <c r="U262" s="25">
        <f t="shared" si="972"/>
        <v>0.86538646580420497</v>
      </c>
      <c r="V262" s="25">
        <f t="shared" si="973"/>
        <v>0.86538646580420497</v>
      </c>
      <c r="W262" s="25">
        <f t="shared" si="974"/>
        <v>1</v>
      </c>
      <c r="X262" s="25">
        <f t="shared" si="975"/>
        <v>1</v>
      </c>
      <c r="Y262" s="25">
        <f t="shared" si="976"/>
        <v>1</v>
      </c>
      <c r="Z262" s="25">
        <f t="shared" si="977"/>
        <v>1</v>
      </c>
      <c r="AA262" s="25">
        <f t="shared" si="978"/>
        <v>1</v>
      </c>
      <c r="AB262" s="25">
        <f t="shared" si="979"/>
        <v>1</v>
      </c>
      <c r="AC262" s="25">
        <f t="shared" si="980"/>
        <v>0.88122431721570171</v>
      </c>
      <c r="AD262" s="25">
        <f t="shared" si="981"/>
        <v>0.87940059366484791</v>
      </c>
      <c r="AE262" s="25">
        <f t="shared" si="982"/>
        <v>0.91372488601259316</v>
      </c>
      <c r="AF262" s="25">
        <f t="shared" si="982"/>
        <v>0.65524614636698242</v>
      </c>
      <c r="AG262" s="25">
        <f t="shared" ref="AG262" si="1108">IF($F262=AG$4,1,IF($F262&gt;=EDATE(AG$4,12),IF(AG$12="Prior Year",AG250*(1-AG$11),AG250-AG$11),IF(AG261&gt;0,AG261,0)))*IF($F262&lt;EDATE(AG$4,AG$5*12),1,0)</f>
        <v>0</v>
      </c>
      <c r="AH262" s="25">
        <f t="shared" si="984"/>
        <v>0.88122431721570171</v>
      </c>
      <c r="AI262" s="25">
        <f t="shared" si="984"/>
        <v>0.92293112397423616</v>
      </c>
      <c r="AJ262" s="25">
        <f t="shared" ref="AJ262:AK262" si="1109">IF($F262=AJ$4,1,IF($F262&gt;=EDATE(AJ$4,12),IF(AJ$12="Prior Year",AJ250*(1-AJ$11),AJ250-AJ$11),IF(AJ261&gt;0,AJ261,0)))*IF($F262&lt;EDATE(AJ$4,AJ$5*12),1,0)</f>
        <v>0.92293112397423616</v>
      </c>
      <c r="AK262" s="25">
        <f t="shared" si="1109"/>
        <v>0.92293112397423616</v>
      </c>
      <c r="AL262" s="25">
        <f t="shared" ref="AL262:AP262" si="1110">IF($F262=AL$4,1,IF($F262&gt;=EDATE(AL$4,12),IF(AL$12="Prior Year",AL250*(1-AL$11),AL250-AL$11),IF(AL261&gt;0,AL261,0)))*IF($F262&lt;EDATE(AL$4,AL$5*12),1,0)</f>
        <v>0.92293112397423616</v>
      </c>
      <c r="AM262" s="25">
        <f t="shared" si="1110"/>
        <v>0.92293112397423616</v>
      </c>
      <c r="AN262" s="25">
        <f t="shared" ref="AN262" si="1111">IF($F262=AN$4,1,IF($F262&gt;=EDATE(AN$4,12),IF(AN$12="Prior Year",AN250*(1-AN$11),AN250-AN$11),IF(AN261&gt;0,AN261,0)))*IF($F262&lt;EDATE(AN$4,AN$5*12),1,0)</f>
        <v>0.92293112397423616</v>
      </c>
      <c r="AO262" s="25">
        <f t="shared" si="1110"/>
        <v>0.90999999999999992</v>
      </c>
      <c r="AP262" s="25">
        <f t="shared" si="1110"/>
        <v>0.90999999999999992</v>
      </c>
    </row>
    <row r="263" spans="2:42" hidden="1" outlineLevel="1" x14ac:dyDescent="0.25">
      <c r="B263" s="1">
        <f t="shared" si="873"/>
        <v>30</v>
      </c>
      <c r="F263" s="24">
        <f t="shared" si="878"/>
        <v>49553</v>
      </c>
      <c r="G263" s="25">
        <f t="shared" si="868"/>
        <v>0.91697302514316292</v>
      </c>
      <c r="H263" s="25"/>
      <c r="I263" s="25"/>
      <c r="J263" s="25"/>
      <c r="K263" s="25"/>
      <c r="L263" s="25"/>
      <c r="M263" s="25"/>
      <c r="N263" s="25"/>
      <c r="O263" s="23"/>
      <c r="P263" s="25">
        <f t="shared" si="967"/>
        <v>0</v>
      </c>
      <c r="Q263" s="25">
        <f t="shared" si="968"/>
        <v>0.86538646580420497</v>
      </c>
      <c r="R263" s="25">
        <f t="shared" si="969"/>
        <v>0.86538646580420497</v>
      </c>
      <c r="S263" s="25">
        <f t="shared" si="970"/>
        <v>1</v>
      </c>
      <c r="T263" s="25">
        <f t="shared" si="971"/>
        <v>1</v>
      </c>
      <c r="U263" s="25">
        <f t="shared" si="972"/>
        <v>0.86538646580420497</v>
      </c>
      <c r="V263" s="25">
        <f t="shared" si="973"/>
        <v>0.86538646580420497</v>
      </c>
      <c r="W263" s="25">
        <f t="shared" si="974"/>
        <v>1</v>
      </c>
      <c r="X263" s="25">
        <f t="shared" si="975"/>
        <v>1</v>
      </c>
      <c r="Y263" s="25">
        <f t="shared" si="976"/>
        <v>1</v>
      </c>
      <c r="Z263" s="25">
        <f t="shared" si="977"/>
        <v>1</v>
      </c>
      <c r="AA263" s="25">
        <f t="shared" si="978"/>
        <v>1</v>
      </c>
      <c r="AB263" s="25">
        <f t="shared" si="979"/>
        <v>1</v>
      </c>
      <c r="AC263" s="25">
        <f t="shared" si="980"/>
        <v>0.88122431721570171</v>
      </c>
      <c r="AD263" s="25">
        <f t="shared" si="981"/>
        <v>0.87940059366484791</v>
      </c>
      <c r="AE263" s="25">
        <f t="shared" si="982"/>
        <v>0.91372488601259316</v>
      </c>
      <c r="AF263" s="25">
        <f t="shared" si="982"/>
        <v>0.65524614636698242</v>
      </c>
      <c r="AG263" s="25">
        <f t="shared" ref="AG263" si="1112">IF($F263=AG$4,1,IF($F263&gt;=EDATE(AG$4,12),IF(AG$12="Prior Year",AG251*(1-AG$11),AG251-AG$11),IF(AG262&gt;0,AG262,0)))*IF($F263&lt;EDATE(AG$4,AG$5*12),1,0)</f>
        <v>0</v>
      </c>
      <c r="AH263" s="25">
        <f t="shared" si="984"/>
        <v>0.88122431721570171</v>
      </c>
      <c r="AI263" s="25">
        <f t="shared" si="984"/>
        <v>0.92293112397423616</v>
      </c>
      <c r="AJ263" s="25">
        <f t="shared" ref="AJ263:AK263" si="1113">IF($F263=AJ$4,1,IF($F263&gt;=EDATE(AJ$4,12),IF(AJ$12="Prior Year",AJ251*(1-AJ$11),AJ251-AJ$11),IF(AJ262&gt;0,AJ262,0)))*IF($F263&lt;EDATE(AJ$4,AJ$5*12),1,0)</f>
        <v>0.92293112397423616</v>
      </c>
      <c r="AK263" s="25">
        <f t="shared" si="1113"/>
        <v>0.92293112397423616</v>
      </c>
      <c r="AL263" s="25">
        <f t="shared" ref="AL263:AP263" si="1114">IF($F263=AL$4,1,IF($F263&gt;=EDATE(AL$4,12),IF(AL$12="Prior Year",AL251*(1-AL$11),AL251-AL$11),IF(AL262&gt;0,AL262,0)))*IF($F263&lt;EDATE(AL$4,AL$5*12),1,0)</f>
        <v>0.92293112397423616</v>
      </c>
      <c r="AM263" s="25">
        <f t="shared" si="1114"/>
        <v>0.92293112397423616</v>
      </c>
      <c r="AN263" s="25">
        <f t="shared" ref="AN263" si="1115">IF($F263=AN$4,1,IF($F263&gt;=EDATE(AN$4,12),IF(AN$12="Prior Year",AN251*(1-AN$11),AN251-AN$11),IF(AN262&gt;0,AN262,0)))*IF($F263&lt;EDATE(AN$4,AN$5*12),1,0)</f>
        <v>0.92293112397423616</v>
      </c>
      <c r="AO263" s="25">
        <f t="shared" si="1114"/>
        <v>0.90999999999999992</v>
      </c>
      <c r="AP263" s="25">
        <f t="shared" si="1114"/>
        <v>0.90999999999999992</v>
      </c>
    </row>
    <row r="264" spans="2:42" hidden="1" outlineLevel="1" x14ac:dyDescent="0.25">
      <c r="B264" s="1">
        <f t="shared" si="873"/>
        <v>31</v>
      </c>
      <c r="F264" s="24">
        <f t="shared" si="878"/>
        <v>49583</v>
      </c>
      <c r="G264" s="25">
        <f t="shared" si="868"/>
        <v>0.91841344313913353</v>
      </c>
      <c r="H264" s="25"/>
      <c r="I264" s="25"/>
      <c r="J264" s="25"/>
      <c r="K264" s="25"/>
      <c r="L264" s="25"/>
      <c r="M264" s="25"/>
      <c r="N264" s="25"/>
      <c r="O264" s="23"/>
      <c r="P264" s="25">
        <f t="shared" si="967"/>
        <v>0</v>
      </c>
      <c r="Q264" s="25">
        <f t="shared" si="968"/>
        <v>0.86538646580420497</v>
      </c>
      <c r="R264" s="25">
        <f t="shared" si="969"/>
        <v>0.86538646580420497</v>
      </c>
      <c r="S264" s="25">
        <f t="shared" si="970"/>
        <v>1</v>
      </c>
      <c r="T264" s="25">
        <f t="shared" si="971"/>
        <v>1</v>
      </c>
      <c r="U264" s="25">
        <f t="shared" si="972"/>
        <v>0.86538646580420497</v>
      </c>
      <c r="V264" s="25">
        <f t="shared" si="973"/>
        <v>0.86538646580420497</v>
      </c>
      <c r="W264" s="25">
        <f t="shared" si="974"/>
        <v>1</v>
      </c>
      <c r="X264" s="25">
        <f t="shared" si="975"/>
        <v>1</v>
      </c>
      <c r="Y264" s="25">
        <f t="shared" si="976"/>
        <v>1</v>
      </c>
      <c r="Z264" s="25">
        <f t="shared" si="977"/>
        <v>1</v>
      </c>
      <c r="AA264" s="25">
        <f t="shared" si="978"/>
        <v>1</v>
      </c>
      <c r="AB264" s="25">
        <f t="shared" si="979"/>
        <v>1</v>
      </c>
      <c r="AC264" s="25">
        <f t="shared" si="980"/>
        <v>0.88122431721570171</v>
      </c>
      <c r="AD264" s="25">
        <f t="shared" si="981"/>
        <v>0.87940059366484791</v>
      </c>
      <c r="AE264" s="25">
        <f t="shared" si="982"/>
        <v>0.91372488601259316</v>
      </c>
      <c r="AF264" s="25">
        <f t="shared" si="982"/>
        <v>0.87366152848930989</v>
      </c>
      <c r="AG264" s="25">
        <f t="shared" ref="AG264" si="1116">IF($F264=AG$4,1,IF($F264&gt;=EDATE(AG$4,12),IF(AG$12="Prior Year",AG252*(1-AG$11),AG252-AG$11),IF(AG263&gt;0,AG263,0)))*IF($F264&lt;EDATE(AG$4,AG$5*12),1,0)</f>
        <v>0</v>
      </c>
      <c r="AH264" s="25">
        <f t="shared" si="984"/>
        <v>0.88122431721570171</v>
      </c>
      <c r="AI264" s="25">
        <f t="shared" si="984"/>
        <v>0.92293112397423616</v>
      </c>
      <c r="AJ264" s="25">
        <f t="shared" ref="AJ264:AK264" si="1117">IF($F264=AJ$4,1,IF($F264&gt;=EDATE(AJ$4,12),IF(AJ$12="Prior Year",AJ252*(1-AJ$11),AJ252-AJ$11),IF(AJ263&gt;0,AJ263,0)))*IF($F264&lt;EDATE(AJ$4,AJ$5*12),1,0)</f>
        <v>0.92293112397423616</v>
      </c>
      <c r="AK264" s="25">
        <f t="shared" si="1117"/>
        <v>0.92293112397423616</v>
      </c>
      <c r="AL264" s="25">
        <f t="shared" ref="AL264:AP264" si="1118">IF($F264=AL$4,1,IF($F264&gt;=EDATE(AL$4,12),IF(AL$12="Prior Year",AL252*(1-AL$11),AL252-AL$11),IF(AL263&gt;0,AL263,0)))*IF($F264&lt;EDATE(AL$4,AL$5*12),1,0)</f>
        <v>0.92293112397423616</v>
      </c>
      <c r="AM264" s="25">
        <f t="shared" si="1118"/>
        <v>0.92293112397423616</v>
      </c>
      <c r="AN264" s="25">
        <f t="shared" ref="AN264" si="1119">IF($F264=AN$4,1,IF($F264&gt;=EDATE(AN$4,12),IF(AN$12="Prior Year",AN252*(1-AN$11),AN252-AN$11),IF(AN263&gt;0,AN263,0)))*IF($F264&lt;EDATE(AN$4,AN$5*12),1,0)</f>
        <v>0.92293112397423616</v>
      </c>
      <c r="AO264" s="25">
        <f t="shared" si="1118"/>
        <v>0.90999999999999992</v>
      </c>
      <c r="AP264" s="25">
        <f t="shared" si="1118"/>
        <v>0.90999999999999992</v>
      </c>
    </row>
    <row r="265" spans="2:42" hidden="1" outlineLevel="1" x14ac:dyDescent="0.25">
      <c r="B265" s="1">
        <f t="shared" si="873"/>
        <v>30</v>
      </c>
      <c r="F265" s="24">
        <f t="shared" si="878"/>
        <v>49614</v>
      </c>
      <c r="G265" s="25">
        <f t="shared" si="868"/>
        <v>0.91810413539020763</v>
      </c>
      <c r="H265" s="25"/>
      <c r="I265" s="25"/>
      <c r="J265" s="25"/>
      <c r="K265" s="25"/>
      <c r="L265" s="25"/>
      <c r="M265" s="25"/>
      <c r="N265" s="25"/>
      <c r="O265" s="23"/>
      <c r="P265" s="25">
        <f t="shared" si="967"/>
        <v>0</v>
      </c>
      <c r="Q265" s="25">
        <f t="shared" si="968"/>
        <v>0.86538646580420497</v>
      </c>
      <c r="R265" s="25">
        <f t="shared" si="969"/>
        <v>0.86538646580420497</v>
      </c>
      <c r="S265" s="25">
        <f t="shared" si="970"/>
        <v>1</v>
      </c>
      <c r="T265" s="25">
        <f t="shared" si="971"/>
        <v>1</v>
      </c>
      <c r="U265" s="25">
        <f t="shared" si="972"/>
        <v>0.86538646580420497</v>
      </c>
      <c r="V265" s="25">
        <f t="shared" si="973"/>
        <v>0.86538646580420497</v>
      </c>
      <c r="W265" s="25">
        <f t="shared" si="974"/>
        <v>1</v>
      </c>
      <c r="X265" s="25">
        <f t="shared" si="975"/>
        <v>1</v>
      </c>
      <c r="Y265" s="25">
        <f t="shared" si="976"/>
        <v>1</v>
      </c>
      <c r="Z265" s="25">
        <f t="shared" si="977"/>
        <v>1</v>
      </c>
      <c r="AA265" s="25">
        <f t="shared" si="978"/>
        <v>1</v>
      </c>
      <c r="AB265" s="25">
        <f t="shared" si="979"/>
        <v>1</v>
      </c>
      <c r="AC265" s="25">
        <f t="shared" si="980"/>
        <v>0.88122431721570171</v>
      </c>
      <c r="AD265" s="25">
        <f t="shared" si="981"/>
        <v>0.87236538891552917</v>
      </c>
      <c r="AE265" s="25">
        <f t="shared" si="982"/>
        <v>0.91372488601259316</v>
      </c>
      <c r="AF265" s="25">
        <f t="shared" si="982"/>
        <v>0.87366152848930989</v>
      </c>
      <c r="AG265" s="25">
        <f t="shared" ref="AG265" si="1120">IF($F265=AG$4,1,IF($F265&gt;=EDATE(AG$4,12),IF(AG$12="Prior Year",AG253*(1-AG$11),AG253-AG$11),IF(AG264&gt;0,AG264,0)))*IF($F265&lt;EDATE(AG$4,AG$5*12),1,0)</f>
        <v>0</v>
      </c>
      <c r="AH265" s="25">
        <f t="shared" si="984"/>
        <v>0.88122431721570171</v>
      </c>
      <c r="AI265" s="25">
        <f t="shared" si="984"/>
        <v>0.92293112397423616</v>
      </c>
      <c r="AJ265" s="25">
        <f t="shared" ref="AJ265:AK265" si="1121">IF($F265=AJ$4,1,IF($F265&gt;=EDATE(AJ$4,12),IF(AJ$12="Prior Year",AJ253*(1-AJ$11),AJ253-AJ$11),IF(AJ264&gt;0,AJ264,0)))*IF($F265&lt;EDATE(AJ$4,AJ$5*12),1,0)</f>
        <v>0.92293112397423616</v>
      </c>
      <c r="AK265" s="25">
        <f t="shared" si="1121"/>
        <v>0.92293112397423616</v>
      </c>
      <c r="AL265" s="25">
        <f t="shared" ref="AL265:AP265" si="1122">IF($F265=AL$4,1,IF($F265&gt;=EDATE(AL$4,12),IF(AL$12="Prior Year",AL253*(1-AL$11),AL253-AL$11),IF(AL264&gt;0,AL264,0)))*IF($F265&lt;EDATE(AL$4,AL$5*12),1,0)</f>
        <v>0.92293112397423616</v>
      </c>
      <c r="AM265" s="25">
        <f t="shared" si="1122"/>
        <v>0.92293112397423616</v>
      </c>
      <c r="AN265" s="25">
        <f t="shared" ref="AN265" si="1123">IF($F265=AN$4,1,IF($F265&gt;=EDATE(AN$4,12),IF(AN$12="Prior Year",AN253*(1-AN$11),AN253-AN$11),IF(AN264&gt;0,AN264,0)))*IF($F265&lt;EDATE(AN$4,AN$5*12),1,0)</f>
        <v>0.92293112397423616</v>
      </c>
      <c r="AO265" s="25">
        <f t="shared" si="1122"/>
        <v>0.90999999999999992</v>
      </c>
      <c r="AP265" s="25">
        <f t="shared" si="1122"/>
        <v>0.90999999999999992</v>
      </c>
    </row>
    <row r="266" spans="2:42" hidden="1" outlineLevel="1" x14ac:dyDescent="0.25">
      <c r="B266" s="1">
        <f t="shared" si="873"/>
        <v>31</v>
      </c>
      <c r="F266" s="26">
        <f t="shared" si="878"/>
        <v>49644</v>
      </c>
      <c r="G266" s="27">
        <f t="shared" si="868"/>
        <v>0.91668172726056862</v>
      </c>
      <c r="H266" s="27"/>
      <c r="I266" s="27"/>
      <c r="J266" s="27"/>
      <c r="K266" s="27"/>
      <c r="L266" s="27"/>
      <c r="M266" s="27"/>
      <c r="N266" s="27"/>
      <c r="O266" s="28"/>
      <c r="P266" s="27">
        <f t="shared" si="967"/>
        <v>0</v>
      </c>
      <c r="Q266" s="27">
        <f t="shared" si="968"/>
        <v>0.86538646580420497</v>
      </c>
      <c r="R266" s="27">
        <f t="shared" si="969"/>
        <v>0.86538646580420497</v>
      </c>
      <c r="S266" s="27">
        <f t="shared" si="970"/>
        <v>1</v>
      </c>
      <c r="T266" s="27">
        <f t="shared" si="971"/>
        <v>1</v>
      </c>
      <c r="U266" s="27">
        <f t="shared" si="972"/>
        <v>0.86538646580420497</v>
      </c>
      <c r="V266" s="27">
        <f t="shared" si="973"/>
        <v>0.86538646580420497</v>
      </c>
      <c r="W266" s="27">
        <f t="shared" si="974"/>
        <v>1</v>
      </c>
      <c r="X266" s="27">
        <f t="shared" si="975"/>
        <v>1</v>
      </c>
      <c r="Y266" s="27">
        <f t="shared" si="976"/>
        <v>1</v>
      </c>
      <c r="Z266" s="27">
        <f t="shared" si="977"/>
        <v>1</v>
      </c>
      <c r="AA266" s="27">
        <f t="shared" si="978"/>
        <v>1</v>
      </c>
      <c r="AB266" s="27">
        <f t="shared" si="979"/>
        <v>1</v>
      </c>
      <c r="AC266" s="27">
        <f t="shared" si="980"/>
        <v>0.88122431721570171</v>
      </c>
      <c r="AD266" s="27">
        <f t="shared" si="981"/>
        <v>0.87236538891552917</v>
      </c>
      <c r="AE266" s="27">
        <f t="shared" si="982"/>
        <v>0.91372488601259316</v>
      </c>
      <c r="AF266" s="27">
        <f t="shared" si="982"/>
        <v>0.87366152848930989</v>
      </c>
      <c r="AG266" s="27">
        <f t="shared" ref="AG266" si="1124">IF($F266=AG$4,1,IF($F266&gt;=EDATE(AG$4,12),IF(AG$12="Prior Year",AG254*(1-AG$11),AG254-AG$11),IF(AG265&gt;0,AG265,0)))*IF($F266&lt;EDATE(AG$4,AG$5*12),1,0)</f>
        <v>0</v>
      </c>
      <c r="AH266" s="27">
        <f t="shared" si="984"/>
        <v>0.87505574699519184</v>
      </c>
      <c r="AI266" s="27">
        <f t="shared" si="984"/>
        <v>0.92293112397423616</v>
      </c>
      <c r="AJ266" s="27">
        <f t="shared" ref="AJ266:AK266" si="1125">IF($F266=AJ$4,1,IF($F266&gt;=EDATE(AJ$4,12),IF(AJ$12="Prior Year",AJ254*(1-AJ$11),AJ254-AJ$11),IF(AJ265&gt;0,AJ265,0)))*IF($F266&lt;EDATE(AJ$4,AJ$5*12),1,0)</f>
        <v>0.92293112397423616</v>
      </c>
      <c r="AK266" s="27">
        <f t="shared" si="1125"/>
        <v>0.92293112397423616</v>
      </c>
      <c r="AL266" s="27">
        <f t="shared" ref="AL266:AP266" si="1126">IF($F266=AL$4,1,IF($F266&gt;=EDATE(AL$4,12),IF(AL$12="Prior Year",AL254*(1-AL$11),AL254-AL$11),IF(AL265&gt;0,AL265,0)))*IF($F266&lt;EDATE(AL$4,AL$5*12),1,0)</f>
        <v>0.92293112397423616</v>
      </c>
      <c r="AM266" s="27">
        <f t="shared" si="1126"/>
        <v>0.92293112397423616</v>
      </c>
      <c r="AN266" s="27">
        <f t="shared" ref="AN266" si="1127">IF($F266=AN$4,1,IF($F266&gt;=EDATE(AN$4,12),IF(AN$12="Prior Year",AN254*(1-AN$11),AN254-AN$11),IF(AN265&gt;0,AN265,0)))*IF($F266&lt;EDATE(AN$4,AN$5*12),1,0)</f>
        <v>0.92293112397423616</v>
      </c>
      <c r="AO266" s="27">
        <f t="shared" si="1126"/>
        <v>0.90499999999999992</v>
      </c>
      <c r="AP266" s="27">
        <f t="shared" si="1126"/>
        <v>0.90999999999999992</v>
      </c>
    </row>
    <row r="267" spans="2:42" hidden="1" outlineLevel="1" x14ac:dyDescent="0.25">
      <c r="B267" s="1">
        <f t="shared" si="873"/>
        <v>31</v>
      </c>
      <c r="F267" s="24">
        <f t="shared" si="878"/>
        <v>49675</v>
      </c>
      <c r="G267" s="25">
        <f t="shared" si="868"/>
        <v>0.91485572770161505</v>
      </c>
      <c r="H267" s="25"/>
      <c r="I267" s="25"/>
      <c r="J267" s="25"/>
      <c r="K267" s="25"/>
      <c r="L267" s="25"/>
      <c r="M267" s="25"/>
      <c r="N267" s="25"/>
      <c r="O267" s="23"/>
      <c r="P267" s="25">
        <f t="shared" si="967"/>
        <v>0</v>
      </c>
      <c r="Q267" s="25">
        <f t="shared" si="968"/>
        <v>0.85846337407777129</v>
      </c>
      <c r="R267" s="25">
        <f t="shared" si="969"/>
        <v>0.85846337407777129</v>
      </c>
      <c r="S267" s="25">
        <f t="shared" si="970"/>
        <v>1</v>
      </c>
      <c r="T267" s="25">
        <f t="shared" si="971"/>
        <v>1</v>
      </c>
      <c r="U267" s="25">
        <f t="shared" si="972"/>
        <v>0.85846337407777129</v>
      </c>
      <c r="V267" s="25">
        <f t="shared" si="973"/>
        <v>0.85846337407777129</v>
      </c>
      <c r="W267" s="25">
        <f t="shared" si="974"/>
        <v>1</v>
      </c>
      <c r="X267" s="25">
        <f t="shared" si="975"/>
        <v>1</v>
      </c>
      <c r="Y267" s="25">
        <f t="shared" si="976"/>
        <v>1</v>
      </c>
      <c r="Z267" s="25">
        <f t="shared" si="977"/>
        <v>1</v>
      </c>
      <c r="AA267" s="25">
        <f t="shared" si="978"/>
        <v>1</v>
      </c>
      <c r="AB267" s="25">
        <f t="shared" si="979"/>
        <v>1</v>
      </c>
      <c r="AC267" s="25">
        <f t="shared" si="980"/>
        <v>0.87505574699519184</v>
      </c>
      <c r="AD267" s="25">
        <f t="shared" si="981"/>
        <v>0.87236538891552917</v>
      </c>
      <c r="AE267" s="25">
        <f t="shared" si="982"/>
        <v>0.90915626158253016</v>
      </c>
      <c r="AF267" s="25">
        <f t="shared" si="982"/>
        <v>0.87366152848930989</v>
      </c>
      <c r="AG267" s="25">
        <f t="shared" ref="AG267" si="1128">IF($F267=AG$4,1,IF($F267&gt;=EDATE(AG$4,12),IF(AG$12="Prior Year",AG255*(1-AG$11),AG255-AG$11),IF(AG266&gt;0,AG266,0)))*IF($F267&lt;EDATE(AG$4,AG$5*12),1,0)</f>
        <v>0</v>
      </c>
      <c r="AH267" s="25">
        <f t="shared" si="984"/>
        <v>0.87505574699519184</v>
      </c>
      <c r="AI267" s="25">
        <f t="shared" si="984"/>
        <v>0.91831646835436498</v>
      </c>
      <c r="AJ267" s="25">
        <f t="shared" ref="AJ267:AK267" si="1129">IF($F267=AJ$4,1,IF($F267&gt;=EDATE(AJ$4,12),IF(AJ$12="Prior Year",AJ255*(1-AJ$11),AJ255-AJ$11),IF(AJ266&gt;0,AJ266,0)))*IF($F267&lt;EDATE(AJ$4,AJ$5*12),1,0)</f>
        <v>0.91831646835436498</v>
      </c>
      <c r="AK267" s="25">
        <f t="shared" si="1129"/>
        <v>0.91831646835436498</v>
      </c>
      <c r="AL267" s="25">
        <f t="shared" ref="AL267:AP267" si="1130">IF($F267=AL$4,1,IF($F267&gt;=EDATE(AL$4,12),IF(AL$12="Prior Year",AL255*(1-AL$11),AL255-AL$11),IF(AL266&gt;0,AL266,0)))*IF($F267&lt;EDATE(AL$4,AL$5*12),1,0)</f>
        <v>0.91831646835436498</v>
      </c>
      <c r="AM267" s="25">
        <f t="shared" si="1130"/>
        <v>0.91831646835436498</v>
      </c>
      <c r="AN267" s="25">
        <f t="shared" ref="AN267" si="1131">IF($F267=AN$4,1,IF($F267&gt;=EDATE(AN$4,12),IF(AN$12="Prior Year",AN255*(1-AN$11),AN255-AN$11),IF(AN266&gt;0,AN266,0)))*IF($F267&lt;EDATE(AN$4,AN$5*12),1,0)</f>
        <v>0.91831646835436498</v>
      </c>
      <c r="AO267" s="25">
        <f t="shared" si="1130"/>
        <v>0.90499999999999992</v>
      </c>
      <c r="AP267" s="25">
        <f t="shared" si="1130"/>
        <v>0.90499999999999992</v>
      </c>
    </row>
    <row r="268" spans="2:42" hidden="1" outlineLevel="1" x14ac:dyDescent="0.25">
      <c r="B268" s="1">
        <f t="shared" si="873"/>
        <v>29</v>
      </c>
      <c r="F268" s="24">
        <f t="shared" si="878"/>
        <v>49706</v>
      </c>
      <c r="G268" s="25">
        <f t="shared" si="868"/>
        <v>0.91485572770161505</v>
      </c>
      <c r="H268" s="25"/>
      <c r="I268" s="25"/>
      <c r="J268" s="25"/>
      <c r="K268" s="25"/>
      <c r="L268" s="25"/>
      <c r="M268" s="25"/>
      <c r="N268" s="25"/>
      <c r="O268" s="23"/>
      <c r="P268" s="25">
        <f t="shared" si="967"/>
        <v>0</v>
      </c>
      <c r="Q268" s="25">
        <f t="shared" si="968"/>
        <v>0.85846337407777129</v>
      </c>
      <c r="R268" s="25">
        <f t="shared" si="969"/>
        <v>0.85846337407777129</v>
      </c>
      <c r="S268" s="25">
        <f t="shared" si="970"/>
        <v>1</v>
      </c>
      <c r="T268" s="25">
        <f t="shared" si="971"/>
        <v>1</v>
      </c>
      <c r="U268" s="25">
        <f t="shared" si="972"/>
        <v>0.85846337407777129</v>
      </c>
      <c r="V268" s="25">
        <f t="shared" si="973"/>
        <v>0.85846337407777129</v>
      </c>
      <c r="W268" s="25">
        <f t="shared" si="974"/>
        <v>1</v>
      </c>
      <c r="X268" s="25">
        <f t="shared" si="975"/>
        <v>1</v>
      </c>
      <c r="Y268" s="25">
        <f t="shared" si="976"/>
        <v>1</v>
      </c>
      <c r="Z268" s="25">
        <f t="shared" si="977"/>
        <v>1</v>
      </c>
      <c r="AA268" s="25">
        <f t="shared" si="978"/>
        <v>1</v>
      </c>
      <c r="AB268" s="25">
        <f t="shared" si="979"/>
        <v>1</v>
      </c>
      <c r="AC268" s="25">
        <f t="shared" si="980"/>
        <v>0.87505574699519184</v>
      </c>
      <c r="AD268" s="25">
        <f t="shared" si="981"/>
        <v>0.87236538891552917</v>
      </c>
      <c r="AE268" s="25">
        <f t="shared" si="982"/>
        <v>0.90915626158253016</v>
      </c>
      <c r="AF268" s="25">
        <f t="shared" si="982"/>
        <v>0.87366152848930989</v>
      </c>
      <c r="AG268" s="25">
        <f t="shared" ref="AG268" si="1132">IF($F268=AG$4,1,IF($F268&gt;=EDATE(AG$4,12),IF(AG$12="Prior Year",AG256*(1-AG$11),AG256-AG$11),IF(AG267&gt;0,AG267,0)))*IF($F268&lt;EDATE(AG$4,AG$5*12),1,0)</f>
        <v>0</v>
      </c>
      <c r="AH268" s="25">
        <f t="shared" si="984"/>
        <v>0.87505574699519184</v>
      </c>
      <c r="AI268" s="25">
        <f t="shared" si="984"/>
        <v>0.91831646835436498</v>
      </c>
      <c r="AJ268" s="25">
        <f t="shared" ref="AJ268:AK268" si="1133">IF($F268=AJ$4,1,IF($F268&gt;=EDATE(AJ$4,12),IF(AJ$12="Prior Year",AJ256*(1-AJ$11),AJ256-AJ$11),IF(AJ267&gt;0,AJ267,0)))*IF($F268&lt;EDATE(AJ$4,AJ$5*12),1,0)</f>
        <v>0.91831646835436498</v>
      </c>
      <c r="AK268" s="25">
        <f t="shared" si="1133"/>
        <v>0.91831646835436498</v>
      </c>
      <c r="AL268" s="25">
        <f t="shared" ref="AL268:AP268" si="1134">IF($F268=AL$4,1,IF($F268&gt;=EDATE(AL$4,12),IF(AL$12="Prior Year",AL256*(1-AL$11),AL256-AL$11),IF(AL267&gt;0,AL267,0)))*IF($F268&lt;EDATE(AL$4,AL$5*12),1,0)</f>
        <v>0.91831646835436498</v>
      </c>
      <c r="AM268" s="25">
        <f t="shared" si="1134"/>
        <v>0.91831646835436498</v>
      </c>
      <c r="AN268" s="25">
        <f t="shared" ref="AN268" si="1135">IF($F268=AN$4,1,IF($F268&gt;=EDATE(AN$4,12),IF(AN$12="Prior Year",AN256*(1-AN$11),AN256-AN$11),IF(AN267&gt;0,AN267,0)))*IF($F268&lt;EDATE(AN$4,AN$5*12),1,0)</f>
        <v>0.91831646835436498</v>
      </c>
      <c r="AO268" s="25">
        <f t="shared" si="1134"/>
        <v>0.90499999999999992</v>
      </c>
      <c r="AP268" s="25">
        <f t="shared" si="1134"/>
        <v>0.90499999999999992</v>
      </c>
    </row>
    <row r="269" spans="2:42" hidden="1" outlineLevel="1" x14ac:dyDescent="0.25">
      <c r="B269" s="1">
        <f t="shared" si="873"/>
        <v>31</v>
      </c>
      <c r="F269" s="24">
        <f t="shared" si="878"/>
        <v>49735</v>
      </c>
      <c r="G269" s="25">
        <f t="shared" si="868"/>
        <v>0.91485572770161505</v>
      </c>
      <c r="H269" s="25"/>
      <c r="I269" s="25"/>
      <c r="J269" s="25"/>
      <c r="K269" s="25"/>
      <c r="L269" s="25"/>
      <c r="M269" s="25"/>
      <c r="N269" s="25"/>
      <c r="O269" s="23"/>
      <c r="P269" s="25">
        <f t="shared" si="967"/>
        <v>0</v>
      </c>
      <c r="Q269" s="25">
        <f t="shared" si="968"/>
        <v>0.85846337407777129</v>
      </c>
      <c r="R269" s="25">
        <f t="shared" si="969"/>
        <v>0.85846337407777129</v>
      </c>
      <c r="S269" s="25">
        <f t="shared" si="970"/>
        <v>1</v>
      </c>
      <c r="T269" s="25">
        <f t="shared" si="971"/>
        <v>1</v>
      </c>
      <c r="U269" s="25">
        <f t="shared" si="972"/>
        <v>0.85846337407777129</v>
      </c>
      <c r="V269" s="25">
        <f t="shared" si="973"/>
        <v>0.85846337407777129</v>
      </c>
      <c r="W269" s="25">
        <f t="shared" si="974"/>
        <v>1</v>
      </c>
      <c r="X269" s="25">
        <f t="shared" si="975"/>
        <v>1</v>
      </c>
      <c r="Y269" s="25">
        <f t="shared" si="976"/>
        <v>1</v>
      </c>
      <c r="Z269" s="25">
        <f t="shared" si="977"/>
        <v>1</v>
      </c>
      <c r="AA269" s="25">
        <f t="shared" si="978"/>
        <v>1</v>
      </c>
      <c r="AB269" s="25">
        <f t="shared" si="979"/>
        <v>1</v>
      </c>
      <c r="AC269" s="25">
        <f t="shared" si="980"/>
        <v>0.87505574699519184</v>
      </c>
      <c r="AD269" s="25">
        <f t="shared" si="981"/>
        <v>0.87236538891552917</v>
      </c>
      <c r="AE269" s="25">
        <f t="shared" si="982"/>
        <v>0.90915626158253016</v>
      </c>
      <c r="AF269" s="25">
        <f t="shared" si="982"/>
        <v>0.87366152848930989</v>
      </c>
      <c r="AG269" s="25">
        <f t="shared" ref="AG269" si="1136">IF($F269=AG$4,1,IF($F269&gt;=EDATE(AG$4,12),IF(AG$12="Prior Year",AG257*(1-AG$11),AG257-AG$11),IF(AG268&gt;0,AG268,0)))*IF($F269&lt;EDATE(AG$4,AG$5*12),1,0)</f>
        <v>0</v>
      </c>
      <c r="AH269" s="25">
        <f t="shared" si="984"/>
        <v>0.87505574699519184</v>
      </c>
      <c r="AI269" s="25">
        <f t="shared" si="984"/>
        <v>0.91831646835436498</v>
      </c>
      <c r="AJ269" s="25">
        <f t="shared" ref="AJ269:AK269" si="1137">IF($F269=AJ$4,1,IF($F269&gt;=EDATE(AJ$4,12),IF(AJ$12="Prior Year",AJ257*(1-AJ$11),AJ257-AJ$11),IF(AJ268&gt;0,AJ268,0)))*IF($F269&lt;EDATE(AJ$4,AJ$5*12),1,0)</f>
        <v>0.91831646835436498</v>
      </c>
      <c r="AK269" s="25">
        <f t="shared" si="1137"/>
        <v>0.91831646835436498</v>
      </c>
      <c r="AL269" s="25">
        <f t="shared" ref="AL269:AP269" si="1138">IF($F269=AL$4,1,IF($F269&gt;=EDATE(AL$4,12),IF(AL$12="Prior Year",AL257*(1-AL$11),AL257-AL$11),IF(AL268&gt;0,AL268,0)))*IF($F269&lt;EDATE(AL$4,AL$5*12),1,0)</f>
        <v>0.91831646835436498</v>
      </c>
      <c r="AM269" s="25">
        <f t="shared" si="1138"/>
        <v>0.91831646835436498</v>
      </c>
      <c r="AN269" s="25">
        <f t="shared" ref="AN269" si="1139">IF($F269=AN$4,1,IF($F269&gt;=EDATE(AN$4,12),IF(AN$12="Prior Year",AN257*(1-AN$11),AN257-AN$11),IF(AN268&gt;0,AN268,0)))*IF($F269&lt;EDATE(AN$4,AN$5*12),1,0)</f>
        <v>0.91831646835436498</v>
      </c>
      <c r="AO269" s="25">
        <f t="shared" si="1138"/>
        <v>0.90499999999999992</v>
      </c>
      <c r="AP269" s="25">
        <f t="shared" si="1138"/>
        <v>0.90499999999999992</v>
      </c>
    </row>
    <row r="270" spans="2:42" hidden="1" outlineLevel="1" x14ac:dyDescent="0.25">
      <c r="B270" s="1">
        <f t="shared" si="873"/>
        <v>30</v>
      </c>
      <c r="F270" s="24">
        <f t="shared" si="878"/>
        <v>49766</v>
      </c>
      <c r="G270" s="25">
        <f t="shared" si="868"/>
        <v>0.91485572770161505</v>
      </c>
      <c r="H270" s="25"/>
      <c r="I270" s="25"/>
      <c r="J270" s="25"/>
      <c r="K270" s="25"/>
      <c r="L270" s="25"/>
      <c r="M270" s="25"/>
      <c r="N270" s="25"/>
      <c r="O270" s="23"/>
      <c r="P270" s="25">
        <f t="shared" si="967"/>
        <v>0</v>
      </c>
      <c r="Q270" s="25">
        <f t="shared" si="968"/>
        <v>0.85846337407777129</v>
      </c>
      <c r="R270" s="25">
        <f t="shared" si="969"/>
        <v>0.85846337407777129</v>
      </c>
      <c r="S270" s="25">
        <f t="shared" si="970"/>
        <v>1</v>
      </c>
      <c r="T270" s="25">
        <f t="shared" si="971"/>
        <v>1</v>
      </c>
      <c r="U270" s="25">
        <f t="shared" si="972"/>
        <v>0.85846337407777129</v>
      </c>
      <c r="V270" s="25">
        <f t="shared" si="973"/>
        <v>0.85846337407777129</v>
      </c>
      <c r="W270" s="25">
        <f t="shared" si="974"/>
        <v>1</v>
      </c>
      <c r="X270" s="25">
        <f t="shared" si="975"/>
        <v>1</v>
      </c>
      <c r="Y270" s="25">
        <f t="shared" si="976"/>
        <v>1</v>
      </c>
      <c r="Z270" s="25">
        <f t="shared" si="977"/>
        <v>1</v>
      </c>
      <c r="AA270" s="25">
        <f t="shared" si="978"/>
        <v>1</v>
      </c>
      <c r="AB270" s="25">
        <f t="shared" si="979"/>
        <v>1</v>
      </c>
      <c r="AC270" s="25">
        <f t="shared" si="980"/>
        <v>0.87505574699519184</v>
      </c>
      <c r="AD270" s="25">
        <f t="shared" si="981"/>
        <v>0.87236538891552917</v>
      </c>
      <c r="AE270" s="25">
        <f t="shared" si="982"/>
        <v>0.90915626158253016</v>
      </c>
      <c r="AF270" s="25">
        <f t="shared" si="982"/>
        <v>0.87366152848930989</v>
      </c>
      <c r="AG270" s="25">
        <f t="shared" ref="AG270" si="1140">IF($F270=AG$4,1,IF($F270&gt;=EDATE(AG$4,12),IF(AG$12="Prior Year",AG258*(1-AG$11),AG258-AG$11),IF(AG269&gt;0,AG269,0)))*IF($F270&lt;EDATE(AG$4,AG$5*12),1,0)</f>
        <v>0</v>
      </c>
      <c r="AH270" s="25">
        <f t="shared" si="984"/>
        <v>0.87505574699519184</v>
      </c>
      <c r="AI270" s="25">
        <f t="shared" si="984"/>
        <v>0.91831646835436498</v>
      </c>
      <c r="AJ270" s="25">
        <f t="shared" ref="AJ270:AK270" si="1141">IF($F270=AJ$4,1,IF($F270&gt;=EDATE(AJ$4,12),IF(AJ$12="Prior Year",AJ258*(1-AJ$11),AJ258-AJ$11),IF(AJ269&gt;0,AJ269,0)))*IF($F270&lt;EDATE(AJ$4,AJ$5*12),1,0)</f>
        <v>0.91831646835436498</v>
      </c>
      <c r="AK270" s="25">
        <f t="shared" si="1141"/>
        <v>0.91831646835436498</v>
      </c>
      <c r="AL270" s="25">
        <f t="shared" ref="AL270:AP270" si="1142">IF($F270=AL$4,1,IF($F270&gt;=EDATE(AL$4,12),IF(AL$12="Prior Year",AL258*(1-AL$11),AL258-AL$11),IF(AL269&gt;0,AL269,0)))*IF($F270&lt;EDATE(AL$4,AL$5*12),1,0)</f>
        <v>0.91831646835436498</v>
      </c>
      <c r="AM270" s="25">
        <f t="shared" si="1142"/>
        <v>0.91831646835436498</v>
      </c>
      <c r="AN270" s="25">
        <f t="shared" ref="AN270" si="1143">IF($F270=AN$4,1,IF($F270&gt;=EDATE(AN$4,12),IF(AN$12="Prior Year",AN258*(1-AN$11),AN258-AN$11),IF(AN269&gt;0,AN269,0)))*IF($F270&lt;EDATE(AN$4,AN$5*12),1,0)</f>
        <v>0.91831646835436498</v>
      </c>
      <c r="AO270" s="25">
        <f t="shared" si="1142"/>
        <v>0.90499999999999992</v>
      </c>
      <c r="AP270" s="25">
        <f t="shared" si="1142"/>
        <v>0.90499999999999992</v>
      </c>
    </row>
    <row r="271" spans="2:42" hidden="1" outlineLevel="1" x14ac:dyDescent="0.25">
      <c r="B271" s="1">
        <f t="shared" si="873"/>
        <v>31</v>
      </c>
      <c r="F271" s="24">
        <f t="shared" si="878"/>
        <v>49796</v>
      </c>
      <c r="G271" s="25">
        <f t="shared" ref="G271:G326" si="1144">SUMPRODUCT($P$7:$AQ$7,P271:AQ271)/$G$7</f>
        <v>0.91485572770161505</v>
      </c>
      <c r="H271" s="25"/>
      <c r="I271" s="25"/>
      <c r="J271" s="25"/>
      <c r="K271" s="25"/>
      <c r="L271" s="25"/>
      <c r="M271" s="25"/>
      <c r="N271" s="25"/>
      <c r="O271" s="23"/>
      <c r="P271" s="25">
        <f t="shared" si="967"/>
        <v>0</v>
      </c>
      <c r="Q271" s="25">
        <f t="shared" si="968"/>
        <v>0.85846337407777129</v>
      </c>
      <c r="R271" s="25">
        <f t="shared" si="969"/>
        <v>0.85846337407777129</v>
      </c>
      <c r="S271" s="25">
        <f t="shared" si="970"/>
        <v>1</v>
      </c>
      <c r="T271" s="25">
        <f t="shared" si="971"/>
        <v>1</v>
      </c>
      <c r="U271" s="25">
        <f t="shared" si="972"/>
        <v>0.85846337407777129</v>
      </c>
      <c r="V271" s="25">
        <f t="shared" si="973"/>
        <v>0.85846337407777129</v>
      </c>
      <c r="W271" s="25">
        <f t="shared" si="974"/>
        <v>1</v>
      </c>
      <c r="X271" s="25">
        <f t="shared" si="975"/>
        <v>1</v>
      </c>
      <c r="Y271" s="25">
        <f t="shared" si="976"/>
        <v>1</v>
      </c>
      <c r="Z271" s="25">
        <f t="shared" si="977"/>
        <v>1</v>
      </c>
      <c r="AA271" s="25">
        <f t="shared" si="978"/>
        <v>1</v>
      </c>
      <c r="AB271" s="25">
        <f t="shared" si="979"/>
        <v>1</v>
      </c>
      <c r="AC271" s="25">
        <f t="shared" si="980"/>
        <v>0.87505574699519184</v>
      </c>
      <c r="AD271" s="25">
        <f t="shared" si="981"/>
        <v>0.87236538891552917</v>
      </c>
      <c r="AE271" s="25">
        <f t="shared" si="982"/>
        <v>0.90915626158253016</v>
      </c>
      <c r="AF271" s="25">
        <f t="shared" si="982"/>
        <v>0.87366152848930989</v>
      </c>
      <c r="AG271" s="25">
        <f t="shared" ref="AG271" si="1145">IF($F271=AG$4,1,IF($F271&gt;=EDATE(AG$4,12),IF(AG$12="Prior Year",AG259*(1-AG$11),AG259-AG$11),IF(AG270&gt;0,AG270,0)))*IF($F271&lt;EDATE(AG$4,AG$5*12),1,0)</f>
        <v>0</v>
      </c>
      <c r="AH271" s="25">
        <f t="shared" si="984"/>
        <v>0.87505574699519184</v>
      </c>
      <c r="AI271" s="25">
        <f t="shared" si="984"/>
        <v>0.91831646835436498</v>
      </c>
      <c r="AJ271" s="25">
        <f t="shared" ref="AJ271:AK271" si="1146">IF($F271=AJ$4,1,IF($F271&gt;=EDATE(AJ$4,12),IF(AJ$12="Prior Year",AJ259*(1-AJ$11),AJ259-AJ$11),IF(AJ270&gt;0,AJ270,0)))*IF($F271&lt;EDATE(AJ$4,AJ$5*12),1,0)</f>
        <v>0.91831646835436498</v>
      </c>
      <c r="AK271" s="25">
        <f t="shared" si="1146"/>
        <v>0.91831646835436498</v>
      </c>
      <c r="AL271" s="25">
        <f t="shared" ref="AL271:AP271" si="1147">IF($F271=AL$4,1,IF($F271&gt;=EDATE(AL$4,12),IF(AL$12="Prior Year",AL259*(1-AL$11),AL259-AL$11),IF(AL270&gt;0,AL270,0)))*IF($F271&lt;EDATE(AL$4,AL$5*12),1,0)</f>
        <v>0.91831646835436498</v>
      </c>
      <c r="AM271" s="25">
        <f t="shared" si="1147"/>
        <v>0.91831646835436498</v>
      </c>
      <c r="AN271" s="25">
        <f t="shared" ref="AN271" si="1148">IF($F271=AN$4,1,IF($F271&gt;=EDATE(AN$4,12),IF(AN$12="Prior Year",AN259*(1-AN$11),AN259-AN$11),IF(AN270&gt;0,AN270,0)))*IF($F271&lt;EDATE(AN$4,AN$5*12),1,0)</f>
        <v>0.91831646835436498</v>
      </c>
      <c r="AO271" s="25">
        <f t="shared" si="1147"/>
        <v>0.90499999999999992</v>
      </c>
      <c r="AP271" s="25">
        <f t="shared" si="1147"/>
        <v>0.90499999999999992</v>
      </c>
    </row>
    <row r="272" spans="2:42" hidden="1" outlineLevel="1" x14ac:dyDescent="0.25">
      <c r="B272" s="1">
        <f t="shared" ref="B272:B325" si="1149">F273-F272</f>
        <v>30</v>
      </c>
      <c r="F272" s="24">
        <f t="shared" si="878"/>
        <v>49827</v>
      </c>
      <c r="G272" s="25">
        <f t="shared" si="1144"/>
        <v>0.91485572770161505</v>
      </c>
      <c r="H272" s="25"/>
      <c r="I272" s="25"/>
      <c r="J272" s="25"/>
      <c r="K272" s="25"/>
      <c r="L272" s="25"/>
      <c r="M272" s="25"/>
      <c r="N272" s="25"/>
      <c r="O272" s="23"/>
      <c r="P272" s="25">
        <f t="shared" si="967"/>
        <v>0</v>
      </c>
      <c r="Q272" s="25">
        <f t="shared" si="968"/>
        <v>0.85846337407777129</v>
      </c>
      <c r="R272" s="25">
        <f t="shared" si="969"/>
        <v>0.85846337407777129</v>
      </c>
      <c r="S272" s="25">
        <f t="shared" si="970"/>
        <v>1</v>
      </c>
      <c r="T272" s="25">
        <f t="shared" si="971"/>
        <v>1</v>
      </c>
      <c r="U272" s="25">
        <f t="shared" si="972"/>
        <v>0.85846337407777129</v>
      </c>
      <c r="V272" s="25">
        <f t="shared" si="973"/>
        <v>0.85846337407777129</v>
      </c>
      <c r="W272" s="25">
        <f t="shared" si="974"/>
        <v>1</v>
      </c>
      <c r="X272" s="25">
        <f t="shared" si="975"/>
        <v>1</v>
      </c>
      <c r="Y272" s="25">
        <f t="shared" si="976"/>
        <v>1</v>
      </c>
      <c r="Z272" s="25">
        <f t="shared" si="977"/>
        <v>1</v>
      </c>
      <c r="AA272" s="25">
        <f t="shared" si="978"/>
        <v>1</v>
      </c>
      <c r="AB272" s="25">
        <f t="shared" si="979"/>
        <v>1</v>
      </c>
      <c r="AC272" s="25">
        <f t="shared" si="980"/>
        <v>0.87505574699519184</v>
      </c>
      <c r="AD272" s="25">
        <f t="shared" si="981"/>
        <v>0.87236538891552917</v>
      </c>
      <c r="AE272" s="25">
        <f t="shared" si="982"/>
        <v>0.90915626158253016</v>
      </c>
      <c r="AF272" s="25">
        <f t="shared" si="982"/>
        <v>0.87366152848930989</v>
      </c>
      <c r="AG272" s="25">
        <f t="shared" ref="AG272" si="1150">IF($F272=AG$4,1,IF($F272&gt;=EDATE(AG$4,12),IF(AG$12="Prior Year",AG260*(1-AG$11),AG260-AG$11),IF(AG271&gt;0,AG271,0)))*IF($F272&lt;EDATE(AG$4,AG$5*12),1,0)</f>
        <v>0</v>
      </c>
      <c r="AH272" s="25">
        <f t="shared" si="984"/>
        <v>0.87505574699519184</v>
      </c>
      <c r="AI272" s="25">
        <f t="shared" si="984"/>
        <v>0.91831646835436498</v>
      </c>
      <c r="AJ272" s="25">
        <f t="shared" ref="AJ272:AK272" si="1151">IF($F272=AJ$4,1,IF($F272&gt;=EDATE(AJ$4,12),IF(AJ$12="Prior Year",AJ260*(1-AJ$11),AJ260-AJ$11),IF(AJ271&gt;0,AJ271,0)))*IF($F272&lt;EDATE(AJ$4,AJ$5*12),1,0)</f>
        <v>0.91831646835436498</v>
      </c>
      <c r="AK272" s="25">
        <f t="shared" si="1151"/>
        <v>0.91831646835436498</v>
      </c>
      <c r="AL272" s="25">
        <f t="shared" ref="AL272:AP272" si="1152">IF($F272=AL$4,1,IF($F272&gt;=EDATE(AL$4,12),IF(AL$12="Prior Year",AL260*(1-AL$11),AL260-AL$11),IF(AL271&gt;0,AL271,0)))*IF($F272&lt;EDATE(AL$4,AL$5*12),1,0)</f>
        <v>0.91831646835436498</v>
      </c>
      <c r="AM272" s="25">
        <f t="shared" si="1152"/>
        <v>0.91831646835436498</v>
      </c>
      <c r="AN272" s="25">
        <f t="shared" ref="AN272" si="1153">IF($F272=AN$4,1,IF($F272&gt;=EDATE(AN$4,12),IF(AN$12="Prior Year",AN260*(1-AN$11),AN260-AN$11),IF(AN271&gt;0,AN271,0)))*IF($F272&lt;EDATE(AN$4,AN$5*12),1,0)</f>
        <v>0.91831646835436498</v>
      </c>
      <c r="AO272" s="25">
        <f t="shared" si="1152"/>
        <v>0.90499999999999992</v>
      </c>
      <c r="AP272" s="25">
        <f t="shared" si="1152"/>
        <v>0.90499999999999992</v>
      </c>
    </row>
    <row r="273" spans="2:42" hidden="1" outlineLevel="1" x14ac:dyDescent="0.25">
      <c r="B273" s="1">
        <f t="shared" si="1149"/>
        <v>31</v>
      </c>
      <c r="F273" s="24">
        <f t="shared" ref="F273:F326" si="1154">EDATE(F272,1)</f>
        <v>49857</v>
      </c>
      <c r="G273" s="25">
        <f t="shared" si="1144"/>
        <v>0.90909405571773294</v>
      </c>
      <c r="H273" s="25"/>
      <c r="I273" s="25"/>
      <c r="J273" s="25"/>
      <c r="K273" s="25"/>
      <c r="L273" s="25"/>
      <c r="M273" s="25"/>
      <c r="N273" s="25"/>
      <c r="O273" s="23"/>
      <c r="P273" s="25">
        <f t="shared" si="967"/>
        <v>0</v>
      </c>
      <c r="Q273" s="25">
        <f t="shared" si="968"/>
        <v>0.85846337407777129</v>
      </c>
      <c r="R273" s="25">
        <f t="shared" si="969"/>
        <v>0.85846337407777129</v>
      </c>
      <c r="S273" s="25">
        <f t="shared" si="970"/>
        <v>1</v>
      </c>
      <c r="T273" s="25">
        <f t="shared" si="971"/>
        <v>1</v>
      </c>
      <c r="U273" s="25">
        <f t="shared" si="972"/>
        <v>0.85846337407777129</v>
      </c>
      <c r="V273" s="25">
        <f t="shared" si="973"/>
        <v>0.85846337407777129</v>
      </c>
      <c r="W273" s="25">
        <f t="shared" si="974"/>
        <v>1</v>
      </c>
      <c r="X273" s="25">
        <f t="shared" si="975"/>
        <v>1</v>
      </c>
      <c r="Y273" s="25">
        <f t="shared" si="976"/>
        <v>1</v>
      </c>
      <c r="Z273" s="25">
        <f t="shared" si="977"/>
        <v>1</v>
      </c>
      <c r="AA273" s="25">
        <f t="shared" si="978"/>
        <v>1</v>
      </c>
      <c r="AB273" s="25">
        <f t="shared" si="979"/>
        <v>1</v>
      </c>
      <c r="AC273" s="25">
        <f t="shared" si="980"/>
        <v>0.87505574699519184</v>
      </c>
      <c r="AD273" s="25">
        <f t="shared" si="981"/>
        <v>0.87236538891552917</v>
      </c>
      <c r="AE273" s="25">
        <f t="shared" si="982"/>
        <v>0.90915626158253016</v>
      </c>
      <c r="AF273" s="25">
        <f t="shared" si="982"/>
        <v>0</v>
      </c>
      <c r="AG273" s="25">
        <f t="shared" ref="AG273" si="1155">IF($F273=AG$4,1,IF($F273&gt;=EDATE(AG$4,12),IF(AG$12="Prior Year",AG261*(1-AG$11),AG261-AG$11),IF(AG272&gt;0,AG272,0)))*IF($F273&lt;EDATE(AG$4,AG$5*12),1,0)</f>
        <v>0</v>
      </c>
      <c r="AH273" s="25">
        <f t="shared" si="984"/>
        <v>0.87505574699519184</v>
      </c>
      <c r="AI273" s="25">
        <f t="shared" si="984"/>
        <v>0.91831646835436498</v>
      </c>
      <c r="AJ273" s="25">
        <f t="shared" ref="AJ273:AK273" si="1156">IF($F273=AJ$4,1,IF($F273&gt;=EDATE(AJ$4,12),IF(AJ$12="Prior Year",AJ261*(1-AJ$11),AJ261-AJ$11),IF(AJ272&gt;0,AJ272,0)))*IF($F273&lt;EDATE(AJ$4,AJ$5*12),1,0)</f>
        <v>0.91831646835436498</v>
      </c>
      <c r="AK273" s="25">
        <f t="shared" si="1156"/>
        <v>0.91831646835436498</v>
      </c>
      <c r="AL273" s="25">
        <f t="shared" ref="AL273:AP273" si="1157">IF($F273=AL$4,1,IF($F273&gt;=EDATE(AL$4,12),IF(AL$12="Prior Year",AL261*(1-AL$11),AL261-AL$11),IF(AL272&gt;0,AL272,0)))*IF($F273&lt;EDATE(AL$4,AL$5*12),1,0)</f>
        <v>0.91831646835436498</v>
      </c>
      <c r="AM273" s="25">
        <f t="shared" si="1157"/>
        <v>0.91831646835436498</v>
      </c>
      <c r="AN273" s="25">
        <f t="shared" ref="AN273" si="1158">IF($F273=AN$4,1,IF($F273&gt;=EDATE(AN$4,12),IF(AN$12="Prior Year",AN261*(1-AN$11),AN261-AN$11),IF(AN272&gt;0,AN272,0)))*IF($F273&lt;EDATE(AN$4,AN$5*12),1,0)</f>
        <v>0.91831646835436498</v>
      </c>
      <c r="AO273" s="25">
        <f t="shared" si="1157"/>
        <v>0.90499999999999992</v>
      </c>
      <c r="AP273" s="25">
        <f t="shared" si="1157"/>
        <v>0.90499999999999992</v>
      </c>
    </row>
    <row r="274" spans="2:42" hidden="1" outlineLevel="1" x14ac:dyDescent="0.25">
      <c r="B274" s="1">
        <f t="shared" si="1149"/>
        <v>31</v>
      </c>
      <c r="F274" s="24">
        <f t="shared" si="1154"/>
        <v>49888</v>
      </c>
      <c r="G274" s="25">
        <f t="shared" si="1144"/>
        <v>0.90909405571773294</v>
      </c>
      <c r="H274" s="25"/>
      <c r="I274" s="25"/>
      <c r="J274" s="25"/>
      <c r="K274" s="25"/>
      <c r="L274" s="25"/>
      <c r="M274" s="25"/>
      <c r="N274" s="25"/>
      <c r="O274" s="23"/>
      <c r="P274" s="25">
        <f t="shared" si="967"/>
        <v>0</v>
      </c>
      <c r="Q274" s="25">
        <f t="shared" si="968"/>
        <v>0.85846337407777129</v>
      </c>
      <c r="R274" s="25">
        <f t="shared" si="969"/>
        <v>0.85846337407777129</v>
      </c>
      <c r="S274" s="25">
        <f t="shared" si="970"/>
        <v>1</v>
      </c>
      <c r="T274" s="25">
        <f t="shared" si="971"/>
        <v>1</v>
      </c>
      <c r="U274" s="25">
        <f t="shared" si="972"/>
        <v>0.85846337407777129</v>
      </c>
      <c r="V274" s="25">
        <f t="shared" si="973"/>
        <v>0.85846337407777129</v>
      </c>
      <c r="W274" s="25">
        <f t="shared" si="974"/>
        <v>1</v>
      </c>
      <c r="X274" s="25">
        <f t="shared" si="975"/>
        <v>1</v>
      </c>
      <c r="Y274" s="25">
        <f t="shared" si="976"/>
        <v>1</v>
      </c>
      <c r="Z274" s="25">
        <f t="shared" si="977"/>
        <v>1</v>
      </c>
      <c r="AA274" s="25">
        <f t="shared" si="978"/>
        <v>1</v>
      </c>
      <c r="AB274" s="25">
        <f t="shared" si="979"/>
        <v>1</v>
      </c>
      <c r="AC274" s="25">
        <f t="shared" si="980"/>
        <v>0.87505574699519184</v>
      </c>
      <c r="AD274" s="25">
        <f t="shared" si="981"/>
        <v>0.87236538891552917</v>
      </c>
      <c r="AE274" s="25">
        <f t="shared" si="982"/>
        <v>0.90915626158253016</v>
      </c>
      <c r="AF274" s="25">
        <f t="shared" si="982"/>
        <v>0</v>
      </c>
      <c r="AG274" s="25">
        <f t="shared" ref="AG274" si="1159">IF($F274=AG$4,1,IF($F274&gt;=EDATE(AG$4,12),IF(AG$12="Prior Year",AG262*(1-AG$11),AG262-AG$11),IF(AG273&gt;0,AG273,0)))*IF($F274&lt;EDATE(AG$4,AG$5*12),1,0)</f>
        <v>0</v>
      </c>
      <c r="AH274" s="25">
        <f t="shared" si="984"/>
        <v>0.87505574699519184</v>
      </c>
      <c r="AI274" s="25">
        <f t="shared" si="984"/>
        <v>0.91831646835436498</v>
      </c>
      <c r="AJ274" s="25">
        <f t="shared" ref="AJ274:AK274" si="1160">IF($F274=AJ$4,1,IF($F274&gt;=EDATE(AJ$4,12),IF(AJ$12="Prior Year",AJ262*(1-AJ$11),AJ262-AJ$11),IF(AJ273&gt;0,AJ273,0)))*IF($F274&lt;EDATE(AJ$4,AJ$5*12),1,0)</f>
        <v>0.91831646835436498</v>
      </c>
      <c r="AK274" s="25">
        <f t="shared" si="1160"/>
        <v>0.91831646835436498</v>
      </c>
      <c r="AL274" s="25">
        <f t="shared" ref="AL274:AP274" si="1161">IF($F274=AL$4,1,IF($F274&gt;=EDATE(AL$4,12),IF(AL$12="Prior Year",AL262*(1-AL$11),AL262-AL$11),IF(AL273&gt;0,AL273,0)))*IF($F274&lt;EDATE(AL$4,AL$5*12),1,0)</f>
        <v>0.91831646835436498</v>
      </c>
      <c r="AM274" s="25">
        <f t="shared" si="1161"/>
        <v>0.91831646835436498</v>
      </c>
      <c r="AN274" s="25">
        <f t="shared" ref="AN274" si="1162">IF($F274=AN$4,1,IF($F274&gt;=EDATE(AN$4,12),IF(AN$12="Prior Year",AN262*(1-AN$11),AN262-AN$11),IF(AN273&gt;0,AN273,0)))*IF($F274&lt;EDATE(AN$4,AN$5*12),1,0)</f>
        <v>0.91831646835436498</v>
      </c>
      <c r="AO274" s="25">
        <f t="shared" si="1161"/>
        <v>0.90499999999999992</v>
      </c>
      <c r="AP274" s="25">
        <f t="shared" si="1161"/>
        <v>0.90499999999999992</v>
      </c>
    </row>
    <row r="275" spans="2:42" hidden="1" outlineLevel="1" x14ac:dyDescent="0.25">
      <c r="B275" s="1">
        <f t="shared" si="1149"/>
        <v>30</v>
      </c>
      <c r="F275" s="24">
        <f t="shared" si="1154"/>
        <v>49919</v>
      </c>
      <c r="G275" s="25">
        <f t="shared" si="1144"/>
        <v>0.90909405571773294</v>
      </c>
      <c r="H275" s="25"/>
      <c r="I275" s="25"/>
      <c r="J275" s="25"/>
      <c r="K275" s="25"/>
      <c r="L275" s="25"/>
      <c r="M275" s="25"/>
      <c r="N275" s="25"/>
      <c r="O275" s="23"/>
      <c r="P275" s="25">
        <f t="shared" si="967"/>
        <v>0</v>
      </c>
      <c r="Q275" s="25">
        <f t="shared" si="968"/>
        <v>0.85846337407777129</v>
      </c>
      <c r="R275" s="25">
        <f t="shared" si="969"/>
        <v>0.85846337407777129</v>
      </c>
      <c r="S275" s="25">
        <f t="shared" si="970"/>
        <v>1</v>
      </c>
      <c r="T275" s="25">
        <f t="shared" si="971"/>
        <v>1</v>
      </c>
      <c r="U275" s="25">
        <f t="shared" si="972"/>
        <v>0.85846337407777129</v>
      </c>
      <c r="V275" s="25">
        <f t="shared" si="973"/>
        <v>0.85846337407777129</v>
      </c>
      <c r="W275" s="25">
        <f t="shared" si="974"/>
        <v>1</v>
      </c>
      <c r="X275" s="25">
        <f t="shared" si="975"/>
        <v>1</v>
      </c>
      <c r="Y275" s="25">
        <f t="shared" si="976"/>
        <v>1</v>
      </c>
      <c r="Z275" s="25">
        <f t="shared" si="977"/>
        <v>1</v>
      </c>
      <c r="AA275" s="25">
        <f t="shared" si="978"/>
        <v>1</v>
      </c>
      <c r="AB275" s="25">
        <f t="shared" si="979"/>
        <v>1</v>
      </c>
      <c r="AC275" s="25">
        <f t="shared" si="980"/>
        <v>0.87505574699519184</v>
      </c>
      <c r="AD275" s="25">
        <f t="shared" si="981"/>
        <v>0.87236538891552917</v>
      </c>
      <c r="AE275" s="25">
        <f t="shared" si="982"/>
        <v>0.90915626158253016</v>
      </c>
      <c r="AF275" s="25">
        <f t="shared" si="982"/>
        <v>0</v>
      </c>
      <c r="AG275" s="25">
        <f t="shared" ref="AG275" si="1163">IF($F275=AG$4,1,IF($F275&gt;=EDATE(AG$4,12),IF(AG$12="Prior Year",AG263*(1-AG$11),AG263-AG$11),IF(AG274&gt;0,AG274,0)))*IF($F275&lt;EDATE(AG$4,AG$5*12),1,0)</f>
        <v>0</v>
      </c>
      <c r="AH275" s="25">
        <f t="shared" si="984"/>
        <v>0.87505574699519184</v>
      </c>
      <c r="AI275" s="25">
        <f t="shared" si="984"/>
        <v>0.91831646835436498</v>
      </c>
      <c r="AJ275" s="25">
        <f t="shared" ref="AJ275:AK275" si="1164">IF($F275=AJ$4,1,IF($F275&gt;=EDATE(AJ$4,12),IF(AJ$12="Prior Year",AJ263*(1-AJ$11),AJ263-AJ$11),IF(AJ274&gt;0,AJ274,0)))*IF($F275&lt;EDATE(AJ$4,AJ$5*12),1,0)</f>
        <v>0.91831646835436498</v>
      </c>
      <c r="AK275" s="25">
        <f t="shared" si="1164"/>
        <v>0.91831646835436498</v>
      </c>
      <c r="AL275" s="25">
        <f t="shared" ref="AL275:AP275" si="1165">IF($F275=AL$4,1,IF($F275&gt;=EDATE(AL$4,12),IF(AL$12="Prior Year",AL263*(1-AL$11),AL263-AL$11),IF(AL274&gt;0,AL274,0)))*IF($F275&lt;EDATE(AL$4,AL$5*12),1,0)</f>
        <v>0.91831646835436498</v>
      </c>
      <c r="AM275" s="25">
        <f t="shared" si="1165"/>
        <v>0.91831646835436498</v>
      </c>
      <c r="AN275" s="25">
        <f t="shared" ref="AN275" si="1166">IF($F275=AN$4,1,IF($F275&gt;=EDATE(AN$4,12),IF(AN$12="Prior Year",AN263*(1-AN$11),AN263-AN$11),IF(AN274&gt;0,AN274,0)))*IF($F275&lt;EDATE(AN$4,AN$5*12),1,0)</f>
        <v>0.91831646835436498</v>
      </c>
      <c r="AO275" s="25">
        <f t="shared" si="1165"/>
        <v>0.90499999999999992</v>
      </c>
      <c r="AP275" s="25">
        <f t="shared" si="1165"/>
        <v>0.90499999999999992</v>
      </c>
    </row>
    <row r="276" spans="2:42" hidden="1" outlineLevel="1" x14ac:dyDescent="0.25">
      <c r="B276" s="1">
        <f t="shared" si="1149"/>
        <v>31</v>
      </c>
      <c r="F276" s="24">
        <f t="shared" si="1154"/>
        <v>49949</v>
      </c>
      <c r="G276" s="25">
        <f t="shared" si="1144"/>
        <v>0.90909405571773294</v>
      </c>
      <c r="H276" s="25"/>
      <c r="I276" s="25"/>
      <c r="J276" s="25"/>
      <c r="K276" s="25"/>
      <c r="L276" s="25"/>
      <c r="M276" s="25"/>
      <c r="N276" s="25"/>
      <c r="O276" s="23"/>
      <c r="P276" s="25">
        <f t="shared" si="967"/>
        <v>0</v>
      </c>
      <c r="Q276" s="25">
        <f t="shared" si="968"/>
        <v>0.85846337407777129</v>
      </c>
      <c r="R276" s="25">
        <f t="shared" si="969"/>
        <v>0.85846337407777129</v>
      </c>
      <c r="S276" s="25">
        <f t="shared" si="970"/>
        <v>1</v>
      </c>
      <c r="T276" s="25">
        <f t="shared" si="971"/>
        <v>1</v>
      </c>
      <c r="U276" s="25">
        <f t="shared" si="972"/>
        <v>0.85846337407777129</v>
      </c>
      <c r="V276" s="25">
        <f t="shared" si="973"/>
        <v>0.85846337407777129</v>
      </c>
      <c r="W276" s="25">
        <f t="shared" si="974"/>
        <v>1</v>
      </c>
      <c r="X276" s="25">
        <f t="shared" si="975"/>
        <v>1</v>
      </c>
      <c r="Y276" s="25">
        <f t="shared" si="976"/>
        <v>1</v>
      </c>
      <c r="Z276" s="25">
        <f t="shared" si="977"/>
        <v>1</v>
      </c>
      <c r="AA276" s="25">
        <f t="shared" si="978"/>
        <v>1</v>
      </c>
      <c r="AB276" s="25">
        <f t="shared" si="979"/>
        <v>1</v>
      </c>
      <c r="AC276" s="25">
        <f t="shared" si="980"/>
        <v>0.87505574699519184</v>
      </c>
      <c r="AD276" s="25">
        <f t="shared" si="981"/>
        <v>0.87236538891552917</v>
      </c>
      <c r="AE276" s="25">
        <f t="shared" si="982"/>
        <v>0.90915626158253016</v>
      </c>
      <c r="AF276" s="25">
        <f t="shared" si="982"/>
        <v>0</v>
      </c>
      <c r="AG276" s="25">
        <f t="shared" ref="AG276" si="1167">IF($F276=AG$4,1,IF($F276&gt;=EDATE(AG$4,12),IF(AG$12="Prior Year",AG264*(1-AG$11),AG264-AG$11),IF(AG275&gt;0,AG275,0)))*IF($F276&lt;EDATE(AG$4,AG$5*12),1,0)</f>
        <v>0</v>
      </c>
      <c r="AH276" s="25">
        <f t="shared" si="984"/>
        <v>0.87505574699519184</v>
      </c>
      <c r="AI276" s="25">
        <f t="shared" si="984"/>
        <v>0.91831646835436498</v>
      </c>
      <c r="AJ276" s="25">
        <f t="shared" ref="AJ276:AK276" si="1168">IF($F276=AJ$4,1,IF($F276&gt;=EDATE(AJ$4,12),IF(AJ$12="Prior Year",AJ264*(1-AJ$11),AJ264-AJ$11),IF(AJ275&gt;0,AJ275,0)))*IF($F276&lt;EDATE(AJ$4,AJ$5*12),1,0)</f>
        <v>0.91831646835436498</v>
      </c>
      <c r="AK276" s="25">
        <f t="shared" si="1168"/>
        <v>0.91831646835436498</v>
      </c>
      <c r="AL276" s="25">
        <f t="shared" ref="AL276:AP276" si="1169">IF($F276=AL$4,1,IF($F276&gt;=EDATE(AL$4,12),IF(AL$12="Prior Year",AL264*(1-AL$11),AL264-AL$11),IF(AL275&gt;0,AL275,0)))*IF($F276&lt;EDATE(AL$4,AL$5*12),1,0)</f>
        <v>0.91831646835436498</v>
      </c>
      <c r="AM276" s="25">
        <f t="shared" si="1169"/>
        <v>0.91831646835436498</v>
      </c>
      <c r="AN276" s="25">
        <f t="shared" ref="AN276" si="1170">IF($F276=AN$4,1,IF($F276&gt;=EDATE(AN$4,12),IF(AN$12="Prior Year",AN264*(1-AN$11),AN264-AN$11),IF(AN275&gt;0,AN275,0)))*IF($F276&lt;EDATE(AN$4,AN$5*12),1,0)</f>
        <v>0.91831646835436498</v>
      </c>
      <c r="AO276" s="25">
        <f t="shared" si="1169"/>
        <v>0.90499999999999992</v>
      </c>
      <c r="AP276" s="25">
        <f t="shared" si="1169"/>
        <v>0.90499999999999992</v>
      </c>
    </row>
    <row r="277" spans="2:42" hidden="1" outlineLevel="1" x14ac:dyDescent="0.25">
      <c r="B277" s="1">
        <f t="shared" si="1149"/>
        <v>30</v>
      </c>
      <c r="F277" s="24">
        <f t="shared" si="1154"/>
        <v>49980</v>
      </c>
      <c r="G277" s="25">
        <f t="shared" si="1144"/>
        <v>0.90878722243079857</v>
      </c>
      <c r="H277" s="25"/>
      <c r="I277" s="25"/>
      <c r="J277" s="25"/>
      <c r="K277" s="25"/>
      <c r="L277" s="25"/>
      <c r="M277" s="25"/>
      <c r="N277" s="25"/>
      <c r="O277" s="23"/>
      <c r="P277" s="25">
        <f t="shared" si="967"/>
        <v>0</v>
      </c>
      <c r="Q277" s="25">
        <f t="shared" si="968"/>
        <v>0.85846337407777129</v>
      </c>
      <c r="R277" s="25">
        <f t="shared" si="969"/>
        <v>0.85846337407777129</v>
      </c>
      <c r="S277" s="25">
        <f t="shared" si="970"/>
        <v>1</v>
      </c>
      <c r="T277" s="25">
        <f t="shared" si="971"/>
        <v>1</v>
      </c>
      <c r="U277" s="25">
        <f t="shared" si="972"/>
        <v>0.85846337407777129</v>
      </c>
      <c r="V277" s="25">
        <f t="shared" si="973"/>
        <v>0.85846337407777129</v>
      </c>
      <c r="W277" s="25">
        <f t="shared" si="974"/>
        <v>1</v>
      </c>
      <c r="X277" s="25">
        <f t="shared" si="975"/>
        <v>1</v>
      </c>
      <c r="Y277" s="25">
        <f t="shared" si="976"/>
        <v>1</v>
      </c>
      <c r="Z277" s="25">
        <f t="shared" si="977"/>
        <v>1</v>
      </c>
      <c r="AA277" s="25">
        <f t="shared" si="978"/>
        <v>1</v>
      </c>
      <c r="AB277" s="25">
        <f t="shared" si="979"/>
        <v>1</v>
      </c>
      <c r="AC277" s="25">
        <f t="shared" si="980"/>
        <v>0.87505574699519184</v>
      </c>
      <c r="AD277" s="25">
        <f t="shared" si="981"/>
        <v>0.86538646580420497</v>
      </c>
      <c r="AE277" s="25">
        <f t="shared" si="982"/>
        <v>0.90915626158253016</v>
      </c>
      <c r="AF277" s="25">
        <f t="shared" si="982"/>
        <v>0</v>
      </c>
      <c r="AG277" s="25">
        <f t="shared" ref="AG277" si="1171">IF($F277=AG$4,1,IF($F277&gt;=EDATE(AG$4,12),IF(AG$12="Prior Year",AG265*(1-AG$11),AG265-AG$11),IF(AG276&gt;0,AG276,0)))*IF($F277&lt;EDATE(AG$4,AG$5*12),1,0)</f>
        <v>0</v>
      </c>
      <c r="AH277" s="25">
        <f t="shared" si="984"/>
        <v>0.87505574699519184</v>
      </c>
      <c r="AI277" s="25">
        <f t="shared" si="984"/>
        <v>0.91831646835436498</v>
      </c>
      <c r="AJ277" s="25">
        <f t="shared" ref="AJ277:AK277" si="1172">IF($F277=AJ$4,1,IF($F277&gt;=EDATE(AJ$4,12),IF(AJ$12="Prior Year",AJ265*(1-AJ$11),AJ265-AJ$11),IF(AJ276&gt;0,AJ276,0)))*IF($F277&lt;EDATE(AJ$4,AJ$5*12),1,0)</f>
        <v>0.91831646835436498</v>
      </c>
      <c r="AK277" s="25">
        <f t="shared" si="1172"/>
        <v>0.91831646835436498</v>
      </c>
      <c r="AL277" s="25">
        <f t="shared" ref="AL277:AP277" si="1173">IF($F277=AL$4,1,IF($F277&gt;=EDATE(AL$4,12),IF(AL$12="Prior Year",AL265*(1-AL$11),AL265-AL$11),IF(AL276&gt;0,AL276,0)))*IF($F277&lt;EDATE(AL$4,AL$5*12),1,0)</f>
        <v>0.91831646835436498</v>
      </c>
      <c r="AM277" s="25">
        <f t="shared" si="1173"/>
        <v>0.91831646835436498</v>
      </c>
      <c r="AN277" s="25">
        <f t="shared" ref="AN277" si="1174">IF($F277=AN$4,1,IF($F277&gt;=EDATE(AN$4,12),IF(AN$12="Prior Year",AN265*(1-AN$11),AN265-AN$11),IF(AN276&gt;0,AN276,0)))*IF($F277&lt;EDATE(AN$4,AN$5*12),1,0)</f>
        <v>0.91831646835436498</v>
      </c>
      <c r="AO277" s="25">
        <f t="shared" si="1173"/>
        <v>0.90499999999999992</v>
      </c>
      <c r="AP277" s="25">
        <f t="shared" si="1173"/>
        <v>0.90499999999999992</v>
      </c>
    </row>
    <row r="278" spans="2:42" hidden="1" outlineLevel="1" x14ac:dyDescent="0.25">
      <c r="B278" s="1">
        <f t="shared" si="1149"/>
        <v>31</v>
      </c>
      <c r="F278" s="26">
        <f t="shared" si="1154"/>
        <v>50010</v>
      </c>
      <c r="G278" s="27">
        <f t="shared" si="1144"/>
        <v>0.65938026204214328</v>
      </c>
      <c r="H278" s="27"/>
      <c r="I278" s="27"/>
      <c r="J278" s="27"/>
      <c r="K278" s="27"/>
      <c r="L278" s="27"/>
      <c r="M278" s="27"/>
      <c r="N278" s="27"/>
      <c r="O278" s="28"/>
      <c r="P278" s="27">
        <f t="shared" si="967"/>
        <v>0</v>
      </c>
      <c r="Q278" s="27">
        <f t="shared" si="968"/>
        <v>0.85846337407777129</v>
      </c>
      <c r="R278" s="27">
        <f t="shared" si="969"/>
        <v>0.85846337407777129</v>
      </c>
      <c r="S278" s="27">
        <f t="shared" si="970"/>
        <v>1</v>
      </c>
      <c r="T278" s="27">
        <f t="shared" si="971"/>
        <v>1</v>
      </c>
      <c r="U278" s="27">
        <f t="shared" si="972"/>
        <v>0.85846337407777129</v>
      </c>
      <c r="V278" s="27">
        <f t="shared" si="973"/>
        <v>0.85846337407777129</v>
      </c>
      <c r="W278" s="27">
        <f t="shared" si="974"/>
        <v>0</v>
      </c>
      <c r="X278" s="27">
        <f t="shared" si="975"/>
        <v>1</v>
      </c>
      <c r="Y278" s="27">
        <f t="shared" si="976"/>
        <v>1</v>
      </c>
      <c r="Z278" s="27">
        <f t="shared" si="977"/>
        <v>1</v>
      </c>
      <c r="AA278" s="27">
        <f t="shared" si="978"/>
        <v>1</v>
      </c>
      <c r="AB278" s="27">
        <f t="shared" si="979"/>
        <v>1</v>
      </c>
      <c r="AC278" s="27">
        <f t="shared" si="980"/>
        <v>0.87505574699519184</v>
      </c>
      <c r="AD278" s="27">
        <f t="shared" si="981"/>
        <v>0.86538646580420497</v>
      </c>
      <c r="AE278" s="27">
        <f t="shared" si="982"/>
        <v>0.90915626158253016</v>
      </c>
      <c r="AF278" s="27">
        <f t="shared" si="982"/>
        <v>0</v>
      </c>
      <c r="AG278" s="27">
        <f t="shared" ref="AG278" si="1175">IF($F278=AG$4,1,IF($F278&gt;=EDATE(AG$4,12),IF(AG$12="Prior Year",AG266*(1-AG$11),AG266-AG$11),IF(AG277&gt;0,AG277,0)))*IF($F278&lt;EDATE(AG$4,AG$5*12),1,0)</f>
        <v>0</v>
      </c>
      <c r="AH278" s="27">
        <f t="shared" si="984"/>
        <v>0</v>
      </c>
      <c r="AI278" s="27">
        <f t="shared" si="984"/>
        <v>0.91831646835436498</v>
      </c>
      <c r="AJ278" s="27">
        <f t="shared" ref="AJ278:AK278" si="1176">IF($F278=AJ$4,1,IF($F278&gt;=EDATE(AJ$4,12),IF(AJ$12="Prior Year",AJ266*(1-AJ$11),AJ266-AJ$11),IF(AJ277&gt;0,AJ277,0)))*IF($F278&lt;EDATE(AJ$4,AJ$5*12),1,0)</f>
        <v>0.91831646835436498</v>
      </c>
      <c r="AK278" s="27">
        <f t="shared" si="1176"/>
        <v>0.91831646835436498</v>
      </c>
      <c r="AL278" s="27">
        <f t="shared" ref="AL278:AP278" si="1177">IF($F278=AL$4,1,IF($F278&gt;=EDATE(AL$4,12),IF(AL$12="Prior Year",AL266*(1-AL$11),AL266-AL$11),IF(AL277&gt;0,AL277,0)))*IF($F278&lt;EDATE(AL$4,AL$5*12),1,0)</f>
        <v>0.91831646835436498</v>
      </c>
      <c r="AM278" s="27">
        <f t="shared" si="1177"/>
        <v>0.91831646835436498</v>
      </c>
      <c r="AN278" s="27">
        <f t="shared" ref="AN278" si="1178">IF($F278=AN$4,1,IF($F278&gt;=EDATE(AN$4,12),IF(AN$12="Prior Year",AN266*(1-AN$11),AN266-AN$11),IF(AN277&gt;0,AN277,0)))*IF($F278&lt;EDATE(AN$4,AN$5*12),1,0)</f>
        <v>0.91831646835436498</v>
      </c>
      <c r="AO278" s="27">
        <f t="shared" si="1177"/>
        <v>0</v>
      </c>
      <c r="AP278" s="27">
        <f t="shared" si="1177"/>
        <v>0.90499999999999992</v>
      </c>
    </row>
    <row r="279" spans="2:42" hidden="1" outlineLevel="1" x14ac:dyDescent="0.25">
      <c r="B279" s="1">
        <f t="shared" si="1149"/>
        <v>31</v>
      </c>
      <c r="F279" s="24">
        <f t="shared" si="1154"/>
        <v>50041</v>
      </c>
      <c r="G279" s="25">
        <f t="shared" si="1144"/>
        <v>0.22886698942026915</v>
      </c>
      <c r="H279" s="25"/>
      <c r="I279" s="25"/>
      <c r="J279" s="25"/>
      <c r="K279" s="25"/>
      <c r="L279" s="25"/>
      <c r="M279" s="25"/>
      <c r="N279" s="25"/>
      <c r="O279" s="23"/>
      <c r="P279" s="25">
        <f t="shared" si="967"/>
        <v>0</v>
      </c>
      <c r="Q279" s="25">
        <f t="shared" si="968"/>
        <v>0</v>
      </c>
      <c r="R279" s="25">
        <f t="shared" si="969"/>
        <v>0</v>
      </c>
      <c r="S279" s="25">
        <f t="shared" si="970"/>
        <v>0</v>
      </c>
      <c r="T279" s="25">
        <f t="shared" si="971"/>
        <v>0</v>
      </c>
      <c r="U279" s="25">
        <f t="shared" si="972"/>
        <v>0</v>
      </c>
      <c r="V279" s="25">
        <f t="shared" si="973"/>
        <v>0</v>
      </c>
      <c r="W279" s="25">
        <f t="shared" si="974"/>
        <v>0</v>
      </c>
      <c r="X279" s="25">
        <f t="shared" si="975"/>
        <v>0</v>
      </c>
      <c r="Y279" s="25">
        <f t="shared" si="976"/>
        <v>0</v>
      </c>
      <c r="Z279" s="25">
        <f t="shared" si="977"/>
        <v>0</v>
      </c>
      <c r="AA279" s="25">
        <f t="shared" si="978"/>
        <v>0</v>
      </c>
      <c r="AB279" s="25">
        <f t="shared" si="979"/>
        <v>0</v>
      </c>
      <c r="AC279" s="25">
        <f t="shared" si="980"/>
        <v>0</v>
      </c>
      <c r="AD279" s="25">
        <f t="shared" si="981"/>
        <v>0.86538646580420497</v>
      </c>
      <c r="AE279" s="25">
        <f t="shared" si="982"/>
        <v>0</v>
      </c>
      <c r="AF279" s="25">
        <f t="shared" si="982"/>
        <v>0</v>
      </c>
      <c r="AG279" s="25">
        <f t="shared" ref="AG279" si="1179">IF($F279=AG$4,1,IF($F279&gt;=EDATE(AG$4,12),IF(AG$12="Prior Year",AG267*(1-AG$11),AG267-AG$11),IF(AG278&gt;0,AG278,0)))*IF($F279&lt;EDATE(AG$4,AG$5*12),1,0)</f>
        <v>0</v>
      </c>
      <c r="AH279" s="25">
        <f t="shared" si="984"/>
        <v>0</v>
      </c>
      <c r="AI279" s="25">
        <f t="shared" si="984"/>
        <v>0.91372488601259316</v>
      </c>
      <c r="AJ279" s="25">
        <f t="shared" ref="AJ279:AK279" si="1180">IF($F279=AJ$4,1,IF($F279&gt;=EDATE(AJ$4,12),IF(AJ$12="Prior Year",AJ267*(1-AJ$11),AJ267-AJ$11),IF(AJ278&gt;0,AJ278,0)))*IF($F279&lt;EDATE(AJ$4,AJ$5*12),1,0)</f>
        <v>0.91372488601259316</v>
      </c>
      <c r="AK279" s="25">
        <f t="shared" si="1180"/>
        <v>0.91372488601259316</v>
      </c>
      <c r="AL279" s="25">
        <f t="shared" ref="AL279:AP279" si="1181">IF($F279=AL$4,1,IF($F279&gt;=EDATE(AL$4,12),IF(AL$12="Prior Year",AL267*(1-AL$11),AL267-AL$11),IF(AL278&gt;0,AL278,0)))*IF($F279&lt;EDATE(AL$4,AL$5*12),1,0)</f>
        <v>0.91372488601259316</v>
      </c>
      <c r="AM279" s="25">
        <f t="shared" si="1181"/>
        <v>0.91372488601259316</v>
      </c>
      <c r="AN279" s="25">
        <f t="shared" ref="AN279" si="1182">IF($F279=AN$4,1,IF($F279&gt;=EDATE(AN$4,12),IF(AN$12="Prior Year",AN267*(1-AN$11),AN267-AN$11),IF(AN278&gt;0,AN278,0)))*IF($F279&lt;EDATE(AN$4,AN$5*12),1,0)</f>
        <v>0.91372488601259316</v>
      </c>
      <c r="AO279" s="25">
        <f t="shared" si="1181"/>
        <v>0</v>
      </c>
      <c r="AP279" s="25">
        <f t="shared" si="1181"/>
        <v>0</v>
      </c>
    </row>
    <row r="280" spans="2:42" hidden="1" outlineLevel="1" x14ac:dyDescent="0.25">
      <c r="B280" s="1">
        <f t="shared" si="1149"/>
        <v>28</v>
      </c>
      <c r="F280" s="24">
        <f t="shared" si="1154"/>
        <v>50072</v>
      </c>
      <c r="G280" s="25">
        <f t="shared" si="1144"/>
        <v>0.22886698942026915</v>
      </c>
      <c r="H280" s="25"/>
      <c r="I280" s="25"/>
      <c r="J280" s="25"/>
      <c r="K280" s="25"/>
      <c r="L280" s="25"/>
      <c r="M280" s="25"/>
      <c r="N280" s="25"/>
      <c r="O280" s="23"/>
      <c r="P280" s="25">
        <f t="shared" si="967"/>
        <v>0</v>
      </c>
      <c r="Q280" s="25">
        <f t="shared" si="968"/>
        <v>0</v>
      </c>
      <c r="R280" s="25">
        <f t="shared" si="969"/>
        <v>0</v>
      </c>
      <c r="S280" s="25">
        <f t="shared" si="970"/>
        <v>0</v>
      </c>
      <c r="T280" s="25">
        <f t="shared" si="971"/>
        <v>0</v>
      </c>
      <c r="U280" s="25">
        <f t="shared" si="972"/>
        <v>0</v>
      </c>
      <c r="V280" s="25">
        <f t="shared" si="973"/>
        <v>0</v>
      </c>
      <c r="W280" s="25">
        <f t="shared" si="974"/>
        <v>0</v>
      </c>
      <c r="X280" s="25">
        <f t="shared" si="975"/>
        <v>0</v>
      </c>
      <c r="Y280" s="25">
        <f t="shared" si="976"/>
        <v>0</v>
      </c>
      <c r="Z280" s="25">
        <f t="shared" si="977"/>
        <v>0</v>
      </c>
      <c r="AA280" s="25">
        <f t="shared" si="978"/>
        <v>0</v>
      </c>
      <c r="AB280" s="25">
        <f t="shared" si="979"/>
        <v>0</v>
      </c>
      <c r="AC280" s="25">
        <f t="shared" si="980"/>
        <v>0</v>
      </c>
      <c r="AD280" s="25">
        <f t="shared" si="981"/>
        <v>0.86538646580420497</v>
      </c>
      <c r="AE280" s="25">
        <f t="shared" si="982"/>
        <v>0</v>
      </c>
      <c r="AF280" s="25">
        <f t="shared" si="982"/>
        <v>0</v>
      </c>
      <c r="AG280" s="25">
        <f t="shared" ref="AG280" si="1183">IF($F280=AG$4,1,IF($F280&gt;=EDATE(AG$4,12),IF(AG$12="Prior Year",AG268*(1-AG$11),AG268-AG$11),IF(AG279&gt;0,AG279,0)))*IF($F280&lt;EDATE(AG$4,AG$5*12),1,0)</f>
        <v>0</v>
      </c>
      <c r="AH280" s="25">
        <f t="shared" si="984"/>
        <v>0</v>
      </c>
      <c r="AI280" s="25">
        <f t="shared" si="984"/>
        <v>0.91372488601259316</v>
      </c>
      <c r="AJ280" s="25">
        <f t="shared" ref="AJ280:AK280" si="1184">IF($F280=AJ$4,1,IF($F280&gt;=EDATE(AJ$4,12),IF(AJ$12="Prior Year",AJ268*(1-AJ$11),AJ268-AJ$11),IF(AJ279&gt;0,AJ279,0)))*IF($F280&lt;EDATE(AJ$4,AJ$5*12),1,0)</f>
        <v>0.91372488601259316</v>
      </c>
      <c r="AK280" s="25">
        <f t="shared" si="1184"/>
        <v>0.91372488601259316</v>
      </c>
      <c r="AL280" s="25">
        <f t="shared" ref="AL280:AP280" si="1185">IF($F280=AL$4,1,IF($F280&gt;=EDATE(AL$4,12),IF(AL$12="Prior Year",AL268*(1-AL$11),AL268-AL$11),IF(AL279&gt;0,AL279,0)))*IF($F280&lt;EDATE(AL$4,AL$5*12),1,0)</f>
        <v>0.91372488601259316</v>
      </c>
      <c r="AM280" s="25">
        <f t="shared" si="1185"/>
        <v>0.91372488601259316</v>
      </c>
      <c r="AN280" s="25">
        <f t="shared" ref="AN280" si="1186">IF($F280=AN$4,1,IF($F280&gt;=EDATE(AN$4,12),IF(AN$12="Prior Year",AN268*(1-AN$11),AN268-AN$11),IF(AN279&gt;0,AN279,0)))*IF($F280&lt;EDATE(AN$4,AN$5*12),1,0)</f>
        <v>0.91372488601259316</v>
      </c>
      <c r="AO280" s="25">
        <f t="shared" si="1185"/>
        <v>0</v>
      </c>
      <c r="AP280" s="25">
        <f t="shared" si="1185"/>
        <v>0</v>
      </c>
    </row>
    <row r="281" spans="2:42" hidden="1" outlineLevel="1" x14ac:dyDescent="0.25">
      <c r="B281" s="1">
        <f t="shared" si="1149"/>
        <v>31</v>
      </c>
      <c r="F281" s="24">
        <f t="shared" si="1154"/>
        <v>50100</v>
      </c>
      <c r="G281" s="25">
        <f t="shared" si="1144"/>
        <v>0.22886698942026915</v>
      </c>
      <c r="H281" s="25"/>
      <c r="I281" s="25"/>
      <c r="J281" s="25"/>
      <c r="K281" s="25"/>
      <c r="L281" s="25"/>
      <c r="M281" s="25"/>
      <c r="N281" s="25"/>
      <c r="O281" s="23"/>
      <c r="P281" s="25">
        <f t="shared" si="967"/>
        <v>0</v>
      </c>
      <c r="Q281" s="25">
        <f t="shared" si="968"/>
        <v>0</v>
      </c>
      <c r="R281" s="25">
        <f t="shared" si="969"/>
        <v>0</v>
      </c>
      <c r="S281" s="25">
        <f t="shared" si="970"/>
        <v>0</v>
      </c>
      <c r="T281" s="25">
        <f t="shared" si="971"/>
        <v>0</v>
      </c>
      <c r="U281" s="25">
        <f t="shared" si="972"/>
        <v>0</v>
      </c>
      <c r="V281" s="25">
        <f t="shared" si="973"/>
        <v>0</v>
      </c>
      <c r="W281" s="25">
        <f t="shared" si="974"/>
        <v>0</v>
      </c>
      <c r="X281" s="25">
        <f t="shared" si="975"/>
        <v>0</v>
      </c>
      <c r="Y281" s="25">
        <f t="shared" si="976"/>
        <v>0</v>
      </c>
      <c r="Z281" s="25">
        <f t="shared" si="977"/>
        <v>0</v>
      </c>
      <c r="AA281" s="25">
        <f t="shared" si="978"/>
        <v>0</v>
      </c>
      <c r="AB281" s="25">
        <f t="shared" si="979"/>
        <v>0</v>
      </c>
      <c r="AC281" s="25">
        <f t="shared" si="980"/>
        <v>0</v>
      </c>
      <c r="AD281" s="25">
        <f t="shared" si="981"/>
        <v>0.86538646580420497</v>
      </c>
      <c r="AE281" s="25">
        <f t="shared" si="982"/>
        <v>0</v>
      </c>
      <c r="AF281" s="25">
        <f t="shared" si="982"/>
        <v>0</v>
      </c>
      <c r="AG281" s="25">
        <f t="shared" ref="AG281" si="1187">IF($F281=AG$4,1,IF($F281&gt;=EDATE(AG$4,12),IF(AG$12="Prior Year",AG269*(1-AG$11),AG269-AG$11),IF(AG280&gt;0,AG280,0)))*IF($F281&lt;EDATE(AG$4,AG$5*12),1,0)</f>
        <v>0</v>
      </c>
      <c r="AH281" s="25">
        <f t="shared" si="984"/>
        <v>0</v>
      </c>
      <c r="AI281" s="25">
        <f t="shared" si="984"/>
        <v>0.91372488601259316</v>
      </c>
      <c r="AJ281" s="25">
        <f t="shared" ref="AJ281:AK281" si="1188">IF($F281=AJ$4,1,IF($F281&gt;=EDATE(AJ$4,12),IF(AJ$12="Prior Year",AJ269*(1-AJ$11),AJ269-AJ$11),IF(AJ280&gt;0,AJ280,0)))*IF($F281&lt;EDATE(AJ$4,AJ$5*12),1,0)</f>
        <v>0.91372488601259316</v>
      </c>
      <c r="AK281" s="25">
        <f t="shared" si="1188"/>
        <v>0.91372488601259316</v>
      </c>
      <c r="AL281" s="25">
        <f t="shared" ref="AL281:AP281" si="1189">IF($F281=AL$4,1,IF($F281&gt;=EDATE(AL$4,12),IF(AL$12="Prior Year",AL269*(1-AL$11),AL269-AL$11),IF(AL280&gt;0,AL280,0)))*IF($F281&lt;EDATE(AL$4,AL$5*12),1,0)</f>
        <v>0.91372488601259316</v>
      </c>
      <c r="AM281" s="25">
        <f t="shared" si="1189"/>
        <v>0.91372488601259316</v>
      </c>
      <c r="AN281" s="25">
        <f t="shared" ref="AN281" si="1190">IF($F281=AN$4,1,IF($F281&gt;=EDATE(AN$4,12),IF(AN$12="Prior Year",AN269*(1-AN$11),AN269-AN$11),IF(AN280&gt;0,AN280,0)))*IF($F281&lt;EDATE(AN$4,AN$5*12),1,0)</f>
        <v>0.91372488601259316</v>
      </c>
      <c r="AO281" s="25">
        <f t="shared" si="1189"/>
        <v>0</v>
      </c>
      <c r="AP281" s="25">
        <f t="shared" si="1189"/>
        <v>0</v>
      </c>
    </row>
    <row r="282" spans="2:42" hidden="1" outlineLevel="1" x14ac:dyDescent="0.25">
      <c r="B282" s="1">
        <f t="shared" si="1149"/>
        <v>30</v>
      </c>
      <c r="F282" s="24">
        <f t="shared" si="1154"/>
        <v>50131</v>
      </c>
      <c r="G282" s="25">
        <f t="shared" si="1144"/>
        <v>0.22886698942026915</v>
      </c>
      <c r="H282" s="25"/>
      <c r="I282" s="25"/>
      <c r="J282" s="25"/>
      <c r="K282" s="25"/>
      <c r="L282" s="25"/>
      <c r="M282" s="25"/>
      <c r="N282" s="25"/>
      <c r="O282" s="23"/>
      <c r="P282" s="25">
        <f t="shared" si="967"/>
        <v>0</v>
      </c>
      <c r="Q282" s="25">
        <f t="shared" si="968"/>
        <v>0</v>
      </c>
      <c r="R282" s="25">
        <f t="shared" si="969"/>
        <v>0</v>
      </c>
      <c r="S282" s="25">
        <f t="shared" si="970"/>
        <v>0</v>
      </c>
      <c r="T282" s="25">
        <f t="shared" si="971"/>
        <v>0</v>
      </c>
      <c r="U282" s="25">
        <f t="shared" si="972"/>
        <v>0</v>
      </c>
      <c r="V282" s="25">
        <f t="shared" si="973"/>
        <v>0</v>
      </c>
      <c r="W282" s="25">
        <f t="shared" si="974"/>
        <v>0</v>
      </c>
      <c r="X282" s="25">
        <f t="shared" si="975"/>
        <v>0</v>
      </c>
      <c r="Y282" s="25">
        <f t="shared" si="976"/>
        <v>0</v>
      </c>
      <c r="Z282" s="25">
        <f t="shared" si="977"/>
        <v>0</v>
      </c>
      <c r="AA282" s="25">
        <f t="shared" si="978"/>
        <v>0</v>
      </c>
      <c r="AB282" s="25">
        <f t="shared" si="979"/>
        <v>0</v>
      </c>
      <c r="AC282" s="25">
        <f t="shared" si="980"/>
        <v>0</v>
      </c>
      <c r="AD282" s="25">
        <f t="shared" si="981"/>
        <v>0.86538646580420497</v>
      </c>
      <c r="AE282" s="25">
        <f t="shared" si="982"/>
        <v>0</v>
      </c>
      <c r="AF282" s="25">
        <f t="shared" si="982"/>
        <v>0</v>
      </c>
      <c r="AG282" s="25">
        <f t="shared" ref="AG282" si="1191">IF($F282=AG$4,1,IF($F282&gt;=EDATE(AG$4,12),IF(AG$12="Prior Year",AG270*(1-AG$11),AG270-AG$11),IF(AG281&gt;0,AG281,0)))*IF($F282&lt;EDATE(AG$4,AG$5*12),1,0)</f>
        <v>0</v>
      </c>
      <c r="AH282" s="25">
        <f t="shared" si="984"/>
        <v>0</v>
      </c>
      <c r="AI282" s="25">
        <f t="shared" si="984"/>
        <v>0.91372488601259316</v>
      </c>
      <c r="AJ282" s="25">
        <f t="shared" ref="AJ282:AK282" si="1192">IF($F282=AJ$4,1,IF($F282&gt;=EDATE(AJ$4,12),IF(AJ$12="Prior Year",AJ270*(1-AJ$11),AJ270-AJ$11),IF(AJ281&gt;0,AJ281,0)))*IF($F282&lt;EDATE(AJ$4,AJ$5*12),1,0)</f>
        <v>0.91372488601259316</v>
      </c>
      <c r="AK282" s="25">
        <f t="shared" si="1192"/>
        <v>0.91372488601259316</v>
      </c>
      <c r="AL282" s="25">
        <f t="shared" ref="AL282:AP282" si="1193">IF($F282=AL$4,1,IF($F282&gt;=EDATE(AL$4,12),IF(AL$12="Prior Year",AL270*(1-AL$11),AL270-AL$11),IF(AL281&gt;0,AL281,0)))*IF($F282&lt;EDATE(AL$4,AL$5*12),1,0)</f>
        <v>0.91372488601259316</v>
      </c>
      <c r="AM282" s="25">
        <f t="shared" si="1193"/>
        <v>0.91372488601259316</v>
      </c>
      <c r="AN282" s="25">
        <f t="shared" ref="AN282" si="1194">IF($F282=AN$4,1,IF($F282&gt;=EDATE(AN$4,12),IF(AN$12="Prior Year",AN270*(1-AN$11),AN270-AN$11),IF(AN281&gt;0,AN281,0)))*IF($F282&lt;EDATE(AN$4,AN$5*12),1,0)</f>
        <v>0.91372488601259316</v>
      </c>
      <c r="AO282" s="25">
        <f t="shared" si="1193"/>
        <v>0</v>
      </c>
      <c r="AP282" s="25">
        <f t="shared" si="1193"/>
        <v>0</v>
      </c>
    </row>
    <row r="283" spans="2:42" hidden="1" outlineLevel="1" x14ac:dyDescent="0.25">
      <c r="B283" s="1">
        <f t="shared" si="1149"/>
        <v>31</v>
      </c>
      <c r="F283" s="24">
        <f t="shared" si="1154"/>
        <v>50161</v>
      </c>
      <c r="G283" s="25">
        <f t="shared" si="1144"/>
        <v>0.22886698942026915</v>
      </c>
      <c r="H283" s="25"/>
      <c r="I283" s="25"/>
      <c r="J283" s="25"/>
      <c r="K283" s="25"/>
      <c r="L283" s="25"/>
      <c r="M283" s="25"/>
      <c r="N283" s="25"/>
      <c r="O283" s="23"/>
      <c r="P283" s="25">
        <f t="shared" si="967"/>
        <v>0</v>
      </c>
      <c r="Q283" s="25">
        <f t="shared" si="968"/>
        <v>0</v>
      </c>
      <c r="R283" s="25">
        <f t="shared" si="969"/>
        <v>0</v>
      </c>
      <c r="S283" s="25">
        <f t="shared" si="970"/>
        <v>0</v>
      </c>
      <c r="T283" s="25">
        <f t="shared" si="971"/>
        <v>0</v>
      </c>
      <c r="U283" s="25">
        <f t="shared" si="972"/>
        <v>0</v>
      </c>
      <c r="V283" s="25">
        <f t="shared" si="973"/>
        <v>0</v>
      </c>
      <c r="W283" s="25">
        <f t="shared" si="974"/>
        <v>0</v>
      </c>
      <c r="X283" s="25">
        <f t="shared" si="975"/>
        <v>0</v>
      </c>
      <c r="Y283" s="25">
        <f t="shared" si="976"/>
        <v>0</v>
      </c>
      <c r="Z283" s="25">
        <f t="shared" si="977"/>
        <v>0</v>
      </c>
      <c r="AA283" s="25">
        <f t="shared" si="978"/>
        <v>0</v>
      </c>
      <c r="AB283" s="25">
        <f t="shared" si="979"/>
        <v>0</v>
      </c>
      <c r="AC283" s="25">
        <f t="shared" si="980"/>
        <v>0</v>
      </c>
      <c r="AD283" s="25">
        <f t="shared" si="981"/>
        <v>0.86538646580420497</v>
      </c>
      <c r="AE283" s="25">
        <f t="shared" si="982"/>
        <v>0</v>
      </c>
      <c r="AF283" s="25">
        <f t="shared" si="982"/>
        <v>0</v>
      </c>
      <c r="AG283" s="25">
        <f t="shared" ref="AG283" si="1195">IF($F283=AG$4,1,IF($F283&gt;=EDATE(AG$4,12),IF(AG$12="Prior Year",AG271*(1-AG$11),AG271-AG$11),IF(AG282&gt;0,AG282,0)))*IF($F283&lt;EDATE(AG$4,AG$5*12),1,0)</f>
        <v>0</v>
      </c>
      <c r="AH283" s="25">
        <f t="shared" si="984"/>
        <v>0</v>
      </c>
      <c r="AI283" s="25">
        <f t="shared" si="984"/>
        <v>0.91372488601259316</v>
      </c>
      <c r="AJ283" s="25">
        <f t="shared" ref="AJ283:AK283" si="1196">IF($F283=AJ$4,1,IF($F283&gt;=EDATE(AJ$4,12),IF(AJ$12="Prior Year",AJ271*(1-AJ$11),AJ271-AJ$11),IF(AJ282&gt;0,AJ282,0)))*IF($F283&lt;EDATE(AJ$4,AJ$5*12),1,0)</f>
        <v>0.91372488601259316</v>
      </c>
      <c r="AK283" s="25">
        <f t="shared" si="1196"/>
        <v>0.91372488601259316</v>
      </c>
      <c r="AL283" s="25">
        <f t="shared" ref="AL283:AP283" si="1197">IF($F283=AL$4,1,IF($F283&gt;=EDATE(AL$4,12),IF(AL$12="Prior Year",AL271*(1-AL$11),AL271-AL$11),IF(AL282&gt;0,AL282,0)))*IF($F283&lt;EDATE(AL$4,AL$5*12),1,0)</f>
        <v>0.91372488601259316</v>
      </c>
      <c r="AM283" s="25">
        <f t="shared" si="1197"/>
        <v>0.91372488601259316</v>
      </c>
      <c r="AN283" s="25">
        <f t="shared" ref="AN283" si="1198">IF($F283=AN$4,1,IF($F283&gt;=EDATE(AN$4,12),IF(AN$12="Prior Year",AN271*(1-AN$11),AN271-AN$11),IF(AN282&gt;0,AN282,0)))*IF($F283&lt;EDATE(AN$4,AN$5*12),1,0)</f>
        <v>0.91372488601259316</v>
      </c>
      <c r="AO283" s="25">
        <f t="shared" si="1197"/>
        <v>0</v>
      </c>
      <c r="AP283" s="25">
        <f t="shared" si="1197"/>
        <v>0</v>
      </c>
    </row>
    <row r="284" spans="2:42" hidden="1" outlineLevel="1" x14ac:dyDescent="0.25">
      <c r="B284" s="1">
        <f t="shared" si="1149"/>
        <v>30</v>
      </c>
      <c r="F284" s="24">
        <f t="shared" si="1154"/>
        <v>50192</v>
      </c>
      <c r="G284" s="25">
        <f t="shared" si="1144"/>
        <v>0.22886698942026915</v>
      </c>
      <c r="H284" s="25"/>
      <c r="I284" s="25"/>
      <c r="J284" s="25"/>
      <c r="K284" s="25"/>
      <c r="L284" s="25"/>
      <c r="M284" s="25"/>
      <c r="N284" s="25"/>
      <c r="O284" s="23"/>
      <c r="P284" s="25">
        <f t="shared" si="967"/>
        <v>0</v>
      </c>
      <c r="Q284" s="25">
        <f t="shared" si="968"/>
        <v>0</v>
      </c>
      <c r="R284" s="25">
        <f t="shared" si="969"/>
        <v>0</v>
      </c>
      <c r="S284" s="25">
        <f t="shared" si="970"/>
        <v>0</v>
      </c>
      <c r="T284" s="25">
        <f t="shared" si="971"/>
        <v>0</v>
      </c>
      <c r="U284" s="25">
        <f t="shared" si="972"/>
        <v>0</v>
      </c>
      <c r="V284" s="25">
        <f t="shared" si="973"/>
        <v>0</v>
      </c>
      <c r="W284" s="25">
        <f t="shared" si="974"/>
        <v>0</v>
      </c>
      <c r="X284" s="25">
        <f t="shared" si="975"/>
        <v>0</v>
      </c>
      <c r="Y284" s="25">
        <f t="shared" si="976"/>
        <v>0</v>
      </c>
      <c r="Z284" s="25">
        <f t="shared" si="977"/>
        <v>0</v>
      </c>
      <c r="AA284" s="25">
        <f t="shared" si="978"/>
        <v>0</v>
      </c>
      <c r="AB284" s="25">
        <f t="shared" si="979"/>
        <v>0</v>
      </c>
      <c r="AC284" s="25">
        <f t="shared" si="980"/>
        <v>0</v>
      </c>
      <c r="AD284" s="25">
        <f t="shared" si="981"/>
        <v>0.86538646580420497</v>
      </c>
      <c r="AE284" s="25">
        <f t="shared" si="982"/>
        <v>0</v>
      </c>
      <c r="AF284" s="25">
        <f t="shared" si="982"/>
        <v>0</v>
      </c>
      <c r="AG284" s="25">
        <f t="shared" ref="AG284" si="1199">IF($F284=AG$4,1,IF($F284&gt;=EDATE(AG$4,12),IF(AG$12="Prior Year",AG272*(1-AG$11),AG272-AG$11),IF(AG283&gt;0,AG283,0)))*IF($F284&lt;EDATE(AG$4,AG$5*12),1,0)</f>
        <v>0</v>
      </c>
      <c r="AH284" s="25">
        <f t="shared" si="984"/>
        <v>0</v>
      </c>
      <c r="AI284" s="25">
        <f t="shared" si="984"/>
        <v>0.91372488601259316</v>
      </c>
      <c r="AJ284" s="25">
        <f t="shared" ref="AJ284:AK284" si="1200">IF($F284=AJ$4,1,IF($F284&gt;=EDATE(AJ$4,12),IF(AJ$12="Prior Year",AJ272*(1-AJ$11),AJ272-AJ$11),IF(AJ283&gt;0,AJ283,0)))*IF($F284&lt;EDATE(AJ$4,AJ$5*12),1,0)</f>
        <v>0.91372488601259316</v>
      </c>
      <c r="AK284" s="25">
        <f t="shared" si="1200"/>
        <v>0.91372488601259316</v>
      </c>
      <c r="AL284" s="25">
        <f t="shared" ref="AL284:AP284" si="1201">IF($F284=AL$4,1,IF($F284&gt;=EDATE(AL$4,12),IF(AL$12="Prior Year",AL272*(1-AL$11),AL272-AL$11),IF(AL283&gt;0,AL283,0)))*IF($F284&lt;EDATE(AL$4,AL$5*12),1,0)</f>
        <v>0.91372488601259316</v>
      </c>
      <c r="AM284" s="25">
        <f t="shared" si="1201"/>
        <v>0.91372488601259316</v>
      </c>
      <c r="AN284" s="25">
        <f t="shared" ref="AN284" si="1202">IF($F284=AN$4,1,IF($F284&gt;=EDATE(AN$4,12),IF(AN$12="Prior Year",AN272*(1-AN$11),AN272-AN$11),IF(AN283&gt;0,AN283,0)))*IF($F284&lt;EDATE(AN$4,AN$5*12),1,0)</f>
        <v>0.91372488601259316</v>
      </c>
      <c r="AO284" s="25">
        <f t="shared" si="1201"/>
        <v>0</v>
      </c>
      <c r="AP284" s="25">
        <f t="shared" si="1201"/>
        <v>0</v>
      </c>
    </row>
    <row r="285" spans="2:42" hidden="1" outlineLevel="1" x14ac:dyDescent="0.25">
      <c r="B285" s="1">
        <f t="shared" si="1149"/>
        <v>31</v>
      </c>
      <c r="F285" s="24">
        <f t="shared" si="1154"/>
        <v>50222</v>
      </c>
      <c r="G285" s="25">
        <f t="shared" si="1144"/>
        <v>0.22886698942026915</v>
      </c>
      <c r="H285" s="25"/>
      <c r="I285" s="25"/>
      <c r="J285" s="25"/>
      <c r="K285" s="25"/>
      <c r="L285" s="25"/>
      <c r="M285" s="25"/>
      <c r="N285" s="25"/>
      <c r="O285" s="23"/>
      <c r="P285" s="25">
        <f t="shared" si="967"/>
        <v>0</v>
      </c>
      <c r="Q285" s="25">
        <f t="shared" si="968"/>
        <v>0</v>
      </c>
      <c r="R285" s="25">
        <f t="shared" si="969"/>
        <v>0</v>
      </c>
      <c r="S285" s="25">
        <f t="shared" si="970"/>
        <v>0</v>
      </c>
      <c r="T285" s="25">
        <f t="shared" si="971"/>
        <v>0</v>
      </c>
      <c r="U285" s="25">
        <f t="shared" si="972"/>
        <v>0</v>
      </c>
      <c r="V285" s="25">
        <f t="shared" si="973"/>
        <v>0</v>
      </c>
      <c r="W285" s="25">
        <f t="shared" si="974"/>
        <v>0</v>
      </c>
      <c r="X285" s="25">
        <f t="shared" si="975"/>
        <v>0</v>
      </c>
      <c r="Y285" s="25">
        <f t="shared" si="976"/>
        <v>0</v>
      </c>
      <c r="Z285" s="25">
        <f t="shared" si="977"/>
        <v>0</v>
      </c>
      <c r="AA285" s="25">
        <f t="shared" si="978"/>
        <v>0</v>
      </c>
      <c r="AB285" s="25">
        <f t="shared" si="979"/>
        <v>0</v>
      </c>
      <c r="AC285" s="25">
        <f t="shared" si="980"/>
        <v>0</v>
      </c>
      <c r="AD285" s="25">
        <f t="shared" si="981"/>
        <v>0.86538646580420497</v>
      </c>
      <c r="AE285" s="25">
        <f t="shared" si="982"/>
        <v>0</v>
      </c>
      <c r="AF285" s="25">
        <f t="shared" si="982"/>
        <v>0</v>
      </c>
      <c r="AG285" s="25">
        <f t="shared" ref="AG285" si="1203">IF($F285=AG$4,1,IF($F285&gt;=EDATE(AG$4,12),IF(AG$12="Prior Year",AG273*(1-AG$11),AG273-AG$11),IF(AG284&gt;0,AG284,0)))*IF($F285&lt;EDATE(AG$4,AG$5*12),1,0)</f>
        <v>0</v>
      </c>
      <c r="AH285" s="25">
        <f t="shared" si="984"/>
        <v>0</v>
      </c>
      <c r="AI285" s="25">
        <f t="shared" si="984"/>
        <v>0.91372488601259316</v>
      </c>
      <c r="AJ285" s="25">
        <f t="shared" ref="AJ285:AK285" si="1204">IF($F285=AJ$4,1,IF($F285&gt;=EDATE(AJ$4,12),IF(AJ$12="Prior Year",AJ273*(1-AJ$11),AJ273-AJ$11),IF(AJ284&gt;0,AJ284,0)))*IF($F285&lt;EDATE(AJ$4,AJ$5*12),1,0)</f>
        <v>0.91372488601259316</v>
      </c>
      <c r="AK285" s="25">
        <f t="shared" si="1204"/>
        <v>0.91372488601259316</v>
      </c>
      <c r="AL285" s="25">
        <f t="shared" ref="AL285:AP285" si="1205">IF($F285=AL$4,1,IF($F285&gt;=EDATE(AL$4,12),IF(AL$12="Prior Year",AL273*(1-AL$11),AL273-AL$11),IF(AL284&gt;0,AL284,0)))*IF($F285&lt;EDATE(AL$4,AL$5*12),1,0)</f>
        <v>0.91372488601259316</v>
      </c>
      <c r="AM285" s="25">
        <f t="shared" si="1205"/>
        <v>0.91372488601259316</v>
      </c>
      <c r="AN285" s="25">
        <f t="shared" ref="AN285" si="1206">IF($F285=AN$4,1,IF($F285&gt;=EDATE(AN$4,12),IF(AN$12="Prior Year",AN273*(1-AN$11),AN273-AN$11),IF(AN284&gt;0,AN284,0)))*IF($F285&lt;EDATE(AN$4,AN$5*12),1,0)</f>
        <v>0.91372488601259316</v>
      </c>
      <c r="AO285" s="25">
        <f t="shared" si="1205"/>
        <v>0</v>
      </c>
      <c r="AP285" s="25">
        <f t="shared" si="1205"/>
        <v>0</v>
      </c>
    </row>
    <row r="286" spans="2:42" hidden="1" outlineLevel="1" x14ac:dyDescent="0.25">
      <c r="B286" s="1">
        <f t="shared" si="1149"/>
        <v>31</v>
      </c>
      <c r="F286" s="24">
        <f t="shared" si="1154"/>
        <v>50253</v>
      </c>
      <c r="G286" s="25">
        <f t="shared" si="1144"/>
        <v>0.22886698942026915</v>
      </c>
      <c r="H286" s="25"/>
      <c r="I286" s="25"/>
      <c r="J286" s="25"/>
      <c r="K286" s="25"/>
      <c r="L286" s="25"/>
      <c r="M286" s="25"/>
      <c r="N286" s="25"/>
      <c r="O286" s="23"/>
      <c r="P286" s="25">
        <f t="shared" si="967"/>
        <v>0</v>
      </c>
      <c r="Q286" s="25">
        <f t="shared" si="968"/>
        <v>0</v>
      </c>
      <c r="R286" s="25">
        <f t="shared" si="969"/>
        <v>0</v>
      </c>
      <c r="S286" s="25">
        <f t="shared" si="970"/>
        <v>0</v>
      </c>
      <c r="T286" s="25">
        <f t="shared" si="971"/>
        <v>0</v>
      </c>
      <c r="U286" s="25">
        <f t="shared" si="972"/>
        <v>0</v>
      </c>
      <c r="V286" s="25">
        <f t="shared" si="973"/>
        <v>0</v>
      </c>
      <c r="W286" s="25">
        <f t="shared" si="974"/>
        <v>0</v>
      </c>
      <c r="X286" s="25">
        <f t="shared" si="975"/>
        <v>0</v>
      </c>
      <c r="Y286" s="25">
        <f t="shared" si="976"/>
        <v>0</v>
      </c>
      <c r="Z286" s="25">
        <f t="shared" si="977"/>
        <v>0</v>
      </c>
      <c r="AA286" s="25">
        <f t="shared" si="978"/>
        <v>0</v>
      </c>
      <c r="AB286" s="25">
        <f t="shared" si="979"/>
        <v>0</v>
      </c>
      <c r="AC286" s="25">
        <f t="shared" si="980"/>
        <v>0</v>
      </c>
      <c r="AD286" s="25">
        <f t="shared" si="981"/>
        <v>0.86538646580420497</v>
      </c>
      <c r="AE286" s="25">
        <f t="shared" si="982"/>
        <v>0</v>
      </c>
      <c r="AF286" s="25">
        <f t="shared" si="982"/>
        <v>0</v>
      </c>
      <c r="AG286" s="25">
        <f t="shared" ref="AG286" si="1207">IF($F286=AG$4,1,IF($F286&gt;=EDATE(AG$4,12),IF(AG$12="Prior Year",AG274*(1-AG$11),AG274-AG$11),IF(AG285&gt;0,AG285,0)))*IF($F286&lt;EDATE(AG$4,AG$5*12),1,0)</f>
        <v>0</v>
      </c>
      <c r="AH286" s="25">
        <f t="shared" si="984"/>
        <v>0</v>
      </c>
      <c r="AI286" s="25">
        <f t="shared" si="984"/>
        <v>0.91372488601259316</v>
      </c>
      <c r="AJ286" s="25">
        <f t="shared" ref="AJ286:AK286" si="1208">IF($F286=AJ$4,1,IF($F286&gt;=EDATE(AJ$4,12),IF(AJ$12="Prior Year",AJ274*(1-AJ$11),AJ274-AJ$11),IF(AJ285&gt;0,AJ285,0)))*IF($F286&lt;EDATE(AJ$4,AJ$5*12),1,0)</f>
        <v>0.91372488601259316</v>
      </c>
      <c r="AK286" s="25">
        <f t="shared" si="1208"/>
        <v>0.91372488601259316</v>
      </c>
      <c r="AL286" s="25">
        <f t="shared" ref="AL286:AP286" si="1209">IF($F286=AL$4,1,IF($F286&gt;=EDATE(AL$4,12),IF(AL$12="Prior Year",AL274*(1-AL$11),AL274-AL$11),IF(AL285&gt;0,AL285,0)))*IF($F286&lt;EDATE(AL$4,AL$5*12),1,0)</f>
        <v>0.91372488601259316</v>
      </c>
      <c r="AM286" s="25">
        <f t="shared" si="1209"/>
        <v>0.91372488601259316</v>
      </c>
      <c r="AN286" s="25">
        <f t="shared" ref="AN286" si="1210">IF($F286=AN$4,1,IF($F286&gt;=EDATE(AN$4,12),IF(AN$12="Prior Year",AN274*(1-AN$11),AN274-AN$11),IF(AN285&gt;0,AN285,0)))*IF($F286&lt;EDATE(AN$4,AN$5*12),1,0)</f>
        <v>0.91372488601259316</v>
      </c>
      <c r="AO286" s="25">
        <f t="shared" si="1209"/>
        <v>0</v>
      </c>
      <c r="AP286" s="25">
        <f t="shared" si="1209"/>
        <v>0</v>
      </c>
    </row>
    <row r="287" spans="2:42" hidden="1" outlineLevel="1" x14ac:dyDescent="0.25">
      <c r="B287" s="1">
        <f t="shared" si="1149"/>
        <v>30</v>
      </c>
      <c r="F287" s="24">
        <f t="shared" si="1154"/>
        <v>50284</v>
      </c>
      <c r="G287" s="25">
        <f t="shared" si="1144"/>
        <v>0.22886698942026915</v>
      </c>
      <c r="H287" s="25"/>
      <c r="I287" s="25"/>
      <c r="J287" s="25"/>
      <c r="K287" s="25"/>
      <c r="L287" s="25"/>
      <c r="M287" s="25"/>
      <c r="N287" s="25"/>
      <c r="O287" s="23"/>
      <c r="P287" s="25">
        <f t="shared" si="967"/>
        <v>0</v>
      </c>
      <c r="Q287" s="25">
        <f t="shared" si="968"/>
        <v>0</v>
      </c>
      <c r="R287" s="25">
        <f t="shared" si="969"/>
        <v>0</v>
      </c>
      <c r="S287" s="25">
        <f t="shared" si="970"/>
        <v>0</v>
      </c>
      <c r="T287" s="25">
        <f t="shared" si="971"/>
        <v>0</v>
      </c>
      <c r="U287" s="25">
        <f t="shared" si="972"/>
        <v>0</v>
      </c>
      <c r="V287" s="25">
        <f t="shared" si="973"/>
        <v>0</v>
      </c>
      <c r="W287" s="25">
        <f t="shared" si="974"/>
        <v>0</v>
      </c>
      <c r="X287" s="25">
        <f t="shared" si="975"/>
        <v>0</v>
      </c>
      <c r="Y287" s="25">
        <f t="shared" si="976"/>
        <v>0</v>
      </c>
      <c r="Z287" s="25">
        <f t="shared" si="977"/>
        <v>0</v>
      </c>
      <c r="AA287" s="25">
        <f t="shared" si="978"/>
        <v>0</v>
      </c>
      <c r="AB287" s="25">
        <f t="shared" si="979"/>
        <v>0</v>
      </c>
      <c r="AC287" s="25">
        <f t="shared" si="980"/>
        <v>0</v>
      </c>
      <c r="AD287" s="25">
        <f t="shared" si="981"/>
        <v>0.86538646580420497</v>
      </c>
      <c r="AE287" s="25">
        <f t="shared" si="982"/>
        <v>0</v>
      </c>
      <c r="AF287" s="25">
        <f t="shared" si="982"/>
        <v>0</v>
      </c>
      <c r="AG287" s="25">
        <f t="shared" ref="AG287" si="1211">IF($F287=AG$4,1,IF($F287&gt;=EDATE(AG$4,12),IF(AG$12="Prior Year",AG275*(1-AG$11),AG275-AG$11),IF(AG286&gt;0,AG286,0)))*IF($F287&lt;EDATE(AG$4,AG$5*12),1,0)</f>
        <v>0</v>
      </c>
      <c r="AH287" s="25">
        <f t="shared" si="984"/>
        <v>0</v>
      </c>
      <c r="AI287" s="25">
        <f t="shared" si="984"/>
        <v>0.91372488601259316</v>
      </c>
      <c r="AJ287" s="25">
        <f t="shared" ref="AJ287:AK287" si="1212">IF($F287=AJ$4,1,IF($F287&gt;=EDATE(AJ$4,12),IF(AJ$12="Prior Year",AJ275*(1-AJ$11),AJ275-AJ$11),IF(AJ286&gt;0,AJ286,0)))*IF($F287&lt;EDATE(AJ$4,AJ$5*12),1,0)</f>
        <v>0.91372488601259316</v>
      </c>
      <c r="AK287" s="25">
        <f t="shared" si="1212"/>
        <v>0.91372488601259316</v>
      </c>
      <c r="AL287" s="25">
        <f t="shared" ref="AL287:AP287" si="1213">IF($F287=AL$4,1,IF($F287&gt;=EDATE(AL$4,12),IF(AL$12="Prior Year",AL275*(1-AL$11),AL275-AL$11),IF(AL286&gt;0,AL286,0)))*IF($F287&lt;EDATE(AL$4,AL$5*12),1,0)</f>
        <v>0.91372488601259316</v>
      </c>
      <c r="AM287" s="25">
        <f t="shared" si="1213"/>
        <v>0.91372488601259316</v>
      </c>
      <c r="AN287" s="25">
        <f t="shared" ref="AN287" si="1214">IF($F287=AN$4,1,IF($F287&gt;=EDATE(AN$4,12),IF(AN$12="Prior Year",AN275*(1-AN$11),AN275-AN$11),IF(AN286&gt;0,AN286,0)))*IF($F287&lt;EDATE(AN$4,AN$5*12),1,0)</f>
        <v>0.91372488601259316</v>
      </c>
      <c r="AO287" s="25">
        <f t="shared" si="1213"/>
        <v>0</v>
      </c>
      <c r="AP287" s="25">
        <f t="shared" si="1213"/>
        <v>0</v>
      </c>
    </row>
    <row r="288" spans="2:42" hidden="1" outlineLevel="1" x14ac:dyDescent="0.25">
      <c r="B288" s="1">
        <f t="shared" si="1149"/>
        <v>31</v>
      </c>
      <c r="F288" s="24">
        <f t="shared" si="1154"/>
        <v>50314</v>
      </c>
      <c r="G288" s="25">
        <f t="shared" si="1144"/>
        <v>0.22886698942026915</v>
      </c>
      <c r="H288" s="25"/>
      <c r="I288" s="25"/>
      <c r="J288" s="25"/>
      <c r="K288" s="25"/>
      <c r="L288" s="25"/>
      <c r="M288" s="25"/>
      <c r="N288" s="25"/>
      <c r="O288" s="23"/>
      <c r="P288" s="25">
        <f t="shared" si="967"/>
        <v>0</v>
      </c>
      <c r="Q288" s="25">
        <f t="shared" si="968"/>
        <v>0</v>
      </c>
      <c r="R288" s="25">
        <f t="shared" si="969"/>
        <v>0</v>
      </c>
      <c r="S288" s="25">
        <f t="shared" si="970"/>
        <v>0</v>
      </c>
      <c r="T288" s="25">
        <f t="shared" si="971"/>
        <v>0</v>
      </c>
      <c r="U288" s="25">
        <f t="shared" si="972"/>
        <v>0</v>
      </c>
      <c r="V288" s="25">
        <f t="shared" si="973"/>
        <v>0</v>
      </c>
      <c r="W288" s="25">
        <f t="shared" si="974"/>
        <v>0</v>
      </c>
      <c r="X288" s="25">
        <f t="shared" si="975"/>
        <v>0</v>
      </c>
      <c r="Y288" s="25">
        <f t="shared" si="976"/>
        <v>0</v>
      </c>
      <c r="Z288" s="25">
        <f t="shared" si="977"/>
        <v>0</v>
      </c>
      <c r="AA288" s="25">
        <f t="shared" si="978"/>
        <v>0</v>
      </c>
      <c r="AB288" s="25">
        <f t="shared" si="979"/>
        <v>0</v>
      </c>
      <c r="AC288" s="25">
        <f t="shared" si="980"/>
        <v>0</v>
      </c>
      <c r="AD288" s="25">
        <f t="shared" si="981"/>
        <v>0.86538646580420497</v>
      </c>
      <c r="AE288" s="25">
        <f t="shared" si="982"/>
        <v>0</v>
      </c>
      <c r="AF288" s="25">
        <f t="shared" si="982"/>
        <v>0</v>
      </c>
      <c r="AG288" s="25">
        <f t="shared" ref="AG288" si="1215">IF($F288=AG$4,1,IF($F288&gt;=EDATE(AG$4,12),IF(AG$12="Prior Year",AG276*(1-AG$11),AG276-AG$11),IF(AG287&gt;0,AG287,0)))*IF($F288&lt;EDATE(AG$4,AG$5*12),1,0)</f>
        <v>0</v>
      </c>
      <c r="AH288" s="25">
        <f t="shared" si="984"/>
        <v>0</v>
      </c>
      <c r="AI288" s="25">
        <f t="shared" si="984"/>
        <v>0.91372488601259316</v>
      </c>
      <c r="AJ288" s="25">
        <f t="shared" ref="AJ288:AK288" si="1216">IF($F288=AJ$4,1,IF($F288&gt;=EDATE(AJ$4,12),IF(AJ$12="Prior Year",AJ276*(1-AJ$11),AJ276-AJ$11),IF(AJ287&gt;0,AJ287,0)))*IF($F288&lt;EDATE(AJ$4,AJ$5*12),1,0)</f>
        <v>0.91372488601259316</v>
      </c>
      <c r="AK288" s="25">
        <f t="shared" si="1216"/>
        <v>0.91372488601259316</v>
      </c>
      <c r="AL288" s="25">
        <f t="shared" ref="AL288:AP288" si="1217">IF($F288=AL$4,1,IF($F288&gt;=EDATE(AL$4,12),IF(AL$12="Prior Year",AL276*(1-AL$11),AL276-AL$11),IF(AL287&gt;0,AL287,0)))*IF($F288&lt;EDATE(AL$4,AL$5*12),1,0)</f>
        <v>0.91372488601259316</v>
      </c>
      <c r="AM288" s="25">
        <f t="shared" si="1217"/>
        <v>0.91372488601259316</v>
      </c>
      <c r="AN288" s="25">
        <f t="shared" ref="AN288" si="1218">IF($F288=AN$4,1,IF($F288&gt;=EDATE(AN$4,12),IF(AN$12="Prior Year",AN276*(1-AN$11),AN276-AN$11),IF(AN287&gt;0,AN287,0)))*IF($F288&lt;EDATE(AN$4,AN$5*12),1,0)</f>
        <v>0.91372488601259316</v>
      </c>
      <c r="AO288" s="25">
        <f t="shared" si="1217"/>
        <v>0</v>
      </c>
      <c r="AP288" s="25">
        <f t="shared" si="1217"/>
        <v>0</v>
      </c>
    </row>
    <row r="289" spans="2:42" hidden="1" outlineLevel="1" x14ac:dyDescent="0.25">
      <c r="B289" s="1">
        <f t="shared" si="1149"/>
        <v>30</v>
      </c>
      <c r="F289" s="24">
        <f t="shared" si="1154"/>
        <v>50345</v>
      </c>
      <c r="G289" s="25">
        <f t="shared" si="1144"/>
        <v>0.22856261079963017</v>
      </c>
      <c r="H289" s="25"/>
      <c r="I289" s="25"/>
      <c r="J289" s="25"/>
      <c r="K289" s="25"/>
      <c r="L289" s="25"/>
      <c r="M289" s="25"/>
      <c r="N289" s="25"/>
      <c r="O289" s="23"/>
      <c r="P289" s="25">
        <f t="shared" si="967"/>
        <v>0</v>
      </c>
      <c r="Q289" s="25">
        <f t="shared" si="968"/>
        <v>0</v>
      </c>
      <c r="R289" s="25">
        <f t="shared" si="969"/>
        <v>0</v>
      </c>
      <c r="S289" s="25">
        <f t="shared" si="970"/>
        <v>0</v>
      </c>
      <c r="T289" s="25">
        <f t="shared" si="971"/>
        <v>0</v>
      </c>
      <c r="U289" s="25">
        <f t="shared" si="972"/>
        <v>0</v>
      </c>
      <c r="V289" s="25">
        <f t="shared" si="973"/>
        <v>0</v>
      </c>
      <c r="W289" s="25">
        <f t="shared" si="974"/>
        <v>0</v>
      </c>
      <c r="X289" s="25">
        <f t="shared" si="975"/>
        <v>0</v>
      </c>
      <c r="Y289" s="25">
        <f t="shared" si="976"/>
        <v>0</v>
      </c>
      <c r="Z289" s="25">
        <f t="shared" si="977"/>
        <v>0</v>
      </c>
      <c r="AA289" s="25">
        <f t="shared" si="978"/>
        <v>0</v>
      </c>
      <c r="AB289" s="25">
        <f t="shared" si="979"/>
        <v>0</v>
      </c>
      <c r="AC289" s="25">
        <f t="shared" si="980"/>
        <v>0</v>
      </c>
      <c r="AD289" s="25">
        <f t="shared" si="981"/>
        <v>0.85846337407777129</v>
      </c>
      <c r="AE289" s="25">
        <f t="shared" si="982"/>
        <v>0</v>
      </c>
      <c r="AF289" s="25">
        <f t="shared" si="982"/>
        <v>0</v>
      </c>
      <c r="AG289" s="25">
        <f t="shared" ref="AG289" si="1219">IF($F289=AG$4,1,IF($F289&gt;=EDATE(AG$4,12),IF(AG$12="Prior Year",AG277*(1-AG$11),AG277-AG$11),IF(AG288&gt;0,AG288,0)))*IF($F289&lt;EDATE(AG$4,AG$5*12),1,0)</f>
        <v>0</v>
      </c>
      <c r="AH289" s="25">
        <f t="shared" si="984"/>
        <v>0</v>
      </c>
      <c r="AI289" s="25">
        <f t="shared" si="984"/>
        <v>0.91372488601259316</v>
      </c>
      <c r="AJ289" s="25">
        <f t="shared" ref="AJ289:AK289" si="1220">IF($F289=AJ$4,1,IF($F289&gt;=EDATE(AJ$4,12),IF(AJ$12="Prior Year",AJ277*(1-AJ$11),AJ277-AJ$11),IF(AJ288&gt;0,AJ288,0)))*IF($F289&lt;EDATE(AJ$4,AJ$5*12),1,0)</f>
        <v>0.91372488601259316</v>
      </c>
      <c r="AK289" s="25">
        <f t="shared" si="1220"/>
        <v>0.91372488601259316</v>
      </c>
      <c r="AL289" s="25">
        <f t="shared" ref="AL289:AP289" si="1221">IF($F289=AL$4,1,IF($F289&gt;=EDATE(AL$4,12),IF(AL$12="Prior Year",AL277*(1-AL$11),AL277-AL$11),IF(AL288&gt;0,AL288,0)))*IF($F289&lt;EDATE(AL$4,AL$5*12),1,0)</f>
        <v>0.91372488601259316</v>
      </c>
      <c r="AM289" s="25">
        <f t="shared" si="1221"/>
        <v>0.91372488601259316</v>
      </c>
      <c r="AN289" s="25">
        <f t="shared" ref="AN289" si="1222">IF($F289=AN$4,1,IF($F289&gt;=EDATE(AN$4,12),IF(AN$12="Prior Year",AN277*(1-AN$11),AN277-AN$11),IF(AN288&gt;0,AN288,0)))*IF($F289&lt;EDATE(AN$4,AN$5*12),1,0)</f>
        <v>0.91372488601259316</v>
      </c>
      <c r="AO289" s="25">
        <f t="shared" si="1221"/>
        <v>0</v>
      </c>
      <c r="AP289" s="25">
        <f t="shared" si="1221"/>
        <v>0</v>
      </c>
    </row>
    <row r="290" spans="2:42" hidden="1" outlineLevel="1" x14ac:dyDescent="0.25">
      <c r="B290" s="1">
        <f t="shared" si="1149"/>
        <v>31</v>
      </c>
      <c r="F290" s="26">
        <f t="shared" si="1154"/>
        <v>50375</v>
      </c>
      <c r="G290" s="27">
        <f t="shared" si="1144"/>
        <v>0.22856261079963017</v>
      </c>
      <c r="H290" s="27"/>
      <c r="I290" s="27"/>
      <c r="J290" s="27"/>
      <c r="K290" s="27"/>
      <c r="L290" s="27"/>
      <c r="M290" s="27"/>
      <c r="N290" s="27"/>
      <c r="O290" s="28"/>
      <c r="P290" s="27">
        <f t="shared" si="967"/>
        <v>0</v>
      </c>
      <c r="Q290" s="27">
        <f t="shared" si="968"/>
        <v>0</v>
      </c>
      <c r="R290" s="27">
        <f t="shared" si="969"/>
        <v>0</v>
      </c>
      <c r="S290" s="27">
        <f t="shared" si="970"/>
        <v>0</v>
      </c>
      <c r="T290" s="27">
        <f t="shared" si="971"/>
        <v>0</v>
      </c>
      <c r="U290" s="27">
        <f t="shared" si="972"/>
        <v>0</v>
      </c>
      <c r="V290" s="27">
        <f t="shared" si="973"/>
        <v>0</v>
      </c>
      <c r="W290" s="27">
        <f t="shared" si="974"/>
        <v>0</v>
      </c>
      <c r="X290" s="27">
        <f t="shared" si="975"/>
        <v>0</v>
      </c>
      <c r="Y290" s="27">
        <f t="shared" si="976"/>
        <v>0</v>
      </c>
      <c r="Z290" s="27">
        <f t="shared" si="977"/>
        <v>0</v>
      </c>
      <c r="AA290" s="27">
        <f t="shared" si="978"/>
        <v>0</v>
      </c>
      <c r="AB290" s="27">
        <f t="shared" si="979"/>
        <v>0</v>
      </c>
      <c r="AC290" s="27">
        <f t="shared" si="980"/>
        <v>0</v>
      </c>
      <c r="AD290" s="27">
        <f t="shared" si="981"/>
        <v>0.85846337407777129</v>
      </c>
      <c r="AE290" s="27">
        <f t="shared" si="982"/>
        <v>0</v>
      </c>
      <c r="AF290" s="27">
        <f t="shared" si="982"/>
        <v>0</v>
      </c>
      <c r="AG290" s="27">
        <f t="shared" ref="AG290" si="1223">IF($F290=AG$4,1,IF($F290&gt;=EDATE(AG$4,12),IF(AG$12="Prior Year",AG278*(1-AG$11),AG278-AG$11),IF(AG289&gt;0,AG289,0)))*IF($F290&lt;EDATE(AG$4,AG$5*12),1,0)</f>
        <v>0</v>
      </c>
      <c r="AH290" s="27">
        <f t="shared" si="984"/>
        <v>0</v>
      </c>
      <c r="AI290" s="27">
        <f t="shared" si="984"/>
        <v>0.91372488601259316</v>
      </c>
      <c r="AJ290" s="27">
        <f t="shared" ref="AJ290:AK290" si="1224">IF($F290=AJ$4,1,IF($F290&gt;=EDATE(AJ$4,12),IF(AJ$12="Prior Year",AJ278*(1-AJ$11),AJ278-AJ$11),IF(AJ289&gt;0,AJ289,0)))*IF($F290&lt;EDATE(AJ$4,AJ$5*12),1,0)</f>
        <v>0.91372488601259316</v>
      </c>
      <c r="AK290" s="27">
        <f t="shared" si="1224"/>
        <v>0.91372488601259316</v>
      </c>
      <c r="AL290" s="27">
        <f t="shared" ref="AL290:AP290" si="1225">IF($F290=AL$4,1,IF($F290&gt;=EDATE(AL$4,12),IF(AL$12="Prior Year",AL278*(1-AL$11),AL278-AL$11),IF(AL289&gt;0,AL289,0)))*IF($F290&lt;EDATE(AL$4,AL$5*12),1,0)</f>
        <v>0.91372488601259316</v>
      </c>
      <c r="AM290" s="27">
        <f t="shared" si="1225"/>
        <v>0.91372488601259316</v>
      </c>
      <c r="AN290" s="27">
        <f t="shared" ref="AN290" si="1226">IF($F290=AN$4,1,IF($F290&gt;=EDATE(AN$4,12),IF(AN$12="Prior Year",AN278*(1-AN$11),AN278-AN$11),IF(AN289&gt;0,AN289,0)))*IF($F290&lt;EDATE(AN$4,AN$5*12),1,0)</f>
        <v>0.91372488601259316</v>
      </c>
      <c r="AO290" s="27">
        <f t="shared" si="1225"/>
        <v>0</v>
      </c>
      <c r="AP290" s="27">
        <f t="shared" si="1225"/>
        <v>0</v>
      </c>
    </row>
    <row r="291" spans="2:42" hidden="1" outlineLevel="1" x14ac:dyDescent="0.25">
      <c r="B291" s="1">
        <f t="shared" si="1149"/>
        <v>31</v>
      </c>
      <c r="F291" s="24">
        <f t="shared" si="1154"/>
        <v>50406</v>
      </c>
      <c r="G291" s="25">
        <f t="shared" si="1144"/>
        <v>0.22760851249042821</v>
      </c>
      <c r="H291" s="25"/>
      <c r="I291" s="25"/>
      <c r="J291" s="25"/>
      <c r="K291" s="25"/>
      <c r="L291" s="25"/>
      <c r="M291" s="25"/>
      <c r="N291" s="25"/>
      <c r="O291" s="23"/>
      <c r="P291" s="25">
        <f t="shared" si="967"/>
        <v>0</v>
      </c>
      <c r="Q291" s="25">
        <f t="shared" si="968"/>
        <v>0</v>
      </c>
      <c r="R291" s="25">
        <f t="shared" si="969"/>
        <v>0</v>
      </c>
      <c r="S291" s="25">
        <f t="shared" si="970"/>
        <v>0</v>
      </c>
      <c r="T291" s="25">
        <f t="shared" si="971"/>
        <v>0</v>
      </c>
      <c r="U291" s="25">
        <f t="shared" si="972"/>
        <v>0</v>
      </c>
      <c r="V291" s="25">
        <f t="shared" si="973"/>
        <v>0</v>
      </c>
      <c r="W291" s="25">
        <f t="shared" si="974"/>
        <v>0</v>
      </c>
      <c r="X291" s="25">
        <f t="shared" si="975"/>
        <v>0</v>
      </c>
      <c r="Y291" s="25">
        <f t="shared" si="976"/>
        <v>0</v>
      </c>
      <c r="Z291" s="25">
        <f t="shared" si="977"/>
        <v>0</v>
      </c>
      <c r="AA291" s="25">
        <f t="shared" si="978"/>
        <v>0</v>
      </c>
      <c r="AB291" s="25">
        <f t="shared" si="979"/>
        <v>0</v>
      </c>
      <c r="AC291" s="25">
        <f t="shared" si="980"/>
        <v>0</v>
      </c>
      <c r="AD291" s="25">
        <f t="shared" si="981"/>
        <v>0.85846337407777129</v>
      </c>
      <c r="AE291" s="25">
        <f t="shared" si="982"/>
        <v>0</v>
      </c>
      <c r="AF291" s="25">
        <f t="shared" si="982"/>
        <v>0</v>
      </c>
      <c r="AG291" s="25">
        <f t="shared" ref="AG291" si="1227">IF($F291=AG$4,1,IF($F291&gt;=EDATE(AG$4,12),IF(AG$12="Prior Year",AG279*(1-AG$11),AG279-AG$11),IF(AG290&gt;0,AG290,0)))*IF($F291&lt;EDATE(AG$4,AG$5*12),1,0)</f>
        <v>0</v>
      </c>
      <c r="AH291" s="25">
        <f t="shared" si="984"/>
        <v>0</v>
      </c>
      <c r="AI291" s="25">
        <f t="shared" si="984"/>
        <v>0.90915626158253016</v>
      </c>
      <c r="AJ291" s="25">
        <f t="shared" ref="AJ291:AK291" si="1228">IF($F291=AJ$4,1,IF($F291&gt;=EDATE(AJ$4,12),IF(AJ$12="Prior Year",AJ279*(1-AJ$11),AJ279-AJ$11),IF(AJ290&gt;0,AJ290,0)))*IF($F291&lt;EDATE(AJ$4,AJ$5*12),1,0)</f>
        <v>0.90915626158253016</v>
      </c>
      <c r="AK291" s="25">
        <f t="shared" si="1228"/>
        <v>0.90915626158253016</v>
      </c>
      <c r="AL291" s="25">
        <f t="shared" ref="AL291:AP291" si="1229">IF($F291=AL$4,1,IF($F291&gt;=EDATE(AL$4,12),IF(AL$12="Prior Year",AL279*(1-AL$11),AL279-AL$11),IF(AL290&gt;0,AL290,0)))*IF($F291&lt;EDATE(AL$4,AL$5*12),1,0)</f>
        <v>0.90915626158253016</v>
      </c>
      <c r="AM291" s="25">
        <f t="shared" si="1229"/>
        <v>0.90915626158253016</v>
      </c>
      <c r="AN291" s="25">
        <f t="shared" ref="AN291" si="1230">IF($F291=AN$4,1,IF($F291&gt;=EDATE(AN$4,12),IF(AN$12="Prior Year",AN279*(1-AN$11),AN279-AN$11),IF(AN290&gt;0,AN290,0)))*IF($F291&lt;EDATE(AN$4,AN$5*12),1,0)</f>
        <v>0.90915626158253016</v>
      </c>
      <c r="AO291" s="25">
        <f t="shared" si="1229"/>
        <v>0</v>
      </c>
      <c r="AP291" s="25">
        <f t="shared" si="1229"/>
        <v>0</v>
      </c>
    </row>
    <row r="292" spans="2:42" hidden="1" outlineLevel="1" x14ac:dyDescent="0.25">
      <c r="B292" s="1">
        <f t="shared" si="1149"/>
        <v>28</v>
      </c>
      <c r="F292" s="24">
        <f t="shared" si="1154"/>
        <v>50437</v>
      </c>
      <c r="G292" s="25">
        <f t="shared" si="1144"/>
        <v>0.22760851249042821</v>
      </c>
      <c r="H292" s="25"/>
      <c r="I292" s="25"/>
      <c r="J292" s="25"/>
      <c r="K292" s="25"/>
      <c r="L292" s="25"/>
      <c r="M292" s="25"/>
      <c r="N292" s="25"/>
      <c r="O292" s="23"/>
      <c r="P292" s="25">
        <f t="shared" si="967"/>
        <v>0</v>
      </c>
      <c r="Q292" s="25">
        <f t="shared" si="968"/>
        <v>0</v>
      </c>
      <c r="R292" s="25">
        <f t="shared" si="969"/>
        <v>0</v>
      </c>
      <c r="S292" s="25">
        <f t="shared" si="970"/>
        <v>0</v>
      </c>
      <c r="T292" s="25">
        <f t="shared" si="971"/>
        <v>0</v>
      </c>
      <c r="U292" s="25">
        <f t="shared" si="972"/>
        <v>0</v>
      </c>
      <c r="V292" s="25">
        <f t="shared" si="973"/>
        <v>0</v>
      </c>
      <c r="W292" s="25">
        <f t="shared" si="974"/>
        <v>0</v>
      </c>
      <c r="X292" s="25">
        <f t="shared" si="975"/>
        <v>0</v>
      </c>
      <c r="Y292" s="25">
        <f t="shared" si="976"/>
        <v>0</v>
      </c>
      <c r="Z292" s="25">
        <f t="shared" si="977"/>
        <v>0</v>
      </c>
      <c r="AA292" s="25">
        <f t="shared" si="978"/>
        <v>0</v>
      </c>
      <c r="AB292" s="25">
        <f t="shared" si="979"/>
        <v>0</v>
      </c>
      <c r="AC292" s="25">
        <f t="shared" si="980"/>
        <v>0</v>
      </c>
      <c r="AD292" s="25">
        <f t="shared" si="981"/>
        <v>0.85846337407777129</v>
      </c>
      <c r="AE292" s="25">
        <f t="shared" si="982"/>
        <v>0</v>
      </c>
      <c r="AF292" s="25">
        <f t="shared" si="982"/>
        <v>0</v>
      </c>
      <c r="AG292" s="25">
        <f t="shared" ref="AG292" si="1231">IF($F292=AG$4,1,IF($F292&gt;=EDATE(AG$4,12),IF(AG$12="Prior Year",AG280*(1-AG$11),AG280-AG$11),IF(AG291&gt;0,AG291,0)))*IF($F292&lt;EDATE(AG$4,AG$5*12),1,0)</f>
        <v>0</v>
      </c>
      <c r="AH292" s="25">
        <f t="shared" si="984"/>
        <v>0</v>
      </c>
      <c r="AI292" s="25">
        <f t="shared" si="984"/>
        <v>0.90915626158253016</v>
      </c>
      <c r="AJ292" s="25">
        <f t="shared" ref="AJ292:AK292" si="1232">IF($F292=AJ$4,1,IF($F292&gt;=EDATE(AJ$4,12),IF(AJ$12="Prior Year",AJ280*(1-AJ$11),AJ280-AJ$11),IF(AJ291&gt;0,AJ291,0)))*IF($F292&lt;EDATE(AJ$4,AJ$5*12),1,0)</f>
        <v>0.90915626158253016</v>
      </c>
      <c r="AK292" s="25">
        <f t="shared" si="1232"/>
        <v>0.90915626158253016</v>
      </c>
      <c r="AL292" s="25">
        <f t="shared" ref="AL292:AP292" si="1233">IF($F292=AL$4,1,IF($F292&gt;=EDATE(AL$4,12),IF(AL$12="Prior Year",AL280*(1-AL$11),AL280-AL$11),IF(AL291&gt;0,AL291,0)))*IF($F292&lt;EDATE(AL$4,AL$5*12),1,0)</f>
        <v>0.90915626158253016</v>
      </c>
      <c r="AM292" s="25">
        <f t="shared" si="1233"/>
        <v>0.90915626158253016</v>
      </c>
      <c r="AN292" s="25">
        <f t="shared" ref="AN292" si="1234">IF($F292=AN$4,1,IF($F292&gt;=EDATE(AN$4,12),IF(AN$12="Prior Year",AN280*(1-AN$11),AN280-AN$11),IF(AN291&gt;0,AN291,0)))*IF($F292&lt;EDATE(AN$4,AN$5*12),1,0)</f>
        <v>0.90915626158253016</v>
      </c>
      <c r="AO292" s="25">
        <f t="shared" si="1233"/>
        <v>0</v>
      </c>
      <c r="AP292" s="25">
        <f t="shared" si="1233"/>
        <v>0</v>
      </c>
    </row>
    <row r="293" spans="2:42" hidden="1" outlineLevel="1" x14ac:dyDescent="0.25">
      <c r="B293" s="1">
        <f t="shared" si="1149"/>
        <v>31</v>
      </c>
      <c r="F293" s="24">
        <f t="shared" si="1154"/>
        <v>50465</v>
      </c>
      <c r="G293" s="25">
        <f t="shared" si="1144"/>
        <v>0.22760851249042821</v>
      </c>
      <c r="H293" s="25"/>
      <c r="I293" s="25"/>
      <c r="J293" s="25"/>
      <c r="K293" s="25"/>
      <c r="L293" s="25"/>
      <c r="M293" s="25"/>
      <c r="N293" s="25"/>
      <c r="O293" s="23"/>
      <c r="P293" s="25">
        <f t="shared" si="967"/>
        <v>0</v>
      </c>
      <c r="Q293" s="25">
        <f t="shared" si="968"/>
        <v>0</v>
      </c>
      <c r="R293" s="25">
        <f t="shared" si="969"/>
        <v>0</v>
      </c>
      <c r="S293" s="25">
        <f t="shared" si="970"/>
        <v>0</v>
      </c>
      <c r="T293" s="25">
        <f t="shared" si="971"/>
        <v>0</v>
      </c>
      <c r="U293" s="25">
        <f t="shared" si="972"/>
        <v>0</v>
      </c>
      <c r="V293" s="25">
        <f t="shared" si="973"/>
        <v>0</v>
      </c>
      <c r="W293" s="25">
        <f t="shared" si="974"/>
        <v>0</v>
      </c>
      <c r="X293" s="25">
        <f t="shared" si="975"/>
        <v>0</v>
      </c>
      <c r="Y293" s="25">
        <f t="shared" si="976"/>
        <v>0</v>
      </c>
      <c r="Z293" s="25">
        <f t="shared" si="977"/>
        <v>0</v>
      </c>
      <c r="AA293" s="25">
        <f t="shared" si="978"/>
        <v>0</v>
      </c>
      <c r="AB293" s="25">
        <f t="shared" si="979"/>
        <v>0</v>
      </c>
      <c r="AC293" s="25">
        <f t="shared" si="980"/>
        <v>0</v>
      </c>
      <c r="AD293" s="25">
        <f t="shared" si="981"/>
        <v>0.85846337407777129</v>
      </c>
      <c r="AE293" s="25">
        <f t="shared" si="982"/>
        <v>0</v>
      </c>
      <c r="AF293" s="25">
        <f t="shared" si="982"/>
        <v>0</v>
      </c>
      <c r="AG293" s="25">
        <f t="shared" ref="AG293" si="1235">IF($F293=AG$4,1,IF($F293&gt;=EDATE(AG$4,12),IF(AG$12="Prior Year",AG281*(1-AG$11),AG281-AG$11),IF(AG292&gt;0,AG292,0)))*IF($F293&lt;EDATE(AG$4,AG$5*12),1,0)</f>
        <v>0</v>
      </c>
      <c r="AH293" s="25">
        <f t="shared" si="984"/>
        <v>0</v>
      </c>
      <c r="AI293" s="25">
        <f t="shared" si="984"/>
        <v>0.90915626158253016</v>
      </c>
      <c r="AJ293" s="25">
        <f t="shared" ref="AJ293:AK293" si="1236">IF($F293=AJ$4,1,IF($F293&gt;=EDATE(AJ$4,12),IF(AJ$12="Prior Year",AJ281*(1-AJ$11),AJ281-AJ$11),IF(AJ292&gt;0,AJ292,0)))*IF($F293&lt;EDATE(AJ$4,AJ$5*12),1,0)</f>
        <v>0.90915626158253016</v>
      </c>
      <c r="AK293" s="25">
        <f t="shared" si="1236"/>
        <v>0.90915626158253016</v>
      </c>
      <c r="AL293" s="25">
        <f t="shared" ref="AL293:AP293" si="1237">IF($F293=AL$4,1,IF($F293&gt;=EDATE(AL$4,12),IF(AL$12="Prior Year",AL281*(1-AL$11),AL281-AL$11),IF(AL292&gt;0,AL292,0)))*IF($F293&lt;EDATE(AL$4,AL$5*12),1,0)</f>
        <v>0.90915626158253016</v>
      </c>
      <c r="AM293" s="25">
        <f t="shared" si="1237"/>
        <v>0.90915626158253016</v>
      </c>
      <c r="AN293" s="25">
        <f t="shared" ref="AN293" si="1238">IF($F293=AN$4,1,IF($F293&gt;=EDATE(AN$4,12),IF(AN$12="Prior Year",AN281*(1-AN$11),AN281-AN$11),IF(AN292&gt;0,AN292,0)))*IF($F293&lt;EDATE(AN$4,AN$5*12),1,0)</f>
        <v>0.90915626158253016</v>
      </c>
      <c r="AO293" s="25">
        <f t="shared" si="1237"/>
        <v>0</v>
      </c>
      <c r="AP293" s="25">
        <f t="shared" si="1237"/>
        <v>0</v>
      </c>
    </row>
    <row r="294" spans="2:42" hidden="1" outlineLevel="1" x14ac:dyDescent="0.25">
      <c r="B294" s="1">
        <f t="shared" si="1149"/>
        <v>30</v>
      </c>
      <c r="F294" s="24">
        <f t="shared" si="1154"/>
        <v>50496</v>
      </c>
      <c r="G294" s="25">
        <f t="shared" si="1144"/>
        <v>0.22760851249042821</v>
      </c>
      <c r="H294" s="25"/>
      <c r="I294" s="25"/>
      <c r="J294" s="25"/>
      <c r="K294" s="25"/>
      <c r="L294" s="25"/>
      <c r="M294" s="25"/>
      <c r="N294" s="25"/>
      <c r="O294" s="23"/>
      <c r="P294" s="25">
        <f t="shared" si="967"/>
        <v>0</v>
      </c>
      <c r="Q294" s="25">
        <f t="shared" si="968"/>
        <v>0</v>
      </c>
      <c r="R294" s="25">
        <f t="shared" si="969"/>
        <v>0</v>
      </c>
      <c r="S294" s="25">
        <f t="shared" si="970"/>
        <v>0</v>
      </c>
      <c r="T294" s="25">
        <f t="shared" si="971"/>
        <v>0</v>
      </c>
      <c r="U294" s="25">
        <f t="shared" si="972"/>
        <v>0</v>
      </c>
      <c r="V294" s="25">
        <f t="shared" si="973"/>
        <v>0</v>
      </c>
      <c r="W294" s="25">
        <f t="shared" si="974"/>
        <v>0</v>
      </c>
      <c r="X294" s="25">
        <f t="shared" si="975"/>
        <v>0</v>
      </c>
      <c r="Y294" s="25">
        <f t="shared" si="976"/>
        <v>0</v>
      </c>
      <c r="Z294" s="25">
        <f t="shared" si="977"/>
        <v>0</v>
      </c>
      <c r="AA294" s="25">
        <f t="shared" si="978"/>
        <v>0</v>
      </c>
      <c r="AB294" s="25">
        <f t="shared" si="979"/>
        <v>0</v>
      </c>
      <c r="AC294" s="25">
        <f t="shared" si="980"/>
        <v>0</v>
      </c>
      <c r="AD294" s="25">
        <f t="shared" si="981"/>
        <v>0.85846337407777129</v>
      </c>
      <c r="AE294" s="25">
        <f t="shared" si="982"/>
        <v>0</v>
      </c>
      <c r="AF294" s="25">
        <f t="shared" si="982"/>
        <v>0</v>
      </c>
      <c r="AG294" s="25">
        <f t="shared" ref="AG294" si="1239">IF($F294=AG$4,1,IF($F294&gt;=EDATE(AG$4,12),IF(AG$12="Prior Year",AG282*(1-AG$11),AG282-AG$11),IF(AG293&gt;0,AG293,0)))*IF($F294&lt;EDATE(AG$4,AG$5*12),1,0)</f>
        <v>0</v>
      </c>
      <c r="AH294" s="25">
        <f t="shared" si="984"/>
        <v>0</v>
      </c>
      <c r="AI294" s="25">
        <f t="shared" si="984"/>
        <v>0.90915626158253016</v>
      </c>
      <c r="AJ294" s="25">
        <f t="shared" ref="AJ294:AK294" si="1240">IF($F294=AJ$4,1,IF($F294&gt;=EDATE(AJ$4,12),IF(AJ$12="Prior Year",AJ282*(1-AJ$11),AJ282-AJ$11),IF(AJ293&gt;0,AJ293,0)))*IF($F294&lt;EDATE(AJ$4,AJ$5*12),1,0)</f>
        <v>0.90915626158253016</v>
      </c>
      <c r="AK294" s="25">
        <f t="shared" si="1240"/>
        <v>0.90915626158253016</v>
      </c>
      <c r="AL294" s="25">
        <f t="shared" ref="AL294:AP294" si="1241">IF($F294=AL$4,1,IF($F294&gt;=EDATE(AL$4,12),IF(AL$12="Prior Year",AL282*(1-AL$11),AL282-AL$11),IF(AL293&gt;0,AL293,0)))*IF($F294&lt;EDATE(AL$4,AL$5*12),1,0)</f>
        <v>0.90915626158253016</v>
      </c>
      <c r="AM294" s="25">
        <f t="shared" si="1241"/>
        <v>0.90915626158253016</v>
      </c>
      <c r="AN294" s="25">
        <f t="shared" ref="AN294" si="1242">IF($F294=AN$4,1,IF($F294&gt;=EDATE(AN$4,12),IF(AN$12="Prior Year",AN282*(1-AN$11),AN282-AN$11),IF(AN293&gt;0,AN293,0)))*IF($F294&lt;EDATE(AN$4,AN$5*12),1,0)</f>
        <v>0.90915626158253016</v>
      </c>
      <c r="AO294" s="25">
        <f t="shared" si="1241"/>
        <v>0</v>
      </c>
      <c r="AP294" s="25">
        <f t="shared" si="1241"/>
        <v>0</v>
      </c>
    </row>
    <row r="295" spans="2:42" hidden="1" outlineLevel="1" x14ac:dyDescent="0.25">
      <c r="B295" s="1">
        <f t="shared" si="1149"/>
        <v>31</v>
      </c>
      <c r="F295" s="24">
        <f t="shared" si="1154"/>
        <v>50526</v>
      </c>
      <c r="G295" s="25">
        <f t="shared" si="1144"/>
        <v>0.22760851249042821</v>
      </c>
      <c r="H295" s="25"/>
      <c r="I295" s="25"/>
      <c r="J295" s="25"/>
      <c r="K295" s="25"/>
      <c r="L295" s="25"/>
      <c r="M295" s="25"/>
      <c r="N295" s="25"/>
      <c r="O295" s="23"/>
      <c r="P295" s="25">
        <f t="shared" ref="P295:P326" si="1243">IF($F295=P$4,1,IF($F295&gt;=EDATE(P$4,12),IF(P$12="Prior Year",P283*(1-P$11),P283-P$11),IF(P294&gt;0,P294,0)))*IF($F295&lt;EDATE(P$4,P$5*12),1,0)</f>
        <v>0</v>
      </c>
      <c r="Q295" s="25">
        <f t="shared" ref="Q295:Q326" si="1244">IF($F295=Q$4,1,IF($F295&gt;=EDATE(Q$4,12),IF(Q$12="Prior Year",Q283*(1-Q$11),Q283-Q$11),IF(Q294&gt;0,Q294,0)))*IF($F295&lt;EDATE(Q$4,Q$5*12),1,0)</f>
        <v>0</v>
      </c>
      <c r="R295" s="25">
        <f t="shared" ref="R295:R326" si="1245">IF($F295=R$4,1,IF($F295&gt;=EDATE(R$4,12),IF(R$12="Prior Year",R283*(1-R$11),R283-R$11),IF(R294&gt;0,R294,0)))*IF($F295&lt;EDATE(R$4,R$5*12),1,0)</f>
        <v>0</v>
      </c>
      <c r="S295" s="25">
        <f t="shared" ref="S295:S326" si="1246">IF($F295=S$4,1,IF($F295&gt;=EDATE(S$4,12),IF(S$12="Prior Year",S283*(1-S$11),S283-S$11),IF(S294&gt;0,S294,0)))*IF($F295&lt;EDATE(S$4,S$5*12),1,0)</f>
        <v>0</v>
      </c>
      <c r="T295" s="25">
        <f t="shared" ref="T295:T326" si="1247">IF($F295=T$4,1,IF($F295&gt;=EDATE(T$4,12),IF(T$12="Prior Year",T283*(1-T$11),T283-T$11),IF(T294&gt;0,T294,0)))*IF($F295&lt;EDATE(T$4,T$5*12),1,0)</f>
        <v>0</v>
      </c>
      <c r="U295" s="25">
        <f t="shared" ref="U295:U326" si="1248">IF($F295=U$4,1,IF($F295&gt;=EDATE(U$4,12),IF(U$12="Prior Year",U283*(1-U$11),U283-U$11),IF(U294&gt;0,U294,0)))*IF($F295&lt;EDATE(U$4,U$5*12),1,0)</f>
        <v>0</v>
      </c>
      <c r="V295" s="25">
        <f t="shared" ref="V295:V326" si="1249">IF($F295=V$4,1,IF($F295&gt;=EDATE(V$4,12),IF(V$12="Prior Year",V283*(1-V$11),V283-V$11),IF(V294&gt;0,V294,0)))*IF($F295&lt;EDATE(V$4,V$5*12),1,0)</f>
        <v>0</v>
      </c>
      <c r="W295" s="25">
        <f t="shared" ref="W295:W326" si="1250">IF($F295=W$4,1,IF($F295&gt;=EDATE(W$4,12),IF(W$12="Prior Year",W283*(1-W$11),W283-W$11),IF(W294&gt;0,W294,0)))*IF($F295&lt;EDATE(W$4,W$5*12),1,0)</f>
        <v>0</v>
      </c>
      <c r="X295" s="25">
        <f t="shared" ref="X295:X326" si="1251">IF($F295=X$4,1,IF($F295&gt;=EDATE(X$4,12),IF(X$12="Prior Year",X283*(1-X$11),X283-X$11),IF(X294&gt;0,X294,0)))*IF($F295&lt;EDATE(X$4,X$5*12),1,0)</f>
        <v>0</v>
      </c>
      <c r="Y295" s="25">
        <f t="shared" ref="Y295:Y326" si="1252">IF($F295=Y$4,1,IF($F295&gt;=EDATE(Y$4,12),IF(Y$12="Prior Year",Y283*(1-Y$11),Y283-Y$11),IF(Y294&gt;0,Y294,0)))*IF($F295&lt;EDATE(Y$4,Y$5*12),1,0)</f>
        <v>0</v>
      </c>
      <c r="Z295" s="25">
        <f t="shared" ref="Z295:Z326" si="1253">IF($F295=Z$4,1,IF($F295&gt;=EDATE(Z$4,12),IF(Z$12="Prior Year",Z283*(1-Z$11),Z283-Z$11),IF(Z294&gt;0,Z294,0)))*IF($F295&lt;EDATE(Z$4,Z$5*12),1,0)</f>
        <v>0</v>
      </c>
      <c r="AA295" s="25">
        <f t="shared" ref="AA295:AA326" si="1254">IF($F295=AA$4,1,IF($F295&gt;=EDATE(AA$4,12),IF(AA$12="Prior Year",AA283*(1-AA$11),AA283-AA$11),IF(AA294&gt;0,AA294,0)))*IF($F295&lt;EDATE(AA$4,AA$5*12),1,0)</f>
        <v>0</v>
      </c>
      <c r="AB295" s="25">
        <f t="shared" ref="AB295:AB326" si="1255">IF($F295=AB$4,1,IF($F295&gt;=EDATE(AB$4,12),IF(AB$12="Prior Year",AB283*(1-AB$11),AB283-AB$11),IF(AB294&gt;0,AB294,0)))*IF($F295&lt;EDATE(AB$4,AB$5*12),1,0)</f>
        <v>0</v>
      </c>
      <c r="AC295" s="25">
        <f t="shared" ref="AC295:AC326" si="1256">IF($F295=AC$4,1,IF($F295&gt;=EDATE(AC$4,12),IF(AC$12="Prior Year",AC283*(1-AC$11),AC283-AC$11),IF(AC294&gt;0,AC294,0)))*IF($F295&lt;EDATE(AC$4,AC$5*12),1,0)</f>
        <v>0</v>
      </c>
      <c r="AD295" s="25">
        <f t="shared" ref="AD295:AD326" si="1257">IF($F295=AD$4,1,IF($F295&gt;=EDATE(AD$4,12),IF(AD$12="Prior Year",AD283*(1-AD$11),AD283-AD$11),IF(AD294&gt;0,AD294,0)))*IF($F295&lt;EDATE(AD$4,AD$5*12),1,0)</f>
        <v>0.85846337407777129</v>
      </c>
      <c r="AE295" s="25">
        <f t="shared" ref="AE295:AF326" si="1258">IF($F295=AE$4,1,IF($F295&gt;=EDATE(AE$4,12),IF(AE$12="Prior Year",AE283*(1-AE$11),AE283-AE$11),IF(AE294&gt;0,AE294,0)))*IF($F295&lt;EDATE(AE$4,AE$5*12),1,0)</f>
        <v>0</v>
      </c>
      <c r="AF295" s="25">
        <f t="shared" si="1258"/>
        <v>0</v>
      </c>
      <c r="AG295" s="25">
        <f t="shared" ref="AG295" si="1259">IF($F295=AG$4,1,IF($F295&gt;=EDATE(AG$4,12),IF(AG$12="Prior Year",AG283*(1-AG$11),AG283-AG$11),IF(AG294&gt;0,AG294,0)))*IF($F295&lt;EDATE(AG$4,AG$5*12),1,0)</f>
        <v>0</v>
      </c>
      <c r="AH295" s="25">
        <f t="shared" ref="AH295:AI326" si="1260">IF($F295=AH$4,1,IF($F295&gt;=EDATE(AH$4,12),IF(AH$12="Prior Year",AH283*(1-AH$11),AH283-AH$11),IF(AH294&gt;0,AH294,0)))*IF($F295&lt;EDATE(AH$4,AH$5*12),1,0)</f>
        <v>0</v>
      </c>
      <c r="AI295" s="25">
        <f t="shared" si="1260"/>
        <v>0.90915626158253016</v>
      </c>
      <c r="AJ295" s="25">
        <f t="shared" ref="AJ295:AK295" si="1261">IF($F295=AJ$4,1,IF($F295&gt;=EDATE(AJ$4,12),IF(AJ$12="Prior Year",AJ283*(1-AJ$11),AJ283-AJ$11),IF(AJ294&gt;0,AJ294,0)))*IF($F295&lt;EDATE(AJ$4,AJ$5*12),1,0)</f>
        <v>0.90915626158253016</v>
      </c>
      <c r="AK295" s="25">
        <f t="shared" si="1261"/>
        <v>0.90915626158253016</v>
      </c>
      <c r="AL295" s="25">
        <f t="shared" ref="AL295:AP295" si="1262">IF($F295=AL$4,1,IF($F295&gt;=EDATE(AL$4,12),IF(AL$12="Prior Year",AL283*(1-AL$11),AL283-AL$11),IF(AL294&gt;0,AL294,0)))*IF($F295&lt;EDATE(AL$4,AL$5*12),1,0)</f>
        <v>0.90915626158253016</v>
      </c>
      <c r="AM295" s="25">
        <f t="shared" si="1262"/>
        <v>0.90915626158253016</v>
      </c>
      <c r="AN295" s="25">
        <f t="shared" ref="AN295" si="1263">IF($F295=AN$4,1,IF($F295&gt;=EDATE(AN$4,12),IF(AN$12="Prior Year",AN283*(1-AN$11),AN283-AN$11),IF(AN294&gt;0,AN294,0)))*IF($F295&lt;EDATE(AN$4,AN$5*12),1,0)</f>
        <v>0.90915626158253016</v>
      </c>
      <c r="AO295" s="25">
        <f t="shared" si="1262"/>
        <v>0</v>
      </c>
      <c r="AP295" s="25">
        <f t="shared" si="1262"/>
        <v>0</v>
      </c>
    </row>
    <row r="296" spans="2:42" hidden="1" outlineLevel="1" x14ac:dyDescent="0.25">
      <c r="B296" s="1">
        <f t="shared" si="1149"/>
        <v>30</v>
      </c>
      <c r="F296" s="24">
        <f t="shared" si="1154"/>
        <v>50557</v>
      </c>
      <c r="G296" s="25">
        <f t="shared" si="1144"/>
        <v>0.22760851249042821</v>
      </c>
      <c r="H296" s="25"/>
      <c r="I296" s="25"/>
      <c r="J296" s="25"/>
      <c r="K296" s="25"/>
      <c r="L296" s="25"/>
      <c r="M296" s="25"/>
      <c r="N296" s="25"/>
      <c r="O296" s="23"/>
      <c r="P296" s="25">
        <f t="shared" si="1243"/>
        <v>0</v>
      </c>
      <c r="Q296" s="25">
        <f t="shared" si="1244"/>
        <v>0</v>
      </c>
      <c r="R296" s="25">
        <f t="shared" si="1245"/>
        <v>0</v>
      </c>
      <c r="S296" s="25">
        <f t="shared" si="1246"/>
        <v>0</v>
      </c>
      <c r="T296" s="25">
        <f t="shared" si="1247"/>
        <v>0</v>
      </c>
      <c r="U296" s="25">
        <f t="shared" si="1248"/>
        <v>0</v>
      </c>
      <c r="V296" s="25">
        <f t="shared" si="1249"/>
        <v>0</v>
      </c>
      <c r="W296" s="25">
        <f t="shared" si="1250"/>
        <v>0</v>
      </c>
      <c r="X296" s="25">
        <f t="shared" si="1251"/>
        <v>0</v>
      </c>
      <c r="Y296" s="25">
        <f t="shared" si="1252"/>
        <v>0</v>
      </c>
      <c r="Z296" s="25">
        <f t="shared" si="1253"/>
        <v>0</v>
      </c>
      <c r="AA296" s="25">
        <f t="shared" si="1254"/>
        <v>0</v>
      </c>
      <c r="AB296" s="25">
        <f t="shared" si="1255"/>
        <v>0</v>
      </c>
      <c r="AC296" s="25">
        <f t="shared" si="1256"/>
        <v>0</v>
      </c>
      <c r="AD296" s="25">
        <f t="shared" si="1257"/>
        <v>0.85846337407777129</v>
      </c>
      <c r="AE296" s="25">
        <f t="shared" si="1258"/>
        <v>0</v>
      </c>
      <c r="AF296" s="25">
        <f t="shared" si="1258"/>
        <v>0</v>
      </c>
      <c r="AG296" s="25">
        <f t="shared" ref="AG296" si="1264">IF($F296=AG$4,1,IF($F296&gt;=EDATE(AG$4,12),IF(AG$12="Prior Year",AG284*(1-AG$11),AG284-AG$11),IF(AG295&gt;0,AG295,0)))*IF($F296&lt;EDATE(AG$4,AG$5*12),1,0)</f>
        <v>0</v>
      </c>
      <c r="AH296" s="25">
        <f t="shared" si="1260"/>
        <v>0</v>
      </c>
      <c r="AI296" s="25">
        <f t="shared" si="1260"/>
        <v>0.90915626158253016</v>
      </c>
      <c r="AJ296" s="25">
        <f t="shared" ref="AJ296:AK296" si="1265">IF($F296=AJ$4,1,IF($F296&gt;=EDATE(AJ$4,12),IF(AJ$12="Prior Year",AJ284*(1-AJ$11),AJ284-AJ$11),IF(AJ295&gt;0,AJ295,0)))*IF($F296&lt;EDATE(AJ$4,AJ$5*12),1,0)</f>
        <v>0.90915626158253016</v>
      </c>
      <c r="AK296" s="25">
        <f t="shared" si="1265"/>
        <v>0.90915626158253016</v>
      </c>
      <c r="AL296" s="25">
        <f t="shared" ref="AL296:AP296" si="1266">IF($F296=AL$4,1,IF($F296&gt;=EDATE(AL$4,12),IF(AL$12="Prior Year",AL284*(1-AL$11),AL284-AL$11),IF(AL295&gt;0,AL295,0)))*IF($F296&lt;EDATE(AL$4,AL$5*12),1,0)</f>
        <v>0.90915626158253016</v>
      </c>
      <c r="AM296" s="25">
        <f t="shared" si="1266"/>
        <v>0.90915626158253016</v>
      </c>
      <c r="AN296" s="25">
        <f t="shared" ref="AN296" si="1267">IF($F296=AN$4,1,IF($F296&gt;=EDATE(AN$4,12),IF(AN$12="Prior Year",AN284*(1-AN$11),AN284-AN$11),IF(AN295&gt;0,AN295,0)))*IF($F296&lt;EDATE(AN$4,AN$5*12),1,0)</f>
        <v>0.90915626158253016</v>
      </c>
      <c r="AO296" s="25">
        <f t="shared" si="1266"/>
        <v>0</v>
      </c>
      <c r="AP296" s="25">
        <f t="shared" si="1266"/>
        <v>0</v>
      </c>
    </row>
    <row r="297" spans="2:42" hidden="1" outlineLevel="1" x14ac:dyDescent="0.25">
      <c r="B297" s="1">
        <f t="shared" si="1149"/>
        <v>31</v>
      </c>
      <c r="F297" s="24">
        <f t="shared" si="1154"/>
        <v>50587</v>
      </c>
      <c r="G297" s="25">
        <f t="shared" si="1144"/>
        <v>0.22760851249042821</v>
      </c>
      <c r="H297" s="25"/>
      <c r="I297" s="25"/>
      <c r="J297" s="25"/>
      <c r="K297" s="25"/>
      <c r="L297" s="25"/>
      <c r="M297" s="25"/>
      <c r="N297" s="25"/>
      <c r="O297" s="23"/>
      <c r="P297" s="25">
        <f t="shared" si="1243"/>
        <v>0</v>
      </c>
      <c r="Q297" s="25">
        <f t="shared" si="1244"/>
        <v>0</v>
      </c>
      <c r="R297" s="25">
        <f t="shared" si="1245"/>
        <v>0</v>
      </c>
      <c r="S297" s="25">
        <f t="shared" si="1246"/>
        <v>0</v>
      </c>
      <c r="T297" s="25">
        <f t="shared" si="1247"/>
        <v>0</v>
      </c>
      <c r="U297" s="25">
        <f t="shared" si="1248"/>
        <v>0</v>
      </c>
      <c r="V297" s="25">
        <f t="shared" si="1249"/>
        <v>0</v>
      </c>
      <c r="W297" s="25">
        <f t="shared" si="1250"/>
        <v>0</v>
      </c>
      <c r="X297" s="25">
        <f t="shared" si="1251"/>
        <v>0</v>
      </c>
      <c r="Y297" s="25">
        <f t="shared" si="1252"/>
        <v>0</v>
      </c>
      <c r="Z297" s="25">
        <f t="shared" si="1253"/>
        <v>0</v>
      </c>
      <c r="AA297" s="25">
        <f t="shared" si="1254"/>
        <v>0</v>
      </c>
      <c r="AB297" s="25">
        <f t="shared" si="1255"/>
        <v>0</v>
      </c>
      <c r="AC297" s="25">
        <f t="shared" si="1256"/>
        <v>0</v>
      </c>
      <c r="AD297" s="25">
        <f t="shared" si="1257"/>
        <v>0.85846337407777129</v>
      </c>
      <c r="AE297" s="25">
        <f t="shared" si="1258"/>
        <v>0</v>
      </c>
      <c r="AF297" s="25">
        <f t="shared" si="1258"/>
        <v>0</v>
      </c>
      <c r="AG297" s="25">
        <f t="shared" ref="AG297" si="1268">IF($F297=AG$4,1,IF($F297&gt;=EDATE(AG$4,12),IF(AG$12="Prior Year",AG285*(1-AG$11),AG285-AG$11),IF(AG296&gt;0,AG296,0)))*IF($F297&lt;EDATE(AG$4,AG$5*12),1,0)</f>
        <v>0</v>
      </c>
      <c r="AH297" s="25">
        <f t="shared" si="1260"/>
        <v>0</v>
      </c>
      <c r="AI297" s="25">
        <f t="shared" si="1260"/>
        <v>0.90915626158253016</v>
      </c>
      <c r="AJ297" s="25">
        <f t="shared" ref="AJ297:AK297" si="1269">IF($F297=AJ$4,1,IF($F297&gt;=EDATE(AJ$4,12),IF(AJ$12="Prior Year",AJ285*(1-AJ$11),AJ285-AJ$11),IF(AJ296&gt;0,AJ296,0)))*IF($F297&lt;EDATE(AJ$4,AJ$5*12),1,0)</f>
        <v>0.90915626158253016</v>
      </c>
      <c r="AK297" s="25">
        <f t="shared" si="1269"/>
        <v>0.90915626158253016</v>
      </c>
      <c r="AL297" s="25">
        <f t="shared" ref="AL297:AP297" si="1270">IF($F297=AL$4,1,IF($F297&gt;=EDATE(AL$4,12),IF(AL$12="Prior Year",AL285*(1-AL$11),AL285-AL$11),IF(AL296&gt;0,AL296,0)))*IF($F297&lt;EDATE(AL$4,AL$5*12),1,0)</f>
        <v>0.90915626158253016</v>
      </c>
      <c r="AM297" s="25">
        <f t="shared" si="1270"/>
        <v>0.90915626158253016</v>
      </c>
      <c r="AN297" s="25">
        <f t="shared" ref="AN297" si="1271">IF($F297=AN$4,1,IF($F297&gt;=EDATE(AN$4,12),IF(AN$12="Prior Year",AN285*(1-AN$11),AN285-AN$11),IF(AN296&gt;0,AN296,0)))*IF($F297&lt;EDATE(AN$4,AN$5*12),1,0)</f>
        <v>0.90915626158253016</v>
      </c>
      <c r="AO297" s="25">
        <f t="shared" si="1270"/>
        <v>0</v>
      </c>
      <c r="AP297" s="25">
        <f t="shared" si="1270"/>
        <v>0</v>
      </c>
    </row>
    <row r="298" spans="2:42" hidden="1" outlineLevel="1" x14ac:dyDescent="0.25">
      <c r="B298" s="1">
        <f t="shared" si="1149"/>
        <v>31</v>
      </c>
      <c r="F298" s="24">
        <f t="shared" si="1154"/>
        <v>50618</v>
      </c>
      <c r="G298" s="25">
        <f t="shared" si="1144"/>
        <v>0.22760851249042821</v>
      </c>
      <c r="H298" s="25"/>
      <c r="I298" s="25"/>
      <c r="J298" s="25"/>
      <c r="K298" s="25"/>
      <c r="L298" s="25"/>
      <c r="M298" s="25"/>
      <c r="N298" s="25"/>
      <c r="O298" s="23"/>
      <c r="P298" s="25">
        <f t="shared" si="1243"/>
        <v>0</v>
      </c>
      <c r="Q298" s="25">
        <f t="shared" si="1244"/>
        <v>0</v>
      </c>
      <c r="R298" s="25">
        <f t="shared" si="1245"/>
        <v>0</v>
      </c>
      <c r="S298" s="25">
        <f t="shared" si="1246"/>
        <v>0</v>
      </c>
      <c r="T298" s="25">
        <f t="shared" si="1247"/>
        <v>0</v>
      </c>
      <c r="U298" s="25">
        <f t="shared" si="1248"/>
        <v>0</v>
      </c>
      <c r="V298" s="25">
        <f t="shared" si="1249"/>
        <v>0</v>
      </c>
      <c r="W298" s="25">
        <f t="shared" si="1250"/>
        <v>0</v>
      </c>
      <c r="X298" s="25">
        <f t="shared" si="1251"/>
        <v>0</v>
      </c>
      <c r="Y298" s="25">
        <f t="shared" si="1252"/>
        <v>0</v>
      </c>
      <c r="Z298" s="25">
        <f t="shared" si="1253"/>
        <v>0</v>
      </c>
      <c r="AA298" s="25">
        <f t="shared" si="1254"/>
        <v>0</v>
      </c>
      <c r="AB298" s="25">
        <f t="shared" si="1255"/>
        <v>0</v>
      </c>
      <c r="AC298" s="25">
        <f t="shared" si="1256"/>
        <v>0</v>
      </c>
      <c r="AD298" s="25">
        <f t="shared" si="1257"/>
        <v>0.85846337407777129</v>
      </c>
      <c r="AE298" s="25">
        <f t="shared" si="1258"/>
        <v>0</v>
      </c>
      <c r="AF298" s="25">
        <f t="shared" si="1258"/>
        <v>0</v>
      </c>
      <c r="AG298" s="25">
        <f t="shared" ref="AG298" si="1272">IF($F298=AG$4,1,IF($F298&gt;=EDATE(AG$4,12),IF(AG$12="Prior Year",AG286*(1-AG$11),AG286-AG$11),IF(AG297&gt;0,AG297,0)))*IF($F298&lt;EDATE(AG$4,AG$5*12),1,0)</f>
        <v>0</v>
      </c>
      <c r="AH298" s="25">
        <f t="shared" si="1260"/>
        <v>0</v>
      </c>
      <c r="AI298" s="25">
        <f t="shared" si="1260"/>
        <v>0.90915626158253016</v>
      </c>
      <c r="AJ298" s="25">
        <f t="shared" ref="AJ298:AK298" si="1273">IF($F298=AJ$4,1,IF($F298&gt;=EDATE(AJ$4,12),IF(AJ$12="Prior Year",AJ286*(1-AJ$11),AJ286-AJ$11),IF(AJ297&gt;0,AJ297,0)))*IF($F298&lt;EDATE(AJ$4,AJ$5*12),1,0)</f>
        <v>0.90915626158253016</v>
      </c>
      <c r="AK298" s="25">
        <f t="shared" si="1273"/>
        <v>0.90915626158253016</v>
      </c>
      <c r="AL298" s="25">
        <f t="shared" ref="AL298:AP298" si="1274">IF($F298=AL$4,1,IF($F298&gt;=EDATE(AL$4,12),IF(AL$12="Prior Year",AL286*(1-AL$11),AL286-AL$11),IF(AL297&gt;0,AL297,0)))*IF($F298&lt;EDATE(AL$4,AL$5*12),1,0)</f>
        <v>0.90915626158253016</v>
      </c>
      <c r="AM298" s="25">
        <f t="shared" si="1274"/>
        <v>0.90915626158253016</v>
      </c>
      <c r="AN298" s="25">
        <f t="shared" ref="AN298" si="1275">IF($F298=AN$4,1,IF($F298&gt;=EDATE(AN$4,12),IF(AN$12="Prior Year",AN286*(1-AN$11),AN286-AN$11),IF(AN297&gt;0,AN297,0)))*IF($F298&lt;EDATE(AN$4,AN$5*12),1,0)</f>
        <v>0.90915626158253016</v>
      </c>
      <c r="AO298" s="25">
        <f t="shared" si="1274"/>
        <v>0</v>
      </c>
      <c r="AP298" s="25">
        <f t="shared" si="1274"/>
        <v>0</v>
      </c>
    </row>
    <row r="299" spans="2:42" hidden="1" outlineLevel="1" x14ac:dyDescent="0.25">
      <c r="B299" s="1">
        <f t="shared" si="1149"/>
        <v>30</v>
      </c>
      <c r="F299" s="24">
        <f t="shared" si="1154"/>
        <v>50649</v>
      </c>
      <c r="G299" s="25">
        <f t="shared" si="1144"/>
        <v>0.22760851249042821</v>
      </c>
      <c r="H299" s="25"/>
      <c r="I299" s="25"/>
      <c r="J299" s="25"/>
      <c r="K299" s="25"/>
      <c r="L299" s="25"/>
      <c r="M299" s="25"/>
      <c r="N299" s="25"/>
      <c r="O299" s="23"/>
      <c r="P299" s="25">
        <f t="shared" si="1243"/>
        <v>0</v>
      </c>
      <c r="Q299" s="25">
        <f t="shared" si="1244"/>
        <v>0</v>
      </c>
      <c r="R299" s="25">
        <f t="shared" si="1245"/>
        <v>0</v>
      </c>
      <c r="S299" s="25">
        <f t="shared" si="1246"/>
        <v>0</v>
      </c>
      <c r="T299" s="25">
        <f t="shared" si="1247"/>
        <v>0</v>
      </c>
      <c r="U299" s="25">
        <f t="shared" si="1248"/>
        <v>0</v>
      </c>
      <c r="V299" s="25">
        <f t="shared" si="1249"/>
        <v>0</v>
      </c>
      <c r="W299" s="25">
        <f t="shared" si="1250"/>
        <v>0</v>
      </c>
      <c r="X299" s="25">
        <f t="shared" si="1251"/>
        <v>0</v>
      </c>
      <c r="Y299" s="25">
        <f t="shared" si="1252"/>
        <v>0</v>
      </c>
      <c r="Z299" s="25">
        <f t="shared" si="1253"/>
        <v>0</v>
      </c>
      <c r="AA299" s="25">
        <f t="shared" si="1254"/>
        <v>0</v>
      </c>
      <c r="AB299" s="25">
        <f t="shared" si="1255"/>
        <v>0</v>
      </c>
      <c r="AC299" s="25">
        <f t="shared" si="1256"/>
        <v>0</v>
      </c>
      <c r="AD299" s="25">
        <f t="shared" si="1257"/>
        <v>0.85846337407777129</v>
      </c>
      <c r="AE299" s="25">
        <f t="shared" si="1258"/>
        <v>0</v>
      </c>
      <c r="AF299" s="25">
        <f t="shared" si="1258"/>
        <v>0</v>
      </c>
      <c r="AG299" s="25">
        <f t="shared" ref="AG299" si="1276">IF($F299=AG$4,1,IF($F299&gt;=EDATE(AG$4,12),IF(AG$12="Prior Year",AG287*(1-AG$11),AG287-AG$11),IF(AG298&gt;0,AG298,0)))*IF($F299&lt;EDATE(AG$4,AG$5*12),1,0)</f>
        <v>0</v>
      </c>
      <c r="AH299" s="25">
        <f t="shared" si="1260"/>
        <v>0</v>
      </c>
      <c r="AI299" s="25">
        <f t="shared" si="1260"/>
        <v>0.90915626158253016</v>
      </c>
      <c r="AJ299" s="25">
        <f t="shared" ref="AJ299:AK299" si="1277">IF($F299=AJ$4,1,IF($F299&gt;=EDATE(AJ$4,12),IF(AJ$12="Prior Year",AJ287*(1-AJ$11),AJ287-AJ$11),IF(AJ298&gt;0,AJ298,0)))*IF($F299&lt;EDATE(AJ$4,AJ$5*12),1,0)</f>
        <v>0.90915626158253016</v>
      </c>
      <c r="AK299" s="25">
        <f t="shared" si="1277"/>
        <v>0.90915626158253016</v>
      </c>
      <c r="AL299" s="25">
        <f t="shared" ref="AL299:AP299" si="1278">IF($F299=AL$4,1,IF($F299&gt;=EDATE(AL$4,12),IF(AL$12="Prior Year",AL287*(1-AL$11),AL287-AL$11),IF(AL298&gt;0,AL298,0)))*IF($F299&lt;EDATE(AL$4,AL$5*12),1,0)</f>
        <v>0.90915626158253016</v>
      </c>
      <c r="AM299" s="25">
        <f t="shared" si="1278"/>
        <v>0.90915626158253016</v>
      </c>
      <c r="AN299" s="25">
        <f t="shared" ref="AN299" si="1279">IF($F299=AN$4,1,IF($F299&gt;=EDATE(AN$4,12),IF(AN$12="Prior Year",AN287*(1-AN$11),AN287-AN$11),IF(AN298&gt;0,AN298,0)))*IF($F299&lt;EDATE(AN$4,AN$5*12),1,0)</f>
        <v>0.90915626158253016</v>
      </c>
      <c r="AO299" s="25">
        <f t="shared" si="1278"/>
        <v>0</v>
      </c>
      <c r="AP299" s="25">
        <f t="shared" si="1278"/>
        <v>0</v>
      </c>
    </row>
    <row r="300" spans="2:42" hidden="1" outlineLevel="1" x14ac:dyDescent="0.25">
      <c r="B300" s="1">
        <f t="shared" si="1149"/>
        <v>31</v>
      </c>
      <c r="F300" s="24">
        <f t="shared" si="1154"/>
        <v>50679</v>
      </c>
      <c r="G300" s="25">
        <f t="shared" si="1144"/>
        <v>0.22760851249042821</v>
      </c>
      <c r="H300" s="25"/>
      <c r="I300" s="25"/>
      <c r="J300" s="25"/>
      <c r="K300" s="25"/>
      <c r="L300" s="25"/>
      <c r="M300" s="25"/>
      <c r="N300" s="25"/>
      <c r="O300" s="23"/>
      <c r="P300" s="25">
        <f t="shared" si="1243"/>
        <v>0</v>
      </c>
      <c r="Q300" s="25">
        <f t="shared" si="1244"/>
        <v>0</v>
      </c>
      <c r="R300" s="25">
        <f t="shared" si="1245"/>
        <v>0</v>
      </c>
      <c r="S300" s="25">
        <f t="shared" si="1246"/>
        <v>0</v>
      </c>
      <c r="T300" s="25">
        <f t="shared" si="1247"/>
        <v>0</v>
      </c>
      <c r="U300" s="25">
        <f t="shared" si="1248"/>
        <v>0</v>
      </c>
      <c r="V300" s="25">
        <f t="shared" si="1249"/>
        <v>0</v>
      </c>
      <c r="W300" s="25">
        <f t="shared" si="1250"/>
        <v>0</v>
      </c>
      <c r="X300" s="25">
        <f t="shared" si="1251"/>
        <v>0</v>
      </c>
      <c r="Y300" s="25">
        <f t="shared" si="1252"/>
        <v>0</v>
      </c>
      <c r="Z300" s="25">
        <f t="shared" si="1253"/>
        <v>0</v>
      </c>
      <c r="AA300" s="25">
        <f t="shared" si="1254"/>
        <v>0</v>
      </c>
      <c r="AB300" s="25">
        <f t="shared" si="1255"/>
        <v>0</v>
      </c>
      <c r="AC300" s="25">
        <f t="shared" si="1256"/>
        <v>0</v>
      </c>
      <c r="AD300" s="25">
        <f t="shared" si="1257"/>
        <v>0.85846337407777129</v>
      </c>
      <c r="AE300" s="25">
        <f t="shared" si="1258"/>
        <v>0</v>
      </c>
      <c r="AF300" s="25">
        <f t="shared" si="1258"/>
        <v>0</v>
      </c>
      <c r="AG300" s="25">
        <f t="shared" ref="AG300" si="1280">IF($F300=AG$4,1,IF($F300&gt;=EDATE(AG$4,12),IF(AG$12="Prior Year",AG288*(1-AG$11),AG288-AG$11),IF(AG299&gt;0,AG299,0)))*IF($F300&lt;EDATE(AG$4,AG$5*12),1,0)</f>
        <v>0</v>
      </c>
      <c r="AH300" s="25">
        <f t="shared" si="1260"/>
        <v>0</v>
      </c>
      <c r="AI300" s="25">
        <f t="shared" si="1260"/>
        <v>0.90915626158253016</v>
      </c>
      <c r="AJ300" s="25">
        <f t="shared" ref="AJ300:AK300" si="1281">IF($F300=AJ$4,1,IF($F300&gt;=EDATE(AJ$4,12),IF(AJ$12="Prior Year",AJ288*(1-AJ$11),AJ288-AJ$11),IF(AJ299&gt;0,AJ299,0)))*IF($F300&lt;EDATE(AJ$4,AJ$5*12),1,0)</f>
        <v>0.90915626158253016</v>
      </c>
      <c r="AK300" s="25">
        <f t="shared" si="1281"/>
        <v>0.90915626158253016</v>
      </c>
      <c r="AL300" s="25">
        <f t="shared" ref="AL300:AP300" si="1282">IF($F300=AL$4,1,IF($F300&gt;=EDATE(AL$4,12),IF(AL$12="Prior Year",AL288*(1-AL$11),AL288-AL$11),IF(AL299&gt;0,AL299,0)))*IF($F300&lt;EDATE(AL$4,AL$5*12),1,0)</f>
        <v>0.90915626158253016</v>
      </c>
      <c r="AM300" s="25">
        <f t="shared" si="1282"/>
        <v>0.90915626158253016</v>
      </c>
      <c r="AN300" s="25">
        <f t="shared" ref="AN300" si="1283">IF($F300=AN$4,1,IF($F300&gt;=EDATE(AN$4,12),IF(AN$12="Prior Year",AN288*(1-AN$11),AN288-AN$11),IF(AN299&gt;0,AN299,0)))*IF($F300&lt;EDATE(AN$4,AN$5*12),1,0)</f>
        <v>0.90915626158253016</v>
      </c>
      <c r="AO300" s="25">
        <f t="shared" si="1282"/>
        <v>0</v>
      </c>
      <c r="AP300" s="25">
        <f t="shared" si="1282"/>
        <v>0</v>
      </c>
    </row>
    <row r="301" spans="2:42" hidden="1" outlineLevel="1" x14ac:dyDescent="0.25">
      <c r="B301" s="1">
        <f t="shared" si="1149"/>
        <v>30</v>
      </c>
      <c r="F301" s="24">
        <f t="shared" si="1154"/>
        <v>50710</v>
      </c>
      <c r="G301" s="25">
        <f t="shared" si="1144"/>
        <v>0.18986556353119446</v>
      </c>
      <c r="H301" s="25"/>
      <c r="I301" s="25"/>
      <c r="J301" s="25"/>
      <c r="K301" s="25"/>
      <c r="L301" s="25"/>
      <c r="M301" s="25"/>
      <c r="N301" s="25"/>
      <c r="O301" s="23"/>
      <c r="P301" s="25">
        <f t="shared" si="1243"/>
        <v>0</v>
      </c>
      <c r="Q301" s="25">
        <f t="shared" si="1244"/>
        <v>0</v>
      </c>
      <c r="R301" s="25">
        <f t="shared" si="1245"/>
        <v>0</v>
      </c>
      <c r="S301" s="25">
        <f t="shared" si="1246"/>
        <v>0</v>
      </c>
      <c r="T301" s="25">
        <f t="shared" si="1247"/>
        <v>0</v>
      </c>
      <c r="U301" s="25">
        <f t="shared" si="1248"/>
        <v>0</v>
      </c>
      <c r="V301" s="25">
        <f t="shared" si="1249"/>
        <v>0</v>
      </c>
      <c r="W301" s="25">
        <f t="shared" si="1250"/>
        <v>0</v>
      </c>
      <c r="X301" s="25">
        <f t="shared" si="1251"/>
        <v>0</v>
      </c>
      <c r="Y301" s="25">
        <f t="shared" si="1252"/>
        <v>0</v>
      </c>
      <c r="Z301" s="25">
        <f t="shared" si="1253"/>
        <v>0</v>
      </c>
      <c r="AA301" s="25">
        <f t="shared" si="1254"/>
        <v>0</v>
      </c>
      <c r="AB301" s="25">
        <f t="shared" si="1255"/>
        <v>0</v>
      </c>
      <c r="AC301" s="25">
        <f t="shared" si="1256"/>
        <v>0</v>
      </c>
      <c r="AD301" s="25">
        <f t="shared" si="1257"/>
        <v>0</v>
      </c>
      <c r="AE301" s="25">
        <f t="shared" si="1258"/>
        <v>0</v>
      </c>
      <c r="AF301" s="25">
        <f t="shared" si="1258"/>
        <v>0</v>
      </c>
      <c r="AG301" s="25">
        <f t="shared" ref="AG301" si="1284">IF($F301=AG$4,1,IF($F301&gt;=EDATE(AG$4,12),IF(AG$12="Prior Year",AG289*(1-AG$11),AG289-AG$11),IF(AG300&gt;0,AG300,0)))*IF($F301&lt;EDATE(AG$4,AG$5*12),1,0)</f>
        <v>0</v>
      </c>
      <c r="AH301" s="25">
        <f t="shared" si="1260"/>
        <v>0</v>
      </c>
      <c r="AI301" s="25">
        <f t="shared" si="1260"/>
        <v>0.90915626158253016</v>
      </c>
      <c r="AJ301" s="25">
        <f t="shared" ref="AJ301:AK301" si="1285">IF($F301=AJ$4,1,IF($F301&gt;=EDATE(AJ$4,12),IF(AJ$12="Prior Year",AJ289*(1-AJ$11),AJ289-AJ$11),IF(AJ300&gt;0,AJ300,0)))*IF($F301&lt;EDATE(AJ$4,AJ$5*12),1,0)</f>
        <v>0.90915626158253016</v>
      </c>
      <c r="AK301" s="25">
        <f t="shared" si="1285"/>
        <v>0.90915626158253016</v>
      </c>
      <c r="AL301" s="25">
        <f t="shared" ref="AL301:AP301" si="1286">IF($F301=AL$4,1,IF($F301&gt;=EDATE(AL$4,12),IF(AL$12="Prior Year",AL289*(1-AL$11),AL289-AL$11),IF(AL300&gt;0,AL300,0)))*IF($F301&lt;EDATE(AL$4,AL$5*12),1,0)</f>
        <v>0.90915626158253016</v>
      </c>
      <c r="AM301" s="25">
        <f t="shared" si="1286"/>
        <v>0.90915626158253016</v>
      </c>
      <c r="AN301" s="25">
        <f t="shared" ref="AN301" si="1287">IF($F301=AN$4,1,IF($F301&gt;=EDATE(AN$4,12),IF(AN$12="Prior Year",AN289*(1-AN$11),AN289-AN$11),IF(AN300&gt;0,AN300,0)))*IF($F301&lt;EDATE(AN$4,AN$5*12),1,0)</f>
        <v>0.90915626158253016</v>
      </c>
      <c r="AO301" s="25">
        <f t="shared" si="1286"/>
        <v>0</v>
      </c>
      <c r="AP301" s="25">
        <f t="shared" si="1286"/>
        <v>0</v>
      </c>
    </row>
    <row r="302" spans="2:42" hidden="1" outlineLevel="1" x14ac:dyDescent="0.25">
      <c r="B302" s="1">
        <f t="shared" si="1149"/>
        <v>31</v>
      </c>
      <c r="F302" s="26">
        <f t="shared" si="1154"/>
        <v>50740</v>
      </c>
      <c r="G302" s="27">
        <f t="shared" si="1144"/>
        <v>0.18986556353119446</v>
      </c>
      <c r="H302" s="27"/>
      <c r="I302" s="27"/>
      <c r="J302" s="27"/>
      <c r="K302" s="27"/>
      <c r="L302" s="27"/>
      <c r="M302" s="27"/>
      <c r="N302" s="27"/>
      <c r="O302" s="28"/>
      <c r="P302" s="27">
        <f t="shared" si="1243"/>
        <v>0</v>
      </c>
      <c r="Q302" s="27">
        <f t="shared" si="1244"/>
        <v>0</v>
      </c>
      <c r="R302" s="27">
        <f t="shared" si="1245"/>
        <v>0</v>
      </c>
      <c r="S302" s="27">
        <f t="shared" si="1246"/>
        <v>0</v>
      </c>
      <c r="T302" s="27">
        <f t="shared" si="1247"/>
        <v>0</v>
      </c>
      <c r="U302" s="27">
        <f t="shared" si="1248"/>
        <v>0</v>
      </c>
      <c r="V302" s="27">
        <f t="shared" si="1249"/>
        <v>0</v>
      </c>
      <c r="W302" s="27">
        <f t="shared" si="1250"/>
        <v>0</v>
      </c>
      <c r="X302" s="27">
        <f t="shared" si="1251"/>
        <v>0</v>
      </c>
      <c r="Y302" s="27">
        <f t="shared" si="1252"/>
        <v>0</v>
      </c>
      <c r="Z302" s="27">
        <f t="shared" si="1253"/>
        <v>0</v>
      </c>
      <c r="AA302" s="27">
        <f t="shared" si="1254"/>
        <v>0</v>
      </c>
      <c r="AB302" s="27">
        <f t="shared" si="1255"/>
        <v>0</v>
      </c>
      <c r="AC302" s="27">
        <f t="shared" si="1256"/>
        <v>0</v>
      </c>
      <c r="AD302" s="27">
        <f t="shared" si="1257"/>
        <v>0</v>
      </c>
      <c r="AE302" s="27">
        <f t="shared" si="1258"/>
        <v>0</v>
      </c>
      <c r="AF302" s="27">
        <f t="shared" si="1258"/>
        <v>0</v>
      </c>
      <c r="AG302" s="27">
        <f t="shared" ref="AG302" si="1288">IF($F302=AG$4,1,IF($F302&gt;=EDATE(AG$4,12),IF(AG$12="Prior Year",AG290*(1-AG$11),AG290-AG$11),IF(AG301&gt;0,AG301,0)))*IF($F302&lt;EDATE(AG$4,AG$5*12),1,0)</f>
        <v>0</v>
      </c>
      <c r="AH302" s="27">
        <f t="shared" si="1260"/>
        <v>0</v>
      </c>
      <c r="AI302" s="27">
        <f t="shared" si="1260"/>
        <v>0.90915626158253016</v>
      </c>
      <c r="AJ302" s="27">
        <f t="shared" ref="AJ302:AK302" si="1289">IF($F302=AJ$4,1,IF($F302&gt;=EDATE(AJ$4,12),IF(AJ$12="Prior Year",AJ290*(1-AJ$11),AJ290-AJ$11),IF(AJ301&gt;0,AJ301,0)))*IF($F302&lt;EDATE(AJ$4,AJ$5*12),1,0)</f>
        <v>0.90915626158253016</v>
      </c>
      <c r="AK302" s="27">
        <f t="shared" si="1289"/>
        <v>0.90915626158253016</v>
      </c>
      <c r="AL302" s="27">
        <f t="shared" ref="AL302:AP302" si="1290">IF($F302=AL$4,1,IF($F302&gt;=EDATE(AL$4,12),IF(AL$12="Prior Year",AL290*(1-AL$11),AL290-AL$11),IF(AL301&gt;0,AL301,0)))*IF($F302&lt;EDATE(AL$4,AL$5*12),1,0)</f>
        <v>0.90915626158253016</v>
      </c>
      <c r="AM302" s="27">
        <f t="shared" si="1290"/>
        <v>0.90915626158253016</v>
      </c>
      <c r="AN302" s="27">
        <f t="shared" ref="AN302" si="1291">IF($F302=AN$4,1,IF($F302&gt;=EDATE(AN$4,12),IF(AN$12="Prior Year",AN290*(1-AN$11),AN290-AN$11),IF(AN301&gt;0,AN301,0)))*IF($F302&lt;EDATE(AN$4,AN$5*12),1,0)</f>
        <v>0.90915626158253016</v>
      </c>
      <c r="AO302" s="27">
        <f t="shared" si="1290"/>
        <v>0</v>
      </c>
      <c r="AP302" s="27">
        <f t="shared" si="1290"/>
        <v>0</v>
      </c>
    </row>
    <row r="303" spans="2:42" hidden="1" outlineLevel="1" collapsed="1" x14ac:dyDescent="0.25">
      <c r="B303" s="1">
        <f t="shared" si="1149"/>
        <v>31</v>
      </c>
      <c r="F303" s="24">
        <f t="shared" si="1154"/>
        <v>50771</v>
      </c>
      <c r="G303" s="25">
        <f t="shared" si="1144"/>
        <v>0</v>
      </c>
      <c r="H303" s="25"/>
      <c r="I303" s="25"/>
      <c r="J303" s="25"/>
      <c r="K303" s="25"/>
      <c r="L303" s="25"/>
      <c r="M303" s="25"/>
      <c r="N303" s="25"/>
      <c r="O303" s="23"/>
      <c r="P303" s="25">
        <f t="shared" si="1243"/>
        <v>0</v>
      </c>
      <c r="Q303" s="25">
        <f t="shared" si="1244"/>
        <v>0</v>
      </c>
      <c r="R303" s="25">
        <f t="shared" si="1245"/>
        <v>0</v>
      </c>
      <c r="S303" s="25">
        <f t="shared" si="1246"/>
        <v>0</v>
      </c>
      <c r="T303" s="25">
        <f t="shared" si="1247"/>
        <v>0</v>
      </c>
      <c r="U303" s="25">
        <f t="shared" si="1248"/>
        <v>0</v>
      </c>
      <c r="V303" s="25">
        <f t="shared" si="1249"/>
        <v>0</v>
      </c>
      <c r="W303" s="25">
        <f t="shared" si="1250"/>
        <v>0</v>
      </c>
      <c r="X303" s="25">
        <f t="shared" si="1251"/>
        <v>0</v>
      </c>
      <c r="Y303" s="25">
        <f t="shared" si="1252"/>
        <v>0</v>
      </c>
      <c r="Z303" s="25">
        <f t="shared" si="1253"/>
        <v>0</v>
      </c>
      <c r="AA303" s="25">
        <f t="shared" si="1254"/>
        <v>0</v>
      </c>
      <c r="AB303" s="25">
        <f t="shared" si="1255"/>
        <v>0</v>
      </c>
      <c r="AC303" s="25">
        <f t="shared" si="1256"/>
        <v>0</v>
      </c>
      <c r="AD303" s="25">
        <f t="shared" si="1257"/>
        <v>0</v>
      </c>
      <c r="AE303" s="25">
        <f t="shared" si="1258"/>
        <v>0</v>
      </c>
      <c r="AF303" s="25">
        <f t="shared" si="1258"/>
        <v>0</v>
      </c>
      <c r="AG303" s="25">
        <f t="shared" ref="AG303" si="1292">IF($F303=AG$4,1,IF($F303&gt;=EDATE(AG$4,12),IF(AG$12="Prior Year",AG291*(1-AG$11),AG291-AG$11),IF(AG302&gt;0,AG302,0)))*IF($F303&lt;EDATE(AG$4,AG$5*12),1,0)</f>
        <v>0</v>
      </c>
      <c r="AH303" s="25">
        <f t="shared" si="1260"/>
        <v>0</v>
      </c>
      <c r="AI303" s="25">
        <f t="shared" si="1260"/>
        <v>0</v>
      </c>
      <c r="AJ303" s="25">
        <f t="shared" ref="AJ303:AK303" si="1293">IF($F303=AJ$4,1,IF($F303&gt;=EDATE(AJ$4,12),IF(AJ$12="Prior Year",AJ291*(1-AJ$11),AJ291-AJ$11),IF(AJ302&gt;0,AJ302,0)))*IF($F303&lt;EDATE(AJ$4,AJ$5*12),1,0)</f>
        <v>0</v>
      </c>
      <c r="AK303" s="25">
        <f t="shared" si="1293"/>
        <v>0</v>
      </c>
      <c r="AL303" s="25">
        <f t="shared" ref="AL303:AP303" si="1294">IF($F303=AL$4,1,IF($F303&gt;=EDATE(AL$4,12),IF(AL$12="Prior Year",AL291*(1-AL$11),AL291-AL$11),IF(AL302&gt;0,AL302,0)))*IF($F303&lt;EDATE(AL$4,AL$5*12),1,0)</f>
        <v>0</v>
      </c>
      <c r="AM303" s="25">
        <f t="shared" si="1294"/>
        <v>0</v>
      </c>
      <c r="AN303" s="25">
        <f t="shared" ref="AN303" si="1295">IF($F303=AN$4,1,IF($F303&gt;=EDATE(AN$4,12),IF(AN$12="Prior Year",AN291*(1-AN$11),AN291-AN$11),IF(AN302&gt;0,AN302,0)))*IF($F303&lt;EDATE(AN$4,AN$5*12),1,0)</f>
        <v>0</v>
      </c>
      <c r="AO303" s="25">
        <f t="shared" si="1294"/>
        <v>0</v>
      </c>
      <c r="AP303" s="25">
        <f t="shared" si="1294"/>
        <v>0</v>
      </c>
    </row>
    <row r="304" spans="2:42" hidden="1" outlineLevel="1" x14ac:dyDescent="0.25">
      <c r="B304" s="1">
        <f t="shared" si="1149"/>
        <v>28</v>
      </c>
      <c r="F304" s="24">
        <f t="shared" si="1154"/>
        <v>50802</v>
      </c>
      <c r="G304" s="25">
        <f t="shared" si="1144"/>
        <v>0</v>
      </c>
      <c r="H304" s="25"/>
      <c r="I304" s="25"/>
      <c r="J304" s="25"/>
      <c r="K304" s="25"/>
      <c r="L304" s="25"/>
      <c r="M304" s="25"/>
      <c r="N304" s="25"/>
      <c r="O304" s="23"/>
      <c r="P304" s="25">
        <f t="shared" si="1243"/>
        <v>0</v>
      </c>
      <c r="Q304" s="25">
        <f t="shared" si="1244"/>
        <v>0</v>
      </c>
      <c r="R304" s="25">
        <f t="shared" si="1245"/>
        <v>0</v>
      </c>
      <c r="S304" s="25">
        <f t="shared" si="1246"/>
        <v>0</v>
      </c>
      <c r="T304" s="25">
        <f t="shared" si="1247"/>
        <v>0</v>
      </c>
      <c r="U304" s="25">
        <f t="shared" si="1248"/>
        <v>0</v>
      </c>
      <c r="V304" s="25">
        <f t="shared" si="1249"/>
        <v>0</v>
      </c>
      <c r="W304" s="25">
        <f t="shared" si="1250"/>
        <v>0</v>
      </c>
      <c r="X304" s="25">
        <f t="shared" si="1251"/>
        <v>0</v>
      </c>
      <c r="Y304" s="25">
        <f t="shared" si="1252"/>
        <v>0</v>
      </c>
      <c r="Z304" s="25">
        <f t="shared" si="1253"/>
        <v>0</v>
      </c>
      <c r="AA304" s="25">
        <f t="shared" si="1254"/>
        <v>0</v>
      </c>
      <c r="AB304" s="25">
        <f t="shared" si="1255"/>
        <v>0</v>
      </c>
      <c r="AC304" s="25">
        <f t="shared" si="1256"/>
        <v>0</v>
      </c>
      <c r="AD304" s="25">
        <f t="shared" si="1257"/>
        <v>0</v>
      </c>
      <c r="AE304" s="25">
        <f t="shared" si="1258"/>
        <v>0</v>
      </c>
      <c r="AF304" s="25">
        <f t="shared" si="1258"/>
        <v>0</v>
      </c>
      <c r="AG304" s="25">
        <f t="shared" ref="AG304" si="1296">IF($F304=AG$4,1,IF($F304&gt;=EDATE(AG$4,12),IF(AG$12="Prior Year",AG292*(1-AG$11),AG292-AG$11),IF(AG303&gt;0,AG303,0)))*IF($F304&lt;EDATE(AG$4,AG$5*12),1,0)</f>
        <v>0</v>
      </c>
      <c r="AH304" s="25">
        <f t="shared" si="1260"/>
        <v>0</v>
      </c>
      <c r="AI304" s="25">
        <f t="shared" si="1260"/>
        <v>0</v>
      </c>
      <c r="AJ304" s="25">
        <f t="shared" ref="AJ304:AK304" si="1297">IF($F304=AJ$4,1,IF($F304&gt;=EDATE(AJ$4,12),IF(AJ$12="Prior Year",AJ292*(1-AJ$11),AJ292-AJ$11),IF(AJ303&gt;0,AJ303,0)))*IF($F304&lt;EDATE(AJ$4,AJ$5*12),1,0)</f>
        <v>0</v>
      </c>
      <c r="AK304" s="25">
        <f t="shared" si="1297"/>
        <v>0</v>
      </c>
      <c r="AL304" s="25">
        <f t="shared" ref="AL304:AP304" si="1298">IF($F304=AL$4,1,IF($F304&gt;=EDATE(AL$4,12),IF(AL$12="Prior Year",AL292*(1-AL$11),AL292-AL$11),IF(AL303&gt;0,AL303,0)))*IF($F304&lt;EDATE(AL$4,AL$5*12),1,0)</f>
        <v>0</v>
      </c>
      <c r="AM304" s="25">
        <f t="shared" si="1298"/>
        <v>0</v>
      </c>
      <c r="AN304" s="25">
        <f t="shared" ref="AN304" si="1299">IF($F304=AN$4,1,IF($F304&gt;=EDATE(AN$4,12),IF(AN$12="Prior Year",AN292*(1-AN$11),AN292-AN$11),IF(AN303&gt;0,AN303,0)))*IF($F304&lt;EDATE(AN$4,AN$5*12),1,0)</f>
        <v>0</v>
      </c>
      <c r="AO304" s="25">
        <f t="shared" si="1298"/>
        <v>0</v>
      </c>
      <c r="AP304" s="25">
        <f t="shared" si="1298"/>
        <v>0</v>
      </c>
    </row>
    <row r="305" spans="2:42" hidden="1" outlineLevel="1" x14ac:dyDescent="0.25">
      <c r="B305" s="1">
        <f t="shared" si="1149"/>
        <v>31</v>
      </c>
      <c r="F305" s="24">
        <f t="shared" si="1154"/>
        <v>50830</v>
      </c>
      <c r="G305" s="25">
        <f t="shared" si="1144"/>
        <v>0</v>
      </c>
      <c r="H305" s="25"/>
      <c r="I305" s="25"/>
      <c r="J305" s="25"/>
      <c r="K305" s="25"/>
      <c r="L305" s="25"/>
      <c r="M305" s="25"/>
      <c r="N305" s="25"/>
      <c r="O305" s="23"/>
      <c r="P305" s="25">
        <f t="shared" si="1243"/>
        <v>0</v>
      </c>
      <c r="Q305" s="25">
        <f t="shared" si="1244"/>
        <v>0</v>
      </c>
      <c r="R305" s="25">
        <f t="shared" si="1245"/>
        <v>0</v>
      </c>
      <c r="S305" s="25">
        <f t="shared" si="1246"/>
        <v>0</v>
      </c>
      <c r="T305" s="25">
        <f t="shared" si="1247"/>
        <v>0</v>
      </c>
      <c r="U305" s="25">
        <f t="shared" si="1248"/>
        <v>0</v>
      </c>
      <c r="V305" s="25">
        <f t="shared" si="1249"/>
        <v>0</v>
      </c>
      <c r="W305" s="25">
        <f t="shared" si="1250"/>
        <v>0</v>
      </c>
      <c r="X305" s="25">
        <f t="shared" si="1251"/>
        <v>0</v>
      </c>
      <c r="Y305" s="25">
        <f t="shared" si="1252"/>
        <v>0</v>
      </c>
      <c r="Z305" s="25">
        <f t="shared" si="1253"/>
        <v>0</v>
      </c>
      <c r="AA305" s="25">
        <f t="shared" si="1254"/>
        <v>0</v>
      </c>
      <c r="AB305" s="25">
        <f t="shared" si="1255"/>
        <v>0</v>
      </c>
      <c r="AC305" s="25">
        <f t="shared" si="1256"/>
        <v>0</v>
      </c>
      <c r="AD305" s="25">
        <f t="shared" si="1257"/>
        <v>0</v>
      </c>
      <c r="AE305" s="25">
        <f t="shared" si="1258"/>
        <v>0</v>
      </c>
      <c r="AF305" s="25">
        <f t="shared" si="1258"/>
        <v>0</v>
      </c>
      <c r="AG305" s="25">
        <f t="shared" ref="AG305" si="1300">IF($F305=AG$4,1,IF($F305&gt;=EDATE(AG$4,12),IF(AG$12="Prior Year",AG293*(1-AG$11),AG293-AG$11),IF(AG304&gt;0,AG304,0)))*IF($F305&lt;EDATE(AG$4,AG$5*12),1,0)</f>
        <v>0</v>
      </c>
      <c r="AH305" s="25">
        <f t="shared" si="1260"/>
        <v>0</v>
      </c>
      <c r="AI305" s="25">
        <f t="shared" si="1260"/>
        <v>0</v>
      </c>
      <c r="AJ305" s="25">
        <f t="shared" ref="AJ305:AK305" si="1301">IF($F305=AJ$4,1,IF($F305&gt;=EDATE(AJ$4,12),IF(AJ$12="Prior Year",AJ293*(1-AJ$11),AJ293-AJ$11),IF(AJ304&gt;0,AJ304,0)))*IF($F305&lt;EDATE(AJ$4,AJ$5*12),1,0)</f>
        <v>0</v>
      </c>
      <c r="AK305" s="25">
        <f t="shared" si="1301"/>
        <v>0</v>
      </c>
      <c r="AL305" s="25">
        <f t="shared" ref="AL305:AP305" si="1302">IF($F305=AL$4,1,IF($F305&gt;=EDATE(AL$4,12),IF(AL$12="Prior Year",AL293*(1-AL$11),AL293-AL$11),IF(AL304&gt;0,AL304,0)))*IF($F305&lt;EDATE(AL$4,AL$5*12),1,0)</f>
        <v>0</v>
      </c>
      <c r="AM305" s="25">
        <f t="shared" si="1302"/>
        <v>0</v>
      </c>
      <c r="AN305" s="25">
        <f t="shared" ref="AN305" si="1303">IF($F305=AN$4,1,IF($F305&gt;=EDATE(AN$4,12),IF(AN$12="Prior Year",AN293*(1-AN$11),AN293-AN$11),IF(AN304&gt;0,AN304,0)))*IF($F305&lt;EDATE(AN$4,AN$5*12),1,0)</f>
        <v>0</v>
      </c>
      <c r="AO305" s="25">
        <f t="shared" si="1302"/>
        <v>0</v>
      </c>
      <c r="AP305" s="25">
        <f t="shared" si="1302"/>
        <v>0</v>
      </c>
    </row>
    <row r="306" spans="2:42" hidden="1" outlineLevel="1" x14ac:dyDescent="0.25">
      <c r="B306" s="1">
        <f t="shared" si="1149"/>
        <v>30</v>
      </c>
      <c r="F306" s="24">
        <f t="shared" si="1154"/>
        <v>50861</v>
      </c>
      <c r="G306" s="25">
        <f t="shared" si="1144"/>
        <v>0</v>
      </c>
      <c r="H306" s="25"/>
      <c r="I306" s="25"/>
      <c r="J306" s="25"/>
      <c r="K306" s="25"/>
      <c r="L306" s="25"/>
      <c r="M306" s="25"/>
      <c r="N306" s="25"/>
      <c r="O306" s="23"/>
      <c r="P306" s="25">
        <f t="shared" si="1243"/>
        <v>0</v>
      </c>
      <c r="Q306" s="25">
        <f t="shared" si="1244"/>
        <v>0</v>
      </c>
      <c r="R306" s="25">
        <f t="shared" si="1245"/>
        <v>0</v>
      </c>
      <c r="S306" s="25">
        <f t="shared" si="1246"/>
        <v>0</v>
      </c>
      <c r="T306" s="25">
        <f t="shared" si="1247"/>
        <v>0</v>
      </c>
      <c r="U306" s="25">
        <f t="shared" si="1248"/>
        <v>0</v>
      </c>
      <c r="V306" s="25">
        <f t="shared" si="1249"/>
        <v>0</v>
      </c>
      <c r="W306" s="25">
        <f t="shared" si="1250"/>
        <v>0</v>
      </c>
      <c r="X306" s="25">
        <f t="shared" si="1251"/>
        <v>0</v>
      </c>
      <c r="Y306" s="25">
        <f t="shared" si="1252"/>
        <v>0</v>
      </c>
      <c r="Z306" s="25">
        <f t="shared" si="1253"/>
        <v>0</v>
      </c>
      <c r="AA306" s="25">
        <f t="shared" si="1254"/>
        <v>0</v>
      </c>
      <c r="AB306" s="25">
        <f t="shared" si="1255"/>
        <v>0</v>
      </c>
      <c r="AC306" s="25">
        <f t="shared" si="1256"/>
        <v>0</v>
      </c>
      <c r="AD306" s="25">
        <f t="shared" si="1257"/>
        <v>0</v>
      </c>
      <c r="AE306" s="25">
        <f t="shared" si="1258"/>
        <v>0</v>
      </c>
      <c r="AF306" s="25">
        <f t="shared" si="1258"/>
        <v>0</v>
      </c>
      <c r="AG306" s="25">
        <f t="shared" ref="AG306" si="1304">IF($F306=AG$4,1,IF($F306&gt;=EDATE(AG$4,12),IF(AG$12="Prior Year",AG294*(1-AG$11),AG294-AG$11),IF(AG305&gt;0,AG305,0)))*IF($F306&lt;EDATE(AG$4,AG$5*12),1,0)</f>
        <v>0</v>
      </c>
      <c r="AH306" s="25">
        <f t="shared" si="1260"/>
        <v>0</v>
      </c>
      <c r="AI306" s="25">
        <f t="shared" si="1260"/>
        <v>0</v>
      </c>
      <c r="AJ306" s="25">
        <f t="shared" ref="AJ306:AK306" si="1305">IF($F306=AJ$4,1,IF($F306&gt;=EDATE(AJ$4,12),IF(AJ$12="Prior Year",AJ294*(1-AJ$11),AJ294-AJ$11),IF(AJ305&gt;0,AJ305,0)))*IF($F306&lt;EDATE(AJ$4,AJ$5*12),1,0)</f>
        <v>0</v>
      </c>
      <c r="AK306" s="25">
        <f t="shared" si="1305"/>
        <v>0</v>
      </c>
      <c r="AL306" s="25">
        <f t="shared" ref="AL306:AP306" si="1306">IF($F306=AL$4,1,IF($F306&gt;=EDATE(AL$4,12),IF(AL$12="Prior Year",AL294*(1-AL$11),AL294-AL$11),IF(AL305&gt;0,AL305,0)))*IF($F306&lt;EDATE(AL$4,AL$5*12),1,0)</f>
        <v>0</v>
      </c>
      <c r="AM306" s="25">
        <f t="shared" si="1306"/>
        <v>0</v>
      </c>
      <c r="AN306" s="25">
        <f t="shared" ref="AN306" si="1307">IF($F306=AN$4,1,IF($F306&gt;=EDATE(AN$4,12),IF(AN$12="Prior Year",AN294*(1-AN$11),AN294-AN$11),IF(AN305&gt;0,AN305,0)))*IF($F306&lt;EDATE(AN$4,AN$5*12),1,0)</f>
        <v>0</v>
      </c>
      <c r="AO306" s="25">
        <f t="shared" si="1306"/>
        <v>0</v>
      </c>
      <c r="AP306" s="25">
        <f t="shared" si="1306"/>
        <v>0</v>
      </c>
    </row>
    <row r="307" spans="2:42" hidden="1" outlineLevel="1" x14ac:dyDescent="0.25">
      <c r="B307" s="1">
        <f t="shared" si="1149"/>
        <v>31</v>
      </c>
      <c r="F307" s="24">
        <f t="shared" si="1154"/>
        <v>50891</v>
      </c>
      <c r="G307" s="25">
        <f t="shared" si="1144"/>
        <v>0</v>
      </c>
      <c r="H307" s="25"/>
      <c r="I307" s="25"/>
      <c r="J307" s="25"/>
      <c r="K307" s="25"/>
      <c r="L307" s="25"/>
      <c r="M307" s="25"/>
      <c r="N307" s="25"/>
      <c r="O307" s="23"/>
      <c r="P307" s="25">
        <f t="shared" si="1243"/>
        <v>0</v>
      </c>
      <c r="Q307" s="25">
        <f t="shared" si="1244"/>
        <v>0</v>
      </c>
      <c r="R307" s="25">
        <f t="shared" si="1245"/>
        <v>0</v>
      </c>
      <c r="S307" s="25">
        <f t="shared" si="1246"/>
        <v>0</v>
      </c>
      <c r="T307" s="25">
        <f t="shared" si="1247"/>
        <v>0</v>
      </c>
      <c r="U307" s="25">
        <f t="shared" si="1248"/>
        <v>0</v>
      </c>
      <c r="V307" s="25">
        <f t="shared" si="1249"/>
        <v>0</v>
      </c>
      <c r="W307" s="25">
        <f t="shared" si="1250"/>
        <v>0</v>
      </c>
      <c r="X307" s="25">
        <f t="shared" si="1251"/>
        <v>0</v>
      </c>
      <c r="Y307" s="25">
        <f t="shared" si="1252"/>
        <v>0</v>
      </c>
      <c r="Z307" s="25">
        <f t="shared" si="1253"/>
        <v>0</v>
      </c>
      <c r="AA307" s="25">
        <f t="shared" si="1254"/>
        <v>0</v>
      </c>
      <c r="AB307" s="25">
        <f t="shared" si="1255"/>
        <v>0</v>
      </c>
      <c r="AC307" s="25">
        <f t="shared" si="1256"/>
        <v>0</v>
      </c>
      <c r="AD307" s="25">
        <f t="shared" si="1257"/>
        <v>0</v>
      </c>
      <c r="AE307" s="25">
        <f t="shared" si="1258"/>
        <v>0</v>
      </c>
      <c r="AF307" s="25">
        <f t="shared" si="1258"/>
        <v>0</v>
      </c>
      <c r="AG307" s="25">
        <f t="shared" ref="AG307" si="1308">IF($F307=AG$4,1,IF($F307&gt;=EDATE(AG$4,12),IF(AG$12="Prior Year",AG295*(1-AG$11),AG295-AG$11),IF(AG306&gt;0,AG306,0)))*IF($F307&lt;EDATE(AG$4,AG$5*12),1,0)</f>
        <v>0</v>
      </c>
      <c r="AH307" s="25">
        <f t="shared" si="1260"/>
        <v>0</v>
      </c>
      <c r="AI307" s="25">
        <f t="shared" si="1260"/>
        <v>0</v>
      </c>
      <c r="AJ307" s="25">
        <f t="shared" ref="AJ307:AK307" si="1309">IF($F307=AJ$4,1,IF($F307&gt;=EDATE(AJ$4,12),IF(AJ$12="Prior Year",AJ295*(1-AJ$11),AJ295-AJ$11),IF(AJ306&gt;0,AJ306,0)))*IF($F307&lt;EDATE(AJ$4,AJ$5*12),1,0)</f>
        <v>0</v>
      </c>
      <c r="AK307" s="25">
        <f t="shared" si="1309"/>
        <v>0</v>
      </c>
      <c r="AL307" s="25">
        <f t="shared" ref="AL307:AP307" si="1310">IF($F307=AL$4,1,IF($F307&gt;=EDATE(AL$4,12),IF(AL$12="Prior Year",AL295*(1-AL$11),AL295-AL$11),IF(AL306&gt;0,AL306,0)))*IF($F307&lt;EDATE(AL$4,AL$5*12),1,0)</f>
        <v>0</v>
      </c>
      <c r="AM307" s="25">
        <f t="shared" si="1310"/>
        <v>0</v>
      </c>
      <c r="AN307" s="25">
        <f t="shared" ref="AN307" si="1311">IF($F307=AN$4,1,IF($F307&gt;=EDATE(AN$4,12),IF(AN$12="Prior Year",AN295*(1-AN$11),AN295-AN$11),IF(AN306&gt;0,AN306,0)))*IF($F307&lt;EDATE(AN$4,AN$5*12),1,0)</f>
        <v>0</v>
      </c>
      <c r="AO307" s="25">
        <f t="shared" si="1310"/>
        <v>0</v>
      </c>
      <c r="AP307" s="25">
        <f t="shared" si="1310"/>
        <v>0</v>
      </c>
    </row>
    <row r="308" spans="2:42" hidden="1" outlineLevel="1" x14ac:dyDescent="0.25">
      <c r="B308" s="1">
        <f t="shared" si="1149"/>
        <v>30</v>
      </c>
      <c r="F308" s="24">
        <f t="shared" si="1154"/>
        <v>50922</v>
      </c>
      <c r="G308" s="25">
        <f t="shared" si="1144"/>
        <v>0</v>
      </c>
      <c r="H308" s="25"/>
      <c r="I308" s="25"/>
      <c r="J308" s="25"/>
      <c r="K308" s="25"/>
      <c r="L308" s="25"/>
      <c r="M308" s="25"/>
      <c r="N308" s="25"/>
      <c r="O308" s="23"/>
      <c r="P308" s="25">
        <f t="shared" si="1243"/>
        <v>0</v>
      </c>
      <c r="Q308" s="25">
        <f t="shared" si="1244"/>
        <v>0</v>
      </c>
      <c r="R308" s="25">
        <f t="shared" si="1245"/>
        <v>0</v>
      </c>
      <c r="S308" s="25">
        <f t="shared" si="1246"/>
        <v>0</v>
      </c>
      <c r="T308" s="25">
        <f t="shared" si="1247"/>
        <v>0</v>
      </c>
      <c r="U308" s="25">
        <f t="shared" si="1248"/>
        <v>0</v>
      </c>
      <c r="V308" s="25">
        <f t="shared" si="1249"/>
        <v>0</v>
      </c>
      <c r="W308" s="25">
        <f t="shared" si="1250"/>
        <v>0</v>
      </c>
      <c r="X308" s="25">
        <f t="shared" si="1251"/>
        <v>0</v>
      </c>
      <c r="Y308" s="25">
        <f t="shared" si="1252"/>
        <v>0</v>
      </c>
      <c r="Z308" s="25">
        <f t="shared" si="1253"/>
        <v>0</v>
      </c>
      <c r="AA308" s="25">
        <f t="shared" si="1254"/>
        <v>0</v>
      </c>
      <c r="AB308" s="25">
        <f t="shared" si="1255"/>
        <v>0</v>
      </c>
      <c r="AC308" s="25">
        <f t="shared" si="1256"/>
        <v>0</v>
      </c>
      <c r="AD308" s="25">
        <f t="shared" si="1257"/>
        <v>0</v>
      </c>
      <c r="AE308" s="25">
        <f t="shared" si="1258"/>
        <v>0</v>
      </c>
      <c r="AF308" s="25">
        <f t="shared" si="1258"/>
        <v>0</v>
      </c>
      <c r="AG308" s="25">
        <f t="shared" ref="AG308" si="1312">IF($F308=AG$4,1,IF($F308&gt;=EDATE(AG$4,12),IF(AG$12="Prior Year",AG296*(1-AG$11),AG296-AG$11),IF(AG307&gt;0,AG307,0)))*IF($F308&lt;EDATE(AG$4,AG$5*12),1,0)</f>
        <v>0</v>
      </c>
      <c r="AH308" s="25">
        <f t="shared" si="1260"/>
        <v>0</v>
      </c>
      <c r="AI308" s="25">
        <f t="shared" si="1260"/>
        <v>0</v>
      </c>
      <c r="AJ308" s="25">
        <f t="shared" ref="AJ308:AK308" si="1313">IF($F308=AJ$4,1,IF($F308&gt;=EDATE(AJ$4,12),IF(AJ$12="Prior Year",AJ296*(1-AJ$11),AJ296-AJ$11),IF(AJ307&gt;0,AJ307,0)))*IF($F308&lt;EDATE(AJ$4,AJ$5*12),1,0)</f>
        <v>0</v>
      </c>
      <c r="AK308" s="25">
        <f t="shared" si="1313"/>
        <v>0</v>
      </c>
      <c r="AL308" s="25">
        <f t="shared" ref="AL308:AP308" si="1314">IF($F308=AL$4,1,IF($F308&gt;=EDATE(AL$4,12),IF(AL$12="Prior Year",AL296*(1-AL$11),AL296-AL$11),IF(AL307&gt;0,AL307,0)))*IF($F308&lt;EDATE(AL$4,AL$5*12),1,0)</f>
        <v>0</v>
      </c>
      <c r="AM308" s="25">
        <f t="shared" si="1314"/>
        <v>0</v>
      </c>
      <c r="AN308" s="25">
        <f t="shared" ref="AN308" si="1315">IF($F308=AN$4,1,IF($F308&gt;=EDATE(AN$4,12),IF(AN$12="Prior Year",AN296*(1-AN$11),AN296-AN$11),IF(AN307&gt;0,AN307,0)))*IF($F308&lt;EDATE(AN$4,AN$5*12),1,0)</f>
        <v>0</v>
      </c>
      <c r="AO308" s="25">
        <f t="shared" si="1314"/>
        <v>0</v>
      </c>
      <c r="AP308" s="25">
        <f t="shared" si="1314"/>
        <v>0</v>
      </c>
    </row>
    <row r="309" spans="2:42" hidden="1" outlineLevel="1" x14ac:dyDescent="0.25">
      <c r="B309" s="1">
        <f t="shared" si="1149"/>
        <v>31</v>
      </c>
      <c r="F309" s="24">
        <f t="shared" si="1154"/>
        <v>50952</v>
      </c>
      <c r="G309" s="25">
        <f t="shared" si="1144"/>
        <v>0</v>
      </c>
      <c r="H309" s="25"/>
      <c r="I309" s="25"/>
      <c r="J309" s="25"/>
      <c r="K309" s="25"/>
      <c r="L309" s="25"/>
      <c r="M309" s="25"/>
      <c r="N309" s="25"/>
      <c r="O309" s="23"/>
      <c r="P309" s="25">
        <f t="shared" si="1243"/>
        <v>0</v>
      </c>
      <c r="Q309" s="25">
        <f t="shared" si="1244"/>
        <v>0</v>
      </c>
      <c r="R309" s="25">
        <f t="shared" si="1245"/>
        <v>0</v>
      </c>
      <c r="S309" s="25">
        <f t="shared" si="1246"/>
        <v>0</v>
      </c>
      <c r="T309" s="25">
        <f t="shared" si="1247"/>
        <v>0</v>
      </c>
      <c r="U309" s="25">
        <f t="shared" si="1248"/>
        <v>0</v>
      </c>
      <c r="V309" s="25">
        <f t="shared" si="1249"/>
        <v>0</v>
      </c>
      <c r="W309" s="25">
        <f t="shared" si="1250"/>
        <v>0</v>
      </c>
      <c r="X309" s="25">
        <f t="shared" si="1251"/>
        <v>0</v>
      </c>
      <c r="Y309" s="25">
        <f t="shared" si="1252"/>
        <v>0</v>
      </c>
      <c r="Z309" s="25">
        <f t="shared" si="1253"/>
        <v>0</v>
      </c>
      <c r="AA309" s="25">
        <f t="shared" si="1254"/>
        <v>0</v>
      </c>
      <c r="AB309" s="25">
        <f t="shared" si="1255"/>
        <v>0</v>
      </c>
      <c r="AC309" s="25">
        <f t="shared" si="1256"/>
        <v>0</v>
      </c>
      <c r="AD309" s="25">
        <f t="shared" si="1257"/>
        <v>0</v>
      </c>
      <c r="AE309" s="25">
        <f t="shared" si="1258"/>
        <v>0</v>
      </c>
      <c r="AF309" s="25">
        <f t="shared" si="1258"/>
        <v>0</v>
      </c>
      <c r="AG309" s="25">
        <f t="shared" ref="AG309" si="1316">IF($F309=AG$4,1,IF($F309&gt;=EDATE(AG$4,12),IF(AG$12="Prior Year",AG297*(1-AG$11),AG297-AG$11),IF(AG308&gt;0,AG308,0)))*IF($F309&lt;EDATE(AG$4,AG$5*12),1,0)</f>
        <v>0</v>
      </c>
      <c r="AH309" s="25">
        <f t="shared" si="1260"/>
        <v>0</v>
      </c>
      <c r="AI309" s="25">
        <f t="shared" si="1260"/>
        <v>0</v>
      </c>
      <c r="AJ309" s="25">
        <f t="shared" ref="AJ309:AK309" si="1317">IF($F309=AJ$4,1,IF($F309&gt;=EDATE(AJ$4,12),IF(AJ$12="Prior Year",AJ297*(1-AJ$11),AJ297-AJ$11),IF(AJ308&gt;0,AJ308,0)))*IF($F309&lt;EDATE(AJ$4,AJ$5*12),1,0)</f>
        <v>0</v>
      </c>
      <c r="AK309" s="25">
        <f t="shared" si="1317"/>
        <v>0</v>
      </c>
      <c r="AL309" s="25">
        <f t="shared" ref="AL309:AP309" si="1318">IF($F309=AL$4,1,IF($F309&gt;=EDATE(AL$4,12),IF(AL$12="Prior Year",AL297*(1-AL$11),AL297-AL$11),IF(AL308&gt;0,AL308,0)))*IF($F309&lt;EDATE(AL$4,AL$5*12),1,0)</f>
        <v>0</v>
      </c>
      <c r="AM309" s="25">
        <f t="shared" si="1318"/>
        <v>0</v>
      </c>
      <c r="AN309" s="25">
        <f t="shared" ref="AN309" si="1319">IF($F309=AN$4,1,IF($F309&gt;=EDATE(AN$4,12),IF(AN$12="Prior Year",AN297*(1-AN$11),AN297-AN$11),IF(AN308&gt;0,AN308,0)))*IF($F309&lt;EDATE(AN$4,AN$5*12),1,0)</f>
        <v>0</v>
      </c>
      <c r="AO309" s="25">
        <f t="shared" si="1318"/>
        <v>0</v>
      </c>
      <c r="AP309" s="25">
        <f t="shared" si="1318"/>
        <v>0</v>
      </c>
    </row>
    <row r="310" spans="2:42" hidden="1" outlineLevel="1" x14ac:dyDescent="0.25">
      <c r="B310" s="1">
        <f t="shared" si="1149"/>
        <v>31</v>
      </c>
      <c r="F310" s="24">
        <f t="shared" si="1154"/>
        <v>50983</v>
      </c>
      <c r="G310" s="25">
        <f t="shared" si="1144"/>
        <v>0</v>
      </c>
      <c r="H310" s="25"/>
      <c r="I310" s="25"/>
      <c r="J310" s="25"/>
      <c r="K310" s="25"/>
      <c r="L310" s="25"/>
      <c r="M310" s="25"/>
      <c r="N310" s="25"/>
      <c r="O310" s="23"/>
      <c r="P310" s="25">
        <f t="shared" si="1243"/>
        <v>0</v>
      </c>
      <c r="Q310" s="25">
        <f t="shared" si="1244"/>
        <v>0</v>
      </c>
      <c r="R310" s="25">
        <f t="shared" si="1245"/>
        <v>0</v>
      </c>
      <c r="S310" s="25">
        <f t="shared" si="1246"/>
        <v>0</v>
      </c>
      <c r="T310" s="25">
        <f t="shared" si="1247"/>
        <v>0</v>
      </c>
      <c r="U310" s="25">
        <f t="shared" si="1248"/>
        <v>0</v>
      </c>
      <c r="V310" s="25">
        <f t="shared" si="1249"/>
        <v>0</v>
      </c>
      <c r="W310" s="25">
        <f t="shared" si="1250"/>
        <v>0</v>
      </c>
      <c r="X310" s="25">
        <f t="shared" si="1251"/>
        <v>0</v>
      </c>
      <c r="Y310" s="25">
        <f t="shared" si="1252"/>
        <v>0</v>
      </c>
      <c r="Z310" s="25">
        <f t="shared" si="1253"/>
        <v>0</v>
      </c>
      <c r="AA310" s="25">
        <f t="shared" si="1254"/>
        <v>0</v>
      </c>
      <c r="AB310" s="25">
        <f t="shared" si="1255"/>
        <v>0</v>
      </c>
      <c r="AC310" s="25">
        <f t="shared" si="1256"/>
        <v>0</v>
      </c>
      <c r="AD310" s="25">
        <f t="shared" si="1257"/>
        <v>0</v>
      </c>
      <c r="AE310" s="25">
        <f t="shared" si="1258"/>
        <v>0</v>
      </c>
      <c r="AF310" s="25">
        <f t="shared" si="1258"/>
        <v>0</v>
      </c>
      <c r="AG310" s="25">
        <f t="shared" ref="AG310" si="1320">IF($F310=AG$4,1,IF($F310&gt;=EDATE(AG$4,12),IF(AG$12="Prior Year",AG298*(1-AG$11),AG298-AG$11),IF(AG309&gt;0,AG309,0)))*IF($F310&lt;EDATE(AG$4,AG$5*12),1,0)</f>
        <v>0</v>
      </c>
      <c r="AH310" s="25">
        <f t="shared" si="1260"/>
        <v>0</v>
      </c>
      <c r="AI310" s="25">
        <f t="shared" si="1260"/>
        <v>0</v>
      </c>
      <c r="AJ310" s="25">
        <f t="shared" ref="AJ310:AK310" si="1321">IF($F310=AJ$4,1,IF($F310&gt;=EDATE(AJ$4,12),IF(AJ$12="Prior Year",AJ298*(1-AJ$11),AJ298-AJ$11),IF(AJ309&gt;0,AJ309,0)))*IF($F310&lt;EDATE(AJ$4,AJ$5*12),1,0)</f>
        <v>0</v>
      </c>
      <c r="AK310" s="25">
        <f t="shared" si="1321"/>
        <v>0</v>
      </c>
      <c r="AL310" s="25">
        <f t="shared" ref="AL310:AP310" si="1322">IF($F310=AL$4,1,IF($F310&gt;=EDATE(AL$4,12),IF(AL$12="Prior Year",AL298*(1-AL$11),AL298-AL$11),IF(AL309&gt;0,AL309,0)))*IF($F310&lt;EDATE(AL$4,AL$5*12),1,0)</f>
        <v>0</v>
      </c>
      <c r="AM310" s="25">
        <f t="shared" si="1322"/>
        <v>0</v>
      </c>
      <c r="AN310" s="25">
        <f t="shared" ref="AN310" si="1323">IF($F310=AN$4,1,IF($F310&gt;=EDATE(AN$4,12),IF(AN$12="Prior Year",AN298*(1-AN$11),AN298-AN$11),IF(AN309&gt;0,AN309,0)))*IF($F310&lt;EDATE(AN$4,AN$5*12),1,0)</f>
        <v>0</v>
      </c>
      <c r="AO310" s="25">
        <f t="shared" si="1322"/>
        <v>0</v>
      </c>
      <c r="AP310" s="25">
        <f t="shared" si="1322"/>
        <v>0</v>
      </c>
    </row>
    <row r="311" spans="2:42" hidden="1" outlineLevel="1" x14ac:dyDescent="0.25">
      <c r="B311" s="1">
        <f t="shared" si="1149"/>
        <v>30</v>
      </c>
      <c r="F311" s="24">
        <f t="shared" si="1154"/>
        <v>51014</v>
      </c>
      <c r="G311" s="25">
        <f t="shared" si="1144"/>
        <v>0</v>
      </c>
      <c r="H311" s="25"/>
      <c r="I311" s="25"/>
      <c r="J311" s="25"/>
      <c r="K311" s="25"/>
      <c r="L311" s="25"/>
      <c r="M311" s="25"/>
      <c r="N311" s="25"/>
      <c r="O311" s="23"/>
      <c r="P311" s="25">
        <f t="shared" si="1243"/>
        <v>0</v>
      </c>
      <c r="Q311" s="25">
        <f t="shared" si="1244"/>
        <v>0</v>
      </c>
      <c r="R311" s="25">
        <f t="shared" si="1245"/>
        <v>0</v>
      </c>
      <c r="S311" s="25">
        <f t="shared" si="1246"/>
        <v>0</v>
      </c>
      <c r="T311" s="25">
        <f t="shared" si="1247"/>
        <v>0</v>
      </c>
      <c r="U311" s="25">
        <f t="shared" si="1248"/>
        <v>0</v>
      </c>
      <c r="V311" s="25">
        <f t="shared" si="1249"/>
        <v>0</v>
      </c>
      <c r="W311" s="25">
        <f t="shared" si="1250"/>
        <v>0</v>
      </c>
      <c r="X311" s="25">
        <f t="shared" si="1251"/>
        <v>0</v>
      </c>
      <c r="Y311" s="25">
        <f t="shared" si="1252"/>
        <v>0</v>
      </c>
      <c r="Z311" s="25">
        <f t="shared" si="1253"/>
        <v>0</v>
      </c>
      <c r="AA311" s="25">
        <f t="shared" si="1254"/>
        <v>0</v>
      </c>
      <c r="AB311" s="25">
        <f t="shared" si="1255"/>
        <v>0</v>
      </c>
      <c r="AC311" s="25">
        <f t="shared" si="1256"/>
        <v>0</v>
      </c>
      <c r="AD311" s="25">
        <f t="shared" si="1257"/>
        <v>0</v>
      </c>
      <c r="AE311" s="25">
        <f t="shared" si="1258"/>
        <v>0</v>
      </c>
      <c r="AF311" s="25">
        <f t="shared" si="1258"/>
        <v>0</v>
      </c>
      <c r="AG311" s="25">
        <f t="shared" ref="AG311" si="1324">IF($F311=AG$4,1,IF($F311&gt;=EDATE(AG$4,12),IF(AG$12="Prior Year",AG299*(1-AG$11),AG299-AG$11),IF(AG310&gt;0,AG310,0)))*IF($F311&lt;EDATE(AG$4,AG$5*12),1,0)</f>
        <v>0</v>
      </c>
      <c r="AH311" s="25">
        <f t="shared" si="1260"/>
        <v>0</v>
      </c>
      <c r="AI311" s="25">
        <f t="shared" si="1260"/>
        <v>0</v>
      </c>
      <c r="AJ311" s="25">
        <f t="shared" ref="AJ311:AK311" si="1325">IF($F311=AJ$4,1,IF($F311&gt;=EDATE(AJ$4,12),IF(AJ$12="Prior Year",AJ299*(1-AJ$11),AJ299-AJ$11),IF(AJ310&gt;0,AJ310,0)))*IF($F311&lt;EDATE(AJ$4,AJ$5*12),1,0)</f>
        <v>0</v>
      </c>
      <c r="AK311" s="25">
        <f t="shared" si="1325"/>
        <v>0</v>
      </c>
      <c r="AL311" s="25">
        <f t="shared" ref="AL311:AP311" si="1326">IF($F311=AL$4,1,IF($F311&gt;=EDATE(AL$4,12),IF(AL$12="Prior Year",AL299*(1-AL$11),AL299-AL$11),IF(AL310&gt;0,AL310,0)))*IF($F311&lt;EDATE(AL$4,AL$5*12),1,0)</f>
        <v>0</v>
      </c>
      <c r="AM311" s="25">
        <f t="shared" si="1326"/>
        <v>0</v>
      </c>
      <c r="AN311" s="25">
        <f t="shared" ref="AN311" si="1327">IF($F311=AN$4,1,IF($F311&gt;=EDATE(AN$4,12),IF(AN$12="Prior Year",AN299*(1-AN$11),AN299-AN$11),IF(AN310&gt;0,AN310,0)))*IF($F311&lt;EDATE(AN$4,AN$5*12),1,0)</f>
        <v>0</v>
      </c>
      <c r="AO311" s="25">
        <f t="shared" si="1326"/>
        <v>0</v>
      </c>
      <c r="AP311" s="25">
        <f t="shared" si="1326"/>
        <v>0</v>
      </c>
    </row>
    <row r="312" spans="2:42" hidden="1" outlineLevel="1" x14ac:dyDescent="0.25">
      <c r="B312" s="1">
        <f t="shared" si="1149"/>
        <v>31</v>
      </c>
      <c r="F312" s="24">
        <f t="shared" si="1154"/>
        <v>51044</v>
      </c>
      <c r="G312" s="25">
        <f t="shared" si="1144"/>
        <v>0</v>
      </c>
      <c r="H312" s="25"/>
      <c r="I312" s="25"/>
      <c r="J312" s="25"/>
      <c r="K312" s="25"/>
      <c r="L312" s="25"/>
      <c r="M312" s="25"/>
      <c r="N312" s="25"/>
      <c r="O312" s="23"/>
      <c r="P312" s="25">
        <f t="shared" si="1243"/>
        <v>0</v>
      </c>
      <c r="Q312" s="25">
        <f t="shared" si="1244"/>
        <v>0</v>
      </c>
      <c r="R312" s="25">
        <f t="shared" si="1245"/>
        <v>0</v>
      </c>
      <c r="S312" s="25">
        <f t="shared" si="1246"/>
        <v>0</v>
      </c>
      <c r="T312" s="25">
        <f t="shared" si="1247"/>
        <v>0</v>
      </c>
      <c r="U312" s="25">
        <f t="shared" si="1248"/>
        <v>0</v>
      </c>
      <c r="V312" s="25">
        <f t="shared" si="1249"/>
        <v>0</v>
      </c>
      <c r="W312" s="25">
        <f t="shared" si="1250"/>
        <v>0</v>
      </c>
      <c r="X312" s="25">
        <f t="shared" si="1251"/>
        <v>0</v>
      </c>
      <c r="Y312" s="25">
        <f t="shared" si="1252"/>
        <v>0</v>
      </c>
      <c r="Z312" s="25">
        <f t="shared" si="1253"/>
        <v>0</v>
      </c>
      <c r="AA312" s="25">
        <f t="shared" si="1254"/>
        <v>0</v>
      </c>
      <c r="AB312" s="25">
        <f t="shared" si="1255"/>
        <v>0</v>
      </c>
      <c r="AC312" s="25">
        <f t="shared" si="1256"/>
        <v>0</v>
      </c>
      <c r="AD312" s="25">
        <f t="shared" si="1257"/>
        <v>0</v>
      </c>
      <c r="AE312" s="25">
        <f t="shared" si="1258"/>
        <v>0</v>
      </c>
      <c r="AF312" s="25">
        <f t="shared" si="1258"/>
        <v>0</v>
      </c>
      <c r="AG312" s="25">
        <f t="shared" ref="AG312" si="1328">IF($F312=AG$4,1,IF($F312&gt;=EDATE(AG$4,12),IF(AG$12="Prior Year",AG300*(1-AG$11),AG300-AG$11),IF(AG311&gt;0,AG311,0)))*IF($F312&lt;EDATE(AG$4,AG$5*12),1,0)</f>
        <v>0</v>
      </c>
      <c r="AH312" s="25">
        <f t="shared" si="1260"/>
        <v>0</v>
      </c>
      <c r="AI312" s="25">
        <f t="shared" si="1260"/>
        <v>0</v>
      </c>
      <c r="AJ312" s="25">
        <f t="shared" ref="AJ312:AK312" si="1329">IF($F312=AJ$4,1,IF($F312&gt;=EDATE(AJ$4,12),IF(AJ$12="Prior Year",AJ300*(1-AJ$11),AJ300-AJ$11),IF(AJ311&gt;0,AJ311,0)))*IF($F312&lt;EDATE(AJ$4,AJ$5*12),1,0)</f>
        <v>0</v>
      </c>
      <c r="AK312" s="25">
        <f t="shared" si="1329"/>
        <v>0</v>
      </c>
      <c r="AL312" s="25">
        <f t="shared" ref="AL312:AP312" si="1330">IF($F312=AL$4,1,IF($F312&gt;=EDATE(AL$4,12),IF(AL$12="Prior Year",AL300*(1-AL$11),AL300-AL$11),IF(AL311&gt;0,AL311,0)))*IF($F312&lt;EDATE(AL$4,AL$5*12),1,0)</f>
        <v>0</v>
      </c>
      <c r="AM312" s="25">
        <f t="shared" si="1330"/>
        <v>0</v>
      </c>
      <c r="AN312" s="25">
        <f t="shared" ref="AN312" si="1331">IF($F312=AN$4,1,IF($F312&gt;=EDATE(AN$4,12),IF(AN$12="Prior Year",AN300*(1-AN$11),AN300-AN$11),IF(AN311&gt;0,AN311,0)))*IF($F312&lt;EDATE(AN$4,AN$5*12),1,0)</f>
        <v>0</v>
      </c>
      <c r="AO312" s="25">
        <f t="shared" si="1330"/>
        <v>0</v>
      </c>
      <c r="AP312" s="25">
        <f t="shared" si="1330"/>
        <v>0</v>
      </c>
    </row>
    <row r="313" spans="2:42" hidden="1" outlineLevel="1" x14ac:dyDescent="0.25">
      <c r="B313" s="1">
        <f t="shared" si="1149"/>
        <v>30</v>
      </c>
      <c r="F313" s="24">
        <f t="shared" si="1154"/>
        <v>51075</v>
      </c>
      <c r="G313" s="25">
        <f t="shared" si="1144"/>
        <v>0</v>
      </c>
      <c r="H313" s="25"/>
      <c r="I313" s="25"/>
      <c r="J313" s="25"/>
      <c r="K313" s="25"/>
      <c r="L313" s="25"/>
      <c r="M313" s="25"/>
      <c r="N313" s="25"/>
      <c r="O313" s="23"/>
      <c r="P313" s="25">
        <f t="shared" si="1243"/>
        <v>0</v>
      </c>
      <c r="Q313" s="25">
        <f t="shared" si="1244"/>
        <v>0</v>
      </c>
      <c r="R313" s="25">
        <f t="shared" si="1245"/>
        <v>0</v>
      </c>
      <c r="S313" s="25">
        <f t="shared" si="1246"/>
        <v>0</v>
      </c>
      <c r="T313" s="25">
        <f t="shared" si="1247"/>
        <v>0</v>
      </c>
      <c r="U313" s="25">
        <f t="shared" si="1248"/>
        <v>0</v>
      </c>
      <c r="V313" s="25">
        <f t="shared" si="1249"/>
        <v>0</v>
      </c>
      <c r="W313" s="25">
        <f t="shared" si="1250"/>
        <v>0</v>
      </c>
      <c r="X313" s="25">
        <f t="shared" si="1251"/>
        <v>0</v>
      </c>
      <c r="Y313" s="25">
        <f t="shared" si="1252"/>
        <v>0</v>
      </c>
      <c r="Z313" s="25">
        <f t="shared" si="1253"/>
        <v>0</v>
      </c>
      <c r="AA313" s="25">
        <f t="shared" si="1254"/>
        <v>0</v>
      </c>
      <c r="AB313" s="25">
        <f t="shared" si="1255"/>
        <v>0</v>
      </c>
      <c r="AC313" s="25">
        <f t="shared" si="1256"/>
        <v>0</v>
      </c>
      <c r="AD313" s="25">
        <f t="shared" si="1257"/>
        <v>0</v>
      </c>
      <c r="AE313" s="25">
        <f t="shared" si="1258"/>
        <v>0</v>
      </c>
      <c r="AF313" s="25">
        <f t="shared" si="1258"/>
        <v>0</v>
      </c>
      <c r="AG313" s="25">
        <f t="shared" ref="AG313" si="1332">IF($F313=AG$4,1,IF($F313&gt;=EDATE(AG$4,12),IF(AG$12="Prior Year",AG301*(1-AG$11),AG301-AG$11),IF(AG312&gt;0,AG312,0)))*IF($F313&lt;EDATE(AG$4,AG$5*12),1,0)</f>
        <v>0</v>
      </c>
      <c r="AH313" s="25">
        <f t="shared" si="1260"/>
        <v>0</v>
      </c>
      <c r="AI313" s="25">
        <f t="shared" si="1260"/>
        <v>0</v>
      </c>
      <c r="AJ313" s="25">
        <f t="shared" ref="AJ313:AK313" si="1333">IF($F313=AJ$4,1,IF($F313&gt;=EDATE(AJ$4,12),IF(AJ$12="Prior Year",AJ301*(1-AJ$11),AJ301-AJ$11),IF(AJ312&gt;0,AJ312,0)))*IF($F313&lt;EDATE(AJ$4,AJ$5*12),1,0)</f>
        <v>0</v>
      </c>
      <c r="AK313" s="25">
        <f t="shared" si="1333"/>
        <v>0</v>
      </c>
      <c r="AL313" s="25">
        <f t="shared" ref="AL313:AP313" si="1334">IF($F313=AL$4,1,IF($F313&gt;=EDATE(AL$4,12),IF(AL$12="Prior Year",AL301*(1-AL$11),AL301-AL$11),IF(AL312&gt;0,AL312,0)))*IF($F313&lt;EDATE(AL$4,AL$5*12),1,0)</f>
        <v>0</v>
      </c>
      <c r="AM313" s="25">
        <f t="shared" si="1334"/>
        <v>0</v>
      </c>
      <c r="AN313" s="25">
        <f t="shared" ref="AN313" si="1335">IF($F313=AN$4,1,IF($F313&gt;=EDATE(AN$4,12),IF(AN$12="Prior Year",AN301*(1-AN$11),AN301-AN$11),IF(AN312&gt;0,AN312,0)))*IF($F313&lt;EDATE(AN$4,AN$5*12),1,0)</f>
        <v>0</v>
      </c>
      <c r="AO313" s="25">
        <f t="shared" si="1334"/>
        <v>0</v>
      </c>
      <c r="AP313" s="25">
        <f t="shared" si="1334"/>
        <v>0</v>
      </c>
    </row>
    <row r="314" spans="2:42" hidden="1" outlineLevel="1" x14ac:dyDescent="0.25">
      <c r="B314" s="1">
        <f t="shared" si="1149"/>
        <v>31</v>
      </c>
      <c r="F314" s="26">
        <f t="shared" si="1154"/>
        <v>51105</v>
      </c>
      <c r="G314" s="27">
        <f t="shared" si="1144"/>
        <v>0</v>
      </c>
      <c r="H314" s="27"/>
      <c r="I314" s="27"/>
      <c r="J314" s="27"/>
      <c r="K314" s="27"/>
      <c r="L314" s="27"/>
      <c r="M314" s="27"/>
      <c r="N314" s="27"/>
      <c r="O314" s="28"/>
      <c r="P314" s="27">
        <f t="shared" si="1243"/>
        <v>0</v>
      </c>
      <c r="Q314" s="27">
        <f t="shared" si="1244"/>
        <v>0</v>
      </c>
      <c r="R314" s="27">
        <f t="shared" si="1245"/>
        <v>0</v>
      </c>
      <c r="S314" s="27">
        <f t="shared" si="1246"/>
        <v>0</v>
      </c>
      <c r="T314" s="27">
        <f t="shared" si="1247"/>
        <v>0</v>
      </c>
      <c r="U314" s="27">
        <f t="shared" si="1248"/>
        <v>0</v>
      </c>
      <c r="V314" s="27">
        <f t="shared" si="1249"/>
        <v>0</v>
      </c>
      <c r="W314" s="27">
        <f t="shared" si="1250"/>
        <v>0</v>
      </c>
      <c r="X314" s="27">
        <f t="shared" si="1251"/>
        <v>0</v>
      </c>
      <c r="Y314" s="27">
        <f t="shared" si="1252"/>
        <v>0</v>
      </c>
      <c r="Z314" s="27">
        <f t="shared" si="1253"/>
        <v>0</v>
      </c>
      <c r="AA314" s="27">
        <f t="shared" si="1254"/>
        <v>0</v>
      </c>
      <c r="AB314" s="27">
        <f t="shared" si="1255"/>
        <v>0</v>
      </c>
      <c r="AC314" s="27">
        <f t="shared" si="1256"/>
        <v>0</v>
      </c>
      <c r="AD314" s="27">
        <f t="shared" si="1257"/>
        <v>0</v>
      </c>
      <c r="AE314" s="27">
        <f t="shared" si="1258"/>
        <v>0</v>
      </c>
      <c r="AF314" s="27">
        <f t="shared" si="1258"/>
        <v>0</v>
      </c>
      <c r="AG314" s="27">
        <f t="shared" ref="AG314" si="1336">IF($F314=AG$4,1,IF($F314&gt;=EDATE(AG$4,12),IF(AG$12="Prior Year",AG302*(1-AG$11),AG302-AG$11),IF(AG313&gt;0,AG313,0)))*IF($F314&lt;EDATE(AG$4,AG$5*12),1,0)</f>
        <v>0</v>
      </c>
      <c r="AH314" s="27">
        <f t="shared" si="1260"/>
        <v>0</v>
      </c>
      <c r="AI314" s="27">
        <f t="shared" si="1260"/>
        <v>0</v>
      </c>
      <c r="AJ314" s="27">
        <f t="shared" ref="AJ314:AK314" si="1337">IF($F314=AJ$4,1,IF($F314&gt;=EDATE(AJ$4,12),IF(AJ$12="Prior Year",AJ302*(1-AJ$11),AJ302-AJ$11),IF(AJ313&gt;0,AJ313,0)))*IF($F314&lt;EDATE(AJ$4,AJ$5*12),1,0)</f>
        <v>0</v>
      </c>
      <c r="AK314" s="27">
        <f t="shared" si="1337"/>
        <v>0</v>
      </c>
      <c r="AL314" s="27">
        <f t="shared" ref="AL314:AP314" si="1338">IF($F314=AL$4,1,IF($F314&gt;=EDATE(AL$4,12),IF(AL$12="Prior Year",AL302*(1-AL$11),AL302-AL$11),IF(AL313&gt;0,AL313,0)))*IF($F314&lt;EDATE(AL$4,AL$5*12),1,0)</f>
        <v>0</v>
      </c>
      <c r="AM314" s="27">
        <f t="shared" si="1338"/>
        <v>0</v>
      </c>
      <c r="AN314" s="27">
        <f t="shared" ref="AN314" si="1339">IF($F314=AN$4,1,IF($F314&gt;=EDATE(AN$4,12),IF(AN$12="Prior Year",AN302*(1-AN$11),AN302-AN$11),IF(AN313&gt;0,AN313,0)))*IF($F314&lt;EDATE(AN$4,AN$5*12),1,0)</f>
        <v>0</v>
      </c>
      <c r="AO314" s="27">
        <f t="shared" si="1338"/>
        <v>0</v>
      </c>
      <c r="AP314" s="27">
        <f t="shared" si="1338"/>
        <v>0</v>
      </c>
    </row>
    <row r="315" spans="2:42" collapsed="1" x14ac:dyDescent="0.25">
      <c r="B315" s="1">
        <f t="shared" si="1149"/>
        <v>31</v>
      </c>
      <c r="F315" s="24">
        <f t="shared" si="1154"/>
        <v>51136</v>
      </c>
      <c r="G315" s="25">
        <f t="shared" si="1144"/>
        <v>0</v>
      </c>
      <c r="H315" s="25"/>
      <c r="I315" s="25"/>
      <c r="J315" s="25"/>
      <c r="K315" s="25"/>
      <c r="L315" s="25"/>
      <c r="M315" s="25"/>
      <c r="N315" s="25"/>
      <c r="O315" s="23"/>
      <c r="P315" s="25">
        <f t="shared" si="1243"/>
        <v>0</v>
      </c>
      <c r="Q315" s="25">
        <f t="shared" si="1244"/>
        <v>0</v>
      </c>
      <c r="R315" s="25">
        <f t="shared" si="1245"/>
        <v>0</v>
      </c>
      <c r="S315" s="25">
        <f t="shared" si="1246"/>
        <v>0</v>
      </c>
      <c r="T315" s="25">
        <f t="shared" si="1247"/>
        <v>0</v>
      </c>
      <c r="U315" s="25">
        <f t="shared" si="1248"/>
        <v>0</v>
      </c>
      <c r="V315" s="25">
        <f t="shared" si="1249"/>
        <v>0</v>
      </c>
      <c r="W315" s="25">
        <f t="shared" si="1250"/>
        <v>0</v>
      </c>
      <c r="X315" s="25">
        <f t="shared" si="1251"/>
        <v>0</v>
      </c>
      <c r="Y315" s="25">
        <f t="shared" si="1252"/>
        <v>0</v>
      </c>
      <c r="Z315" s="25">
        <f t="shared" si="1253"/>
        <v>0</v>
      </c>
      <c r="AA315" s="25">
        <f t="shared" si="1254"/>
        <v>0</v>
      </c>
      <c r="AB315" s="25">
        <f t="shared" si="1255"/>
        <v>0</v>
      </c>
      <c r="AC315" s="25">
        <f t="shared" si="1256"/>
        <v>0</v>
      </c>
      <c r="AD315" s="25">
        <f t="shared" si="1257"/>
        <v>0</v>
      </c>
      <c r="AE315" s="25">
        <f t="shared" si="1258"/>
        <v>0</v>
      </c>
      <c r="AF315" s="25">
        <f t="shared" si="1258"/>
        <v>0</v>
      </c>
      <c r="AG315" s="25">
        <f t="shared" ref="AG315" si="1340">IF($F315=AG$4,1,IF($F315&gt;=EDATE(AG$4,12),IF(AG$12="Prior Year",AG303*(1-AG$11),AG303-AG$11),IF(AG314&gt;0,AG314,0)))*IF($F315&lt;EDATE(AG$4,AG$5*12),1,0)</f>
        <v>0</v>
      </c>
      <c r="AH315" s="25">
        <f t="shared" si="1260"/>
        <v>0</v>
      </c>
      <c r="AI315" s="25">
        <f t="shared" si="1260"/>
        <v>0</v>
      </c>
      <c r="AJ315" s="25">
        <f t="shared" ref="AJ315:AK315" si="1341">IF($F315=AJ$4,1,IF($F315&gt;=EDATE(AJ$4,12),IF(AJ$12="Prior Year",AJ303*(1-AJ$11),AJ303-AJ$11),IF(AJ314&gt;0,AJ314,0)))*IF($F315&lt;EDATE(AJ$4,AJ$5*12),1,0)</f>
        <v>0</v>
      </c>
      <c r="AK315" s="25">
        <f t="shared" si="1341"/>
        <v>0</v>
      </c>
      <c r="AL315" s="25">
        <f t="shared" ref="AL315:AP315" si="1342">IF($F315=AL$4,1,IF($F315&gt;=EDATE(AL$4,12),IF(AL$12="Prior Year",AL303*(1-AL$11),AL303-AL$11),IF(AL314&gt;0,AL314,0)))*IF($F315&lt;EDATE(AL$4,AL$5*12),1,0)</f>
        <v>0</v>
      </c>
      <c r="AM315" s="25">
        <f t="shared" si="1342"/>
        <v>0</v>
      </c>
      <c r="AN315" s="25">
        <f t="shared" ref="AN315" si="1343">IF($F315=AN$4,1,IF($F315&gt;=EDATE(AN$4,12),IF(AN$12="Prior Year",AN303*(1-AN$11),AN303-AN$11),IF(AN314&gt;0,AN314,0)))*IF($F315&lt;EDATE(AN$4,AN$5*12),1,0)</f>
        <v>0</v>
      </c>
      <c r="AO315" s="25">
        <f t="shared" si="1342"/>
        <v>0</v>
      </c>
      <c r="AP315" s="25">
        <f t="shared" si="1342"/>
        <v>0</v>
      </c>
    </row>
    <row r="316" spans="2:42" hidden="1" outlineLevel="1" x14ac:dyDescent="0.25">
      <c r="B316" s="1">
        <f t="shared" si="1149"/>
        <v>29</v>
      </c>
      <c r="F316" s="24">
        <f t="shared" si="1154"/>
        <v>51167</v>
      </c>
      <c r="G316" s="25">
        <f t="shared" si="1144"/>
        <v>0</v>
      </c>
      <c r="H316" s="25"/>
      <c r="I316" s="25"/>
      <c r="J316" s="25"/>
      <c r="K316" s="25"/>
      <c r="L316" s="25"/>
      <c r="M316" s="25"/>
      <c r="N316" s="25"/>
      <c r="O316" s="23"/>
      <c r="P316" s="25">
        <f t="shared" si="1243"/>
        <v>0</v>
      </c>
      <c r="Q316" s="25">
        <f t="shared" si="1244"/>
        <v>0</v>
      </c>
      <c r="R316" s="25">
        <f t="shared" si="1245"/>
        <v>0</v>
      </c>
      <c r="S316" s="25">
        <f t="shared" si="1246"/>
        <v>0</v>
      </c>
      <c r="T316" s="25">
        <f t="shared" si="1247"/>
        <v>0</v>
      </c>
      <c r="U316" s="25">
        <f t="shared" si="1248"/>
        <v>0</v>
      </c>
      <c r="V316" s="25">
        <f t="shared" si="1249"/>
        <v>0</v>
      </c>
      <c r="W316" s="25">
        <f t="shared" si="1250"/>
        <v>0</v>
      </c>
      <c r="X316" s="25">
        <f t="shared" si="1251"/>
        <v>0</v>
      </c>
      <c r="Y316" s="25">
        <f t="shared" si="1252"/>
        <v>0</v>
      </c>
      <c r="Z316" s="25">
        <f t="shared" si="1253"/>
        <v>0</v>
      </c>
      <c r="AA316" s="25">
        <f t="shared" si="1254"/>
        <v>0</v>
      </c>
      <c r="AB316" s="25">
        <f t="shared" si="1255"/>
        <v>0</v>
      </c>
      <c r="AC316" s="25">
        <f t="shared" si="1256"/>
        <v>0</v>
      </c>
      <c r="AD316" s="25">
        <f t="shared" si="1257"/>
        <v>0</v>
      </c>
      <c r="AE316" s="25">
        <f t="shared" si="1258"/>
        <v>0</v>
      </c>
      <c r="AF316" s="25">
        <f t="shared" si="1258"/>
        <v>0</v>
      </c>
      <c r="AG316" s="25">
        <f t="shared" ref="AG316" si="1344">IF($F316=AG$4,1,IF($F316&gt;=EDATE(AG$4,12),IF(AG$12="Prior Year",AG304*(1-AG$11),AG304-AG$11),IF(AG315&gt;0,AG315,0)))*IF($F316&lt;EDATE(AG$4,AG$5*12),1,0)</f>
        <v>0</v>
      </c>
      <c r="AH316" s="25">
        <f t="shared" si="1260"/>
        <v>0</v>
      </c>
      <c r="AI316" s="25">
        <f t="shared" si="1260"/>
        <v>0</v>
      </c>
      <c r="AJ316" s="25">
        <f t="shared" ref="AJ316:AK316" si="1345">IF($F316=AJ$4,1,IF($F316&gt;=EDATE(AJ$4,12),IF(AJ$12="Prior Year",AJ304*(1-AJ$11),AJ304-AJ$11),IF(AJ315&gt;0,AJ315,0)))*IF($F316&lt;EDATE(AJ$4,AJ$5*12),1,0)</f>
        <v>0</v>
      </c>
      <c r="AK316" s="25">
        <f t="shared" si="1345"/>
        <v>0</v>
      </c>
      <c r="AL316" s="25">
        <f t="shared" ref="AL316:AP316" si="1346">IF($F316=AL$4,1,IF($F316&gt;=EDATE(AL$4,12),IF(AL$12="Prior Year",AL304*(1-AL$11),AL304-AL$11),IF(AL315&gt;0,AL315,0)))*IF($F316&lt;EDATE(AL$4,AL$5*12),1,0)</f>
        <v>0</v>
      </c>
      <c r="AM316" s="25">
        <f t="shared" si="1346"/>
        <v>0</v>
      </c>
      <c r="AN316" s="25">
        <f t="shared" ref="AN316" si="1347">IF($F316=AN$4,1,IF($F316&gt;=EDATE(AN$4,12),IF(AN$12="Prior Year",AN304*(1-AN$11),AN304-AN$11),IF(AN315&gt;0,AN315,0)))*IF($F316&lt;EDATE(AN$4,AN$5*12),1,0)</f>
        <v>0</v>
      </c>
      <c r="AO316" s="25">
        <f t="shared" si="1346"/>
        <v>0</v>
      </c>
      <c r="AP316" s="25">
        <f t="shared" si="1346"/>
        <v>0</v>
      </c>
    </row>
    <row r="317" spans="2:42" hidden="1" outlineLevel="1" x14ac:dyDescent="0.25">
      <c r="B317" s="1">
        <f t="shared" si="1149"/>
        <v>31</v>
      </c>
      <c r="F317" s="24">
        <f t="shared" si="1154"/>
        <v>51196</v>
      </c>
      <c r="G317" s="25">
        <f t="shared" si="1144"/>
        <v>0</v>
      </c>
      <c r="H317" s="25"/>
      <c r="I317" s="25"/>
      <c r="J317" s="25"/>
      <c r="K317" s="25"/>
      <c r="L317" s="25"/>
      <c r="M317" s="25"/>
      <c r="N317" s="25"/>
      <c r="O317" s="23"/>
      <c r="P317" s="25">
        <f t="shared" si="1243"/>
        <v>0</v>
      </c>
      <c r="Q317" s="25">
        <f t="shared" si="1244"/>
        <v>0</v>
      </c>
      <c r="R317" s="25">
        <f t="shared" si="1245"/>
        <v>0</v>
      </c>
      <c r="S317" s="25">
        <f t="shared" si="1246"/>
        <v>0</v>
      </c>
      <c r="T317" s="25">
        <f t="shared" si="1247"/>
        <v>0</v>
      </c>
      <c r="U317" s="25">
        <f t="shared" si="1248"/>
        <v>0</v>
      </c>
      <c r="V317" s="25">
        <f t="shared" si="1249"/>
        <v>0</v>
      </c>
      <c r="W317" s="25">
        <f t="shared" si="1250"/>
        <v>0</v>
      </c>
      <c r="X317" s="25">
        <f t="shared" si="1251"/>
        <v>0</v>
      </c>
      <c r="Y317" s="25">
        <f t="shared" si="1252"/>
        <v>0</v>
      </c>
      <c r="Z317" s="25">
        <f t="shared" si="1253"/>
        <v>0</v>
      </c>
      <c r="AA317" s="25">
        <f t="shared" si="1254"/>
        <v>0</v>
      </c>
      <c r="AB317" s="25">
        <f t="shared" si="1255"/>
        <v>0</v>
      </c>
      <c r="AC317" s="25">
        <f t="shared" si="1256"/>
        <v>0</v>
      </c>
      <c r="AD317" s="25">
        <f t="shared" si="1257"/>
        <v>0</v>
      </c>
      <c r="AE317" s="25">
        <f t="shared" si="1258"/>
        <v>0</v>
      </c>
      <c r="AF317" s="25">
        <f t="shared" si="1258"/>
        <v>0</v>
      </c>
      <c r="AG317" s="25">
        <f t="shared" ref="AG317" si="1348">IF($F317=AG$4,1,IF($F317&gt;=EDATE(AG$4,12),IF(AG$12="Prior Year",AG305*(1-AG$11),AG305-AG$11),IF(AG316&gt;0,AG316,0)))*IF($F317&lt;EDATE(AG$4,AG$5*12),1,0)</f>
        <v>0</v>
      </c>
      <c r="AH317" s="25">
        <f t="shared" si="1260"/>
        <v>0</v>
      </c>
      <c r="AI317" s="25">
        <f t="shared" si="1260"/>
        <v>0</v>
      </c>
      <c r="AJ317" s="25">
        <f t="shared" ref="AJ317:AK317" si="1349">IF($F317=AJ$4,1,IF($F317&gt;=EDATE(AJ$4,12),IF(AJ$12="Prior Year",AJ305*(1-AJ$11),AJ305-AJ$11),IF(AJ316&gt;0,AJ316,0)))*IF($F317&lt;EDATE(AJ$4,AJ$5*12),1,0)</f>
        <v>0</v>
      </c>
      <c r="AK317" s="25">
        <f t="shared" si="1349"/>
        <v>0</v>
      </c>
      <c r="AL317" s="25">
        <f t="shared" ref="AL317:AP317" si="1350">IF($F317=AL$4,1,IF($F317&gt;=EDATE(AL$4,12),IF(AL$12="Prior Year",AL305*(1-AL$11),AL305-AL$11),IF(AL316&gt;0,AL316,0)))*IF($F317&lt;EDATE(AL$4,AL$5*12),1,0)</f>
        <v>0</v>
      </c>
      <c r="AM317" s="25">
        <f t="shared" si="1350"/>
        <v>0</v>
      </c>
      <c r="AN317" s="25">
        <f t="shared" ref="AN317" si="1351">IF($F317=AN$4,1,IF($F317&gt;=EDATE(AN$4,12),IF(AN$12="Prior Year",AN305*(1-AN$11),AN305-AN$11),IF(AN316&gt;0,AN316,0)))*IF($F317&lt;EDATE(AN$4,AN$5*12),1,0)</f>
        <v>0</v>
      </c>
      <c r="AO317" s="25">
        <f t="shared" si="1350"/>
        <v>0</v>
      </c>
      <c r="AP317" s="25">
        <f t="shared" si="1350"/>
        <v>0</v>
      </c>
    </row>
    <row r="318" spans="2:42" hidden="1" outlineLevel="1" x14ac:dyDescent="0.25">
      <c r="B318" s="1">
        <f t="shared" si="1149"/>
        <v>30</v>
      </c>
      <c r="F318" s="24">
        <f t="shared" si="1154"/>
        <v>51227</v>
      </c>
      <c r="G318" s="25">
        <f t="shared" si="1144"/>
        <v>0</v>
      </c>
      <c r="H318" s="25"/>
      <c r="I318" s="25"/>
      <c r="J318" s="25"/>
      <c r="K318" s="25"/>
      <c r="L318" s="25"/>
      <c r="M318" s="25"/>
      <c r="N318" s="25"/>
      <c r="O318" s="23"/>
      <c r="P318" s="25">
        <f t="shared" si="1243"/>
        <v>0</v>
      </c>
      <c r="Q318" s="25">
        <f t="shared" si="1244"/>
        <v>0</v>
      </c>
      <c r="R318" s="25">
        <f t="shared" si="1245"/>
        <v>0</v>
      </c>
      <c r="S318" s="25">
        <f t="shared" si="1246"/>
        <v>0</v>
      </c>
      <c r="T318" s="25">
        <f t="shared" si="1247"/>
        <v>0</v>
      </c>
      <c r="U318" s="25">
        <f t="shared" si="1248"/>
        <v>0</v>
      </c>
      <c r="V318" s="25">
        <f t="shared" si="1249"/>
        <v>0</v>
      </c>
      <c r="W318" s="25">
        <f t="shared" si="1250"/>
        <v>0</v>
      </c>
      <c r="X318" s="25">
        <f t="shared" si="1251"/>
        <v>0</v>
      </c>
      <c r="Y318" s="25">
        <f t="shared" si="1252"/>
        <v>0</v>
      </c>
      <c r="Z318" s="25">
        <f t="shared" si="1253"/>
        <v>0</v>
      </c>
      <c r="AA318" s="25">
        <f t="shared" si="1254"/>
        <v>0</v>
      </c>
      <c r="AB318" s="25">
        <f t="shared" si="1255"/>
        <v>0</v>
      </c>
      <c r="AC318" s="25">
        <f t="shared" si="1256"/>
        <v>0</v>
      </c>
      <c r="AD318" s="25">
        <f t="shared" si="1257"/>
        <v>0</v>
      </c>
      <c r="AE318" s="25">
        <f t="shared" si="1258"/>
        <v>0</v>
      </c>
      <c r="AF318" s="25">
        <f t="shared" si="1258"/>
        <v>0</v>
      </c>
      <c r="AG318" s="25">
        <f t="shared" ref="AG318" si="1352">IF($F318=AG$4,1,IF($F318&gt;=EDATE(AG$4,12),IF(AG$12="Prior Year",AG306*(1-AG$11),AG306-AG$11),IF(AG317&gt;0,AG317,0)))*IF($F318&lt;EDATE(AG$4,AG$5*12),1,0)</f>
        <v>0</v>
      </c>
      <c r="AH318" s="25">
        <f t="shared" si="1260"/>
        <v>0</v>
      </c>
      <c r="AI318" s="25">
        <f t="shared" si="1260"/>
        <v>0</v>
      </c>
      <c r="AJ318" s="25">
        <f t="shared" ref="AJ318:AK318" si="1353">IF($F318=AJ$4,1,IF($F318&gt;=EDATE(AJ$4,12),IF(AJ$12="Prior Year",AJ306*(1-AJ$11),AJ306-AJ$11),IF(AJ317&gt;0,AJ317,0)))*IF($F318&lt;EDATE(AJ$4,AJ$5*12),1,0)</f>
        <v>0</v>
      </c>
      <c r="AK318" s="25">
        <f t="shared" si="1353"/>
        <v>0</v>
      </c>
      <c r="AL318" s="25">
        <f t="shared" ref="AL318:AP318" si="1354">IF($F318=AL$4,1,IF($F318&gt;=EDATE(AL$4,12),IF(AL$12="Prior Year",AL306*(1-AL$11),AL306-AL$11),IF(AL317&gt;0,AL317,0)))*IF($F318&lt;EDATE(AL$4,AL$5*12),1,0)</f>
        <v>0</v>
      </c>
      <c r="AM318" s="25">
        <f t="shared" si="1354"/>
        <v>0</v>
      </c>
      <c r="AN318" s="25">
        <f t="shared" ref="AN318" si="1355">IF($F318=AN$4,1,IF($F318&gt;=EDATE(AN$4,12),IF(AN$12="Prior Year",AN306*(1-AN$11),AN306-AN$11),IF(AN317&gt;0,AN317,0)))*IF($F318&lt;EDATE(AN$4,AN$5*12),1,0)</f>
        <v>0</v>
      </c>
      <c r="AO318" s="25">
        <f t="shared" si="1354"/>
        <v>0</v>
      </c>
      <c r="AP318" s="25">
        <f t="shared" si="1354"/>
        <v>0</v>
      </c>
    </row>
    <row r="319" spans="2:42" hidden="1" outlineLevel="1" x14ac:dyDescent="0.25">
      <c r="B319" s="1">
        <f t="shared" si="1149"/>
        <v>31</v>
      </c>
      <c r="F319" s="24">
        <f t="shared" si="1154"/>
        <v>51257</v>
      </c>
      <c r="G319" s="25">
        <f t="shared" si="1144"/>
        <v>0</v>
      </c>
      <c r="H319" s="25"/>
      <c r="I319" s="25"/>
      <c r="J319" s="25"/>
      <c r="K319" s="25"/>
      <c r="L319" s="25"/>
      <c r="M319" s="25"/>
      <c r="N319" s="25"/>
      <c r="O319" s="23"/>
      <c r="P319" s="25">
        <f t="shared" si="1243"/>
        <v>0</v>
      </c>
      <c r="Q319" s="25">
        <f t="shared" si="1244"/>
        <v>0</v>
      </c>
      <c r="R319" s="25">
        <f t="shared" si="1245"/>
        <v>0</v>
      </c>
      <c r="S319" s="25">
        <f t="shared" si="1246"/>
        <v>0</v>
      </c>
      <c r="T319" s="25">
        <f t="shared" si="1247"/>
        <v>0</v>
      </c>
      <c r="U319" s="25">
        <f t="shared" si="1248"/>
        <v>0</v>
      </c>
      <c r="V319" s="25">
        <f t="shared" si="1249"/>
        <v>0</v>
      </c>
      <c r="W319" s="25">
        <f t="shared" si="1250"/>
        <v>0</v>
      </c>
      <c r="X319" s="25">
        <f t="shared" si="1251"/>
        <v>0</v>
      </c>
      <c r="Y319" s="25">
        <f t="shared" si="1252"/>
        <v>0</v>
      </c>
      <c r="Z319" s="25">
        <f t="shared" si="1253"/>
        <v>0</v>
      </c>
      <c r="AA319" s="25">
        <f t="shared" si="1254"/>
        <v>0</v>
      </c>
      <c r="AB319" s="25">
        <f t="shared" si="1255"/>
        <v>0</v>
      </c>
      <c r="AC319" s="25">
        <f t="shared" si="1256"/>
        <v>0</v>
      </c>
      <c r="AD319" s="25">
        <f t="shared" si="1257"/>
        <v>0</v>
      </c>
      <c r="AE319" s="25">
        <f t="shared" si="1258"/>
        <v>0</v>
      </c>
      <c r="AF319" s="25">
        <f t="shared" si="1258"/>
        <v>0</v>
      </c>
      <c r="AG319" s="25">
        <f t="shared" ref="AG319" si="1356">IF($F319=AG$4,1,IF($F319&gt;=EDATE(AG$4,12),IF(AG$12="Prior Year",AG307*(1-AG$11),AG307-AG$11),IF(AG318&gt;0,AG318,0)))*IF($F319&lt;EDATE(AG$4,AG$5*12),1,0)</f>
        <v>0</v>
      </c>
      <c r="AH319" s="25">
        <f t="shared" si="1260"/>
        <v>0</v>
      </c>
      <c r="AI319" s="25">
        <f t="shared" si="1260"/>
        <v>0</v>
      </c>
      <c r="AJ319" s="25">
        <f t="shared" ref="AJ319:AK319" si="1357">IF($F319=AJ$4,1,IF($F319&gt;=EDATE(AJ$4,12),IF(AJ$12="Prior Year",AJ307*(1-AJ$11),AJ307-AJ$11),IF(AJ318&gt;0,AJ318,0)))*IF($F319&lt;EDATE(AJ$4,AJ$5*12),1,0)</f>
        <v>0</v>
      </c>
      <c r="AK319" s="25">
        <f t="shared" si="1357"/>
        <v>0</v>
      </c>
      <c r="AL319" s="25">
        <f t="shared" ref="AL319:AP319" si="1358">IF($F319=AL$4,1,IF($F319&gt;=EDATE(AL$4,12),IF(AL$12="Prior Year",AL307*(1-AL$11),AL307-AL$11),IF(AL318&gt;0,AL318,0)))*IF($F319&lt;EDATE(AL$4,AL$5*12),1,0)</f>
        <v>0</v>
      </c>
      <c r="AM319" s="25">
        <f t="shared" si="1358"/>
        <v>0</v>
      </c>
      <c r="AN319" s="25">
        <f t="shared" ref="AN319" si="1359">IF($F319=AN$4,1,IF($F319&gt;=EDATE(AN$4,12),IF(AN$12="Prior Year",AN307*(1-AN$11),AN307-AN$11),IF(AN318&gt;0,AN318,0)))*IF($F319&lt;EDATE(AN$4,AN$5*12),1,0)</f>
        <v>0</v>
      </c>
      <c r="AO319" s="25">
        <f t="shared" si="1358"/>
        <v>0</v>
      </c>
      <c r="AP319" s="25">
        <f t="shared" si="1358"/>
        <v>0</v>
      </c>
    </row>
    <row r="320" spans="2:42" hidden="1" outlineLevel="1" x14ac:dyDescent="0.25">
      <c r="B320" s="1">
        <f t="shared" si="1149"/>
        <v>30</v>
      </c>
      <c r="F320" s="24">
        <f t="shared" si="1154"/>
        <v>51288</v>
      </c>
      <c r="G320" s="25">
        <f t="shared" si="1144"/>
        <v>0</v>
      </c>
      <c r="H320" s="25"/>
      <c r="I320" s="25"/>
      <c r="J320" s="25"/>
      <c r="K320" s="25"/>
      <c r="L320" s="25"/>
      <c r="M320" s="25"/>
      <c r="N320" s="25"/>
      <c r="O320" s="23"/>
      <c r="P320" s="25">
        <f t="shared" si="1243"/>
        <v>0</v>
      </c>
      <c r="Q320" s="25">
        <f t="shared" si="1244"/>
        <v>0</v>
      </c>
      <c r="R320" s="25">
        <f t="shared" si="1245"/>
        <v>0</v>
      </c>
      <c r="S320" s="25">
        <f t="shared" si="1246"/>
        <v>0</v>
      </c>
      <c r="T320" s="25">
        <f t="shared" si="1247"/>
        <v>0</v>
      </c>
      <c r="U320" s="25">
        <f t="shared" si="1248"/>
        <v>0</v>
      </c>
      <c r="V320" s="25">
        <f t="shared" si="1249"/>
        <v>0</v>
      </c>
      <c r="W320" s="25">
        <f t="shared" si="1250"/>
        <v>0</v>
      </c>
      <c r="X320" s="25">
        <f t="shared" si="1251"/>
        <v>0</v>
      </c>
      <c r="Y320" s="25">
        <f t="shared" si="1252"/>
        <v>0</v>
      </c>
      <c r="Z320" s="25">
        <f t="shared" si="1253"/>
        <v>0</v>
      </c>
      <c r="AA320" s="25">
        <f t="shared" si="1254"/>
        <v>0</v>
      </c>
      <c r="AB320" s="25">
        <f t="shared" si="1255"/>
        <v>0</v>
      </c>
      <c r="AC320" s="25">
        <f t="shared" si="1256"/>
        <v>0</v>
      </c>
      <c r="AD320" s="25">
        <f t="shared" si="1257"/>
        <v>0</v>
      </c>
      <c r="AE320" s="25">
        <f t="shared" si="1258"/>
        <v>0</v>
      </c>
      <c r="AF320" s="25">
        <f t="shared" si="1258"/>
        <v>0</v>
      </c>
      <c r="AG320" s="25">
        <f t="shared" ref="AG320" si="1360">IF($F320=AG$4,1,IF($F320&gt;=EDATE(AG$4,12),IF(AG$12="Prior Year",AG308*(1-AG$11),AG308-AG$11),IF(AG319&gt;0,AG319,0)))*IF($F320&lt;EDATE(AG$4,AG$5*12),1,0)</f>
        <v>0</v>
      </c>
      <c r="AH320" s="25">
        <f t="shared" si="1260"/>
        <v>0</v>
      </c>
      <c r="AI320" s="25">
        <f t="shared" si="1260"/>
        <v>0</v>
      </c>
      <c r="AJ320" s="25">
        <f t="shared" ref="AJ320:AK320" si="1361">IF($F320=AJ$4,1,IF($F320&gt;=EDATE(AJ$4,12),IF(AJ$12="Prior Year",AJ308*(1-AJ$11),AJ308-AJ$11),IF(AJ319&gt;0,AJ319,0)))*IF($F320&lt;EDATE(AJ$4,AJ$5*12),1,0)</f>
        <v>0</v>
      </c>
      <c r="AK320" s="25">
        <f t="shared" si="1361"/>
        <v>0</v>
      </c>
      <c r="AL320" s="25">
        <f t="shared" ref="AL320:AP320" si="1362">IF($F320=AL$4,1,IF($F320&gt;=EDATE(AL$4,12),IF(AL$12="Prior Year",AL308*(1-AL$11),AL308-AL$11),IF(AL319&gt;0,AL319,0)))*IF($F320&lt;EDATE(AL$4,AL$5*12),1,0)</f>
        <v>0</v>
      </c>
      <c r="AM320" s="25">
        <f t="shared" si="1362"/>
        <v>0</v>
      </c>
      <c r="AN320" s="25">
        <f t="shared" ref="AN320" si="1363">IF($F320=AN$4,1,IF($F320&gt;=EDATE(AN$4,12),IF(AN$12="Prior Year",AN308*(1-AN$11),AN308-AN$11),IF(AN319&gt;0,AN319,0)))*IF($F320&lt;EDATE(AN$4,AN$5*12),1,0)</f>
        <v>0</v>
      </c>
      <c r="AO320" s="25">
        <f t="shared" si="1362"/>
        <v>0</v>
      </c>
      <c r="AP320" s="25">
        <f t="shared" si="1362"/>
        <v>0</v>
      </c>
    </row>
    <row r="321" spans="1:42" hidden="1" outlineLevel="1" x14ac:dyDescent="0.25">
      <c r="B321" s="1">
        <f t="shared" si="1149"/>
        <v>31</v>
      </c>
      <c r="F321" s="24">
        <f t="shared" si="1154"/>
        <v>51318</v>
      </c>
      <c r="G321" s="25">
        <f t="shared" si="1144"/>
        <v>0</v>
      </c>
      <c r="H321" s="25"/>
      <c r="I321" s="25"/>
      <c r="J321" s="25"/>
      <c r="K321" s="25"/>
      <c r="L321" s="25"/>
      <c r="M321" s="25"/>
      <c r="N321" s="25"/>
      <c r="O321" s="23"/>
      <c r="P321" s="25">
        <f t="shared" si="1243"/>
        <v>0</v>
      </c>
      <c r="Q321" s="25">
        <f t="shared" si="1244"/>
        <v>0</v>
      </c>
      <c r="R321" s="25">
        <f t="shared" si="1245"/>
        <v>0</v>
      </c>
      <c r="S321" s="25">
        <f t="shared" si="1246"/>
        <v>0</v>
      </c>
      <c r="T321" s="25">
        <f t="shared" si="1247"/>
        <v>0</v>
      </c>
      <c r="U321" s="25">
        <f t="shared" si="1248"/>
        <v>0</v>
      </c>
      <c r="V321" s="25">
        <f t="shared" si="1249"/>
        <v>0</v>
      </c>
      <c r="W321" s="25">
        <f t="shared" si="1250"/>
        <v>0</v>
      </c>
      <c r="X321" s="25">
        <f t="shared" si="1251"/>
        <v>0</v>
      </c>
      <c r="Y321" s="25">
        <f t="shared" si="1252"/>
        <v>0</v>
      </c>
      <c r="Z321" s="25">
        <f t="shared" si="1253"/>
        <v>0</v>
      </c>
      <c r="AA321" s="25">
        <f t="shared" si="1254"/>
        <v>0</v>
      </c>
      <c r="AB321" s="25">
        <f t="shared" si="1255"/>
        <v>0</v>
      </c>
      <c r="AC321" s="25">
        <f t="shared" si="1256"/>
        <v>0</v>
      </c>
      <c r="AD321" s="25">
        <f t="shared" si="1257"/>
        <v>0</v>
      </c>
      <c r="AE321" s="25">
        <f t="shared" si="1258"/>
        <v>0</v>
      </c>
      <c r="AF321" s="25">
        <f t="shared" si="1258"/>
        <v>0</v>
      </c>
      <c r="AG321" s="25">
        <f t="shared" ref="AG321" si="1364">IF($F321=AG$4,1,IF($F321&gt;=EDATE(AG$4,12),IF(AG$12="Prior Year",AG309*(1-AG$11),AG309-AG$11),IF(AG320&gt;0,AG320,0)))*IF($F321&lt;EDATE(AG$4,AG$5*12),1,0)</f>
        <v>0</v>
      </c>
      <c r="AH321" s="25">
        <f t="shared" si="1260"/>
        <v>0</v>
      </c>
      <c r="AI321" s="25">
        <f t="shared" si="1260"/>
        <v>0</v>
      </c>
      <c r="AJ321" s="25">
        <f t="shared" ref="AJ321:AK321" si="1365">IF($F321=AJ$4,1,IF($F321&gt;=EDATE(AJ$4,12),IF(AJ$12="Prior Year",AJ309*(1-AJ$11),AJ309-AJ$11),IF(AJ320&gt;0,AJ320,0)))*IF($F321&lt;EDATE(AJ$4,AJ$5*12),1,0)</f>
        <v>0</v>
      </c>
      <c r="AK321" s="25">
        <f t="shared" si="1365"/>
        <v>0</v>
      </c>
      <c r="AL321" s="25">
        <f t="shared" ref="AL321:AP321" si="1366">IF($F321=AL$4,1,IF($F321&gt;=EDATE(AL$4,12),IF(AL$12="Prior Year",AL309*(1-AL$11),AL309-AL$11),IF(AL320&gt;0,AL320,0)))*IF($F321&lt;EDATE(AL$4,AL$5*12),1,0)</f>
        <v>0</v>
      </c>
      <c r="AM321" s="25">
        <f t="shared" si="1366"/>
        <v>0</v>
      </c>
      <c r="AN321" s="25">
        <f t="shared" ref="AN321" si="1367">IF($F321=AN$4,1,IF($F321&gt;=EDATE(AN$4,12),IF(AN$12="Prior Year",AN309*(1-AN$11),AN309-AN$11),IF(AN320&gt;0,AN320,0)))*IF($F321&lt;EDATE(AN$4,AN$5*12),1,0)</f>
        <v>0</v>
      </c>
      <c r="AO321" s="25">
        <f t="shared" si="1366"/>
        <v>0</v>
      </c>
      <c r="AP321" s="25">
        <f t="shared" si="1366"/>
        <v>0</v>
      </c>
    </row>
    <row r="322" spans="1:42" hidden="1" outlineLevel="1" x14ac:dyDescent="0.25">
      <c r="B322" s="1">
        <f t="shared" si="1149"/>
        <v>31</v>
      </c>
      <c r="F322" s="24">
        <f t="shared" si="1154"/>
        <v>51349</v>
      </c>
      <c r="G322" s="25">
        <f t="shared" si="1144"/>
        <v>0</v>
      </c>
      <c r="H322" s="25"/>
      <c r="I322" s="25"/>
      <c r="J322" s="25"/>
      <c r="K322" s="25"/>
      <c r="L322" s="25"/>
      <c r="M322" s="25"/>
      <c r="N322" s="25"/>
      <c r="O322" s="23"/>
      <c r="P322" s="25">
        <f t="shared" si="1243"/>
        <v>0</v>
      </c>
      <c r="Q322" s="25">
        <f t="shared" si="1244"/>
        <v>0</v>
      </c>
      <c r="R322" s="25">
        <f t="shared" si="1245"/>
        <v>0</v>
      </c>
      <c r="S322" s="25">
        <f t="shared" si="1246"/>
        <v>0</v>
      </c>
      <c r="T322" s="25">
        <f t="shared" si="1247"/>
        <v>0</v>
      </c>
      <c r="U322" s="25">
        <f t="shared" si="1248"/>
        <v>0</v>
      </c>
      <c r="V322" s="25">
        <f t="shared" si="1249"/>
        <v>0</v>
      </c>
      <c r="W322" s="25">
        <f t="shared" si="1250"/>
        <v>0</v>
      </c>
      <c r="X322" s="25">
        <f t="shared" si="1251"/>
        <v>0</v>
      </c>
      <c r="Y322" s="25">
        <f t="shared" si="1252"/>
        <v>0</v>
      </c>
      <c r="Z322" s="25">
        <f t="shared" si="1253"/>
        <v>0</v>
      </c>
      <c r="AA322" s="25">
        <f t="shared" si="1254"/>
        <v>0</v>
      </c>
      <c r="AB322" s="25">
        <f t="shared" si="1255"/>
        <v>0</v>
      </c>
      <c r="AC322" s="25">
        <f t="shared" si="1256"/>
        <v>0</v>
      </c>
      <c r="AD322" s="25">
        <f t="shared" si="1257"/>
        <v>0</v>
      </c>
      <c r="AE322" s="25">
        <f t="shared" si="1258"/>
        <v>0</v>
      </c>
      <c r="AF322" s="25">
        <f t="shared" si="1258"/>
        <v>0</v>
      </c>
      <c r="AG322" s="25">
        <f t="shared" ref="AG322" si="1368">IF($F322=AG$4,1,IF($F322&gt;=EDATE(AG$4,12),IF(AG$12="Prior Year",AG310*(1-AG$11),AG310-AG$11),IF(AG321&gt;0,AG321,0)))*IF($F322&lt;EDATE(AG$4,AG$5*12),1,0)</f>
        <v>0</v>
      </c>
      <c r="AH322" s="25">
        <f t="shared" si="1260"/>
        <v>0</v>
      </c>
      <c r="AI322" s="25">
        <f t="shared" si="1260"/>
        <v>0</v>
      </c>
      <c r="AJ322" s="25">
        <f t="shared" ref="AJ322:AK322" si="1369">IF($F322=AJ$4,1,IF($F322&gt;=EDATE(AJ$4,12),IF(AJ$12="Prior Year",AJ310*(1-AJ$11),AJ310-AJ$11),IF(AJ321&gt;0,AJ321,0)))*IF($F322&lt;EDATE(AJ$4,AJ$5*12),1,0)</f>
        <v>0</v>
      </c>
      <c r="AK322" s="25">
        <f t="shared" si="1369"/>
        <v>0</v>
      </c>
      <c r="AL322" s="25">
        <f t="shared" ref="AL322:AP322" si="1370">IF($F322=AL$4,1,IF($F322&gt;=EDATE(AL$4,12),IF(AL$12="Prior Year",AL310*(1-AL$11),AL310-AL$11),IF(AL321&gt;0,AL321,0)))*IF($F322&lt;EDATE(AL$4,AL$5*12),1,0)</f>
        <v>0</v>
      </c>
      <c r="AM322" s="25">
        <f t="shared" si="1370"/>
        <v>0</v>
      </c>
      <c r="AN322" s="25">
        <f t="shared" ref="AN322" si="1371">IF($F322=AN$4,1,IF($F322&gt;=EDATE(AN$4,12),IF(AN$12="Prior Year",AN310*(1-AN$11),AN310-AN$11),IF(AN321&gt;0,AN321,0)))*IF($F322&lt;EDATE(AN$4,AN$5*12),1,0)</f>
        <v>0</v>
      </c>
      <c r="AO322" s="25">
        <f t="shared" si="1370"/>
        <v>0</v>
      </c>
      <c r="AP322" s="25">
        <f t="shared" si="1370"/>
        <v>0</v>
      </c>
    </row>
    <row r="323" spans="1:42" hidden="1" outlineLevel="1" x14ac:dyDescent="0.25">
      <c r="B323" s="1">
        <f t="shared" si="1149"/>
        <v>30</v>
      </c>
      <c r="F323" s="24">
        <f t="shared" si="1154"/>
        <v>51380</v>
      </c>
      <c r="G323" s="25">
        <f t="shared" si="1144"/>
        <v>0</v>
      </c>
      <c r="H323" s="25"/>
      <c r="I323" s="25"/>
      <c r="J323" s="25"/>
      <c r="K323" s="25"/>
      <c r="L323" s="25"/>
      <c r="M323" s="25"/>
      <c r="N323" s="25"/>
      <c r="O323" s="23"/>
      <c r="P323" s="25">
        <f t="shared" si="1243"/>
        <v>0</v>
      </c>
      <c r="Q323" s="25">
        <f t="shared" si="1244"/>
        <v>0</v>
      </c>
      <c r="R323" s="25">
        <f t="shared" si="1245"/>
        <v>0</v>
      </c>
      <c r="S323" s="25">
        <f t="shared" si="1246"/>
        <v>0</v>
      </c>
      <c r="T323" s="25">
        <f t="shared" si="1247"/>
        <v>0</v>
      </c>
      <c r="U323" s="25">
        <f t="shared" si="1248"/>
        <v>0</v>
      </c>
      <c r="V323" s="25">
        <f t="shared" si="1249"/>
        <v>0</v>
      </c>
      <c r="W323" s="25">
        <f t="shared" si="1250"/>
        <v>0</v>
      </c>
      <c r="X323" s="25">
        <f t="shared" si="1251"/>
        <v>0</v>
      </c>
      <c r="Y323" s="25">
        <f t="shared" si="1252"/>
        <v>0</v>
      </c>
      <c r="Z323" s="25">
        <f t="shared" si="1253"/>
        <v>0</v>
      </c>
      <c r="AA323" s="25">
        <f t="shared" si="1254"/>
        <v>0</v>
      </c>
      <c r="AB323" s="25">
        <f t="shared" si="1255"/>
        <v>0</v>
      </c>
      <c r="AC323" s="25">
        <f t="shared" si="1256"/>
        <v>0</v>
      </c>
      <c r="AD323" s="25">
        <f t="shared" si="1257"/>
        <v>0</v>
      </c>
      <c r="AE323" s="25">
        <f t="shared" si="1258"/>
        <v>0</v>
      </c>
      <c r="AF323" s="25">
        <f t="shared" si="1258"/>
        <v>0</v>
      </c>
      <c r="AG323" s="25">
        <f t="shared" ref="AG323" si="1372">IF($F323=AG$4,1,IF($F323&gt;=EDATE(AG$4,12),IF(AG$12="Prior Year",AG311*(1-AG$11),AG311-AG$11),IF(AG322&gt;0,AG322,0)))*IF($F323&lt;EDATE(AG$4,AG$5*12),1,0)</f>
        <v>0</v>
      </c>
      <c r="AH323" s="25">
        <f t="shared" si="1260"/>
        <v>0</v>
      </c>
      <c r="AI323" s="25">
        <f t="shared" si="1260"/>
        <v>0</v>
      </c>
      <c r="AJ323" s="25">
        <f t="shared" ref="AJ323:AK323" si="1373">IF($F323=AJ$4,1,IF($F323&gt;=EDATE(AJ$4,12),IF(AJ$12="Prior Year",AJ311*(1-AJ$11),AJ311-AJ$11),IF(AJ322&gt;0,AJ322,0)))*IF($F323&lt;EDATE(AJ$4,AJ$5*12),1,0)</f>
        <v>0</v>
      </c>
      <c r="AK323" s="25">
        <f t="shared" si="1373"/>
        <v>0</v>
      </c>
      <c r="AL323" s="25">
        <f t="shared" ref="AL323:AP323" si="1374">IF($F323=AL$4,1,IF($F323&gt;=EDATE(AL$4,12),IF(AL$12="Prior Year",AL311*(1-AL$11),AL311-AL$11),IF(AL322&gt;0,AL322,0)))*IF($F323&lt;EDATE(AL$4,AL$5*12),1,0)</f>
        <v>0</v>
      </c>
      <c r="AM323" s="25">
        <f t="shared" si="1374"/>
        <v>0</v>
      </c>
      <c r="AN323" s="25">
        <f t="shared" ref="AN323" si="1375">IF($F323=AN$4,1,IF($F323&gt;=EDATE(AN$4,12),IF(AN$12="Prior Year",AN311*(1-AN$11),AN311-AN$11),IF(AN322&gt;0,AN322,0)))*IF($F323&lt;EDATE(AN$4,AN$5*12),1,0)</f>
        <v>0</v>
      </c>
      <c r="AO323" s="25">
        <f t="shared" si="1374"/>
        <v>0</v>
      </c>
      <c r="AP323" s="25">
        <f t="shared" si="1374"/>
        <v>0</v>
      </c>
    </row>
    <row r="324" spans="1:42" hidden="1" outlineLevel="1" x14ac:dyDescent="0.25">
      <c r="B324" s="1">
        <f t="shared" si="1149"/>
        <v>31</v>
      </c>
      <c r="F324" s="24">
        <f t="shared" si="1154"/>
        <v>51410</v>
      </c>
      <c r="G324" s="25">
        <f t="shared" si="1144"/>
        <v>0</v>
      </c>
      <c r="H324" s="25"/>
      <c r="I324" s="25"/>
      <c r="J324" s="25"/>
      <c r="K324" s="25"/>
      <c r="L324" s="25"/>
      <c r="M324" s="25"/>
      <c r="N324" s="25"/>
      <c r="O324" s="23"/>
      <c r="P324" s="25">
        <f t="shared" si="1243"/>
        <v>0</v>
      </c>
      <c r="Q324" s="25">
        <f t="shared" si="1244"/>
        <v>0</v>
      </c>
      <c r="R324" s="25">
        <f t="shared" si="1245"/>
        <v>0</v>
      </c>
      <c r="S324" s="25">
        <f t="shared" si="1246"/>
        <v>0</v>
      </c>
      <c r="T324" s="25">
        <f t="shared" si="1247"/>
        <v>0</v>
      </c>
      <c r="U324" s="25">
        <f t="shared" si="1248"/>
        <v>0</v>
      </c>
      <c r="V324" s="25">
        <f t="shared" si="1249"/>
        <v>0</v>
      </c>
      <c r="W324" s="25">
        <f t="shared" si="1250"/>
        <v>0</v>
      </c>
      <c r="X324" s="25">
        <f t="shared" si="1251"/>
        <v>0</v>
      </c>
      <c r="Y324" s="25">
        <f t="shared" si="1252"/>
        <v>0</v>
      </c>
      <c r="Z324" s="25">
        <f t="shared" si="1253"/>
        <v>0</v>
      </c>
      <c r="AA324" s="25">
        <f t="shared" si="1254"/>
        <v>0</v>
      </c>
      <c r="AB324" s="25">
        <f t="shared" si="1255"/>
        <v>0</v>
      </c>
      <c r="AC324" s="25">
        <f t="shared" si="1256"/>
        <v>0</v>
      </c>
      <c r="AD324" s="25">
        <f t="shared" si="1257"/>
        <v>0</v>
      </c>
      <c r="AE324" s="25">
        <f t="shared" si="1258"/>
        <v>0</v>
      </c>
      <c r="AF324" s="25">
        <f t="shared" si="1258"/>
        <v>0</v>
      </c>
      <c r="AG324" s="25">
        <f t="shared" ref="AG324" si="1376">IF($F324=AG$4,1,IF($F324&gt;=EDATE(AG$4,12),IF(AG$12="Prior Year",AG312*(1-AG$11),AG312-AG$11),IF(AG323&gt;0,AG323,0)))*IF($F324&lt;EDATE(AG$4,AG$5*12),1,0)</f>
        <v>0</v>
      </c>
      <c r="AH324" s="25">
        <f t="shared" si="1260"/>
        <v>0</v>
      </c>
      <c r="AI324" s="25">
        <f t="shared" si="1260"/>
        <v>0</v>
      </c>
      <c r="AJ324" s="25">
        <f t="shared" ref="AJ324:AK324" si="1377">IF($F324=AJ$4,1,IF($F324&gt;=EDATE(AJ$4,12),IF(AJ$12="Prior Year",AJ312*(1-AJ$11),AJ312-AJ$11),IF(AJ323&gt;0,AJ323,0)))*IF($F324&lt;EDATE(AJ$4,AJ$5*12),1,0)</f>
        <v>0</v>
      </c>
      <c r="AK324" s="25">
        <f t="shared" si="1377"/>
        <v>0</v>
      </c>
      <c r="AL324" s="25">
        <f t="shared" ref="AL324:AP324" si="1378">IF($F324=AL$4,1,IF($F324&gt;=EDATE(AL$4,12),IF(AL$12="Prior Year",AL312*(1-AL$11),AL312-AL$11),IF(AL323&gt;0,AL323,0)))*IF($F324&lt;EDATE(AL$4,AL$5*12),1,0)</f>
        <v>0</v>
      </c>
      <c r="AM324" s="25">
        <f t="shared" si="1378"/>
        <v>0</v>
      </c>
      <c r="AN324" s="25">
        <f t="shared" ref="AN324" si="1379">IF($F324=AN$4,1,IF($F324&gt;=EDATE(AN$4,12),IF(AN$12="Prior Year",AN312*(1-AN$11),AN312-AN$11),IF(AN323&gt;0,AN323,0)))*IF($F324&lt;EDATE(AN$4,AN$5*12),1,0)</f>
        <v>0</v>
      </c>
      <c r="AO324" s="25">
        <f t="shared" si="1378"/>
        <v>0</v>
      </c>
      <c r="AP324" s="25">
        <f t="shared" si="1378"/>
        <v>0</v>
      </c>
    </row>
    <row r="325" spans="1:42" hidden="1" outlineLevel="1" x14ac:dyDescent="0.25">
      <c r="B325" s="1">
        <f t="shared" si="1149"/>
        <v>30</v>
      </c>
      <c r="F325" s="24">
        <f t="shared" si="1154"/>
        <v>51441</v>
      </c>
      <c r="G325" s="25">
        <f t="shared" si="1144"/>
        <v>0</v>
      </c>
      <c r="H325" s="25"/>
      <c r="I325" s="25"/>
      <c r="J325" s="25"/>
      <c r="K325" s="25"/>
      <c r="L325" s="25"/>
      <c r="M325" s="25"/>
      <c r="N325" s="25"/>
      <c r="O325" s="23"/>
      <c r="P325" s="25">
        <f t="shared" si="1243"/>
        <v>0</v>
      </c>
      <c r="Q325" s="25">
        <f t="shared" si="1244"/>
        <v>0</v>
      </c>
      <c r="R325" s="25">
        <f t="shared" si="1245"/>
        <v>0</v>
      </c>
      <c r="S325" s="25">
        <f t="shared" si="1246"/>
        <v>0</v>
      </c>
      <c r="T325" s="25">
        <f t="shared" si="1247"/>
        <v>0</v>
      </c>
      <c r="U325" s="25">
        <f t="shared" si="1248"/>
        <v>0</v>
      </c>
      <c r="V325" s="25">
        <f t="shared" si="1249"/>
        <v>0</v>
      </c>
      <c r="W325" s="25">
        <f t="shared" si="1250"/>
        <v>0</v>
      </c>
      <c r="X325" s="25">
        <f t="shared" si="1251"/>
        <v>0</v>
      </c>
      <c r="Y325" s="25">
        <f t="shared" si="1252"/>
        <v>0</v>
      </c>
      <c r="Z325" s="25">
        <f t="shared" si="1253"/>
        <v>0</v>
      </c>
      <c r="AA325" s="25">
        <f t="shared" si="1254"/>
        <v>0</v>
      </c>
      <c r="AB325" s="25">
        <f t="shared" si="1255"/>
        <v>0</v>
      </c>
      <c r="AC325" s="25">
        <f t="shared" si="1256"/>
        <v>0</v>
      </c>
      <c r="AD325" s="25">
        <f t="shared" si="1257"/>
        <v>0</v>
      </c>
      <c r="AE325" s="25">
        <f t="shared" si="1258"/>
        <v>0</v>
      </c>
      <c r="AF325" s="25">
        <f t="shared" si="1258"/>
        <v>0</v>
      </c>
      <c r="AG325" s="25">
        <f t="shared" ref="AG325" si="1380">IF($F325=AG$4,1,IF($F325&gt;=EDATE(AG$4,12),IF(AG$12="Prior Year",AG313*(1-AG$11),AG313-AG$11),IF(AG324&gt;0,AG324,0)))*IF($F325&lt;EDATE(AG$4,AG$5*12),1,0)</f>
        <v>0</v>
      </c>
      <c r="AH325" s="25">
        <f t="shared" si="1260"/>
        <v>0</v>
      </c>
      <c r="AI325" s="25">
        <f t="shared" si="1260"/>
        <v>0</v>
      </c>
      <c r="AJ325" s="25">
        <f t="shared" ref="AJ325:AK325" si="1381">IF($F325=AJ$4,1,IF($F325&gt;=EDATE(AJ$4,12),IF(AJ$12="Prior Year",AJ313*(1-AJ$11),AJ313-AJ$11),IF(AJ324&gt;0,AJ324,0)))*IF($F325&lt;EDATE(AJ$4,AJ$5*12),1,0)</f>
        <v>0</v>
      </c>
      <c r="AK325" s="25">
        <f t="shared" si="1381"/>
        <v>0</v>
      </c>
      <c r="AL325" s="25">
        <f t="shared" ref="AL325:AP325" si="1382">IF($F325=AL$4,1,IF($F325&gt;=EDATE(AL$4,12),IF(AL$12="Prior Year",AL313*(1-AL$11),AL313-AL$11),IF(AL324&gt;0,AL324,0)))*IF($F325&lt;EDATE(AL$4,AL$5*12),1,0)</f>
        <v>0</v>
      </c>
      <c r="AM325" s="25">
        <f t="shared" si="1382"/>
        <v>0</v>
      </c>
      <c r="AN325" s="25">
        <f t="shared" ref="AN325" si="1383">IF($F325=AN$4,1,IF($F325&gt;=EDATE(AN$4,12),IF(AN$12="Prior Year",AN313*(1-AN$11),AN313-AN$11),IF(AN324&gt;0,AN324,0)))*IF($F325&lt;EDATE(AN$4,AN$5*12),1,0)</f>
        <v>0</v>
      </c>
      <c r="AO325" s="25">
        <f t="shared" si="1382"/>
        <v>0</v>
      </c>
      <c r="AP325" s="25">
        <f t="shared" si="1382"/>
        <v>0</v>
      </c>
    </row>
    <row r="326" spans="1:42" collapsed="1" x14ac:dyDescent="0.25">
      <c r="B326" s="1">
        <f>EDATE(F326,1)-F326</f>
        <v>31</v>
      </c>
      <c r="F326" s="26">
        <f t="shared" si="1154"/>
        <v>51471</v>
      </c>
      <c r="G326" s="27">
        <f t="shared" si="1144"/>
        <v>0</v>
      </c>
      <c r="H326" s="27"/>
      <c r="I326" s="27"/>
      <c r="J326" s="27"/>
      <c r="K326" s="27"/>
      <c r="L326" s="27"/>
      <c r="M326" s="27"/>
      <c r="N326" s="27"/>
      <c r="O326" s="28"/>
      <c r="P326" s="27">
        <f t="shared" si="1243"/>
        <v>0</v>
      </c>
      <c r="Q326" s="27">
        <f t="shared" si="1244"/>
        <v>0</v>
      </c>
      <c r="R326" s="27">
        <f t="shared" si="1245"/>
        <v>0</v>
      </c>
      <c r="S326" s="27">
        <f t="shared" si="1246"/>
        <v>0</v>
      </c>
      <c r="T326" s="27">
        <f t="shared" si="1247"/>
        <v>0</v>
      </c>
      <c r="U326" s="27">
        <f t="shared" si="1248"/>
        <v>0</v>
      </c>
      <c r="V326" s="27">
        <f t="shared" si="1249"/>
        <v>0</v>
      </c>
      <c r="W326" s="27">
        <f t="shared" si="1250"/>
        <v>0</v>
      </c>
      <c r="X326" s="27">
        <f t="shared" si="1251"/>
        <v>0</v>
      </c>
      <c r="Y326" s="27">
        <f t="shared" si="1252"/>
        <v>0</v>
      </c>
      <c r="Z326" s="27">
        <f t="shared" si="1253"/>
        <v>0</v>
      </c>
      <c r="AA326" s="27">
        <f t="shared" si="1254"/>
        <v>0</v>
      </c>
      <c r="AB326" s="27">
        <f t="shared" si="1255"/>
        <v>0</v>
      </c>
      <c r="AC326" s="27">
        <f t="shared" si="1256"/>
        <v>0</v>
      </c>
      <c r="AD326" s="27">
        <f t="shared" si="1257"/>
        <v>0</v>
      </c>
      <c r="AE326" s="27">
        <f t="shared" si="1258"/>
        <v>0</v>
      </c>
      <c r="AF326" s="27">
        <f t="shared" si="1258"/>
        <v>0</v>
      </c>
      <c r="AG326" s="27">
        <f t="shared" ref="AG326" si="1384">IF($F326=AG$4,1,IF($F326&gt;=EDATE(AG$4,12),IF(AG$12="Prior Year",AG314*(1-AG$11),AG314-AG$11),IF(AG325&gt;0,AG325,0)))*IF($F326&lt;EDATE(AG$4,AG$5*12),1,0)</f>
        <v>0</v>
      </c>
      <c r="AH326" s="27">
        <f t="shared" si="1260"/>
        <v>0</v>
      </c>
      <c r="AI326" s="27">
        <f t="shared" si="1260"/>
        <v>0</v>
      </c>
      <c r="AJ326" s="27">
        <f t="shared" ref="AJ326:AK326" si="1385">IF($F326=AJ$4,1,IF($F326&gt;=EDATE(AJ$4,12),IF(AJ$12="Prior Year",AJ314*(1-AJ$11),AJ314-AJ$11),IF(AJ325&gt;0,AJ325,0)))*IF($F326&lt;EDATE(AJ$4,AJ$5*12),1,0)</f>
        <v>0</v>
      </c>
      <c r="AK326" s="27">
        <f t="shared" si="1385"/>
        <v>0</v>
      </c>
      <c r="AL326" s="27">
        <f t="shared" ref="AL326:AP326" si="1386">IF($F326=AL$4,1,IF($F326&gt;=EDATE(AL$4,12),IF(AL$12="Prior Year",AL314*(1-AL$11),AL314-AL$11),IF(AL325&gt;0,AL325,0)))*IF($F326&lt;EDATE(AL$4,AL$5*12),1,0)</f>
        <v>0</v>
      </c>
      <c r="AM326" s="27">
        <f t="shared" si="1386"/>
        <v>0</v>
      </c>
      <c r="AN326" s="27">
        <f t="shared" ref="AN326" si="1387">IF($F326=AN$4,1,IF($F326&gt;=EDATE(AN$4,12),IF(AN$12="Prior Year",AN314*(1-AN$11),AN314-AN$11),IF(AN325&gt;0,AN325,0)))*IF($F326&lt;EDATE(AN$4,AN$5*12),1,0)</f>
        <v>0</v>
      </c>
      <c r="AO326" s="27">
        <f t="shared" si="1386"/>
        <v>0</v>
      </c>
      <c r="AP326" s="27">
        <f t="shared" si="1386"/>
        <v>0</v>
      </c>
    </row>
    <row r="327" spans="1:42" x14ac:dyDescent="0.25">
      <c r="F327" s="15"/>
    </row>
    <row r="328" spans="1:42" x14ac:dyDescent="0.25">
      <c r="A328" s="4" t="s">
        <v>33</v>
      </c>
      <c r="B328" s="4" t="s">
        <v>15</v>
      </c>
      <c r="C328" s="4" t="s">
        <v>16</v>
      </c>
      <c r="D328" s="4" t="s">
        <v>34</v>
      </c>
      <c r="F328" s="22" t="s">
        <v>63</v>
      </c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</row>
    <row r="329" spans="1:42" x14ac:dyDescent="0.25">
      <c r="D329" s="1">
        <f t="shared" ref="D329:D354" si="1388">MATCH(F329,$F$15:$F$326,0)</f>
        <v>7</v>
      </c>
      <c r="F329" s="24">
        <v>42186</v>
      </c>
      <c r="G329" s="33">
        <f t="shared" ref="G329:G354" si="1389">SUM(P329:AQ329)</f>
        <v>0</v>
      </c>
      <c r="H329" s="34">
        <f t="shared" ref="H329:N338" si="1390">SUMIF($P$6:$AQ$6,H$6,$P329:$AQ329)</f>
        <v>0</v>
      </c>
      <c r="I329" s="34">
        <f t="shared" si="1390"/>
        <v>0</v>
      </c>
      <c r="J329" s="34">
        <f t="shared" si="1390"/>
        <v>0</v>
      </c>
      <c r="K329" s="34">
        <f t="shared" si="1390"/>
        <v>0</v>
      </c>
      <c r="L329" s="34">
        <f t="shared" si="1390"/>
        <v>0</v>
      </c>
      <c r="M329" s="34">
        <f t="shared" si="1390"/>
        <v>0</v>
      </c>
      <c r="N329" s="34">
        <f t="shared" si="1390"/>
        <v>0</v>
      </c>
      <c r="O329" s="5"/>
      <c r="P329" s="19">
        <f t="shared" ref="P329:AD338" si="1391">P$7*INDEX(P$15:P$326,$D329)</f>
        <v>0</v>
      </c>
      <c r="Q329" s="19">
        <f t="shared" si="1391"/>
        <v>0</v>
      </c>
      <c r="R329" s="19">
        <f t="shared" si="1391"/>
        <v>0</v>
      </c>
      <c r="S329" s="19">
        <f t="shared" si="1391"/>
        <v>0</v>
      </c>
      <c r="T329" s="19">
        <f t="shared" si="1391"/>
        <v>0</v>
      </c>
      <c r="U329" s="19">
        <f t="shared" si="1391"/>
        <v>0</v>
      </c>
      <c r="V329" s="19">
        <f t="shared" si="1391"/>
        <v>0</v>
      </c>
      <c r="W329" s="19">
        <f t="shared" si="1391"/>
        <v>0</v>
      </c>
      <c r="X329" s="19">
        <f t="shared" si="1391"/>
        <v>0</v>
      </c>
      <c r="Y329" s="19">
        <f t="shared" si="1391"/>
        <v>0</v>
      </c>
      <c r="Z329" s="19">
        <f t="shared" si="1391"/>
        <v>0</v>
      </c>
      <c r="AA329" s="19">
        <f t="shared" si="1391"/>
        <v>0</v>
      </c>
      <c r="AB329" s="19">
        <f t="shared" si="1391"/>
        <v>0</v>
      </c>
      <c r="AC329" s="19">
        <f t="shared" si="1391"/>
        <v>0</v>
      </c>
      <c r="AD329" s="19">
        <f t="shared" si="1391"/>
        <v>0</v>
      </c>
      <c r="AE329" s="19"/>
      <c r="AF329" s="19"/>
      <c r="AG329" s="19">
        <f t="shared" ref="AG329:AP338" si="1392">AG$7*INDEX(AG$15:AG$326,$D329)</f>
        <v>0</v>
      </c>
      <c r="AH329" s="19">
        <f t="shared" si="1392"/>
        <v>0</v>
      </c>
      <c r="AI329" s="19">
        <f t="shared" si="1392"/>
        <v>0</v>
      </c>
      <c r="AJ329" s="19">
        <f t="shared" si="1392"/>
        <v>0</v>
      </c>
      <c r="AK329" s="19">
        <f t="shared" si="1392"/>
        <v>0</v>
      </c>
      <c r="AL329" s="19">
        <f t="shared" si="1392"/>
        <v>0</v>
      </c>
      <c r="AM329" s="19">
        <f t="shared" si="1392"/>
        <v>0</v>
      </c>
      <c r="AN329" s="19">
        <f t="shared" si="1392"/>
        <v>0</v>
      </c>
      <c r="AO329" s="19">
        <f t="shared" si="1392"/>
        <v>0</v>
      </c>
      <c r="AP329" s="19">
        <f t="shared" si="1392"/>
        <v>0</v>
      </c>
    </row>
    <row r="330" spans="1:42" x14ac:dyDescent="0.25">
      <c r="D330" s="1">
        <f t="shared" si="1388"/>
        <v>19</v>
      </c>
      <c r="F330" s="24">
        <f>EDATE(F329,12)</f>
        <v>42552</v>
      </c>
      <c r="G330" s="33">
        <f t="shared" si="1389"/>
        <v>37.5</v>
      </c>
      <c r="H330" s="34">
        <f t="shared" si="1390"/>
        <v>0</v>
      </c>
      <c r="I330" s="34">
        <f t="shared" si="1390"/>
        <v>3.5</v>
      </c>
      <c r="J330" s="34">
        <f t="shared" si="1390"/>
        <v>0</v>
      </c>
      <c r="K330" s="34">
        <f t="shared" si="1390"/>
        <v>25</v>
      </c>
      <c r="L330" s="34">
        <f t="shared" si="1390"/>
        <v>9</v>
      </c>
      <c r="M330" s="34">
        <f t="shared" si="1390"/>
        <v>0</v>
      </c>
      <c r="N330" s="34">
        <f t="shared" si="1390"/>
        <v>0</v>
      </c>
      <c r="O330" s="5"/>
      <c r="P330" s="19">
        <f t="shared" si="1391"/>
        <v>3.5</v>
      </c>
      <c r="Q330" s="19">
        <f t="shared" si="1391"/>
        <v>0</v>
      </c>
      <c r="R330" s="19">
        <f t="shared" si="1391"/>
        <v>0</v>
      </c>
      <c r="S330" s="19">
        <f t="shared" si="1391"/>
        <v>0</v>
      </c>
      <c r="T330" s="19">
        <f t="shared" si="1391"/>
        <v>0</v>
      </c>
      <c r="U330" s="19">
        <f t="shared" si="1391"/>
        <v>0</v>
      </c>
      <c r="V330" s="19">
        <f t="shared" si="1391"/>
        <v>0</v>
      </c>
      <c r="W330" s="19">
        <f t="shared" si="1391"/>
        <v>0</v>
      </c>
      <c r="X330" s="19">
        <f t="shared" si="1391"/>
        <v>0</v>
      </c>
      <c r="Y330" s="19">
        <f t="shared" si="1391"/>
        <v>0</v>
      </c>
      <c r="Z330" s="19">
        <f t="shared" si="1391"/>
        <v>0</v>
      </c>
      <c r="AA330" s="19">
        <f t="shared" si="1391"/>
        <v>0</v>
      </c>
      <c r="AB330" s="19">
        <f t="shared" si="1391"/>
        <v>0</v>
      </c>
      <c r="AC330" s="19">
        <f t="shared" si="1391"/>
        <v>0</v>
      </c>
      <c r="AD330" s="19">
        <f t="shared" si="1391"/>
        <v>0</v>
      </c>
      <c r="AE330" s="19">
        <v>0</v>
      </c>
      <c r="AF330" s="19">
        <v>9</v>
      </c>
      <c r="AG330" s="19">
        <f t="shared" si="1392"/>
        <v>25</v>
      </c>
      <c r="AH330" s="19">
        <f t="shared" si="1392"/>
        <v>0</v>
      </c>
      <c r="AI330" s="19">
        <f t="shared" si="1392"/>
        <v>0</v>
      </c>
      <c r="AJ330" s="19">
        <f t="shared" si="1392"/>
        <v>0</v>
      </c>
      <c r="AK330" s="19">
        <f t="shared" si="1392"/>
        <v>0</v>
      </c>
      <c r="AL330" s="19">
        <f t="shared" si="1392"/>
        <v>0</v>
      </c>
      <c r="AM330" s="19">
        <f t="shared" si="1392"/>
        <v>0</v>
      </c>
      <c r="AN330" s="19">
        <f t="shared" si="1392"/>
        <v>0</v>
      </c>
      <c r="AO330" s="19">
        <f t="shared" si="1392"/>
        <v>0</v>
      </c>
      <c r="AP330" s="19">
        <f t="shared" si="1392"/>
        <v>0</v>
      </c>
    </row>
    <row r="331" spans="1:42" x14ac:dyDescent="0.25">
      <c r="D331" s="1">
        <f t="shared" si="1388"/>
        <v>31</v>
      </c>
      <c r="F331" s="24">
        <f t="shared" ref="F331:F354" si="1393">EDATE(F330,12)</f>
        <v>42917</v>
      </c>
      <c r="G331" s="33">
        <f t="shared" si="1389"/>
        <v>1334.5360000000001</v>
      </c>
      <c r="H331" s="34">
        <f t="shared" si="1390"/>
        <v>0</v>
      </c>
      <c r="I331" s="34">
        <f t="shared" si="1390"/>
        <v>289.7</v>
      </c>
      <c r="J331" s="34">
        <f t="shared" si="1390"/>
        <v>0</v>
      </c>
      <c r="K331" s="34">
        <f t="shared" si="1390"/>
        <v>22</v>
      </c>
      <c r="L331" s="34">
        <f t="shared" si="1390"/>
        <v>386.93599999999998</v>
      </c>
      <c r="M331" s="34">
        <f t="shared" si="1390"/>
        <v>0</v>
      </c>
      <c r="N331" s="34">
        <f t="shared" si="1390"/>
        <v>635.9</v>
      </c>
      <c r="O331" s="5"/>
      <c r="P331" s="19">
        <f t="shared" si="1391"/>
        <v>3.5</v>
      </c>
      <c r="Q331" s="19">
        <f t="shared" si="1391"/>
        <v>14.5</v>
      </c>
      <c r="R331" s="19">
        <f t="shared" si="1391"/>
        <v>7.5</v>
      </c>
      <c r="S331" s="19">
        <f t="shared" si="1391"/>
        <v>80</v>
      </c>
      <c r="T331" s="19">
        <f t="shared" si="1391"/>
        <v>80</v>
      </c>
      <c r="U331" s="19">
        <f t="shared" si="1391"/>
        <v>44.2</v>
      </c>
      <c r="V331" s="19">
        <f t="shared" si="1391"/>
        <v>45</v>
      </c>
      <c r="W331" s="19">
        <f t="shared" si="1391"/>
        <v>75.900000000000006</v>
      </c>
      <c r="X331" s="19">
        <f t="shared" si="1391"/>
        <v>80</v>
      </c>
      <c r="Y331" s="19">
        <f t="shared" si="1391"/>
        <v>80</v>
      </c>
      <c r="Z331" s="19">
        <f t="shared" si="1391"/>
        <v>80</v>
      </c>
      <c r="AA331" s="19">
        <f t="shared" si="1391"/>
        <v>80</v>
      </c>
      <c r="AB331" s="19">
        <f t="shared" si="1391"/>
        <v>80</v>
      </c>
      <c r="AC331" s="19">
        <f t="shared" si="1391"/>
        <v>80</v>
      </c>
      <c r="AD331" s="19">
        <f t="shared" si="1391"/>
        <v>0</v>
      </c>
      <c r="AE331" s="19">
        <v>10</v>
      </c>
      <c r="AF331" s="19">
        <v>11.936</v>
      </c>
      <c r="AG331" s="19">
        <f t="shared" si="1392"/>
        <v>0</v>
      </c>
      <c r="AH331" s="19">
        <f t="shared" si="1392"/>
        <v>375</v>
      </c>
      <c r="AI331" s="19">
        <f t="shared" si="1392"/>
        <v>0</v>
      </c>
      <c r="AJ331" s="19">
        <f t="shared" si="1392"/>
        <v>0</v>
      </c>
      <c r="AK331" s="19">
        <f t="shared" si="1392"/>
        <v>0</v>
      </c>
      <c r="AL331" s="19">
        <f t="shared" si="1392"/>
        <v>0</v>
      </c>
      <c r="AM331" s="19">
        <f t="shared" si="1392"/>
        <v>0</v>
      </c>
      <c r="AN331" s="19">
        <f t="shared" si="1392"/>
        <v>0</v>
      </c>
      <c r="AO331" s="19">
        <f t="shared" si="1392"/>
        <v>55</v>
      </c>
      <c r="AP331" s="19">
        <f t="shared" si="1392"/>
        <v>52</v>
      </c>
    </row>
    <row r="332" spans="1:42" hidden="1" outlineLevel="1" x14ac:dyDescent="0.25">
      <c r="D332" s="1">
        <f t="shared" si="1388"/>
        <v>43</v>
      </c>
      <c r="F332" s="24">
        <f t="shared" si="1393"/>
        <v>43282</v>
      </c>
      <c r="G332" s="33">
        <f t="shared" si="1389"/>
        <v>1329.7913999999998</v>
      </c>
      <c r="H332" s="34">
        <f t="shared" si="1390"/>
        <v>0</v>
      </c>
      <c r="I332" s="34">
        <f t="shared" si="1390"/>
        <v>287.84139999999996</v>
      </c>
      <c r="J332" s="34">
        <f t="shared" si="1390"/>
        <v>0</v>
      </c>
      <c r="K332" s="34">
        <f t="shared" si="1390"/>
        <v>21.823999999999998</v>
      </c>
      <c r="L332" s="34">
        <f t="shared" si="1390"/>
        <v>384.226</v>
      </c>
      <c r="M332" s="34">
        <f t="shared" si="1390"/>
        <v>0</v>
      </c>
      <c r="N332" s="34">
        <f t="shared" si="1390"/>
        <v>635.9</v>
      </c>
      <c r="O332" s="5"/>
      <c r="P332" s="19">
        <f t="shared" si="1391"/>
        <v>3.5</v>
      </c>
      <c r="Q332" s="19">
        <f t="shared" si="1391"/>
        <v>14.384</v>
      </c>
      <c r="R332" s="19">
        <f t="shared" si="1391"/>
        <v>7.4399999999999995</v>
      </c>
      <c r="S332" s="19">
        <f t="shared" si="1391"/>
        <v>80</v>
      </c>
      <c r="T332" s="19">
        <f t="shared" si="1391"/>
        <v>80</v>
      </c>
      <c r="U332" s="19">
        <f t="shared" si="1391"/>
        <v>43.846400000000003</v>
      </c>
      <c r="V332" s="19">
        <f t="shared" si="1391"/>
        <v>44.64</v>
      </c>
      <c r="W332" s="19">
        <f t="shared" si="1391"/>
        <v>75.900000000000006</v>
      </c>
      <c r="X332" s="19">
        <f t="shared" si="1391"/>
        <v>80</v>
      </c>
      <c r="Y332" s="19">
        <f t="shared" si="1391"/>
        <v>80</v>
      </c>
      <c r="Z332" s="19">
        <f t="shared" si="1391"/>
        <v>80</v>
      </c>
      <c r="AA332" s="19">
        <f t="shared" si="1391"/>
        <v>80</v>
      </c>
      <c r="AB332" s="19">
        <f t="shared" si="1391"/>
        <v>80</v>
      </c>
      <c r="AC332" s="19">
        <f t="shared" si="1391"/>
        <v>79.44</v>
      </c>
      <c r="AD332" s="19">
        <f t="shared" si="1391"/>
        <v>0</v>
      </c>
      <c r="AE332" s="19">
        <v>9.9499999999999993</v>
      </c>
      <c r="AF332" s="19">
        <v>11.850999999999999</v>
      </c>
      <c r="AG332" s="19">
        <f t="shared" si="1392"/>
        <v>0</v>
      </c>
      <c r="AH332" s="19">
        <f t="shared" si="1392"/>
        <v>372.375</v>
      </c>
      <c r="AI332" s="19">
        <f t="shared" si="1392"/>
        <v>0</v>
      </c>
      <c r="AJ332" s="19">
        <f t="shared" si="1392"/>
        <v>0</v>
      </c>
      <c r="AK332" s="19">
        <f t="shared" si="1392"/>
        <v>0</v>
      </c>
      <c r="AL332" s="19">
        <f t="shared" si="1392"/>
        <v>0</v>
      </c>
      <c r="AM332" s="19">
        <f t="shared" si="1392"/>
        <v>0</v>
      </c>
      <c r="AN332" s="19">
        <f t="shared" si="1392"/>
        <v>0</v>
      </c>
      <c r="AO332" s="19">
        <f t="shared" si="1392"/>
        <v>54.725000000000001</v>
      </c>
      <c r="AP332" s="19">
        <f t="shared" si="1392"/>
        <v>51.74</v>
      </c>
    </row>
    <row r="333" spans="1:42" hidden="1" outlineLevel="1" x14ac:dyDescent="0.25">
      <c r="D333" s="1">
        <f t="shared" si="1388"/>
        <v>55</v>
      </c>
      <c r="F333" s="24">
        <f t="shared" si="1393"/>
        <v>43647</v>
      </c>
      <c r="G333" s="33">
        <f t="shared" si="1389"/>
        <v>1785.0764618000001</v>
      </c>
      <c r="H333" s="34">
        <f t="shared" si="1390"/>
        <v>0</v>
      </c>
      <c r="I333" s="34">
        <f t="shared" si="1390"/>
        <v>285.99267880000002</v>
      </c>
      <c r="J333" s="34">
        <f t="shared" si="1390"/>
        <v>0</v>
      </c>
      <c r="K333" s="34">
        <f t="shared" si="1390"/>
        <v>21.649407999999998</v>
      </c>
      <c r="L333" s="34">
        <f t="shared" si="1390"/>
        <v>761.53437499999995</v>
      </c>
      <c r="M333" s="34">
        <f t="shared" si="1390"/>
        <v>0</v>
      </c>
      <c r="N333" s="34">
        <f t="shared" si="1390"/>
        <v>715.9</v>
      </c>
      <c r="O333" s="5"/>
      <c r="P333" s="19">
        <f t="shared" si="1391"/>
        <v>3.5</v>
      </c>
      <c r="Q333" s="19">
        <f t="shared" si="1391"/>
        <v>14.268927999999999</v>
      </c>
      <c r="R333" s="19">
        <f t="shared" si="1391"/>
        <v>7.3804799999999995</v>
      </c>
      <c r="S333" s="19">
        <f t="shared" si="1391"/>
        <v>80</v>
      </c>
      <c r="T333" s="19">
        <f t="shared" si="1391"/>
        <v>80</v>
      </c>
      <c r="U333" s="19">
        <f t="shared" si="1391"/>
        <v>43.495628799999999</v>
      </c>
      <c r="V333" s="19">
        <f t="shared" si="1391"/>
        <v>44.282879999999999</v>
      </c>
      <c r="W333" s="19">
        <f t="shared" si="1391"/>
        <v>75.900000000000006</v>
      </c>
      <c r="X333" s="19">
        <f t="shared" si="1391"/>
        <v>80</v>
      </c>
      <c r="Y333" s="19">
        <f t="shared" si="1391"/>
        <v>80</v>
      </c>
      <c r="Z333" s="19">
        <f t="shared" si="1391"/>
        <v>80</v>
      </c>
      <c r="AA333" s="19">
        <f t="shared" si="1391"/>
        <v>80</v>
      </c>
      <c r="AB333" s="19">
        <f t="shared" si="1391"/>
        <v>80</v>
      </c>
      <c r="AC333" s="19">
        <f t="shared" si="1391"/>
        <v>78.883919999999989</v>
      </c>
      <c r="AD333" s="19">
        <f t="shared" si="1391"/>
        <v>80</v>
      </c>
      <c r="AE333" s="19">
        <v>9.9002499999999998</v>
      </c>
      <c r="AF333" s="19">
        <v>11.766</v>
      </c>
      <c r="AG333" s="19">
        <f t="shared" si="1392"/>
        <v>0</v>
      </c>
      <c r="AH333" s="19">
        <f t="shared" si="1392"/>
        <v>369.76837499999999</v>
      </c>
      <c r="AI333" s="19">
        <f t="shared" si="1392"/>
        <v>80</v>
      </c>
      <c r="AJ333" s="19">
        <f t="shared" si="1392"/>
        <v>80</v>
      </c>
      <c r="AK333" s="19">
        <f t="shared" si="1392"/>
        <v>80</v>
      </c>
      <c r="AL333" s="19">
        <f t="shared" si="1392"/>
        <v>80</v>
      </c>
      <c r="AM333" s="19">
        <f t="shared" si="1392"/>
        <v>30</v>
      </c>
      <c r="AN333" s="19">
        <f t="shared" si="1392"/>
        <v>30</v>
      </c>
      <c r="AO333" s="19">
        <f t="shared" si="1392"/>
        <v>54.45</v>
      </c>
      <c r="AP333" s="19">
        <f t="shared" si="1392"/>
        <v>51.48</v>
      </c>
    </row>
    <row r="334" spans="1:42" hidden="1" outlineLevel="1" x14ac:dyDescent="0.25">
      <c r="D334" s="1">
        <f t="shared" si="1388"/>
        <v>67</v>
      </c>
      <c r="F334" s="24">
        <f t="shared" si="1393"/>
        <v>44013</v>
      </c>
      <c r="G334" s="33">
        <f t="shared" si="1389"/>
        <v>1777.8509711505994</v>
      </c>
      <c r="H334" s="34">
        <f t="shared" si="1390"/>
        <v>0</v>
      </c>
      <c r="I334" s="34">
        <f t="shared" si="1390"/>
        <v>284.1537620396</v>
      </c>
      <c r="J334" s="34">
        <f t="shared" si="1390"/>
        <v>0</v>
      </c>
      <c r="K334" s="34">
        <f t="shared" si="1390"/>
        <v>21.476212735999997</v>
      </c>
      <c r="L334" s="34">
        <f t="shared" si="1390"/>
        <v>756.96099637500004</v>
      </c>
      <c r="M334" s="34">
        <f t="shared" si="1390"/>
        <v>0</v>
      </c>
      <c r="N334" s="34">
        <f t="shared" si="1390"/>
        <v>715.26</v>
      </c>
      <c r="O334" s="5"/>
      <c r="P334" s="19">
        <f t="shared" si="1391"/>
        <v>3.5</v>
      </c>
      <c r="Q334" s="19">
        <f t="shared" si="1391"/>
        <v>14.154776575999998</v>
      </c>
      <c r="R334" s="19">
        <f t="shared" si="1391"/>
        <v>7.3214361599999993</v>
      </c>
      <c r="S334" s="19">
        <f t="shared" si="1391"/>
        <v>80</v>
      </c>
      <c r="T334" s="19">
        <f t="shared" si="1391"/>
        <v>80</v>
      </c>
      <c r="U334" s="19">
        <f t="shared" si="1391"/>
        <v>43.147663769600001</v>
      </c>
      <c r="V334" s="19">
        <f t="shared" si="1391"/>
        <v>43.928616959999992</v>
      </c>
      <c r="W334" s="19">
        <f t="shared" si="1391"/>
        <v>75.900000000000006</v>
      </c>
      <c r="X334" s="19">
        <f t="shared" si="1391"/>
        <v>80</v>
      </c>
      <c r="Y334" s="19">
        <f t="shared" si="1391"/>
        <v>80</v>
      </c>
      <c r="Z334" s="19">
        <f t="shared" si="1391"/>
        <v>80</v>
      </c>
      <c r="AA334" s="19">
        <f t="shared" si="1391"/>
        <v>80</v>
      </c>
      <c r="AB334" s="19">
        <f t="shared" si="1391"/>
        <v>80</v>
      </c>
      <c r="AC334" s="19">
        <f t="shared" si="1391"/>
        <v>78.331732559999992</v>
      </c>
      <c r="AD334" s="19">
        <f t="shared" si="1391"/>
        <v>79.36</v>
      </c>
      <c r="AE334" s="19">
        <v>9.8507487500000011</v>
      </c>
      <c r="AF334" s="19">
        <v>11.681000000000001</v>
      </c>
      <c r="AG334" s="19">
        <f t="shared" si="1392"/>
        <v>0</v>
      </c>
      <c r="AH334" s="19">
        <f t="shared" si="1392"/>
        <v>367.17999637499997</v>
      </c>
      <c r="AI334" s="19">
        <f t="shared" si="1392"/>
        <v>79.599999999999994</v>
      </c>
      <c r="AJ334" s="19">
        <f t="shared" si="1392"/>
        <v>79.599999999999994</v>
      </c>
      <c r="AK334" s="19">
        <f t="shared" si="1392"/>
        <v>79.599999999999994</v>
      </c>
      <c r="AL334" s="19">
        <f t="shared" si="1392"/>
        <v>79.599999999999994</v>
      </c>
      <c r="AM334" s="19">
        <f t="shared" si="1392"/>
        <v>29.85</v>
      </c>
      <c r="AN334" s="19">
        <f t="shared" si="1392"/>
        <v>29.85</v>
      </c>
      <c r="AO334" s="19">
        <f t="shared" si="1392"/>
        <v>54.174999999999997</v>
      </c>
      <c r="AP334" s="19">
        <f t="shared" si="1392"/>
        <v>51.22</v>
      </c>
    </row>
    <row r="335" spans="1:42" hidden="1" outlineLevel="1" x14ac:dyDescent="0.25">
      <c r="D335" s="1">
        <f t="shared" si="1388"/>
        <v>79</v>
      </c>
      <c r="F335" s="24">
        <f t="shared" si="1393"/>
        <v>44378</v>
      </c>
      <c r="G335" s="33">
        <f t="shared" si="1389"/>
        <v>1770.6693353565802</v>
      </c>
      <c r="H335" s="34">
        <f t="shared" si="1390"/>
        <v>0</v>
      </c>
      <c r="I335" s="34">
        <f t="shared" si="1390"/>
        <v>282.32457592209317</v>
      </c>
      <c r="J335" s="34">
        <f t="shared" si="1390"/>
        <v>0</v>
      </c>
      <c r="K335" s="34">
        <f t="shared" si="1390"/>
        <v>21.304403034111999</v>
      </c>
      <c r="L335" s="34">
        <f t="shared" si="1390"/>
        <v>752.41523640037485</v>
      </c>
      <c r="M335" s="34">
        <f t="shared" si="1390"/>
        <v>0</v>
      </c>
      <c r="N335" s="34">
        <f t="shared" si="1390"/>
        <v>714.62511999999992</v>
      </c>
      <c r="O335" s="5"/>
      <c r="P335" s="19">
        <f t="shared" si="1391"/>
        <v>3.5</v>
      </c>
      <c r="Q335" s="19">
        <f t="shared" si="1391"/>
        <v>14.041538363391998</v>
      </c>
      <c r="R335" s="19">
        <f t="shared" si="1391"/>
        <v>7.2628646707199991</v>
      </c>
      <c r="S335" s="19">
        <f t="shared" si="1391"/>
        <v>80</v>
      </c>
      <c r="T335" s="19">
        <f t="shared" si="1391"/>
        <v>80</v>
      </c>
      <c r="U335" s="19">
        <f t="shared" si="1391"/>
        <v>42.802482459443198</v>
      </c>
      <c r="V335" s="19">
        <f t="shared" si="1391"/>
        <v>43.577188024319994</v>
      </c>
      <c r="W335" s="19">
        <f t="shared" si="1391"/>
        <v>75.900000000000006</v>
      </c>
      <c r="X335" s="19">
        <f t="shared" si="1391"/>
        <v>80</v>
      </c>
      <c r="Y335" s="19">
        <f t="shared" si="1391"/>
        <v>80</v>
      </c>
      <c r="Z335" s="19">
        <f t="shared" si="1391"/>
        <v>80</v>
      </c>
      <c r="AA335" s="19">
        <f t="shared" si="1391"/>
        <v>80</v>
      </c>
      <c r="AB335" s="19">
        <f t="shared" si="1391"/>
        <v>80</v>
      </c>
      <c r="AC335" s="19">
        <f t="shared" si="1391"/>
        <v>77.78341043207999</v>
      </c>
      <c r="AD335" s="19">
        <f t="shared" si="1391"/>
        <v>78.72511999999999</v>
      </c>
      <c r="AE335" s="19">
        <v>9.8014950062500006</v>
      </c>
      <c r="AF335" s="19">
        <v>11.596</v>
      </c>
      <c r="AG335" s="19">
        <f t="shared" si="1392"/>
        <v>0</v>
      </c>
      <c r="AH335" s="19">
        <f t="shared" si="1392"/>
        <v>364.60973640037497</v>
      </c>
      <c r="AI335" s="19">
        <f t="shared" si="1392"/>
        <v>79.201999999999998</v>
      </c>
      <c r="AJ335" s="19">
        <f t="shared" si="1392"/>
        <v>79.201999999999998</v>
      </c>
      <c r="AK335" s="19">
        <f t="shared" si="1392"/>
        <v>79.201999999999998</v>
      </c>
      <c r="AL335" s="19">
        <f t="shared" si="1392"/>
        <v>79.201999999999998</v>
      </c>
      <c r="AM335" s="19">
        <f t="shared" si="1392"/>
        <v>29.700750000000003</v>
      </c>
      <c r="AN335" s="19">
        <f t="shared" si="1392"/>
        <v>29.700750000000003</v>
      </c>
      <c r="AO335" s="19">
        <f t="shared" si="1392"/>
        <v>53.9</v>
      </c>
      <c r="AP335" s="19">
        <f t="shared" si="1392"/>
        <v>50.96</v>
      </c>
    </row>
    <row r="336" spans="1:42" hidden="1" outlineLevel="1" x14ac:dyDescent="0.25">
      <c r="D336" s="1">
        <f t="shared" si="1388"/>
        <v>91</v>
      </c>
      <c r="F336" s="24">
        <f t="shared" si="1393"/>
        <v>44743</v>
      </c>
      <c r="G336" s="33">
        <f t="shared" si="1389"/>
        <v>1763.5312548055792</v>
      </c>
      <c r="H336" s="34">
        <f t="shared" si="1390"/>
        <v>0</v>
      </c>
      <c r="I336" s="34">
        <f t="shared" si="1390"/>
        <v>280.50504721016728</v>
      </c>
      <c r="J336" s="34">
        <f t="shared" si="1390"/>
        <v>0</v>
      </c>
      <c r="K336" s="34">
        <f t="shared" si="1390"/>
        <v>21.133967809839099</v>
      </c>
      <c r="L336" s="34">
        <f t="shared" si="1390"/>
        <v>747.89692074557252</v>
      </c>
      <c r="M336" s="34">
        <f t="shared" si="1390"/>
        <v>0</v>
      </c>
      <c r="N336" s="34">
        <f t="shared" si="1390"/>
        <v>713.99531903999991</v>
      </c>
      <c r="O336" s="5"/>
      <c r="P336" s="19">
        <f t="shared" si="1391"/>
        <v>3.5</v>
      </c>
      <c r="Q336" s="19">
        <f t="shared" si="1391"/>
        <v>13.929206056484862</v>
      </c>
      <c r="R336" s="19">
        <f t="shared" si="1391"/>
        <v>7.204761753354239</v>
      </c>
      <c r="S336" s="19">
        <f t="shared" si="1391"/>
        <v>80</v>
      </c>
      <c r="T336" s="19">
        <f t="shared" si="1391"/>
        <v>80</v>
      </c>
      <c r="U336" s="19">
        <f t="shared" si="1391"/>
        <v>42.460062599767653</v>
      </c>
      <c r="V336" s="19">
        <f t="shared" si="1391"/>
        <v>43.228570520125437</v>
      </c>
      <c r="W336" s="19">
        <f t="shared" si="1391"/>
        <v>75.900000000000006</v>
      </c>
      <c r="X336" s="19">
        <f t="shared" si="1391"/>
        <v>80</v>
      </c>
      <c r="Y336" s="19">
        <f t="shared" si="1391"/>
        <v>80</v>
      </c>
      <c r="Z336" s="19">
        <f t="shared" si="1391"/>
        <v>80</v>
      </c>
      <c r="AA336" s="19">
        <f t="shared" si="1391"/>
        <v>80</v>
      </c>
      <c r="AB336" s="19">
        <f t="shared" si="1391"/>
        <v>80</v>
      </c>
      <c r="AC336" s="19">
        <f t="shared" si="1391"/>
        <v>77.238926559055429</v>
      </c>
      <c r="AD336" s="19">
        <f t="shared" si="1391"/>
        <v>78.095319039999993</v>
      </c>
      <c r="AE336" s="19">
        <v>9.7524875312187511</v>
      </c>
      <c r="AF336" s="19">
        <v>11.510999999999999</v>
      </c>
      <c r="AG336" s="19">
        <f t="shared" si="1392"/>
        <v>0</v>
      </c>
      <c r="AH336" s="19">
        <f t="shared" si="1392"/>
        <v>362.05746824557235</v>
      </c>
      <c r="AI336" s="19">
        <f t="shared" si="1392"/>
        <v>78.805990000000008</v>
      </c>
      <c r="AJ336" s="19">
        <f t="shared" si="1392"/>
        <v>78.805990000000008</v>
      </c>
      <c r="AK336" s="19">
        <f t="shared" si="1392"/>
        <v>78.805990000000008</v>
      </c>
      <c r="AL336" s="19">
        <f t="shared" si="1392"/>
        <v>78.805990000000008</v>
      </c>
      <c r="AM336" s="19">
        <f t="shared" si="1392"/>
        <v>29.55224625</v>
      </c>
      <c r="AN336" s="19">
        <f t="shared" si="1392"/>
        <v>29.55224625</v>
      </c>
      <c r="AO336" s="19">
        <f t="shared" si="1392"/>
        <v>53.625</v>
      </c>
      <c r="AP336" s="19">
        <f t="shared" si="1392"/>
        <v>50.699999999999996</v>
      </c>
    </row>
    <row r="337" spans="4:42" hidden="1" outlineLevel="1" x14ac:dyDescent="0.25">
      <c r="D337" s="1">
        <f t="shared" si="1388"/>
        <v>103</v>
      </c>
      <c r="F337" s="24">
        <f t="shared" si="1393"/>
        <v>45108</v>
      </c>
      <c r="G337" s="33">
        <f t="shared" si="1389"/>
        <v>1756.4364319820324</v>
      </c>
      <c r="H337" s="34">
        <f t="shared" si="1390"/>
        <v>0</v>
      </c>
      <c r="I337" s="34">
        <f t="shared" si="1390"/>
        <v>278.69510322163865</v>
      </c>
      <c r="J337" s="34">
        <f t="shared" si="1390"/>
        <v>0</v>
      </c>
      <c r="K337" s="34">
        <f t="shared" si="1390"/>
        <v>20.964896067360389</v>
      </c>
      <c r="L337" s="34">
        <f t="shared" si="1390"/>
        <v>743.40587620535348</v>
      </c>
      <c r="M337" s="34">
        <f t="shared" si="1390"/>
        <v>0</v>
      </c>
      <c r="N337" s="34">
        <f t="shared" si="1390"/>
        <v>713.37055648768001</v>
      </c>
      <c r="O337" s="5"/>
      <c r="P337" s="19">
        <f t="shared" si="1391"/>
        <v>3.5</v>
      </c>
      <c r="Q337" s="19">
        <f t="shared" si="1391"/>
        <v>13.817772408032983</v>
      </c>
      <c r="R337" s="19">
        <f t="shared" si="1391"/>
        <v>7.1471236593274048</v>
      </c>
      <c r="S337" s="19">
        <f t="shared" si="1391"/>
        <v>80</v>
      </c>
      <c r="T337" s="19">
        <f t="shared" si="1391"/>
        <v>80</v>
      </c>
      <c r="U337" s="19">
        <f t="shared" si="1391"/>
        <v>42.120382098969507</v>
      </c>
      <c r="V337" s="19">
        <f t="shared" si="1391"/>
        <v>42.882741955964434</v>
      </c>
      <c r="W337" s="19">
        <f t="shared" si="1391"/>
        <v>75.900000000000006</v>
      </c>
      <c r="X337" s="19">
        <f t="shared" si="1391"/>
        <v>80</v>
      </c>
      <c r="Y337" s="19">
        <f t="shared" si="1391"/>
        <v>80</v>
      </c>
      <c r="Z337" s="19">
        <f t="shared" si="1391"/>
        <v>80</v>
      </c>
      <c r="AA337" s="19">
        <f t="shared" si="1391"/>
        <v>80</v>
      </c>
      <c r="AB337" s="19">
        <f t="shared" si="1391"/>
        <v>80</v>
      </c>
      <c r="AC337" s="19">
        <f t="shared" si="1391"/>
        <v>76.698254073142053</v>
      </c>
      <c r="AD337" s="19">
        <f t="shared" si="1391"/>
        <v>77.470556487679985</v>
      </c>
      <c r="AE337" s="19">
        <v>9.7037250935626567</v>
      </c>
      <c r="AF337" s="19">
        <v>11.425999999999997</v>
      </c>
      <c r="AG337" s="19">
        <f t="shared" si="1392"/>
        <v>0</v>
      </c>
      <c r="AH337" s="19">
        <f t="shared" si="1392"/>
        <v>359.52306596785337</v>
      </c>
      <c r="AI337" s="19">
        <f t="shared" si="1392"/>
        <v>78.411960050000005</v>
      </c>
      <c r="AJ337" s="19">
        <f t="shared" si="1392"/>
        <v>78.411960050000005</v>
      </c>
      <c r="AK337" s="19">
        <f t="shared" si="1392"/>
        <v>78.411960050000005</v>
      </c>
      <c r="AL337" s="19">
        <f t="shared" si="1392"/>
        <v>78.411960050000005</v>
      </c>
      <c r="AM337" s="19">
        <f t="shared" si="1392"/>
        <v>29.404485018750002</v>
      </c>
      <c r="AN337" s="19">
        <f t="shared" si="1392"/>
        <v>29.404485018750002</v>
      </c>
      <c r="AO337" s="19">
        <f t="shared" si="1392"/>
        <v>53.35</v>
      </c>
      <c r="AP337" s="19">
        <f t="shared" si="1392"/>
        <v>50.44</v>
      </c>
    </row>
    <row r="338" spans="4:42" hidden="1" outlineLevel="1" x14ac:dyDescent="0.25">
      <c r="D338" s="1">
        <f t="shared" si="1388"/>
        <v>115</v>
      </c>
      <c r="F338" s="24">
        <f t="shared" si="1393"/>
        <v>45474</v>
      </c>
      <c r="G338" s="33">
        <f t="shared" si="1389"/>
        <v>1749.3845714522106</v>
      </c>
      <c r="H338" s="34">
        <f t="shared" si="1390"/>
        <v>0</v>
      </c>
      <c r="I338" s="34">
        <f t="shared" si="1390"/>
        <v>276.89467182521935</v>
      </c>
      <c r="J338" s="34">
        <f t="shared" si="1390"/>
        <v>0</v>
      </c>
      <c r="K338" s="34">
        <f t="shared" si="1390"/>
        <v>20.797176898821505</v>
      </c>
      <c r="L338" s="34">
        <f t="shared" si="1390"/>
        <v>738.94193069239077</v>
      </c>
      <c r="M338" s="34">
        <f t="shared" si="1390"/>
        <v>0</v>
      </c>
      <c r="N338" s="34">
        <f t="shared" si="1390"/>
        <v>712.75079203577855</v>
      </c>
      <c r="O338" s="5"/>
      <c r="P338" s="19">
        <f t="shared" si="1391"/>
        <v>3.5</v>
      </c>
      <c r="Q338" s="19">
        <f t="shared" si="1391"/>
        <v>13.70723022876872</v>
      </c>
      <c r="R338" s="19">
        <f t="shared" si="1391"/>
        <v>7.089946670052786</v>
      </c>
      <c r="S338" s="19">
        <f t="shared" si="1391"/>
        <v>80</v>
      </c>
      <c r="T338" s="19">
        <f t="shared" si="1391"/>
        <v>80</v>
      </c>
      <c r="U338" s="19">
        <f t="shared" si="1391"/>
        <v>41.783419042177755</v>
      </c>
      <c r="V338" s="19">
        <f t="shared" si="1391"/>
        <v>42.539680020316716</v>
      </c>
      <c r="W338" s="19">
        <f t="shared" si="1391"/>
        <v>75.900000000000006</v>
      </c>
      <c r="X338" s="19">
        <f t="shared" si="1391"/>
        <v>80</v>
      </c>
      <c r="Y338" s="19">
        <f t="shared" si="1391"/>
        <v>80</v>
      </c>
      <c r="Z338" s="19">
        <f t="shared" si="1391"/>
        <v>80</v>
      </c>
      <c r="AA338" s="19">
        <f t="shared" si="1391"/>
        <v>80</v>
      </c>
      <c r="AB338" s="19">
        <f t="shared" si="1391"/>
        <v>80</v>
      </c>
      <c r="AC338" s="19">
        <f t="shared" si="1391"/>
        <v>76.161366294630056</v>
      </c>
      <c r="AD338" s="19">
        <f t="shared" si="1391"/>
        <v>76.850792035778554</v>
      </c>
      <c r="AE338" s="19">
        <v>9.6552064680948426</v>
      </c>
      <c r="AF338" s="19">
        <v>11.340999999999999</v>
      </c>
      <c r="AG338" s="19">
        <f t="shared" si="1392"/>
        <v>0</v>
      </c>
      <c r="AH338" s="19">
        <f t="shared" si="1392"/>
        <v>357.00640450607835</v>
      </c>
      <c r="AI338" s="19">
        <f t="shared" si="1392"/>
        <v>78.019900249750009</v>
      </c>
      <c r="AJ338" s="19">
        <f t="shared" si="1392"/>
        <v>78.019900249750009</v>
      </c>
      <c r="AK338" s="19">
        <f t="shared" si="1392"/>
        <v>78.019900249750009</v>
      </c>
      <c r="AL338" s="19">
        <f t="shared" si="1392"/>
        <v>78.019900249750009</v>
      </c>
      <c r="AM338" s="19">
        <f t="shared" si="1392"/>
        <v>29.257462593656253</v>
      </c>
      <c r="AN338" s="19">
        <f t="shared" si="1392"/>
        <v>29.257462593656253</v>
      </c>
      <c r="AO338" s="19">
        <f t="shared" si="1392"/>
        <v>53.074999999999996</v>
      </c>
      <c r="AP338" s="19">
        <f t="shared" si="1392"/>
        <v>50.18</v>
      </c>
    </row>
    <row r="339" spans="4:42" hidden="1" outlineLevel="1" x14ac:dyDescent="0.25">
      <c r="D339" s="1">
        <f t="shared" si="1388"/>
        <v>127</v>
      </c>
      <c r="F339" s="24">
        <f t="shared" si="1393"/>
        <v>45839</v>
      </c>
      <c r="G339" s="33">
        <f t="shared" si="1389"/>
        <v>1742.3753798493569</v>
      </c>
      <c r="H339" s="34">
        <f t="shared" ref="H339:N348" si="1394">SUMIF($P$6:$AQ$6,H$6,$P339:$AQ339)</f>
        <v>0</v>
      </c>
      <c r="I339" s="34">
        <f t="shared" si="1394"/>
        <v>275.10368143631655</v>
      </c>
      <c r="J339" s="34">
        <f t="shared" si="1394"/>
        <v>0</v>
      </c>
      <c r="K339" s="34">
        <f t="shared" si="1394"/>
        <v>20.630799483630934</v>
      </c>
      <c r="L339" s="34">
        <f t="shared" si="1394"/>
        <v>734.50491322991684</v>
      </c>
      <c r="M339" s="34">
        <f t="shared" si="1394"/>
        <v>0</v>
      </c>
      <c r="N339" s="34">
        <f t="shared" si="1394"/>
        <v>712.13598569949227</v>
      </c>
      <c r="O339" s="5"/>
      <c r="P339" s="19">
        <f t="shared" ref="P339:AD348" si="1395">P$7*INDEX(P$15:P$326,$D339)</f>
        <v>3.5</v>
      </c>
      <c r="Q339" s="19">
        <f t="shared" si="1395"/>
        <v>13.59757238693857</v>
      </c>
      <c r="R339" s="19">
        <f t="shared" si="1395"/>
        <v>7.0332270966923636</v>
      </c>
      <c r="S339" s="19">
        <f t="shared" si="1395"/>
        <v>80</v>
      </c>
      <c r="T339" s="19">
        <f t="shared" si="1395"/>
        <v>80</v>
      </c>
      <c r="U339" s="19">
        <f t="shared" si="1395"/>
        <v>41.449151689840335</v>
      </c>
      <c r="V339" s="19">
        <f t="shared" si="1395"/>
        <v>42.19936258015418</v>
      </c>
      <c r="W339" s="19">
        <f t="shared" si="1395"/>
        <v>75.900000000000006</v>
      </c>
      <c r="X339" s="19">
        <f t="shared" si="1395"/>
        <v>80</v>
      </c>
      <c r="Y339" s="19">
        <f t="shared" si="1395"/>
        <v>80</v>
      </c>
      <c r="Z339" s="19">
        <f t="shared" si="1395"/>
        <v>80</v>
      </c>
      <c r="AA339" s="19">
        <f t="shared" si="1395"/>
        <v>80</v>
      </c>
      <c r="AB339" s="19">
        <f t="shared" si="1395"/>
        <v>80</v>
      </c>
      <c r="AC339" s="19">
        <f t="shared" si="1395"/>
        <v>75.628236730567636</v>
      </c>
      <c r="AD339" s="19">
        <f t="shared" si="1395"/>
        <v>76.235985699492318</v>
      </c>
      <c r="AE339" s="19">
        <v>9.6069304357543697</v>
      </c>
      <c r="AF339" s="19">
        <v>11.256000000000002</v>
      </c>
      <c r="AG339" s="19">
        <f t="shared" ref="AG339:AP348" si="1396">AG$7*INDEX(AG$15:AG$326,$D339)</f>
        <v>0</v>
      </c>
      <c r="AH339" s="19">
        <f t="shared" si="1396"/>
        <v>354.50735967453579</v>
      </c>
      <c r="AI339" s="19">
        <f t="shared" si="1396"/>
        <v>77.629800748501253</v>
      </c>
      <c r="AJ339" s="19">
        <f t="shared" si="1396"/>
        <v>77.629800748501253</v>
      </c>
      <c r="AK339" s="19">
        <f t="shared" si="1396"/>
        <v>77.629800748501253</v>
      </c>
      <c r="AL339" s="19">
        <f t="shared" si="1396"/>
        <v>77.629800748501253</v>
      </c>
      <c r="AM339" s="19">
        <f t="shared" si="1396"/>
        <v>29.111175280687974</v>
      </c>
      <c r="AN339" s="19">
        <f t="shared" si="1396"/>
        <v>29.111175280687974</v>
      </c>
      <c r="AO339" s="19">
        <f t="shared" si="1396"/>
        <v>52.8</v>
      </c>
      <c r="AP339" s="19">
        <f t="shared" si="1396"/>
        <v>49.92</v>
      </c>
    </row>
    <row r="340" spans="4:42" hidden="1" outlineLevel="1" x14ac:dyDescent="0.25">
      <c r="D340" s="1">
        <f t="shared" si="1388"/>
        <v>139</v>
      </c>
      <c r="F340" s="24">
        <f t="shared" si="1393"/>
        <v>46204</v>
      </c>
      <c r="G340" s="33">
        <f t="shared" si="1389"/>
        <v>1735.4085658589399</v>
      </c>
      <c r="H340" s="34">
        <f t="shared" si="1394"/>
        <v>0</v>
      </c>
      <c r="I340" s="34">
        <f t="shared" si="1394"/>
        <v>273.32206101286386</v>
      </c>
      <c r="J340" s="34">
        <f t="shared" si="1394"/>
        <v>0</v>
      </c>
      <c r="K340" s="34">
        <f t="shared" si="1394"/>
        <v>20.465753087761886</v>
      </c>
      <c r="L340" s="34">
        <f t="shared" si="1394"/>
        <v>730.09465394441816</v>
      </c>
      <c r="M340" s="34">
        <f t="shared" si="1394"/>
        <v>0</v>
      </c>
      <c r="N340" s="34">
        <f t="shared" si="1394"/>
        <v>711.5260978138964</v>
      </c>
      <c r="O340" s="5"/>
      <c r="P340" s="19">
        <f t="shared" si="1395"/>
        <v>3.5</v>
      </c>
      <c r="Q340" s="19">
        <f t="shared" si="1395"/>
        <v>13.488791807843061</v>
      </c>
      <c r="R340" s="19">
        <f t="shared" si="1395"/>
        <v>6.9769612799188243</v>
      </c>
      <c r="S340" s="19">
        <f t="shared" si="1395"/>
        <v>80</v>
      </c>
      <c r="T340" s="19">
        <f t="shared" si="1395"/>
        <v>80</v>
      </c>
      <c r="U340" s="19">
        <f t="shared" si="1395"/>
        <v>41.117558476321612</v>
      </c>
      <c r="V340" s="19">
        <f t="shared" si="1395"/>
        <v>41.861767679512951</v>
      </c>
      <c r="W340" s="19">
        <f t="shared" si="1395"/>
        <v>75.900000000000006</v>
      </c>
      <c r="X340" s="19">
        <f t="shared" si="1395"/>
        <v>80</v>
      </c>
      <c r="Y340" s="19">
        <f t="shared" si="1395"/>
        <v>80</v>
      </c>
      <c r="Z340" s="19">
        <f t="shared" si="1395"/>
        <v>80</v>
      </c>
      <c r="AA340" s="19">
        <f t="shared" si="1395"/>
        <v>80</v>
      </c>
      <c r="AB340" s="19">
        <f t="shared" si="1395"/>
        <v>80</v>
      </c>
      <c r="AC340" s="19">
        <f t="shared" si="1395"/>
        <v>75.098839073453661</v>
      </c>
      <c r="AD340" s="19">
        <f t="shared" si="1395"/>
        <v>75.626097813896379</v>
      </c>
      <c r="AE340" s="19">
        <v>9.558895783575597</v>
      </c>
      <c r="AF340" s="19">
        <v>11.170999999999999</v>
      </c>
      <c r="AG340" s="19">
        <f t="shared" si="1396"/>
        <v>0</v>
      </c>
      <c r="AH340" s="19">
        <f t="shared" si="1396"/>
        <v>352.02580815681404</v>
      </c>
      <c r="AI340" s="19">
        <f t="shared" si="1396"/>
        <v>77.241651744758741</v>
      </c>
      <c r="AJ340" s="19">
        <f t="shared" si="1396"/>
        <v>77.241651744758741</v>
      </c>
      <c r="AK340" s="19">
        <f t="shared" si="1396"/>
        <v>77.241651744758741</v>
      </c>
      <c r="AL340" s="19">
        <f t="shared" si="1396"/>
        <v>77.241651744758741</v>
      </c>
      <c r="AM340" s="19">
        <f t="shared" si="1396"/>
        <v>28.965619404284531</v>
      </c>
      <c r="AN340" s="19">
        <f t="shared" si="1396"/>
        <v>28.965619404284531</v>
      </c>
      <c r="AO340" s="19">
        <f t="shared" si="1396"/>
        <v>52.524999999999999</v>
      </c>
      <c r="AP340" s="19">
        <f t="shared" si="1396"/>
        <v>49.66</v>
      </c>
    </row>
    <row r="341" spans="4:42" hidden="1" outlineLevel="1" x14ac:dyDescent="0.25">
      <c r="D341" s="1">
        <f t="shared" si="1388"/>
        <v>151</v>
      </c>
      <c r="F341" s="24">
        <f t="shared" si="1393"/>
        <v>46569</v>
      </c>
      <c r="G341" s="33">
        <f t="shared" si="1389"/>
        <v>1728.4838402040129</v>
      </c>
      <c r="H341" s="34">
        <f t="shared" si="1394"/>
        <v>0</v>
      </c>
      <c r="I341" s="34">
        <f t="shared" si="1394"/>
        <v>271.5497400511851</v>
      </c>
      <c r="J341" s="34">
        <f t="shared" si="1394"/>
        <v>0</v>
      </c>
      <c r="K341" s="34">
        <f t="shared" si="1394"/>
        <v>20.302027063059789</v>
      </c>
      <c r="L341" s="34">
        <f t="shared" si="1394"/>
        <v>725.71098405838234</v>
      </c>
      <c r="M341" s="34">
        <f t="shared" si="1394"/>
        <v>0</v>
      </c>
      <c r="N341" s="34">
        <f t="shared" si="1394"/>
        <v>710.92108903138524</v>
      </c>
      <c r="O341" s="5"/>
      <c r="P341" s="19">
        <f t="shared" si="1395"/>
        <v>3.5</v>
      </c>
      <c r="Q341" s="19">
        <f t="shared" si="1395"/>
        <v>13.380881473380317</v>
      </c>
      <c r="R341" s="19">
        <f t="shared" si="1395"/>
        <v>6.9211455896794742</v>
      </c>
      <c r="S341" s="19">
        <f t="shared" si="1395"/>
        <v>80</v>
      </c>
      <c r="T341" s="19">
        <f t="shared" si="1395"/>
        <v>80</v>
      </c>
      <c r="U341" s="19">
        <f t="shared" si="1395"/>
        <v>40.788618008511037</v>
      </c>
      <c r="V341" s="19">
        <f t="shared" si="1395"/>
        <v>41.526873538076849</v>
      </c>
      <c r="W341" s="19">
        <f t="shared" si="1395"/>
        <v>75.900000000000006</v>
      </c>
      <c r="X341" s="19">
        <f t="shared" si="1395"/>
        <v>80</v>
      </c>
      <c r="Y341" s="19">
        <f t="shared" si="1395"/>
        <v>80</v>
      </c>
      <c r="Z341" s="19">
        <f t="shared" si="1395"/>
        <v>80</v>
      </c>
      <c r="AA341" s="19">
        <f t="shared" si="1395"/>
        <v>80</v>
      </c>
      <c r="AB341" s="19">
        <f t="shared" si="1395"/>
        <v>80</v>
      </c>
      <c r="AC341" s="19">
        <f t="shared" si="1395"/>
        <v>74.573147199939484</v>
      </c>
      <c r="AD341" s="19">
        <f t="shared" si="1395"/>
        <v>75.021089031385216</v>
      </c>
      <c r="AE341" s="19">
        <v>9.5111013046577177</v>
      </c>
      <c r="AF341" s="19">
        <v>11.085999999999999</v>
      </c>
      <c r="AG341" s="19">
        <f t="shared" si="1396"/>
        <v>0</v>
      </c>
      <c r="AH341" s="19">
        <f t="shared" si="1396"/>
        <v>349.56162749971634</v>
      </c>
      <c r="AI341" s="19">
        <f t="shared" si="1396"/>
        <v>76.855443486034957</v>
      </c>
      <c r="AJ341" s="19">
        <f t="shared" si="1396"/>
        <v>76.855443486034957</v>
      </c>
      <c r="AK341" s="19">
        <f t="shared" si="1396"/>
        <v>76.855443486034957</v>
      </c>
      <c r="AL341" s="19">
        <f t="shared" si="1396"/>
        <v>76.855443486034957</v>
      </c>
      <c r="AM341" s="19">
        <f t="shared" si="1396"/>
        <v>28.820791307263107</v>
      </c>
      <c r="AN341" s="19">
        <f t="shared" si="1396"/>
        <v>28.820791307263107</v>
      </c>
      <c r="AO341" s="19">
        <f t="shared" si="1396"/>
        <v>52.25</v>
      </c>
      <c r="AP341" s="19">
        <f t="shared" si="1396"/>
        <v>49.4</v>
      </c>
    </row>
    <row r="342" spans="4:42" hidden="1" outlineLevel="1" x14ac:dyDescent="0.25">
      <c r="D342" s="1">
        <f t="shared" si="1388"/>
        <v>163</v>
      </c>
      <c r="F342" s="24">
        <f t="shared" si="1393"/>
        <v>46935</v>
      </c>
      <c r="G342" s="33">
        <f t="shared" si="1389"/>
        <v>1721.6009156306698</v>
      </c>
      <c r="H342" s="34">
        <f t="shared" si="1394"/>
        <v>0</v>
      </c>
      <c r="I342" s="34">
        <f t="shared" si="1394"/>
        <v>269.78664858188949</v>
      </c>
      <c r="J342" s="34">
        <f t="shared" si="1394"/>
        <v>0</v>
      </c>
      <c r="K342" s="34">
        <f t="shared" si="1394"/>
        <v>20.139610846555314</v>
      </c>
      <c r="L342" s="34">
        <f t="shared" si="1394"/>
        <v>721.35373588309085</v>
      </c>
      <c r="M342" s="34">
        <f t="shared" si="1394"/>
        <v>0</v>
      </c>
      <c r="N342" s="34">
        <f t="shared" si="1394"/>
        <v>710.32092031913407</v>
      </c>
      <c r="O342" s="5"/>
      <c r="P342" s="19">
        <f t="shared" si="1395"/>
        <v>3.5</v>
      </c>
      <c r="Q342" s="19">
        <f t="shared" si="1395"/>
        <v>13.273834421593275</v>
      </c>
      <c r="R342" s="19">
        <f t="shared" si="1395"/>
        <v>6.8657764249620383</v>
      </c>
      <c r="S342" s="19">
        <f t="shared" si="1395"/>
        <v>80</v>
      </c>
      <c r="T342" s="19">
        <f t="shared" si="1395"/>
        <v>80</v>
      </c>
      <c r="U342" s="19">
        <f t="shared" si="1395"/>
        <v>40.462309064442948</v>
      </c>
      <c r="V342" s="19">
        <f t="shared" si="1395"/>
        <v>41.194658549772228</v>
      </c>
      <c r="W342" s="19">
        <f t="shared" si="1395"/>
        <v>75.900000000000006</v>
      </c>
      <c r="X342" s="19">
        <f t="shared" si="1395"/>
        <v>80</v>
      </c>
      <c r="Y342" s="19">
        <f t="shared" si="1395"/>
        <v>80</v>
      </c>
      <c r="Z342" s="19">
        <f t="shared" si="1395"/>
        <v>80</v>
      </c>
      <c r="AA342" s="19">
        <f t="shared" si="1395"/>
        <v>80</v>
      </c>
      <c r="AB342" s="19">
        <f t="shared" si="1395"/>
        <v>80</v>
      </c>
      <c r="AC342" s="19">
        <f t="shared" si="1395"/>
        <v>74.051135169539904</v>
      </c>
      <c r="AD342" s="19">
        <f t="shared" si="1395"/>
        <v>74.420920319134126</v>
      </c>
      <c r="AE342" s="19">
        <v>9.4635457981344295</v>
      </c>
      <c r="AF342" s="19">
        <v>11.000999999999998</v>
      </c>
      <c r="AG342" s="19">
        <f t="shared" si="1396"/>
        <v>0</v>
      </c>
      <c r="AH342" s="19">
        <f t="shared" si="1396"/>
        <v>347.11469610721832</v>
      </c>
      <c r="AI342" s="19">
        <f t="shared" si="1396"/>
        <v>76.471166268604776</v>
      </c>
      <c r="AJ342" s="19">
        <f t="shared" si="1396"/>
        <v>76.471166268604776</v>
      </c>
      <c r="AK342" s="19">
        <f t="shared" si="1396"/>
        <v>76.471166268604776</v>
      </c>
      <c r="AL342" s="19">
        <f t="shared" si="1396"/>
        <v>76.471166268604776</v>
      </c>
      <c r="AM342" s="19">
        <f t="shared" si="1396"/>
        <v>28.676687350726791</v>
      </c>
      <c r="AN342" s="19">
        <f t="shared" si="1396"/>
        <v>28.676687350726791</v>
      </c>
      <c r="AO342" s="19">
        <f t="shared" si="1396"/>
        <v>51.974999999999994</v>
      </c>
      <c r="AP342" s="19">
        <f t="shared" si="1396"/>
        <v>49.14</v>
      </c>
    </row>
    <row r="343" spans="4:42" hidden="1" outlineLevel="1" x14ac:dyDescent="0.25">
      <c r="D343" s="1">
        <f t="shared" si="1388"/>
        <v>175</v>
      </c>
      <c r="F343" s="24">
        <f t="shared" si="1393"/>
        <v>47300</v>
      </c>
      <c r="G343" s="33">
        <f t="shared" si="1389"/>
        <v>1714.7595068936239</v>
      </c>
      <c r="H343" s="34">
        <f t="shared" si="1394"/>
        <v>0</v>
      </c>
      <c r="I343" s="34">
        <f t="shared" si="1394"/>
        <v>268.03271716579832</v>
      </c>
      <c r="J343" s="34">
        <f t="shared" si="1394"/>
        <v>0</v>
      </c>
      <c r="K343" s="34">
        <f t="shared" si="1394"/>
        <v>19.97849395978287</v>
      </c>
      <c r="L343" s="34">
        <f t="shared" si="1394"/>
        <v>717.02274281146106</v>
      </c>
      <c r="M343" s="34">
        <f t="shared" si="1394"/>
        <v>0</v>
      </c>
      <c r="N343" s="34">
        <f t="shared" si="1394"/>
        <v>709.72555295658105</v>
      </c>
      <c r="O343" s="5"/>
      <c r="P343" s="19">
        <f t="shared" si="1395"/>
        <v>3.5</v>
      </c>
      <c r="Q343" s="19">
        <f t="shared" si="1395"/>
        <v>13.167643746220527</v>
      </c>
      <c r="R343" s="19">
        <f t="shared" si="1395"/>
        <v>6.8108502135623423</v>
      </c>
      <c r="S343" s="19">
        <f t="shared" si="1395"/>
        <v>80</v>
      </c>
      <c r="T343" s="19">
        <f t="shared" si="1395"/>
        <v>80</v>
      </c>
      <c r="U343" s="19">
        <f t="shared" si="1395"/>
        <v>40.138610591927403</v>
      </c>
      <c r="V343" s="19">
        <f t="shared" si="1395"/>
        <v>40.865101281374052</v>
      </c>
      <c r="W343" s="19">
        <f t="shared" si="1395"/>
        <v>75.900000000000006</v>
      </c>
      <c r="X343" s="19">
        <f t="shared" si="1395"/>
        <v>80</v>
      </c>
      <c r="Y343" s="19">
        <f t="shared" si="1395"/>
        <v>80</v>
      </c>
      <c r="Z343" s="19">
        <f t="shared" si="1395"/>
        <v>80</v>
      </c>
      <c r="AA343" s="19">
        <f t="shared" si="1395"/>
        <v>80</v>
      </c>
      <c r="AB343" s="19">
        <f t="shared" si="1395"/>
        <v>80</v>
      </c>
      <c r="AC343" s="19">
        <f t="shared" si="1395"/>
        <v>73.532777223353122</v>
      </c>
      <c r="AD343" s="19">
        <f t="shared" si="1395"/>
        <v>73.825552956581063</v>
      </c>
      <c r="AE343" s="19">
        <v>9.4162280691437577</v>
      </c>
      <c r="AF343" s="19">
        <v>10.915999999999999</v>
      </c>
      <c r="AG343" s="19">
        <f t="shared" si="1396"/>
        <v>0</v>
      </c>
      <c r="AH343" s="19">
        <f t="shared" si="1396"/>
        <v>344.68489323446778</v>
      </c>
      <c r="AI343" s="19">
        <f t="shared" si="1396"/>
        <v>76.088810437261742</v>
      </c>
      <c r="AJ343" s="19">
        <f t="shared" si="1396"/>
        <v>76.088810437261742</v>
      </c>
      <c r="AK343" s="19">
        <f t="shared" si="1396"/>
        <v>76.088810437261742</v>
      </c>
      <c r="AL343" s="19">
        <f t="shared" si="1396"/>
        <v>76.088810437261742</v>
      </c>
      <c r="AM343" s="19">
        <f t="shared" si="1396"/>
        <v>28.533303913973157</v>
      </c>
      <c r="AN343" s="19">
        <f t="shared" si="1396"/>
        <v>28.533303913973157</v>
      </c>
      <c r="AO343" s="19">
        <f t="shared" si="1396"/>
        <v>51.699999999999996</v>
      </c>
      <c r="AP343" s="19">
        <f t="shared" si="1396"/>
        <v>48.879999999999995</v>
      </c>
    </row>
    <row r="344" spans="4:42" hidden="1" outlineLevel="1" x14ac:dyDescent="0.25">
      <c r="D344" s="1">
        <f t="shared" si="1388"/>
        <v>187</v>
      </c>
      <c r="F344" s="24">
        <f t="shared" si="1393"/>
        <v>47665</v>
      </c>
      <c r="G344" s="33">
        <f t="shared" si="1389"/>
        <v>1707.9593307418702</v>
      </c>
      <c r="H344" s="34">
        <f t="shared" si="1394"/>
        <v>0</v>
      </c>
      <c r="I344" s="34">
        <f t="shared" si="1394"/>
        <v>266.28787688990275</v>
      </c>
      <c r="J344" s="34">
        <f t="shared" si="1394"/>
        <v>0</v>
      </c>
      <c r="K344" s="34">
        <f t="shared" si="1394"/>
        <v>19.818666008104607</v>
      </c>
      <c r="L344" s="34">
        <f t="shared" si="1394"/>
        <v>712.71783931093489</v>
      </c>
      <c r="M344" s="34">
        <f t="shared" si="1394"/>
        <v>0</v>
      </c>
      <c r="N344" s="34">
        <f t="shared" si="1394"/>
        <v>709.13494853292843</v>
      </c>
      <c r="O344" s="5"/>
      <c r="P344" s="19">
        <f t="shared" si="1395"/>
        <v>3.5</v>
      </c>
      <c r="Q344" s="19">
        <f t="shared" si="1395"/>
        <v>13.062302596250763</v>
      </c>
      <c r="R344" s="19">
        <f t="shared" si="1395"/>
        <v>6.7563634118538438</v>
      </c>
      <c r="S344" s="19">
        <f t="shared" si="1395"/>
        <v>80</v>
      </c>
      <c r="T344" s="19">
        <f t="shared" si="1395"/>
        <v>80</v>
      </c>
      <c r="U344" s="19">
        <f t="shared" si="1395"/>
        <v>39.817501707191987</v>
      </c>
      <c r="V344" s="19">
        <f t="shared" si="1395"/>
        <v>40.538180471123063</v>
      </c>
      <c r="W344" s="19">
        <f t="shared" si="1395"/>
        <v>75.900000000000006</v>
      </c>
      <c r="X344" s="19">
        <f t="shared" si="1395"/>
        <v>80</v>
      </c>
      <c r="Y344" s="19">
        <f t="shared" si="1395"/>
        <v>80</v>
      </c>
      <c r="Z344" s="19">
        <f t="shared" si="1395"/>
        <v>80</v>
      </c>
      <c r="AA344" s="19">
        <f t="shared" si="1395"/>
        <v>80</v>
      </c>
      <c r="AB344" s="19">
        <f t="shared" si="1395"/>
        <v>80</v>
      </c>
      <c r="AC344" s="19">
        <f t="shared" si="1395"/>
        <v>73.018047782789651</v>
      </c>
      <c r="AD344" s="19">
        <f t="shared" si="1395"/>
        <v>73.234948532928414</v>
      </c>
      <c r="AE344" s="19">
        <v>9.3691469287980382</v>
      </c>
      <c r="AF344" s="19">
        <v>10.831</v>
      </c>
      <c r="AG344" s="19">
        <f t="shared" si="1396"/>
        <v>0</v>
      </c>
      <c r="AH344" s="19">
        <f t="shared" si="1396"/>
        <v>342.2720989818265</v>
      </c>
      <c r="AI344" s="19">
        <f t="shared" si="1396"/>
        <v>75.708366385075436</v>
      </c>
      <c r="AJ344" s="19">
        <f t="shared" si="1396"/>
        <v>75.708366385075436</v>
      </c>
      <c r="AK344" s="19">
        <f t="shared" si="1396"/>
        <v>75.708366385075436</v>
      </c>
      <c r="AL344" s="19">
        <f t="shared" si="1396"/>
        <v>75.708366385075436</v>
      </c>
      <c r="AM344" s="19">
        <f t="shared" si="1396"/>
        <v>28.390637394403289</v>
      </c>
      <c r="AN344" s="19">
        <f t="shared" si="1396"/>
        <v>28.390637394403289</v>
      </c>
      <c r="AO344" s="19">
        <f t="shared" si="1396"/>
        <v>51.424999999999997</v>
      </c>
      <c r="AP344" s="19">
        <f t="shared" si="1396"/>
        <v>48.62</v>
      </c>
    </row>
    <row r="345" spans="4:42" hidden="1" outlineLevel="1" x14ac:dyDescent="0.25">
      <c r="D345" s="1">
        <f t="shared" si="1388"/>
        <v>199</v>
      </c>
      <c r="F345" s="24">
        <f t="shared" si="1393"/>
        <v>48030</v>
      </c>
      <c r="G345" s="33">
        <f t="shared" si="1389"/>
        <v>1701.200105904474</v>
      </c>
      <c r="H345" s="34">
        <f t="shared" si="1394"/>
        <v>0</v>
      </c>
      <c r="I345" s="34">
        <f t="shared" si="1394"/>
        <v>264.55205936335273</v>
      </c>
      <c r="J345" s="34">
        <f t="shared" si="1394"/>
        <v>0</v>
      </c>
      <c r="K345" s="34">
        <f t="shared" si="1394"/>
        <v>19.660116680039771</v>
      </c>
      <c r="L345" s="34">
        <f t="shared" si="1394"/>
        <v>708.43886091641662</v>
      </c>
      <c r="M345" s="34">
        <f t="shared" si="1394"/>
        <v>0</v>
      </c>
      <c r="N345" s="34">
        <f t="shared" si="1394"/>
        <v>708.5490689446649</v>
      </c>
      <c r="O345" s="5"/>
      <c r="P345" s="19">
        <f t="shared" si="1395"/>
        <v>3.5</v>
      </c>
      <c r="Q345" s="19">
        <f t="shared" si="1395"/>
        <v>12.957804175480756</v>
      </c>
      <c r="R345" s="19">
        <f t="shared" si="1395"/>
        <v>6.7023125045590124</v>
      </c>
      <c r="S345" s="19">
        <f t="shared" si="1395"/>
        <v>80</v>
      </c>
      <c r="T345" s="19">
        <f t="shared" si="1395"/>
        <v>80</v>
      </c>
      <c r="U345" s="19">
        <f t="shared" si="1395"/>
        <v>39.498961693534447</v>
      </c>
      <c r="V345" s="19">
        <f t="shared" si="1395"/>
        <v>40.213875027354071</v>
      </c>
      <c r="W345" s="19">
        <f t="shared" si="1395"/>
        <v>75.900000000000006</v>
      </c>
      <c r="X345" s="19">
        <f t="shared" si="1395"/>
        <v>80</v>
      </c>
      <c r="Y345" s="19">
        <f t="shared" si="1395"/>
        <v>80</v>
      </c>
      <c r="Z345" s="19">
        <f t="shared" si="1395"/>
        <v>80</v>
      </c>
      <c r="AA345" s="19">
        <f t="shared" si="1395"/>
        <v>80</v>
      </c>
      <c r="AB345" s="19">
        <f t="shared" si="1395"/>
        <v>80</v>
      </c>
      <c r="AC345" s="19">
        <f t="shared" si="1395"/>
        <v>72.506921448310123</v>
      </c>
      <c r="AD345" s="19">
        <f t="shared" si="1395"/>
        <v>72.649068944664975</v>
      </c>
      <c r="AE345" s="19">
        <v>9.3223011941540488</v>
      </c>
      <c r="AF345" s="19">
        <v>10.745999999999999</v>
      </c>
      <c r="AG345" s="19">
        <f t="shared" si="1396"/>
        <v>0</v>
      </c>
      <c r="AH345" s="19">
        <f t="shared" si="1396"/>
        <v>339.87619428895374</v>
      </c>
      <c r="AI345" s="19">
        <f t="shared" si="1396"/>
        <v>75.329824553150061</v>
      </c>
      <c r="AJ345" s="19">
        <f t="shared" si="1396"/>
        <v>75.329824553150061</v>
      </c>
      <c r="AK345" s="19">
        <f t="shared" si="1396"/>
        <v>75.329824553150061</v>
      </c>
      <c r="AL345" s="19">
        <f t="shared" si="1396"/>
        <v>75.329824553150061</v>
      </c>
      <c r="AM345" s="19">
        <f t="shared" si="1396"/>
        <v>28.248684207431271</v>
      </c>
      <c r="AN345" s="19">
        <f t="shared" si="1396"/>
        <v>28.248684207431271</v>
      </c>
      <c r="AO345" s="19">
        <f t="shared" si="1396"/>
        <v>51.15</v>
      </c>
      <c r="AP345" s="19">
        <f t="shared" si="1396"/>
        <v>48.36</v>
      </c>
    </row>
    <row r="346" spans="4:42" hidden="1" outlineLevel="1" x14ac:dyDescent="0.25">
      <c r="D346" s="1">
        <f t="shared" si="1388"/>
        <v>211</v>
      </c>
      <c r="F346" s="24">
        <f t="shared" si="1393"/>
        <v>48396</v>
      </c>
      <c r="G346" s="33">
        <f t="shared" si="1389"/>
        <v>1694.4815530764404</v>
      </c>
      <c r="H346" s="34">
        <f t="shared" si="1394"/>
        <v>0</v>
      </c>
      <c r="I346" s="34">
        <f t="shared" si="1394"/>
        <v>262.82519671347666</v>
      </c>
      <c r="J346" s="34">
        <f t="shared" si="1394"/>
        <v>0</v>
      </c>
      <c r="K346" s="34">
        <f t="shared" si="1394"/>
        <v>19.502835746599452</v>
      </c>
      <c r="L346" s="34">
        <f t="shared" si="1394"/>
        <v>704.18564422325653</v>
      </c>
      <c r="M346" s="34">
        <f t="shared" si="1394"/>
        <v>0</v>
      </c>
      <c r="N346" s="34">
        <f t="shared" si="1394"/>
        <v>707.96787639310764</v>
      </c>
      <c r="O346" s="5"/>
      <c r="P346" s="19">
        <f t="shared" si="1395"/>
        <v>3.5</v>
      </c>
      <c r="Q346" s="19">
        <f t="shared" si="1395"/>
        <v>12.85414174207691</v>
      </c>
      <c r="R346" s="19">
        <f t="shared" si="1395"/>
        <v>6.6486940045225396</v>
      </c>
      <c r="S346" s="19">
        <f t="shared" si="1395"/>
        <v>80</v>
      </c>
      <c r="T346" s="19">
        <f t="shared" si="1395"/>
        <v>80</v>
      </c>
      <c r="U346" s="19">
        <f t="shared" si="1395"/>
        <v>39.18296999998617</v>
      </c>
      <c r="V346" s="19">
        <f t="shared" si="1395"/>
        <v>39.892164027135237</v>
      </c>
      <c r="W346" s="19">
        <f t="shared" si="1395"/>
        <v>75.900000000000006</v>
      </c>
      <c r="X346" s="19">
        <f t="shared" si="1395"/>
        <v>80</v>
      </c>
      <c r="Y346" s="19">
        <f t="shared" si="1395"/>
        <v>80</v>
      </c>
      <c r="Z346" s="19">
        <f t="shared" si="1395"/>
        <v>80</v>
      </c>
      <c r="AA346" s="19">
        <f t="shared" si="1395"/>
        <v>80</v>
      </c>
      <c r="AB346" s="19">
        <f t="shared" si="1395"/>
        <v>80</v>
      </c>
      <c r="AC346" s="19">
        <f t="shared" si="1395"/>
        <v>71.99937299817195</v>
      </c>
      <c r="AD346" s="19">
        <f t="shared" si="1395"/>
        <v>72.067876393107667</v>
      </c>
      <c r="AE346" s="19">
        <v>9.2756896881832791</v>
      </c>
      <c r="AF346" s="19">
        <v>10.660999999999998</v>
      </c>
      <c r="AG346" s="19">
        <f t="shared" si="1396"/>
        <v>0</v>
      </c>
      <c r="AH346" s="19">
        <f t="shared" si="1396"/>
        <v>337.49706092893103</v>
      </c>
      <c r="AI346" s="19">
        <f t="shared" si="1396"/>
        <v>74.953175430384306</v>
      </c>
      <c r="AJ346" s="19">
        <f t="shared" si="1396"/>
        <v>74.953175430384306</v>
      </c>
      <c r="AK346" s="19">
        <f t="shared" si="1396"/>
        <v>74.953175430384306</v>
      </c>
      <c r="AL346" s="19">
        <f t="shared" si="1396"/>
        <v>74.953175430384306</v>
      </c>
      <c r="AM346" s="19">
        <f t="shared" si="1396"/>
        <v>28.107440786394118</v>
      </c>
      <c r="AN346" s="19">
        <f t="shared" si="1396"/>
        <v>28.107440786394118</v>
      </c>
      <c r="AO346" s="19">
        <f t="shared" si="1396"/>
        <v>50.874999999999993</v>
      </c>
      <c r="AP346" s="19">
        <f t="shared" si="1396"/>
        <v>48.099999999999994</v>
      </c>
    </row>
    <row r="347" spans="4:42" hidden="1" outlineLevel="1" x14ac:dyDescent="0.25">
      <c r="D347" s="1">
        <f t="shared" si="1388"/>
        <v>223</v>
      </c>
      <c r="F347" s="24">
        <f t="shared" si="1393"/>
        <v>48761</v>
      </c>
      <c r="G347" s="33">
        <f t="shared" si="1389"/>
        <v>1687.8033949047037</v>
      </c>
      <c r="H347" s="34">
        <f t="shared" si="1394"/>
        <v>0</v>
      </c>
      <c r="I347" s="34">
        <f t="shared" si="1394"/>
        <v>261.10722158183154</v>
      </c>
      <c r="J347" s="34">
        <f t="shared" si="1394"/>
        <v>0</v>
      </c>
      <c r="K347" s="34">
        <f t="shared" si="1394"/>
        <v>19.346813060626655</v>
      </c>
      <c r="L347" s="34">
        <f t="shared" si="1394"/>
        <v>699.95802688028243</v>
      </c>
      <c r="M347" s="34">
        <f t="shared" si="1394"/>
        <v>0</v>
      </c>
      <c r="N347" s="34">
        <f t="shared" si="1394"/>
        <v>707.3913333819628</v>
      </c>
      <c r="O347" s="5"/>
      <c r="P347" s="19">
        <f t="shared" si="1395"/>
        <v>3.5</v>
      </c>
      <c r="Q347" s="19">
        <f t="shared" si="1395"/>
        <v>12.751308608140295</v>
      </c>
      <c r="R347" s="19">
        <f t="shared" si="1395"/>
        <v>6.5955044524863595</v>
      </c>
      <c r="S347" s="19">
        <f t="shared" si="1395"/>
        <v>80</v>
      </c>
      <c r="T347" s="19">
        <f t="shared" si="1395"/>
        <v>80</v>
      </c>
      <c r="U347" s="19">
        <f t="shared" si="1395"/>
        <v>38.869506239986279</v>
      </c>
      <c r="V347" s="19">
        <f t="shared" si="1395"/>
        <v>39.573026714918157</v>
      </c>
      <c r="W347" s="19">
        <f t="shared" si="1395"/>
        <v>75.900000000000006</v>
      </c>
      <c r="X347" s="19">
        <f t="shared" si="1395"/>
        <v>80</v>
      </c>
      <c r="Y347" s="19">
        <f t="shared" si="1395"/>
        <v>80</v>
      </c>
      <c r="Z347" s="19">
        <f t="shared" si="1395"/>
        <v>80</v>
      </c>
      <c r="AA347" s="19">
        <f t="shared" si="1395"/>
        <v>80</v>
      </c>
      <c r="AB347" s="19">
        <f t="shared" si="1395"/>
        <v>80</v>
      </c>
      <c r="AC347" s="19">
        <f t="shared" si="1395"/>
        <v>71.49537738718476</v>
      </c>
      <c r="AD347" s="19">
        <f t="shared" si="1395"/>
        <v>71.491333381962804</v>
      </c>
      <c r="AE347" s="19">
        <v>9.229311239742362</v>
      </c>
      <c r="AF347" s="19">
        <v>10.576000000000001</v>
      </c>
      <c r="AG347" s="19">
        <f t="shared" si="1396"/>
        <v>0</v>
      </c>
      <c r="AH347" s="19">
        <f t="shared" si="1396"/>
        <v>335.13458150242855</v>
      </c>
      <c r="AI347" s="19">
        <f t="shared" si="1396"/>
        <v>74.57840955323239</v>
      </c>
      <c r="AJ347" s="19">
        <f t="shared" si="1396"/>
        <v>74.57840955323239</v>
      </c>
      <c r="AK347" s="19">
        <f t="shared" si="1396"/>
        <v>74.57840955323239</v>
      </c>
      <c r="AL347" s="19">
        <f t="shared" si="1396"/>
        <v>74.57840955323239</v>
      </c>
      <c r="AM347" s="19">
        <f t="shared" si="1396"/>
        <v>27.966903582462148</v>
      </c>
      <c r="AN347" s="19">
        <f t="shared" si="1396"/>
        <v>27.966903582462148</v>
      </c>
      <c r="AO347" s="19">
        <f t="shared" si="1396"/>
        <v>50.599999999999994</v>
      </c>
      <c r="AP347" s="19">
        <f t="shared" si="1396"/>
        <v>47.839999999999996</v>
      </c>
    </row>
    <row r="348" spans="4:42" hidden="1" outlineLevel="1" x14ac:dyDescent="0.25">
      <c r="D348" s="1">
        <f t="shared" si="1388"/>
        <v>235</v>
      </c>
      <c r="F348" s="24">
        <f t="shared" si="1393"/>
        <v>49126</v>
      </c>
      <c r="G348" s="33">
        <f t="shared" si="1389"/>
        <v>1681.1653559742083</v>
      </c>
      <c r="H348" s="34">
        <f t="shared" si="1394"/>
        <v>0</v>
      </c>
      <c r="I348" s="34">
        <f t="shared" si="1394"/>
        <v>259.39806712028332</v>
      </c>
      <c r="J348" s="34">
        <f t="shared" si="1394"/>
        <v>0</v>
      </c>
      <c r="K348" s="34">
        <f t="shared" si="1394"/>
        <v>19.19203855614164</v>
      </c>
      <c r="L348" s="34">
        <f t="shared" si="1394"/>
        <v>695.75584758287607</v>
      </c>
      <c r="M348" s="34">
        <f t="shared" si="1394"/>
        <v>0</v>
      </c>
      <c r="N348" s="34">
        <f t="shared" si="1394"/>
        <v>706.81940271490703</v>
      </c>
      <c r="O348" s="5"/>
      <c r="P348" s="19">
        <f t="shared" si="1395"/>
        <v>3.5</v>
      </c>
      <c r="Q348" s="19">
        <f t="shared" si="1395"/>
        <v>12.649298139275173</v>
      </c>
      <c r="R348" s="19">
        <f t="shared" si="1395"/>
        <v>6.5427404168664687</v>
      </c>
      <c r="S348" s="19">
        <f t="shared" si="1395"/>
        <v>80</v>
      </c>
      <c r="T348" s="19">
        <f t="shared" si="1395"/>
        <v>80</v>
      </c>
      <c r="U348" s="19">
        <f t="shared" si="1395"/>
        <v>38.558550190066391</v>
      </c>
      <c r="V348" s="19">
        <f t="shared" si="1395"/>
        <v>39.256442501198812</v>
      </c>
      <c r="W348" s="19">
        <f t="shared" si="1395"/>
        <v>75.900000000000006</v>
      </c>
      <c r="X348" s="19">
        <f t="shared" si="1395"/>
        <v>80</v>
      </c>
      <c r="Y348" s="19">
        <f t="shared" si="1395"/>
        <v>80</v>
      </c>
      <c r="Z348" s="19">
        <f t="shared" si="1395"/>
        <v>80</v>
      </c>
      <c r="AA348" s="19">
        <f t="shared" si="1395"/>
        <v>80</v>
      </c>
      <c r="AB348" s="19">
        <f t="shared" si="1395"/>
        <v>80</v>
      </c>
      <c r="AC348" s="19">
        <f t="shared" si="1395"/>
        <v>70.994909745474459</v>
      </c>
      <c r="AD348" s="19">
        <f t="shared" si="1395"/>
        <v>70.919402714907093</v>
      </c>
      <c r="AE348" s="19">
        <v>9.1831646835436498</v>
      </c>
      <c r="AF348" s="19">
        <v>10.490999999999998</v>
      </c>
      <c r="AG348" s="19">
        <f t="shared" si="1396"/>
        <v>0</v>
      </c>
      <c r="AH348" s="19">
        <f t="shared" si="1396"/>
        <v>332.78863943191152</v>
      </c>
      <c r="AI348" s="19">
        <f t="shared" si="1396"/>
        <v>74.205517505466233</v>
      </c>
      <c r="AJ348" s="19">
        <f t="shared" si="1396"/>
        <v>74.205517505466233</v>
      </c>
      <c r="AK348" s="19">
        <f t="shared" si="1396"/>
        <v>74.205517505466233</v>
      </c>
      <c r="AL348" s="19">
        <f t="shared" si="1396"/>
        <v>74.205517505466233</v>
      </c>
      <c r="AM348" s="19">
        <f t="shared" si="1396"/>
        <v>27.827069064549836</v>
      </c>
      <c r="AN348" s="19">
        <f t="shared" si="1396"/>
        <v>27.827069064549836</v>
      </c>
      <c r="AO348" s="19">
        <f t="shared" si="1396"/>
        <v>50.324999999999996</v>
      </c>
      <c r="AP348" s="19">
        <f t="shared" si="1396"/>
        <v>47.58</v>
      </c>
    </row>
    <row r="349" spans="4:42" hidden="1" outlineLevel="1" x14ac:dyDescent="0.25">
      <c r="D349" s="1">
        <f t="shared" si="1388"/>
        <v>247</v>
      </c>
      <c r="F349" s="24">
        <f t="shared" si="1393"/>
        <v>49491</v>
      </c>
      <c r="G349" s="33">
        <f t="shared" si="1389"/>
        <v>1674.5671627940953</v>
      </c>
      <c r="H349" s="34">
        <f t="shared" ref="H349:N354" si="1397">SUMIF($P$6:$AQ$6,H$6,$P349:$AQ349)</f>
        <v>0</v>
      </c>
      <c r="I349" s="34">
        <f t="shared" si="1397"/>
        <v>257.69766698711715</v>
      </c>
      <c r="J349" s="34">
        <f t="shared" si="1397"/>
        <v>0</v>
      </c>
      <c r="K349" s="34">
        <f t="shared" si="1397"/>
        <v>19.038502247692509</v>
      </c>
      <c r="L349" s="34">
        <f t="shared" si="1397"/>
        <v>691.57894606609784</v>
      </c>
      <c r="M349" s="34">
        <f t="shared" si="1397"/>
        <v>0</v>
      </c>
      <c r="N349" s="34">
        <f t="shared" si="1397"/>
        <v>706.25204749318777</v>
      </c>
      <c r="O349" s="5"/>
      <c r="P349" s="19">
        <f t="shared" ref="P349:AD354" si="1398">P$7*INDEX(P$15:P$326,$D349)</f>
        <v>3.5</v>
      </c>
      <c r="Q349" s="19">
        <f t="shared" si="1398"/>
        <v>12.548103754160973</v>
      </c>
      <c r="R349" s="19">
        <f t="shared" si="1398"/>
        <v>6.4903984935315373</v>
      </c>
      <c r="S349" s="19">
        <f t="shared" si="1398"/>
        <v>80</v>
      </c>
      <c r="T349" s="19">
        <f t="shared" si="1398"/>
        <v>80</v>
      </c>
      <c r="U349" s="19">
        <f t="shared" si="1398"/>
        <v>38.250081788545863</v>
      </c>
      <c r="V349" s="19">
        <f t="shared" si="1398"/>
        <v>38.942390961189226</v>
      </c>
      <c r="W349" s="19">
        <f t="shared" si="1398"/>
        <v>75.900000000000006</v>
      </c>
      <c r="X349" s="19">
        <f t="shared" si="1398"/>
        <v>80</v>
      </c>
      <c r="Y349" s="19">
        <f t="shared" si="1398"/>
        <v>80</v>
      </c>
      <c r="Z349" s="19">
        <f t="shared" si="1398"/>
        <v>80</v>
      </c>
      <c r="AA349" s="19">
        <f t="shared" si="1398"/>
        <v>80</v>
      </c>
      <c r="AB349" s="19">
        <f t="shared" si="1398"/>
        <v>80</v>
      </c>
      <c r="AC349" s="19">
        <f t="shared" si="1398"/>
        <v>70.497945377256144</v>
      </c>
      <c r="AD349" s="19">
        <f t="shared" si="1398"/>
        <v>70.352047493187825</v>
      </c>
      <c r="AE349" s="19">
        <v>9.137248860125931</v>
      </c>
      <c r="AF349" s="19">
        <v>10.405999999999999</v>
      </c>
      <c r="AG349" s="19">
        <f t="shared" ref="AG349:AP354" si="1399">AG$7*INDEX(AG$15:AG$326,$D349)</f>
        <v>0</v>
      </c>
      <c r="AH349" s="19">
        <f t="shared" si="1399"/>
        <v>330.45911895588813</v>
      </c>
      <c r="AI349" s="19">
        <f t="shared" si="1399"/>
        <v>73.834489917938896</v>
      </c>
      <c r="AJ349" s="19">
        <f t="shared" si="1399"/>
        <v>73.834489917938896</v>
      </c>
      <c r="AK349" s="19">
        <f t="shared" si="1399"/>
        <v>73.834489917938896</v>
      </c>
      <c r="AL349" s="19">
        <f t="shared" si="1399"/>
        <v>73.834489917938896</v>
      </c>
      <c r="AM349" s="19">
        <f t="shared" si="1399"/>
        <v>27.687933719227086</v>
      </c>
      <c r="AN349" s="19">
        <f t="shared" si="1399"/>
        <v>27.687933719227086</v>
      </c>
      <c r="AO349" s="19">
        <f t="shared" si="1399"/>
        <v>50.05</v>
      </c>
      <c r="AP349" s="19">
        <f t="shared" si="1399"/>
        <v>47.319999999999993</v>
      </c>
    </row>
    <row r="350" spans="4:42" hidden="1" outlineLevel="1" x14ac:dyDescent="0.25">
      <c r="D350" s="1">
        <f t="shared" si="1388"/>
        <v>259</v>
      </c>
      <c r="F350" s="24">
        <f t="shared" si="1393"/>
        <v>49857</v>
      </c>
      <c r="G350" s="33">
        <f t="shared" si="1389"/>
        <v>1656.7885437839868</v>
      </c>
      <c r="H350" s="34">
        <f t="shared" si="1397"/>
        <v>0</v>
      </c>
      <c r="I350" s="34">
        <f t="shared" si="1397"/>
        <v>252.50595534317785</v>
      </c>
      <c r="J350" s="34">
        <f t="shared" si="1397"/>
        <v>0</v>
      </c>
      <c r="K350" s="34">
        <f t="shared" si="1397"/>
        <v>18.886194229710966</v>
      </c>
      <c r="L350" s="34">
        <f t="shared" si="1397"/>
        <v>679.70716309785576</v>
      </c>
      <c r="M350" s="34">
        <f t="shared" si="1397"/>
        <v>0</v>
      </c>
      <c r="N350" s="34">
        <f t="shared" si="1397"/>
        <v>705.68923111324227</v>
      </c>
      <c r="O350" s="5"/>
      <c r="P350" s="19">
        <f t="shared" si="1398"/>
        <v>0</v>
      </c>
      <c r="Q350" s="19">
        <f t="shared" si="1398"/>
        <v>12.447718924127683</v>
      </c>
      <c r="R350" s="19">
        <f t="shared" si="1398"/>
        <v>6.4384753055832844</v>
      </c>
      <c r="S350" s="19">
        <f t="shared" si="1398"/>
        <v>80</v>
      </c>
      <c r="T350" s="19">
        <f t="shared" si="1398"/>
        <v>80</v>
      </c>
      <c r="U350" s="19">
        <f t="shared" si="1398"/>
        <v>37.944081134237493</v>
      </c>
      <c r="V350" s="19">
        <f t="shared" si="1398"/>
        <v>38.630851833499705</v>
      </c>
      <c r="W350" s="19">
        <f t="shared" si="1398"/>
        <v>75.900000000000006</v>
      </c>
      <c r="X350" s="19">
        <f t="shared" si="1398"/>
        <v>80</v>
      </c>
      <c r="Y350" s="19">
        <f t="shared" si="1398"/>
        <v>80</v>
      </c>
      <c r="Z350" s="19">
        <f t="shared" si="1398"/>
        <v>80</v>
      </c>
      <c r="AA350" s="19">
        <f t="shared" si="1398"/>
        <v>80</v>
      </c>
      <c r="AB350" s="19">
        <f t="shared" si="1398"/>
        <v>80</v>
      </c>
      <c r="AC350" s="19">
        <f t="shared" si="1398"/>
        <v>70.004459759615344</v>
      </c>
      <c r="AD350" s="19">
        <f t="shared" si="1398"/>
        <v>69.789231113242337</v>
      </c>
      <c r="AE350" s="19">
        <v>9.0915626158253016</v>
      </c>
      <c r="AF350" s="19">
        <v>2.6009999999999995</v>
      </c>
      <c r="AG350" s="19">
        <f t="shared" si="1399"/>
        <v>0</v>
      </c>
      <c r="AH350" s="19">
        <f t="shared" si="1399"/>
        <v>328.14590512319694</v>
      </c>
      <c r="AI350" s="19">
        <f t="shared" si="1399"/>
        <v>73.465317468349198</v>
      </c>
      <c r="AJ350" s="19">
        <f t="shared" si="1399"/>
        <v>73.465317468349198</v>
      </c>
      <c r="AK350" s="19">
        <f t="shared" si="1399"/>
        <v>73.465317468349198</v>
      </c>
      <c r="AL350" s="19">
        <f t="shared" si="1399"/>
        <v>73.465317468349198</v>
      </c>
      <c r="AM350" s="19">
        <f t="shared" si="1399"/>
        <v>27.549494050630948</v>
      </c>
      <c r="AN350" s="19">
        <f t="shared" si="1399"/>
        <v>27.549494050630948</v>
      </c>
      <c r="AO350" s="19">
        <f t="shared" si="1399"/>
        <v>49.774999999999999</v>
      </c>
      <c r="AP350" s="19">
        <f t="shared" si="1399"/>
        <v>47.059999999999995</v>
      </c>
    </row>
    <row r="351" spans="4:42" hidden="1" outlineLevel="1" x14ac:dyDescent="0.25">
      <c r="D351" s="1">
        <f t="shared" si="1388"/>
        <v>271</v>
      </c>
      <c r="F351" s="24">
        <f t="shared" si="1393"/>
        <v>50222</v>
      </c>
      <c r="G351" s="33">
        <f t="shared" si="1389"/>
        <v>416.44637394912172</v>
      </c>
      <c r="H351" s="34">
        <f t="shared" si="1397"/>
        <v>0</v>
      </c>
      <c r="I351" s="34">
        <f t="shared" si="1397"/>
        <v>0</v>
      </c>
      <c r="J351" s="34">
        <f t="shared" si="1397"/>
        <v>0</v>
      </c>
      <c r="K351" s="34">
        <f t="shared" si="1397"/>
        <v>0</v>
      </c>
      <c r="L351" s="34">
        <f t="shared" si="1397"/>
        <v>347.21545668478535</v>
      </c>
      <c r="M351" s="34">
        <f t="shared" si="1397"/>
        <v>0</v>
      </c>
      <c r="N351" s="34">
        <f t="shared" si="1397"/>
        <v>69.230917264336398</v>
      </c>
      <c r="O351" s="5"/>
      <c r="P351" s="19">
        <f t="shared" si="1398"/>
        <v>0</v>
      </c>
      <c r="Q351" s="19">
        <f t="shared" si="1398"/>
        <v>0</v>
      </c>
      <c r="R351" s="19">
        <f t="shared" si="1398"/>
        <v>0</v>
      </c>
      <c r="S351" s="19">
        <f t="shared" si="1398"/>
        <v>0</v>
      </c>
      <c r="T351" s="19">
        <f t="shared" si="1398"/>
        <v>0</v>
      </c>
      <c r="U351" s="19">
        <f t="shared" si="1398"/>
        <v>0</v>
      </c>
      <c r="V351" s="19">
        <f t="shared" si="1398"/>
        <v>0</v>
      </c>
      <c r="W351" s="19">
        <f t="shared" si="1398"/>
        <v>0</v>
      </c>
      <c r="X351" s="19">
        <f t="shared" si="1398"/>
        <v>0</v>
      </c>
      <c r="Y351" s="19">
        <f t="shared" si="1398"/>
        <v>0</v>
      </c>
      <c r="Z351" s="19">
        <f t="shared" si="1398"/>
        <v>0</v>
      </c>
      <c r="AA351" s="19">
        <f t="shared" si="1398"/>
        <v>0</v>
      </c>
      <c r="AB351" s="19">
        <f t="shared" si="1398"/>
        <v>0</v>
      </c>
      <c r="AC351" s="19">
        <f t="shared" si="1398"/>
        <v>0</v>
      </c>
      <c r="AD351" s="19">
        <f t="shared" si="1398"/>
        <v>69.230917264336398</v>
      </c>
      <c r="AE351" s="19">
        <v>0</v>
      </c>
      <c r="AF351" s="19">
        <v>0</v>
      </c>
      <c r="AG351" s="19">
        <f t="shared" si="1399"/>
        <v>0</v>
      </c>
      <c r="AH351" s="19">
        <f t="shared" si="1399"/>
        <v>0</v>
      </c>
      <c r="AI351" s="19">
        <f t="shared" si="1399"/>
        <v>73.097990881007448</v>
      </c>
      <c r="AJ351" s="19">
        <f t="shared" si="1399"/>
        <v>73.097990881007448</v>
      </c>
      <c r="AK351" s="19">
        <f t="shared" si="1399"/>
        <v>73.097990881007448</v>
      </c>
      <c r="AL351" s="19">
        <f t="shared" si="1399"/>
        <v>73.097990881007448</v>
      </c>
      <c r="AM351" s="19">
        <f t="shared" si="1399"/>
        <v>27.411746580377795</v>
      </c>
      <c r="AN351" s="19">
        <f t="shared" si="1399"/>
        <v>27.411746580377795</v>
      </c>
      <c r="AO351" s="19">
        <f t="shared" si="1399"/>
        <v>0</v>
      </c>
      <c r="AP351" s="19">
        <f t="shared" si="1399"/>
        <v>0</v>
      </c>
    </row>
    <row r="352" spans="4:42" hidden="1" outlineLevel="1" x14ac:dyDescent="0.25">
      <c r="D352" s="1">
        <f t="shared" si="1388"/>
        <v>283</v>
      </c>
      <c r="F352" s="24">
        <f t="shared" si="1393"/>
        <v>50587</v>
      </c>
      <c r="G352" s="33">
        <f t="shared" si="1389"/>
        <v>414.15644932758318</v>
      </c>
      <c r="H352" s="34">
        <f t="shared" si="1397"/>
        <v>0</v>
      </c>
      <c r="I352" s="34">
        <f t="shared" si="1397"/>
        <v>0</v>
      </c>
      <c r="J352" s="34">
        <f t="shared" si="1397"/>
        <v>0</v>
      </c>
      <c r="K352" s="34">
        <f t="shared" si="1397"/>
        <v>0</v>
      </c>
      <c r="L352" s="34">
        <f t="shared" si="1397"/>
        <v>345.47937940136143</v>
      </c>
      <c r="M352" s="34">
        <f t="shared" si="1397"/>
        <v>0</v>
      </c>
      <c r="N352" s="34">
        <f t="shared" si="1397"/>
        <v>68.677069926221705</v>
      </c>
      <c r="O352" s="5"/>
      <c r="P352" s="19">
        <f t="shared" si="1398"/>
        <v>0</v>
      </c>
      <c r="Q352" s="19">
        <f t="shared" si="1398"/>
        <v>0</v>
      </c>
      <c r="R352" s="19">
        <f t="shared" si="1398"/>
        <v>0</v>
      </c>
      <c r="S352" s="19">
        <f t="shared" si="1398"/>
        <v>0</v>
      </c>
      <c r="T352" s="19">
        <f t="shared" si="1398"/>
        <v>0</v>
      </c>
      <c r="U352" s="19">
        <f t="shared" si="1398"/>
        <v>0</v>
      </c>
      <c r="V352" s="19">
        <f t="shared" si="1398"/>
        <v>0</v>
      </c>
      <c r="W352" s="19">
        <f t="shared" si="1398"/>
        <v>0</v>
      </c>
      <c r="X352" s="19">
        <f t="shared" si="1398"/>
        <v>0</v>
      </c>
      <c r="Y352" s="19">
        <f t="shared" si="1398"/>
        <v>0</v>
      </c>
      <c r="Z352" s="19">
        <f t="shared" si="1398"/>
        <v>0</v>
      </c>
      <c r="AA352" s="19">
        <f t="shared" si="1398"/>
        <v>0</v>
      </c>
      <c r="AB352" s="19">
        <f t="shared" si="1398"/>
        <v>0</v>
      </c>
      <c r="AC352" s="19">
        <f t="shared" si="1398"/>
        <v>0</v>
      </c>
      <c r="AD352" s="19">
        <f t="shared" si="1398"/>
        <v>68.677069926221705</v>
      </c>
      <c r="AE352" s="19">
        <v>0</v>
      </c>
      <c r="AF352" s="19">
        <v>0</v>
      </c>
      <c r="AG352" s="19">
        <f t="shared" si="1399"/>
        <v>0</v>
      </c>
      <c r="AH352" s="19">
        <f t="shared" si="1399"/>
        <v>0</v>
      </c>
      <c r="AI352" s="19">
        <f t="shared" si="1399"/>
        <v>72.732500926602413</v>
      </c>
      <c r="AJ352" s="19">
        <f t="shared" si="1399"/>
        <v>72.732500926602413</v>
      </c>
      <c r="AK352" s="19">
        <f t="shared" si="1399"/>
        <v>72.732500926602413</v>
      </c>
      <c r="AL352" s="19">
        <f t="shared" si="1399"/>
        <v>72.732500926602413</v>
      </c>
      <c r="AM352" s="19">
        <f t="shared" si="1399"/>
        <v>27.274687847475903</v>
      </c>
      <c r="AN352" s="19">
        <f t="shared" si="1399"/>
        <v>27.274687847475903</v>
      </c>
      <c r="AO352" s="19">
        <f t="shared" si="1399"/>
        <v>0</v>
      </c>
      <c r="AP352" s="19">
        <f t="shared" si="1399"/>
        <v>0</v>
      </c>
    </row>
    <row r="353" spans="1:42" collapsed="1" x14ac:dyDescent="0.25">
      <c r="D353" s="1">
        <f t="shared" si="1388"/>
        <v>295</v>
      </c>
      <c r="F353" s="24">
        <f t="shared" si="1393"/>
        <v>50952</v>
      </c>
      <c r="G353" s="33">
        <f t="shared" si="1389"/>
        <v>0</v>
      </c>
      <c r="H353" s="34">
        <f t="shared" si="1397"/>
        <v>0</v>
      </c>
      <c r="I353" s="34">
        <f t="shared" si="1397"/>
        <v>0</v>
      </c>
      <c r="J353" s="34">
        <f t="shared" si="1397"/>
        <v>0</v>
      </c>
      <c r="K353" s="34">
        <f t="shared" si="1397"/>
        <v>0</v>
      </c>
      <c r="L353" s="34">
        <f t="shared" si="1397"/>
        <v>0</v>
      </c>
      <c r="M353" s="34">
        <f t="shared" si="1397"/>
        <v>0</v>
      </c>
      <c r="N353" s="34">
        <f t="shared" si="1397"/>
        <v>0</v>
      </c>
      <c r="O353" s="5"/>
      <c r="P353" s="19">
        <f t="shared" si="1398"/>
        <v>0</v>
      </c>
      <c r="Q353" s="19">
        <f t="shared" si="1398"/>
        <v>0</v>
      </c>
      <c r="R353" s="19">
        <f t="shared" si="1398"/>
        <v>0</v>
      </c>
      <c r="S353" s="19">
        <f t="shared" si="1398"/>
        <v>0</v>
      </c>
      <c r="T353" s="19">
        <f t="shared" si="1398"/>
        <v>0</v>
      </c>
      <c r="U353" s="19">
        <f t="shared" si="1398"/>
        <v>0</v>
      </c>
      <c r="V353" s="19">
        <f t="shared" si="1398"/>
        <v>0</v>
      </c>
      <c r="W353" s="19">
        <f t="shared" si="1398"/>
        <v>0</v>
      </c>
      <c r="X353" s="19">
        <f t="shared" si="1398"/>
        <v>0</v>
      </c>
      <c r="Y353" s="19">
        <f t="shared" si="1398"/>
        <v>0</v>
      </c>
      <c r="Z353" s="19">
        <f t="shared" si="1398"/>
        <v>0</v>
      </c>
      <c r="AA353" s="19">
        <f t="shared" si="1398"/>
        <v>0</v>
      </c>
      <c r="AB353" s="19">
        <f t="shared" si="1398"/>
        <v>0</v>
      </c>
      <c r="AC353" s="19">
        <f t="shared" si="1398"/>
        <v>0</v>
      </c>
      <c r="AD353" s="19">
        <f t="shared" si="1398"/>
        <v>0</v>
      </c>
      <c r="AE353" s="19">
        <v>0</v>
      </c>
      <c r="AF353" s="19">
        <v>0</v>
      </c>
      <c r="AG353" s="19">
        <f t="shared" si="1399"/>
        <v>0</v>
      </c>
      <c r="AH353" s="19">
        <f t="shared" si="1399"/>
        <v>0</v>
      </c>
      <c r="AI353" s="19">
        <f t="shared" si="1399"/>
        <v>0</v>
      </c>
      <c r="AJ353" s="19">
        <f t="shared" si="1399"/>
        <v>0</v>
      </c>
      <c r="AK353" s="19">
        <f t="shared" si="1399"/>
        <v>0</v>
      </c>
      <c r="AL353" s="19">
        <f t="shared" si="1399"/>
        <v>0</v>
      </c>
      <c r="AM353" s="19">
        <f t="shared" si="1399"/>
        <v>0</v>
      </c>
      <c r="AN353" s="19">
        <f t="shared" si="1399"/>
        <v>0</v>
      </c>
      <c r="AO353" s="19">
        <f t="shared" si="1399"/>
        <v>0</v>
      </c>
      <c r="AP353" s="19">
        <f t="shared" si="1399"/>
        <v>0</v>
      </c>
    </row>
    <row r="354" spans="1:42" collapsed="1" x14ac:dyDescent="0.25">
      <c r="D354" s="1">
        <f t="shared" si="1388"/>
        <v>307</v>
      </c>
      <c r="F354" s="24">
        <f t="shared" si="1393"/>
        <v>51318</v>
      </c>
      <c r="G354" s="33">
        <f t="shared" si="1389"/>
        <v>0</v>
      </c>
      <c r="H354" s="34">
        <f t="shared" si="1397"/>
        <v>0</v>
      </c>
      <c r="I354" s="34">
        <f t="shared" si="1397"/>
        <v>0</v>
      </c>
      <c r="J354" s="34">
        <f t="shared" si="1397"/>
        <v>0</v>
      </c>
      <c r="K354" s="34">
        <f t="shared" si="1397"/>
        <v>0</v>
      </c>
      <c r="L354" s="34">
        <f t="shared" si="1397"/>
        <v>0</v>
      </c>
      <c r="M354" s="34">
        <f t="shared" si="1397"/>
        <v>0</v>
      </c>
      <c r="N354" s="34">
        <f t="shared" si="1397"/>
        <v>0</v>
      </c>
      <c r="O354" s="5"/>
      <c r="P354" s="19">
        <f t="shared" si="1398"/>
        <v>0</v>
      </c>
      <c r="Q354" s="19">
        <f t="shared" si="1398"/>
        <v>0</v>
      </c>
      <c r="R354" s="19">
        <f t="shared" si="1398"/>
        <v>0</v>
      </c>
      <c r="S354" s="19">
        <f t="shared" si="1398"/>
        <v>0</v>
      </c>
      <c r="T354" s="19">
        <f t="shared" si="1398"/>
        <v>0</v>
      </c>
      <c r="U354" s="19">
        <f t="shared" si="1398"/>
        <v>0</v>
      </c>
      <c r="V354" s="19">
        <f t="shared" si="1398"/>
        <v>0</v>
      </c>
      <c r="W354" s="19">
        <f t="shared" si="1398"/>
        <v>0</v>
      </c>
      <c r="X354" s="19">
        <f t="shared" si="1398"/>
        <v>0</v>
      </c>
      <c r="Y354" s="19">
        <f t="shared" si="1398"/>
        <v>0</v>
      </c>
      <c r="Z354" s="19">
        <f t="shared" si="1398"/>
        <v>0</v>
      </c>
      <c r="AA354" s="19">
        <f t="shared" si="1398"/>
        <v>0</v>
      </c>
      <c r="AB354" s="19">
        <f t="shared" si="1398"/>
        <v>0</v>
      </c>
      <c r="AC354" s="19">
        <f t="shared" si="1398"/>
        <v>0</v>
      </c>
      <c r="AD354" s="19">
        <f t="shared" si="1398"/>
        <v>0</v>
      </c>
      <c r="AE354" s="19">
        <v>0</v>
      </c>
      <c r="AF354" s="19">
        <v>0</v>
      </c>
      <c r="AG354" s="19">
        <f t="shared" si="1399"/>
        <v>0</v>
      </c>
      <c r="AH354" s="19">
        <f t="shared" si="1399"/>
        <v>0</v>
      </c>
      <c r="AI354" s="19">
        <f t="shared" si="1399"/>
        <v>0</v>
      </c>
      <c r="AJ354" s="19">
        <f t="shared" si="1399"/>
        <v>0</v>
      </c>
      <c r="AK354" s="19">
        <f t="shared" si="1399"/>
        <v>0</v>
      </c>
      <c r="AL354" s="19">
        <f t="shared" si="1399"/>
        <v>0</v>
      </c>
      <c r="AM354" s="19">
        <f t="shared" si="1399"/>
        <v>0</v>
      </c>
      <c r="AN354" s="19">
        <f t="shared" si="1399"/>
        <v>0</v>
      </c>
      <c r="AO354" s="19">
        <f t="shared" si="1399"/>
        <v>0</v>
      </c>
      <c r="AP354" s="19">
        <f t="shared" si="1399"/>
        <v>0</v>
      </c>
    </row>
    <row r="355" spans="1:42" x14ac:dyDescent="0.25">
      <c r="G355" s="21"/>
    </row>
    <row r="356" spans="1:42" x14ac:dyDescent="0.25">
      <c r="A356" s="4" t="s">
        <v>33</v>
      </c>
      <c r="B356" s="4" t="s">
        <v>15</v>
      </c>
      <c r="C356" s="4" t="s">
        <v>16</v>
      </c>
      <c r="D356" s="4" t="s">
        <v>34</v>
      </c>
      <c r="F356" s="22" t="s">
        <v>64</v>
      </c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</row>
    <row r="357" spans="1:42" x14ac:dyDescent="0.25">
      <c r="D357" s="1">
        <f t="shared" ref="D357:D382" si="1400">MATCH(F357,$F$15:$F$326,0)</f>
        <v>7</v>
      </c>
      <c r="F357" s="24">
        <v>42186</v>
      </c>
      <c r="G357" s="33">
        <f t="shared" ref="G357:G382" si="1401">SUM(P357:AQ357)</f>
        <v>0</v>
      </c>
      <c r="H357" s="34">
        <f t="shared" ref="H357:N366" si="1402">SUMIF($P$6:$AQ$6,H$6,$P357:$AQ357)</f>
        <v>0</v>
      </c>
      <c r="I357" s="34">
        <f t="shared" si="1402"/>
        <v>0</v>
      </c>
      <c r="J357" s="34">
        <f t="shared" si="1402"/>
        <v>0</v>
      </c>
      <c r="K357" s="34">
        <f t="shared" si="1402"/>
        <v>0</v>
      </c>
      <c r="L357" s="34">
        <f t="shared" si="1402"/>
        <v>0</v>
      </c>
      <c r="M357" s="34">
        <f t="shared" si="1402"/>
        <v>0</v>
      </c>
      <c r="N357" s="34">
        <f t="shared" si="1402"/>
        <v>0</v>
      </c>
      <c r="O357" s="5"/>
      <c r="P357" s="19">
        <f>P329*P$10</f>
        <v>0</v>
      </c>
      <c r="Q357" s="19">
        <f t="shared" ref="Q357:Y357" si="1403">Q329*Q$10</f>
        <v>0</v>
      </c>
      <c r="R357" s="19">
        <f t="shared" si="1403"/>
        <v>0</v>
      </c>
      <c r="S357" s="19">
        <f t="shared" si="1403"/>
        <v>0</v>
      </c>
      <c r="T357" s="19">
        <f t="shared" si="1403"/>
        <v>0</v>
      </c>
      <c r="U357" s="19">
        <f t="shared" si="1403"/>
        <v>0</v>
      </c>
      <c r="V357" s="19">
        <f t="shared" si="1403"/>
        <v>0</v>
      </c>
      <c r="W357" s="19">
        <f t="shared" si="1403"/>
        <v>0</v>
      </c>
      <c r="X357" s="19">
        <f t="shared" si="1403"/>
        <v>0</v>
      </c>
      <c r="Y357" s="19">
        <f t="shared" si="1403"/>
        <v>0</v>
      </c>
      <c r="Z357" s="19">
        <f t="shared" ref="Z357:AI372" si="1404">Z329*Z$10</f>
        <v>0</v>
      </c>
      <c r="AA357" s="19">
        <f t="shared" si="1404"/>
        <v>0</v>
      </c>
      <c r="AB357" s="19">
        <f t="shared" si="1404"/>
        <v>0</v>
      </c>
      <c r="AC357" s="19">
        <f t="shared" si="1404"/>
        <v>0</v>
      </c>
      <c r="AD357" s="19">
        <f t="shared" si="1404"/>
        <v>0</v>
      </c>
      <c r="AE357" s="19">
        <f t="shared" si="1404"/>
        <v>0</v>
      </c>
      <c r="AF357" s="19">
        <f t="shared" ref="AF357" si="1405">AF329*AF$10</f>
        <v>0</v>
      </c>
      <c r="AG357" s="19">
        <f t="shared" ref="AG357" si="1406">AG329*AG$10</f>
        <v>0</v>
      </c>
      <c r="AH357" s="19">
        <f t="shared" si="1404"/>
        <v>0</v>
      </c>
      <c r="AI357" s="19">
        <f t="shared" si="1404"/>
        <v>0</v>
      </c>
      <c r="AJ357" s="19">
        <f t="shared" ref="AJ357:AK357" si="1407">AJ329*AJ$10</f>
        <v>0</v>
      </c>
      <c r="AK357" s="19">
        <f t="shared" si="1407"/>
        <v>0</v>
      </c>
      <c r="AL357" s="19">
        <f t="shared" ref="AL357:AP357" si="1408">AL329*AL$10</f>
        <v>0</v>
      </c>
      <c r="AM357" s="19">
        <f t="shared" si="1408"/>
        <v>0</v>
      </c>
      <c r="AN357" s="19">
        <f t="shared" ref="AN357" si="1409">AN329*AN$10</f>
        <v>0</v>
      </c>
      <c r="AO357" s="19">
        <f t="shared" si="1408"/>
        <v>0</v>
      </c>
      <c r="AP357" s="19">
        <f t="shared" si="1408"/>
        <v>0</v>
      </c>
    </row>
    <row r="358" spans="1:42" x14ac:dyDescent="0.25">
      <c r="D358" s="1">
        <f t="shared" si="1400"/>
        <v>19</v>
      </c>
      <c r="F358" s="24">
        <f>EDATE(F357,12)</f>
        <v>42552</v>
      </c>
      <c r="G358" s="33">
        <f t="shared" si="1401"/>
        <v>31.906500000000001</v>
      </c>
      <c r="H358" s="34">
        <f t="shared" si="1402"/>
        <v>0</v>
      </c>
      <c r="I358" s="34">
        <f t="shared" si="1402"/>
        <v>3.5</v>
      </c>
      <c r="J358" s="34">
        <f t="shared" si="1402"/>
        <v>0</v>
      </c>
      <c r="K358" s="34">
        <f t="shared" si="1402"/>
        <v>25</v>
      </c>
      <c r="L358" s="34">
        <f t="shared" si="1402"/>
        <v>3.4065000000000003</v>
      </c>
      <c r="M358" s="34">
        <f t="shared" si="1402"/>
        <v>0</v>
      </c>
      <c r="N358" s="34">
        <f t="shared" si="1402"/>
        <v>0</v>
      </c>
      <c r="O358" s="5"/>
      <c r="P358" s="19">
        <f t="shared" ref="P358:P382" si="1410">P330*P$10</f>
        <v>3.5</v>
      </c>
      <c r="Q358" s="19">
        <f t="shared" ref="Q358:Y358" si="1411">Q330*Q$10</f>
        <v>0</v>
      </c>
      <c r="R358" s="19">
        <f t="shared" si="1411"/>
        <v>0</v>
      </c>
      <c r="S358" s="19">
        <f t="shared" si="1411"/>
        <v>0</v>
      </c>
      <c r="T358" s="19">
        <f t="shared" si="1411"/>
        <v>0</v>
      </c>
      <c r="U358" s="19">
        <f t="shared" si="1411"/>
        <v>0</v>
      </c>
      <c r="V358" s="19">
        <f t="shared" si="1411"/>
        <v>0</v>
      </c>
      <c r="W358" s="19">
        <f t="shared" si="1411"/>
        <v>0</v>
      </c>
      <c r="X358" s="19">
        <f t="shared" si="1411"/>
        <v>0</v>
      </c>
      <c r="Y358" s="19">
        <f t="shared" si="1411"/>
        <v>0</v>
      </c>
      <c r="Z358" s="19">
        <f t="shared" ref="Z358:AE358" si="1412">Z330*Z$10</f>
        <v>0</v>
      </c>
      <c r="AA358" s="19">
        <f t="shared" si="1412"/>
        <v>0</v>
      </c>
      <c r="AB358" s="19">
        <f t="shared" si="1412"/>
        <v>0</v>
      </c>
      <c r="AC358" s="19">
        <f t="shared" si="1404"/>
        <v>0</v>
      </c>
      <c r="AD358" s="19">
        <f t="shared" si="1412"/>
        <v>0</v>
      </c>
      <c r="AE358" s="19">
        <f t="shared" si="1412"/>
        <v>0</v>
      </c>
      <c r="AF358" s="19">
        <f t="shared" ref="AF358" si="1413">AF330*AF$10</f>
        <v>3.4065000000000003</v>
      </c>
      <c r="AG358" s="19">
        <f t="shared" ref="AG358" si="1414">AG330*AG$10</f>
        <v>25</v>
      </c>
      <c r="AH358" s="19">
        <f t="shared" si="1404"/>
        <v>0</v>
      </c>
      <c r="AI358" s="19">
        <f t="shared" si="1404"/>
        <v>0</v>
      </c>
      <c r="AJ358" s="19">
        <f t="shared" ref="AJ358:AK358" si="1415">AJ330*AJ$10</f>
        <v>0</v>
      </c>
      <c r="AK358" s="19">
        <f t="shared" si="1415"/>
        <v>0</v>
      </c>
      <c r="AL358" s="19">
        <f t="shared" ref="AL358:AP358" si="1416">AL330*AL$10</f>
        <v>0</v>
      </c>
      <c r="AM358" s="19">
        <f t="shared" si="1416"/>
        <v>0</v>
      </c>
      <c r="AN358" s="19">
        <f t="shared" ref="AN358" si="1417">AN330*AN$10</f>
        <v>0</v>
      </c>
      <c r="AO358" s="19">
        <f t="shared" si="1416"/>
        <v>0</v>
      </c>
      <c r="AP358" s="19">
        <f t="shared" si="1416"/>
        <v>0</v>
      </c>
    </row>
    <row r="359" spans="1:42" x14ac:dyDescent="0.25">
      <c r="D359" s="1">
        <f t="shared" si="1400"/>
        <v>31</v>
      </c>
      <c r="F359" s="24">
        <f t="shared" ref="F359:F382" si="1418">EDATE(F358,12)</f>
        <v>42917</v>
      </c>
      <c r="G359" s="33">
        <f t="shared" si="1401"/>
        <v>358.14567599999998</v>
      </c>
      <c r="H359" s="34">
        <f t="shared" si="1402"/>
        <v>0</v>
      </c>
      <c r="I359" s="34">
        <f t="shared" si="1402"/>
        <v>106.19540000000001</v>
      </c>
      <c r="J359" s="34">
        <f t="shared" si="1402"/>
        <v>0</v>
      </c>
      <c r="K359" s="34">
        <f t="shared" si="1402"/>
        <v>8.6020000000000003</v>
      </c>
      <c r="L359" s="34">
        <f t="shared" si="1402"/>
        <v>151.142776</v>
      </c>
      <c r="M359" s="34">
        <f t="shared" si="1402"/>
        <v>0</v>
      </c>
      <c r="N359" s="34">
        <f t="shared" si="1402"/>
        <v>92.205499999999986</v>
      </c>
      <c r="O359" s="5"/>
      <c r="P359" s="19">
        <f t="shared" si="1410"/>
        <v>3.5</v>
      </c>
      <c r="Q359" s="19">
        <f t="shared" ref="Q359:Y359" si="1419">Q331*Q$10</f>
        <v>5.6695000000000002</v>
      </c>
      <c r="R359" s="19">
        <f t="shared" si="1419"/>
        <v>2.9325000000000001</v>
      </c>
      <c r="S359" s="19">
        <f t="shared" si="1419"/>
        <v>11.6</v>
      </c>
      <c r="T359" s="19">
        <f t="shared" si="1419"/>
        <v>11.6</v>
      </c>
      <c r="U359" s="19">
        <f t="shared" si="1419"/>
        <v>16.221399999999999</v>
      </c>
      <c r="V359" s="19">
        <f t="shared" si="1419"/>
        <v>16.515000000000001</v>
      </c>
      <c r="W359" s="19">
        <f t="shared" si="1419"/>
        <v>11.0055</v>
      </c>
      <c r="X359" s="19">
        <f t="shared" si="1419"/>
        <v>11.6</v>
      </c>
      <c r="Y359" s="19">
        <f t="shared" si="1419"/>
        <v>11.6</v>
      </c>
      <c r="Z359" s="19">
        <f t="shared" ref="Z359:AE359" si="1420">Z331*Z$10</f>
        <v>11.6</v>
      </c>
      <c r="AA359" s="19">
        <f t="shared" si="1420"/>
        <v>11.6</v>
      </c>
      <c r="AB359" s="19">
        <f t="shared" si="1420"/>
        <v>11.6</v>
      </c>
      <c r="AC359" s="19">
        <f t="shared" si="1404"/>
        <v>29.36</v>
      </c>
      <c r="AD359" s="19">
        <f t="shared" si="1420"/>
        <v>0</v>
      </c>
      <c r="AE359" s="19">
        <f t="shared" si="1420"/>
        <v>3.67</v>
      </c>
      <c r="AF359" s="19">
        <f t="shared" ref="AF359" si="1421">AF331*AF$10</f>
        <v>4.5177760000000005</v>
      </c>
      <c r="AG359" s="19">
        <f t="shared" ref="AG359" si="1422">AG331*AG$10</f>
        <v>0</v>
      </c>
      <c r="AH359" s="19">
        <f t="shared" si="1404"/>
        <v>146.625</v>
      </c>
      <c r="AI359" s="19">
        <f t="shared" si="1404"/>
        <v>0</v>
      </c>
      <c r="AJ359" s="19">
        <f t="shared" ref="AJ359:AK359" si="1423">AJ331*AJ$10</f>
        <v>0</v>
      </c>
      <c r="AK359" s="19">
        <f t="shared" si="1423"/>
        <v>0</v>
      </c>
      <c r="AL359" s="19">
        <f t="shared" ref="AL359:AP359" si="1424">AL331*AL$10</f>
        <v>0</v>
      </c>
      <c r="AM359" s="19">
        <f t="shared" si="1424"/>
        <v>0</v>
      </c>
      <c r="AN359" s="19">
        <f t="shared" ref="AN359" si="1425">AN331*AN$10</f>
        <v>0</v>
      </c>
      <c r="AO359" s="19">
        <f t="shared" si="1424"/>
        <v>20.184999999999999</v>
      </c>
      <c r="AP359" s="19">
        <f t="shared" si="1424"/>
        <v>16.744</v>
      </c>
    </row>
    <row r="360" spans="1:42" hidden="1" outlineLevel="1" x14ac:dyDescent="0.25">
      <c r="D360" s="1">
        <f t="shared" si="1400"/>
        <v>43</v>
      </c>
      <c r="F360" s="24">
        <f t="shared" si="1418"/>
        <v>43282</v>
      </c>
      <c r="G360" s="33">
        <f t="shared" si="1401"/>
        <v>356.34790629999992</v>
      </c>
      <c r="H360" s="34">
        <f t="shared" si="1402"/>
        <v>0</v>
      </c>
      <c r="I360" s="34">
        <f t="shared" si="1402"/>
        <v>105.5249938</v>
      </c>
      <c r="J360" s="34">
        <f t="shared" si="1402"/>
        <v>0</v>
      </c>
      <c r="K360" s="34">
        <f t="shared" si="1402"/>
        <v>8.5331840000000003</v>
      </c>
      <c r="L360" s="34">
        <f t="shared" si="1402"/>
        <v>150.08422849999999</v>
      </c>
      <c r="M360" s="34">
        <f t="shared" si="1402"/>
        <v>0</v>
      </c>
      <c r="N360" s="34">
        <f t="shared" si="1402"/>
        <v>92.205499999999986</v>
      </c>
      <c r="O360" s="5"/>
      <c r="P360" s="19">
        <f t="shared" si="1410"/>
        <v>3.5</v>
      </c>
      <c r="Q360" s="19">
        <f t="shared" ref="Q360:Y360" si="1426">Q332*Q$10</f>
        <v>5.6241440000000003</v>
      </c>
      <c r="R360" s="19">
        <f t="shared" si="1426"/>
        <v>2.9090400000000001</v>
      </c>
      <c r="S360" s="19">
        <f t="shared" si="1426"/>
        <v>11.6</v>
      </c>
      <c r="T360" s="19">
        <f t="shared" si="1426"/>
        <v>11.6</v>
      </c>
      <c r="U360" s="19">
        <f t="shared" si="1426"/>
        <v>16.091628800000002</v>
      </c>
      <c r="V360" s="19">
        <f t="shared" si="1426"/>
        <v>16.38288</v>
      </c>
      <c r="W360" s="19">
        <f t="shared" si="1426"/>
        <v>11.0055</v>
      </c>
      <c r="X360" s="19">
        <f t="shared" si="1426"/>
        <v>11.6</v>
      </c>
      <c r="Y360" s="19">
        <f t="shared" si="1426"/>
        <v>11.6</v>
      </c>
      <c r="Z360" s="19">
        <f t="shared" ref="Z360:AE360" si="1427">Z332*Z$10</f>
        <v>11.6</v>
      </c>
      <c r="AA360" s="19">
        <f t="shared" si="1427"/>
        <v>11.6</v>
      </c>
      <c r="AB360" s="19">
        <f t="shared" si="1427"/>
        <v>11.6</v>
      </c>
      <c r="AC360" s="19">
        <f t="shared" si="1404"/>
        <v>29.15448</v>
      </c>
      <c r="AD360" s="19">
        <f t="shared" si="1427"/>
        <v>0</v>
      </c>
      <c r="AE360" s="19">
        <f t="shared" si="1427"/>
        <v>3.6516499999999996</v>
      </c>
      <c r="AF360" s="19">
        <f t="shared" ref="AF360" si="1428">AF332*AF$10</f>
        <v>4.4856035000000007</v>
      </c>
      <c r="AG360" s="19">
        <f t="shared" ref="AG360" si="1429">AG332*AG$10</f>
        <v>0</v>
      </c>
      <c r="AH360" s="19">
        <f t="shared" si="1404"/>
        <v>145.598625</v>
      </c>
      <c r="AI360" s="19">
        <f t="shared" si="1404"/>
        <v>0</v>
      </c>
      <c r="AJ360" s="19">
        <f t="shared" ref="AJ360:AK360" si="1430">AJ332*AJ$10</f>
        <v>0</v>
      </c>
      <c r="AK360" s="19">
        <f t="shared" si="1430"/>
        <v>0</v>
      </c>
      <c r="AL360" s="19">
        <f t="shared" ref="AL360:AP360" si="1431">AL332*AL$10</f>
        <v>0</v>
      </c>
      <c r="AM360" s="19">
        <f t="shared" si="1431"/>
        <v>0</v>
      </c>
      <c r="AN360" s="19">
        <f t="shared" ref="AN360" si="1432">AN332*AN$10</f>
        <v>0</v>
      </c>
      <c r="AO360" s="19">
        <f t="shared" si="1431"/>
        <v>20.084074999999999</v>
      </c>
      <c r="AP360" s="19">
        <f t="shared" si="1431"/>
        <v>16.66028</v>
      </c>
    </row>
    <row r="361" spans="1:42" hidden="1" outlineLevel="1" x14ac:dyDescent="0.25">
      <c r="D361" s="1">
        <f t="shared" si="1400"/>
        <v>55</v>
      </c>
      <c r="F361" s="24">
        <f t="shared" si="1418"/>
        <v>43647</v>
      </c>
      <c r="G361" s="33">
        <f t="shared" si="1401"/>
        <v>515.42149727259994</v>
      </c>
      <c r="H361" s="34">
        <f t="shared" si="1402"/>
        <v>0</v>
      </c>
      <c r="I361" s="34">
        <f t="shared" si="1402"/>
        <v>104.85821311960001</v>
      </c>
      <c r="J361" s="34">
        <f t="shared" si="1402"/>
        <v>0</v>
      </c>
      <c r="K361" s="34">
        <f t="shared" si="1402"/>
        <v>8.4649185279999983</v>
      </c>
      <c r="L361" s="34">
        <f t="shared" si="1402"/>
        <v>278.61286562500004</v>
      </c>
      <c r="M361" s="34">
        <f t="shared" si="1402"/>
        <v>0</v>
      </c>
      <c r="N361" s="34">
        <f t="shared" si="1402"/>
        <v>123.48549999999999</v>
      </c>
      <c r="O361" s="5"/>
      <c r="P361" s="19">
        <f t="shared" si="1410"/>
        <v>3.5</v>
      </c>
      <c r="Q361" s="19">
        <f t="shared" ref="Q361:Y361" si="1433">Q333*Q$10</f>
        <v>5.5791508479999994</v>
      </c>
      <c r="R361" s="19">
        <f t="shared" si="1433"/>
        <v>2.8857676799999998</v>
      </c>
      <c r="S361" s="19">
        <f t="shared" si="1433"/>
        <v>11.6</v>
      </c>
      <c r="T361" s="19">
        <f t="shared" si="1433"/>
        <v>11.6</v>
      </c>
      <c r="U361" s="19">
        <f t="shared" si="1433"/>
        <v>15.962895769599999</v>
      </c>
      <c r="V361" s="19">
        <f t="shared" si="1433"/>
        <v>16.251816959999999</v>
      </c>
      <c r="W361" s="19">
        <f t="shared" si="1433"/>
        <v>11.0055</v>
      </c>
      <c r="X361" s="19">
        <f t="shared" si="1433"/>
        <v>11.6</v>
      </c>
      <c r="Y361" s="19">
        <f t="shared" si="1433"/>
        <v>11.6</v>
      </c>
      <c r="Z361" s="19">
        <f t="shared" ref="Z361:AE361" si="1434">Z333*Z$10</f>
        <v>11.6</v>
      </c>
      <c r="AA361" s="19">
        <f t="shared" si="1434"/>
        <v>11.6</v>
      </c>
      <c r="AB361" s="19">
        <f t="shared" si="1434"/>
        <v>11.6</v>
      </c>
      <c r="AC361" s="19">
        <f t="shared" si="1404"/>
        <v>28.950398639999996</v>
      </c>
      <c r="AD361" s="19">
        <f t="shared" si="1434"/>
        <v>31.28</v>
      </c>
      <c r="AE361" s="19">
        <f t="shared" si="1434"/>
        <v>3.6333917499999999</v>
      </c>
      <c r="AF361" s="19">
        <f t="shared" ref="AF361" si="1435">AF333*AF$10</f>
        <v>4.453431000000001</v>
      </c>
      <c r="AG361" s="19">
        <f t="shared" ref="AG361" si="1436">AG333*AG$10</f>
        <v>0</v>
      </c>
      <c r="AH361" s="19">
        <f t="shared" si="1404"/>
        <v>144.579434625</v>
      </c>
      <c r="AI361" s="19">
        <f t="shared" si="1404"/>
        <v>27.28</v>
      </c>
      <c r="AJ361" s="19">
        <f t="shared" ref="AJ361:AK361" si="1437">AJ333*AJ$10</f>
        <v>27.28</v>
      </c>
      <c r="AK361" s="19">
        <f t="shared" si="1437"/>
        <v>27.28</v>
      </c>
      <c r="AL361" s="19">
        <f t="shared" ref="AL361:AP361" si="1438">AL333*AL$10</f>
        <v>27.28</v>
      </c>
      <c r="AM361" s="19">
        <f t="shared" si="1438"/>
        <v>10.23</v>
      </c>
      <c r="AN361" s="19">
        <f t="shared" ref="AN361" si="1439">AN333*AN$10</f>
        <v>10.23</v>
      </c>
      <c r="AO361" s="19">
        <f t="shared" si="1438"/>
        <v>19.983150000000002</v>
      </c>
      <c r="AP361" s="19">
        <f t="shared" si="1438"/>
        <v>16.576560000000001</v>
      </c>
    </row>
    <row r="362" spans="1:42" hidden="1" outlineLevel="1" x14ac:dyDescent="0.25">
      <c r="D362" s="1">
        <f t="shared" si="1400"/>
        <v>67</v>
      </c>
      <c r="F362" s="24">
        <f t="shared" si="1418"/>
        <v>44013</v>
      </c>
      <c r="G362" s="33">
        <f t="shared" si="1401"/>
        <v>512.74822693093415</v>
      </c>
      <c r="H362" s="34">
        <f t="shared" si="1402"/>
        <v>0</v>
      </c>
      <c r="I362" s="34">
        <f t="shared" si="1402"/>
        <v>104.19503066853321</v>
      </c>
      <c r="J362" s="34">
        <f t="shared" si="1402"/>
        <v>0</v>
      </c>
      <c r="K362" s="34">
        <f t="shared" si="1402"/>
        <v>8.3971991797759991</v>
      </c>
      <c r="L362" s="34">
        <f t="shared" si="1402"/>
        <v>276.92073708262501</v>
      </c>
      <c r="M362" s="34">
        <f t="shared" si="1402"/>
        <v>0</v>
      </c>
      <c r="N362" s="34">
        <f t="shared" si="1402"/>
        <v>123.23525999999998</v>
      </c>
      <c r="O362" s="5"/>
      <c r="P362" s="19">
        <f t="shared" si="1410"/>
        <v>3.5</v>
      </c>
      <c r="Q362" s="19">
        <f t="shared" ref="Q362:Y362" si="1440">Q334*Q$10</f>
        <v>5.5345176412159995</v>
      </c>
      <c r="R362" s="19">
        <f t="shared" si="1440"/>
        <v>2.86268153856</v>
      </c>
      <c r="S362" s="19">
        <f t="shared" si="1440"/>
        <v>11.6</v>
      </c>
      <c r="T362" s="19">
        <f t="shared" si="1440"/>
        <v>11.6</v>
      </c>
      <c r="U362" s="19">
        <f t="shared" si="1440"/>
        <v>15.8351926034432</v>
      </c>
      <c r="V362" s="19">
        <f t="shared" si="1440"/>
        <v>16.121802424319998</v>
      </c>
      <c r="W362" s="19">
        <f t="shared" si="1440"/>
        <v>11.0055</v>
      </c>
      <c r="X362" s="19">
        <f t="shared" si="1440"/>
        <v>11.6</v>
      </c>
      <c r="Y362" s="19">
        <f t="shared" si="1440"/>
        <v>11.6</v>
      </c>
      <c r="Z362" s="19">
        <f t="shared" ref="Z362:AE362" si="1441">Z334*Z$10</f>
        <v>11.6</v>
      </c>
      <c r="AA362" s="19">
        <f t="shared" si="1441"/>
        <v>11.6</v>
      </c>
      <c r="AB362" s="19">
        <f t="shared" si="1441"/>
        <v>11.6</v>
      </c>
      <c r="AC362" s="19">
        <f t="shared" si="1404"/>
        <v>28.747745849519998</v>
      </c>
      <c r="AD362" s="19">
        <f t="shared" si="1441"/>
        <v>31.02976</v>
      </c>
      <c r="AE362" s="19">
        <f t="shared" si="1441"/>
        <v>3.6152247912500002</v>
      </c>
      <c r="AF362" s="19">
        <f t="shared" ref="AF362" si="1442">AF334*AF$10</f>
        <v>4.4212585000000013</v>
      </c>
      <c r="AG362" s="19">
        <f t="shared" ref="AG362" si="1443">AG334*AG$10</f>
        <v>0</v>
      </c>
      <c r="AH362" s="19">
        <f t="shared" si="1404"/>
        <v>143.567378582625</v>
      </c>
      <c r="AI362" s="19">
        <f t="shared" si="1404"/>
        <v>27.143599999999999</v>
      </c>
      <c r="AJ362" s="19">
        <f t="shared" ref="AJ362:AK362" si="1444">AJ334*AJ$10</f>
        <v>27.143599999999999</v>
      </c>
      <c r="AK362" s="19">
        <f t="shared" si="1444"/>
        <v>27.143599999999999</v>
      </c>
      <c r="AL362" s="19">
        <f t="shared" ref="AL362:AP362" si="1445">AL334*AL$10</f>
        <v>27.143599999999999</v>
      </c>
      <c r="AM362" s="19">
        <f t="shared" si="1445"/>
        <v>10.178850000000001</v>
      </c>
      <c r="AN362" s="19">
        <f t="shared" ref="AN362" si="1446">AN334*AN$10</f>
        <v>10.178850000000001</v>
      </c>
      <c r="AO362" s="19">
        <f t="shared" si="1445"/>
        <v>19.882224999999998</v>
      </c>
      <c r="AP362" s="19">
        <f t="shared" si="1445"/>
        <v>16.492840000000001</v>
      </c>
    </row>
    <row r="363" spans="1:42" hidden="1" outlineLevel="1" x14ac:dyDescent="0.25">
      <c r="D363" s="1">
        <f t="shared" si="1400"/>
        <v>79</v>
      </c>
      <c r="F363" s="24">
        <f t="shared" si="1418"/>
        <v>44378</v>
      </c>
      <c r="G363" s="33">
        <f t="shared" si="1401"/>
        <v>510.09139530229254</v>
      </c>
      <c r="H363" s="34">
        <f t="shared" si="1402"/>
        <v>0</v>
      </c>
      <c r="I363" s="34">
        <f t="shared" si="1402"/>
        <v>103.5354193634082</v>
      </c>
      <c r="J363" s="34">
        <f t="shared" si="1402"/>
        <v>0</v>
      </c>
      <c r="K363" s="34">
        <f t="shared" si="1402"/>
        <v>8.3300215863377911</v>
      </c>
      <c r="L363" s="34">
        <f t="shared" si="1402"/>
        <v>275.23893243254662</v>
      </c>
      <c r="M363" s="34">
        <f t="shared" si="1402"/>
        <v>0</v>
      </c>
      <c r="N363" s="34">
        <f t="shared" si="1402"/>
        <v>122.98702191999999</v>
      </c>
      <c r="O363" s="5"/>
      <c r="P363" s="19">
        <f t="shared" si="1410"/>
        <v>3.5</v>
      </c>
      <c r="Q363" s="19">
        <f t="shared" ref="Q363:Y363" si="1447">Q335*Q$10</f>
        <v>5.4902415000862712</v>
      </c>
      <c r="R363" s="19">
        <f t="shared" si="1447"/>
        <v>2.8397800862515199</v>
      </c>
      <c r="S363" s="19">
        <f t="shared" si="1447"/>
        <v>11.6</v>
      </c>
      <c r="T363" s="19">
        <f t="shared" si="1447"/>
        <v>11.6</v>
      </c>
      <c r="U363" s="19">
        <f t="shared" si="1447"/>
        <v>15.708511062615653</v>
      </c>
      <c r="V363" s="19">
        <f t="shared" si="1447"/>
        <v>15.992828004925437</v>
      </c>
      <c r="W363" s="19">
        <f t="shared" si="1447"/>
        <v>11.0055</v>
      </c>
      <c r="X363" s="19">
        <f t="shared" si="1447"/>
        <v>11.6</v>
      </c>
      <c r="Y363" s="19">
        <f t="shared" si="1447"/>
        <v>11.6</v>
      </c>
      <c r="Z363" s="19">
        <f t="shared" ref="Z363:AE363" si="1448">Z335*Z$10</f>
        <v>11.6</v>
      </c>
      <c r="AA363" s="19">
        <f t="shared" si="1448"/>
        <v>11.6</v>
      </c>
      <c r="AB363" s="19">
        <f t="shared" si="1448"/>
        <v>11.6</v>
      </c>
      <c r="AC363" s="19">
        <f t="shared" si="1404"/>
        <v>28.546511628573356</v>
      </c>
      <c r="AD363" s="19">
        <f t="shared" si="1448"/>
        <v>30.781521919999996</v>
      </c>
      <c r="AE363" s="19">
        <f t="shared" si="1448"/>
        <v>3.5971486672937503</v>
      </c>
      <c r="AF363" s="19">
        <f t="shared" ref="AF363" si="1449">AF335*AF$10</f>
        <v>4.3890860000000007</v>
      </c>
      <c r="AG363" s="19">
        <f t="shared" ref="AG363" si="1450">AG335*AG$10</f>
        <v>0</v>
      </c>
      <c r="AH363" s="19">
        <f t="shared" si="1404"/>
        <v>142.56240693254662</v>
      </c>
      <c r="AI363" s="19">
        <f t="shared" si="1404"/>
        <v>27.007882000000002</v>
      </c>
      <c r="AJ363" s="19">
        <f t="shared" ref="AJ363:AK363" si="1451">AJ335*AJ$10</f>
        <v>27.007882000000002</v>
      </c>
      <c r="AK363" s="19">
        <f t="shared" si="1451"/>
        <v>27.007882000000002</v>
      </c>
      <c r="AL363" s="19">
        <f t="shared" ref="AL363:AP363" si="1452">AL335*AL$10</f>
        <v>27.007882000000002</v>
      </c>
      <c r="AM363" s="19">
        <f t="shared" si="1452"/>
        <v>10.127955750000002</v>
      </c>
      <c r="AN363" s="19">
        <f t="shared" ref="AN363" si="1453">AN335*AN$10</f>
        <v>10.127955750000002</v>
      </c>
      <c r="AO363" s="19">
        <f t="shared" si="1452"/>
        <v>19.781299999999998</v>
      </c>
      <c r="AP363" s="19">
        <f t="shared" si="1452"/>
        <v>16.409120000000001</v>
      </c>
    </row>
    <row r="364" spans="1:42" hidden="1" outlineLevel="1" x14ac:dyDescent="0.25">
      <c r="D364" s="1">
        <f t="shared" si="1400"/>
        <v>91</v>
      </c>
      <c r="F364" s="24">
        <f t="shared" si="1418"/>
        <v>44743</v>
      </c>
      <c r="G364" s="33">
        <f t="shared" si="1401"/>
        <v>507.45088937093732</v>
      </c>
      <c r="H364" s="34">
        <f t="shared" si="1402"/>
        <v>0</v>
      </c>
      <c r="I364" s="34">
        <f t="shared" si="1402"/>
        <v>102.87935232613138</v>
      </c>
      <c r="J364" s="34">
        <f t="shared" si="1402"/>
        <v>0</v>
      </c>
      <c r="K364" s="34">
        <f t="shared" si="1402"/>
        <v>8.2633814136470889</v>
      </c>
      <c r="L364" s="34">
        <f t="shared" si="1402"/>
        <v>273.56738588651882</v>
      </c>
      <c r="M364" s="34">
        <f t="shared" si="1402"/>
        <v>0</v>
      </c>
      <c r="N364" s="34">
        <f t="shared" si="1402"/>
        <v>122.74076974463998</v>
      </c>
      <c r="O364" s="5"/>
      <c r="P364" s="19">
        <f t="shared" si="1410"/>
        <v>3.5</v>
      </c>
      <c r="Q364" s="19">
        <f t="shared" ref="Q364:Y364" si="1454">Q336*Q$10</f>
        <v>5.4463195680855812</v>
      </c>
      <c r="R364" s="19">
        <f t="shared" si="1454"/>
        <v>2.8170618455615077</v>
      </c>
      <c r="S364" s="19">
        <f t="shared" si="1454"/>
        <v>11.6</v>
      </c>
      <c r="T364" s="19">
        <f t="shared" si="1454"/>
        <v>11.6</v>
      </c>
      <c r="U364" s="19">
        <f t="shared" si="1454"/>
        <v>15.582842974114728</v>
      </c>
      <c r="V364" s="19">
        <f t="shared" si="1454"/>
        <v>15.864885380886035</v>
      </c>
      <c r="W364" s="19">
        <f t="shared" si="1454"/>
        <v>11.0055</v>
      </c>
      <c r="X364" s="19">
        <f t="shared" si="1454"/>
        <v>11.6</v>
      </c>
      <c r="Y364" s="19">
        <f t="shared" si="1454"/>
        <v>11.6</v>
      </c>
      <c r="Z364" s="19">
        <f t="shared" ref="Z364:AE364" si="1455">Z336*Z$10</f>
        <v>11.6</v>
      </c>
      <c r="AA364" s="19">
        <f t="shared" si="1455"/>
        <v>11.6</v>
      </c>
      <c r="AB364" s="19">
        <f t="shared" si="1455"/>
        <v>11.6</v>
      </c>
      <c r="AC364" s="19">
        <f t="shared" si="1404"/>
        <v>28.346686047173343</v>
      </c>
      <c r="AD364" s="19">
        <f t="shared" si="1455"/>
        <v>30.535269744639997</v>
      </c>
      <c r="AE364" s="19">
        <f t="shared" si="1455"/>
        <v>3.5791629239572815</v>
      </c>
      <c r="AF364" s="19">
        <f t="shared" ref="AF364" si="1456">AF336*AF$10</f>
        <v>4.3569135000000001</v>
      </c>
      <c r="AG364" s="19">
        <f t="shared" ref="AG364" si="1457">AG336*AG$10</f>
        <v>0</v>
      </c>
      <c r="AH364" s="19">
        <f t="shared" si="1404"/>
        <v>141.56447008401881</v>
      </c>
      <c r="AI364" s="19">
        <f t="shared" si="1404"/>
        <v>26.872842590000005</v>
      </c>
      <c r="AJ364" s="19">
        <f t="shared" ref="AJ364:AK364" si="1458">AJ336*AJ$10</f>
        <v>26.872842590000005</v>
      </c>
      <c r="AK364" s="19">
        <f t="shared" si="1458"/>
        <v>26.872842590000005</v>
      </c>
      <c r="AL364" s="19">
        <f t="shared" ref="AL364:AP364" si="1459">AL336*AL$10</f>
        <v>26.872842590000005</v>
      </c>
      <c r="AM364" s="19">
        <f t="shared" si="1459"/>
        <v>10.07731597125</v>
      </c>
      <c r="AN364" s="19">
        <f t="shared" ref="AN364" si="1460">AN336*AN$10</f>
        <v>10.07731597125</v>
      </c>
      <c r="AO364" s="19">
        <f t="shared" si="1459"/>
        <v>19.680374999999998</v>
      </c>
      <c r="AP364" s="19">
        <f t="shared" si="1459"/>
        <v>16.325399999999998</v>
      </c>
    </row>
    <row r="365" spans="1:42" hidden="1" outlineLevel="1" x14ac:dyDescent="0.25">
      <c r="D365" s="1">
        <f t="shared" si="1400"/>
        <v>103</v>
      </c>
      <c r="F365" s="24">
        <f t="shared" si="1418"/>
        <v>45108</v>
      </c>
      <c r="G365" s="33">
        <f t="shared" si="1401"/>
        <v>504.82659691578033</v>
      </c>
      <c r="H365" s="34">
        <f t="shared" si="1402"/>
        <v>0</v>
      </c>
      <c r="I365" s="34">
        <f t="shared" si="1402"/>
        <v>102.22680288234139</v>
      </c>
      <c r="J365" s="34">
        <f t="shared" si="1402"/>
        <v>0</v>
      </c>
      <c r="K365" s="34">
        <f t="shared" si="1402"/>
        <v>8.197274362337911</v>
      </c>
      <c r="L365" s="34">
        <f t="shared" si="1402"/>
        <v>271.9060320844182</v>
      </c>
      <c r="M365" s="34">
        <f t="shared" si="1402"/>
        <v>0</v>
      </c>
      <c r="N365" s="34">
        <f t="shared" si="1402"/>
        <v>122.49648758668286</v>
      </c>
      <c r="O365" s="5"/>
      <c r="P365" s="19">
        <f t="shared" si="1410"/>
        <v>3.5</v>
      </c>
      <c r="Q365" s="19">
        <f t="shared" ref="Q365:Y365" si="1461">Q337*Q$10</f>
        <v>5.4027490115408963</v>
      </c>
      <c r="R365" s="19">
        <f t="shared" si="1461"/>
        <v>2.7945253507970156</v>
      </c>
      <c r="S365" s="19">
        <f t="shared" si="1461"/>
        <v>11.6</v>
      </c>
      <c r="T365" s="19">
        <f t="shared" si="1461"/>
        <v>11.6</v>
      </c>
      <c r="U365" s="19">
        <f t="shared" si="1461"/>
        <v>15.458180230321808</v>
      </c>
      <c r="V365" s="19">
        <f t="shared" si="1461"/>
        <v>15.737966297838947</v>
      </c>
      <c r="W365" s="19">
        <f t="shared" si="1461"/>
        <v>11.0055</v>
      </c>
      <c r="X365" s="19">
        <f t="shared" si="1461"/>
        <v>11.6</v>
      </c>
      <c r="Y365" s="19">
        <f t="shared" si="1461"/>
        <v>11.6</v>
      </c>
      <c r="Z365" s="19">
        <f t="shared" ref="Z365:AE365" si="1462">Z337*Z$10</f>
        <v>11.6</v>
      </c>
      <c r="AA365" s="19">
        <f t="shared" si="1462"/>
        <v>11.6</v>
      </c>
      <c r="AB365" s="19">
        <f t="shared" si="1462"/>
        <v>11.6</v>
      </c>
      <c r="AC365" s="19">
        <f t="shared" si="1404"/>
        <v>28.148259244843132</v>
      </c>
      <c r="AD365" s="19">
        <f t="shared" si="1462"/>
        <v>30.290987586682874</v>
      </c>
      <c r="AE365" s="19">
        <f t="shared" si="1462"/>
        <v>3.561267109337495</v>
      </c>
      <c r="AF365" s="19">
        <f t="shared" ref="AF365" si="1463">AF337*AF$10</f>
        <v>4.3247409999999995</v>
      </c>
      <c r="AG365" s="19">
        <f t="shared" ref="AG365" si="1464">AG337*AG$10</f>
        <v>0</v>
      </c>
      <c r="AH365" s="19">
        <f t="shared" si="1404"/>
        <v>140.57351879343068</v>
      </c>
      <c r="AI365" s="19">
        <f t="shared" si="1404"/>
        <v>26.738478377050004</v>
      </c>
      <c r="AJ365" s="19">
        <f t="shared" ref="AJ365:AK365" si="1465">AJ337*AJ$10</f>
        <v>26.738478377050004</v>
      </c>
      <c r="AK365" s="19">
        <f t="shared" si="1465"/>
        <v>26.738478377050004</v>
      </c>
      <c r="AL365" s="19">
        <f t="shared" ref="AL365:AP365" si="1466">AL337*AL$10</f>
        <v>26.738478377050004</v>
      </c>
      <c r="AM365" s="19">
        <f t="shared" si="1466"/>
        <v>10.026929391393752</v>
      </c>
      <c r="AN365" s="19">
        <f t="shared" ref="AN365" si="1467">AN337*AN$10</f>
        <v>10.026929391393752</v>
      </c>
      <c r="AO365" s="19">
        <f t="shared" si="1466"/>
        <v>19.579450000000001</v>
      </c>
      <c r="AP365" s="19">
        <f t="shared" si="1466"/>
        <v>16.241679999999999</v>
      </c>
    </row>
    <row r="366" spans="1:42" hidden="1" outlineLevel="1" x14ac:dyDescent="0.25">
      <c r="D366" s="1">
        <f t="shared" si="1400"/>
        <v>115</v>
      </c>
      <c r="F366" s="24">
        <f t="shared" si="1418"/>
        <v>45474</v>
      </c>
      <c r="G366" s="33">
        <f t="shared" si="1401"/>
        <v>502.21840650469341</v>
      </c>
      <c r="H366" s="34">
        <f t="shared" si="1402"/>
        <v>0</v>
      </c>
      <c r="I366" s="34">
        <f t="shared" si="1402"/>
        <v>101.57774455985552</v>
      </c>
      <c r="J366" s="34">
        <f t="shared" si="1402"/>
        <v>0</v>
      </c>
      <c r="K366" s="34">
        <f t="shared" si="1402"/>
        <v>8.131696167439209</v>
      </c>
      <c r="L366" s="34">
        <f t="shared" si="1402"/>
        <v>270.25480609140931</v>
      </c>
      <c r="M366" s="34">
        <f t="shared" si="1402"/>
        <v>0</v>
      </c>
      <c r="N366" s="34">
        <f t="shared" si="1402"/>
        <v>122.25415968598941</v>
      </c>
      <c r="O366" s="5"/>
      <c r="P366" s="19">
        <f t="shared" si="1410"/>
        <v>3.5</v>
      </c>
      <c r="Q366" s="19">
        <f t="shared" ref="Q366:Y366" si="1468">Q338*Q$10</f>
        <v>5.3595270194485698</v>
      </c>
      <c r="R366" s="19">
        <f t="shared" si="1468"/>
        <v>2.7721691479906396</v>
      </c>
      <c r="S366" s="19">
        <f t="shared" si="1468"/>
        <v>11.6</v>
      </c>
      <c r="T366" s="19">
        <f t="shared" si="1468"/>
        <v>11.6</v>
      </c>
      <c r="U366" s="19">
        <f t="shared" si="1468"/>
        <v>15.334514788479236</v>
      </c>
      <c r="V366" s="19">
        <f t="shared" si="1468"/>
        <v>15.612062567456235</v>
      </c>
      <c r="W366" s="19">
        <f t="shared" si="1468"/>
        <v>11.0055</v>
      </c>
      <c r="X366" s="19">
        <f t="shared" si="1468"/>
        <v>11.6</v>
      </c>
      <c r="Y366" s="19">
        <f t="shared" si="1468"/>
        <v>11.6</v>
      </c>
      <c r="Z366" s="19">
        <f t="shared" ref="Z366:AE366" si="1469">Z338*Z$10</f>
        <v>11.6</v>
      </c>
      <c r="AA366" s="19">
        <f t="shared" si="1469"/>
        <v>11.6</v>
      </c>
      <c r="AB366" s="19">
        <f t="shared" si="1469"/>
        <v>11.6</v>
      </c>
      <c r="AC366" s="19">
        <f t="shared" si="1404"/>
        <v>27.95122143012923</v>
      </c>
      <c r="AD366" s="19">
        <f t="shared" si="1469"/>
        <v>30.048659685989417</v>
      </c>
      <c r="AE366" s="19">
        <f t="shared" si="1469"/>
        <v>3.543460773790807</v>
      </c>
      <c r="AF366" s="19">
        <f t="shared" ref="AF366" si="1470">AF338*AF$10</f>
        <v>4.2925685000000007</v>
      </c>
      <c r="AG366" s="19">
        <f t="shared" ref="AG366" si="1471">AG338*AG$10</f>
        <v>0</v>
      </c>
      <c r="AH366" s="19">
        <f t="shared" si="1404"/>
        <v>139.58950416187665</v>
      </c>
      <c r="AI366" s="19">
        <f t="shared" si="1404"/>
        <v>26.604785985164757</v>
      </c>
      <c r="AJ366" s="19">
        <f t="shared" ref="AJ366:AK366" si="1472">AJ338*AJ$10</f>
        <v>26.604785985164757</v>
      </c>
      <c r="AK366" s="19">
        <f t="shared" si="1472"/>
        <v>26.604785985164757</v>
      </c>
      <c r="AL366" s="19">
        <f t="shared" ref="AL366:AP366" si="1473">AL338*AL$10</f>
        <v>26.604785985164757</v>
      </c>
      <c r="AM366" s="19">
        <f t="shared" si="1473"/>
        <v>9.9767947444367824</v>
      </c>
      <c r="AN366" s="19">
        <f t="shared" ref="AN366" si="1474">AN338*AN$10</f>
        <v>9.9767947444367824</v>
      </c>
      <c r="AO366" s="19">
        <f t="shared" si="1473"/>
        <v>19.478524999999998</v>
      </c>
      <c r="AP366" s="19">
        <f t="shared" si="1473"/>
        <v>16.157959999999999</v>
      </c>
    </row>
    <row r="367" spans="1:42" hidden="1" outlineLevel="1" x14ac:dyDescent="0.25">
      <c r="D367" s="1">
        <f t="shared" si="1400"/>
        <v>127</v>
      </c>
      <c r="F367" s="24">
        <f t="shared" si="1418"/>
        <v>45839</v>
      </c>
      <c r="G367" s="33">
        <f t="shared" si="1401"/>
        <v>499.62620748885763</v>
      </c>
      <c r="H367" s="34">
        <f t="shared" ref="H367:N376" si="1475">SUMIF($P$6:$AQ$6,H$6,$P367:$AQ367)</f>
        <v>0</v>
      </c>
      <c r="I367" s="34">
        <f t="shared" si="1475"/>
        <v>100.93215108712816</v>
      </c>
      <c r="J367" s="34">
        <f t="shared" si="1475"/>
        <v>0</v>
      </c>
      <c r="K367" s="34">
        <f t="shared" si="1475"/>
        <v>8.0666425980996941</v>
      </c>
      <c r="L367" s="34">
        <f t="shared" si="1475"/>
        <v>268.61364339512846</v>
      </c>
      <c r="M367" s="34">
        <f t="shared" si="1475"/>
        <v>0</v>
      </c>
      <c r="N367" s="34">
        <f t="shared" si="1475"/>
        <v>122.01377040850149</v>
      </c>
      <c r="O367" s="5"/>
      <c r="P367" s="19">
        <f t="shared" si="1410"/>
        <v>3.5</v>
      </c>
      <c r="Q367" s="19">
        <f t="shared" ref="Q367:Y367" si="1476">Q339*Q$10</f>
        <v>5.3166508032929807</v>
      </c>
      <c r="R367" s="19">
        <f t="shared" si="1476"/>
        <v>2.7499917948067143</v>
      </c>
      <c r="S367" s="19">
        <f t="shared" si="1476"/>
        <v>11.6</v>
      </c>
      <c r="T367" s="19">
        <f t="shared" si="1476"/>
        <v>11.6</v>
      </c>
      <c r="U367" s="19">
        <f t="shared" si="1476"/>
        <v>15.211838670171403</v>
      </c>
      <c r="V367" s="19">
        <f t="shared" si="1476"/>
        <v>15.487166066916584</v>
      </c>
      <c r="W367" s="19">
        <f t="shared" si="1476"/>
        <v>11.0055</v>
      </c>
      <c r="X367" s="19">
        <f t="shared" si="1476"/>
        <v>11.6</v>
      </c>
      <c r="Y367" s="19">
        <f t="shared" si="1476"/>
        <v>11.6</v>
      </c>
      <c r="Z367" s="19">
        <f t="shared" ref="Z367:AE367" si="1477">Z339*Z$10</f>
        <v>11.6</v>
      </c>
      <c r="AA367" s="19">
        <f t="shared" si="1477"/>
        <v>11.6</v>
      </c>
      <c r="AB367" s="19">
        <f t="shared" si="1477"/>
        <v>11.6</v>
      </c>
      <c r="AC367" s="19">
        <f t="shared" si="1404"/>
        <v>27.755562880118323</v>
      </c>
      <c r="AD367" s="19">
        <f t="shared" si="1477"/>
        <v>29.808270408501496</v>
      </c>
      <c r="AE367" s="19">
        <f t="shared" si="1477"/>
        <v>3.5257434699218537</v>
      </c>
      <c r="AF367" s="19">
        <f t="shared" ref="AF367" si="1478">AF339*AF$10</f>
        <v>4.2603960000000018</v>
      </c>
      <c r="AG367" s="19">
        <f t="shared" ref="AG367" si="1479">AG339*AG$10</f>
        <v>0</v>
      </c>
      <c r="AH367" s="19">
        <f t="shared" si="1404"/>
        <v>138.61237763274349</v>
      </c>
      <c r="AI367" s="19">
        <f t="shared" si="1404"/>
        <v>26.47176205523893</v>
      </c>
      <c r="AJ367" s="19">
        <f t="shared" ref="AJ367:AK367" si="1480">AJ339*AJ$10</f>
        <v>26.47176205523893</v>
      </c>
      <c r="AK367" s="19">
        <f t="shared" si="1480"/>
        <v>26.47176205523893</v>
      </c>
      <c r="AL367" s="19">
        <f t="shared" ref="AL367:AP367" si="1481">AL339*AL$10</f>
        <v>26.47176205523893</v>
      </c>
      <c r="AM367" s="19">
        <f t="shared" si="1481"/>
        <v>9.9269107707145992</v>
      </c>
      <c r="AN367" s="19">
        <f t="shared" ref="AN367" si="1482">AN339*AN$10</f>
        <v>9.9269107707145992</v>
      </c>
      <c r="AO367" s="19">
        <f t="shared" si="1481"/>
        <v>19.377599999999997</v>
      </c>
      <c r="AP367" s="19">
        <f t="shared" si="1481"/>
        <v>16.07424</v>
      </c>
    </row>
    <row r="368" spans="1:42" hidden="1" outlineLevel="1" x14ac:dyDescent="0.25">
      <c r="D368" s="1">
        <f t="shared" si="1400"/>
        <v>139</v>
      </c>
      <c r="F368" s="24">
        <f t="shared" si="1418"/>
        <v>46204</v>
      </c>
      <c r="G368" s="33">
        <f t="shared" si="1401"/>
        <v>497.04988999715675</v>
      </c>
      <c r="H368" s="34">
        <f t="shared" si="1475"/>
        <v>0</v>
      </c>
      <c r="I368" s="34">
        <f t="shared" si="1475"/>
        <v>100.28999639172102</v>
      </c>
      <c r="J368" s="34">
        <f t="shared" si="1475"/>
        <v>0</v>
      </c>
      <c r="K368" s="34">
        <f t="shared" si="1475"/>
        <v>8.0021094573148979</v>
      </c>
      <c r="L368" s="34">
        <f t="shared" si="1475"/>
        <v>266.98247990288735</v>
      </c>
      <c r="M368" s="34">
        <f t="shared" si="1475"/>
        <v>0</v>
      </c>
      <c r="N368" s="34">
        <f t="shared" si="1475"/>
        <v>121.77530424523347</v>
      </c>
      <c r="O368" s="5"/>
      <c r="P368" s="19">
        <f t="shared" si="1410"/>
        <v>3.5</v>
      </c>
      <c r="Q368" s="19">
        <f t="shared" ref="Q368:Y368" si="1483">Q340*Q$10</f>
        <v>5.2741175968666374</v>
      </c>
      <c r="R368" s="19">
        <f t="shared" si="1483"/>
        <v>2.7279918604482605</v>
      </c>
      <c r="S368" s="19">
        <f t="shared" si="1483"/>
        <v>11.6</v>
      </c>
      <c r="T368" s="19">
        <f t="shared" si="1483"/>
        <v>11.6</v>
      </c>
      <c r="U368" s="19">
        <f t="shared" si="1483"/>
        <v>15.090143960810032</v>
      </c>
      <c r="V368" s="19">
        <f t="shared" si="1483"/>
        <v>15.363268738381253</v>
      </c>
      <c r="W368" s="19">
        <f t="shared" si="1483"/>
        <v>11.0055</v>
      </c>
      <c r="X368" s="19">
        <f t="shared" si="1483"/>
        <v>11.6</v>
      </c>
      <c r="Y368" s="19">
        <f t="shared" si="1483"/>
        <v>11.6</v>
      </c>
      <c r="Z368" s="19">
        <f t="shared" ref="Z368:AE368" si="1484">Z340*Z$10</f>
        <v>11.6</v>
      </c>
      <c r="AA368" s="19">
        <f t="shared" si="1484"/>
        <v>11.6</v>
      </c>
      <c r="AB368" s="19">
        <f t="shared" si="1484"/>
        <v>11.6</v>
      </c>
      <c r="AC368" s="19">
        <f t="shared" si="1404"/>
        <v>27.561273939957491</v>
      </c>
      <c r="AD368" s="19">
        <f t="shared" si="1484"/>
        <v>29.569804245233485</v>
      </c>
      <c r="AE368" s="19">
        <f t="shared" si="1484"/>
        <v>3.508114752572244</v>
      </c>
      <c r="AF368" s="19">
        <f t="shared" ref="AF368" si="1485">AF340*AF$10</f>
        <v>4.2282235000000004</v>
      </c>
      <c r="AG368" s="19">
        <f t="shared" ref="AG368" si="1486">AG340*AG$10</f>
        <v>0</v>
      </c>
      <c r="AH368" s="19">
        <f t="shared" si="1404"/>
        <v>137.64209098931428</v>
      </c>
      <c r="AI368" s="19">
        <f t="shared" si="1404"/>
        <v>26.339403244962732</v>
      </c>
      <c r="AJ368" s="19">
        <f t="shared" ref="AJ368:AK368" si="1487">AJ340*AJ$10</f>
        <v>26.339403244962732</v>
      </c>
      <c r="AK368" s="19">
        <f t="shared" si="1487"/>
        <v>26.339403244962732</v>
      </c>
      <c r="AL368" s="19">
        <f t="shared" ref="AL368:AP368" si="1488">AL340*AL$10</f>
        <v>26.339403244962732</v>
      </c>
      <c r="AM368" s="19">
        <f t="shared" si="1488"/>
        <v>9.8772762168610253</v>
      </c>
      <c r="AN368" s="19">
        <f t="shared" ref="AN368" si="1489">AN340*AN$10</f>
        <v>9.8772762168610253</v>
      </c>
      <c r="AO368" s="19">
        <f t="shared" si="1488"/>
        <v>19.276674999999997</v>
      </c>
      <c r="AP368" s="19">
        <f t="shared" si="1488"/>
        <v>15.99052</v>
      </c>
    </row>
    <row r="369" spans="4:42" hidden="1" outlineLevel="1" x14ac:dyDescent="0.25">
      <c r="D369" s="1">
        <f t="shared" si="1400"/>
        <v>151</v>
      </c>
      <c r="F369" s="24">
        <f t="shared" si="1418"/>
        <v>46569</v>
      </c>
      <c r="G369" s="33">
        <f t="shared" si="1401"/>
        <v>494.48934493060722</v>
      </c>
      <c r="H369" s="34">
        <f t="shared" si="1475"/>
        <v>0</v>
      </c>
      <c r="I369" s="34">
        <f t="shared" si="1475"/>
        <v>99.651254598784931</v>
      </c>
      <c r="J369" s="34">
        <f t="shared" si="1475"/>
        <v>0</v>
      </c>
      <c r="K369" s="34">
        <f t="shared" si="1475"/>
        <v>7.9380925816563783</v>
      </c>
      <c r="L369" s="34">
        <f t="shared" si="1475"/>
        <v>265.36125193889421</v>
      </c>
      <c r="M369" s="34">
        <f t="shared" si="1475"/>
        <v>0</v>
      </c>
      <c r="N369" s="34">
        <f t="shared" si="1475"/>
        <v>121.53874581127161</v>
      </c>
      <c r="O369" s="5"/>
      <c r="P369" s="19">
        <f t="shared" si="1410"/>
        <v>3.5</v>
      </c>
      <c r="Q369" s="19">
        <f t="shared" ref="Q369:Y369" si="1490">Q341*Q$10</f>
        <v>5.2319246560917039</v>
      </c>
      <c r="R369" s="19">
        <f t="shared" si="1490"/>
        <v>2.7061679255646744</v>
      </c>
      <c r="S369" s="19">
        <f t="shared" si="1490"/>
        <v>11.6</v>
      </c>
      <c r="T369" s="19">
        <f t="shared" si="1490"/>
        <v>11.6</v>
      </c>
      <c r="U369" s="19">
        <f t="shared" si="1490"/>
        <v>14.96942280912355</v>
      </c>
      <c r="V369" s="19">
        <f t="shared" si="1490"/>
        <v>15.240362588474204</v>
      </c>
      <c r="W369" s="19">
        <f t="shared" si="1490"/>
        <v>11.0055</v>
      </c>
      <c r="X369" s="19">
        <f t="shared" si="1490"/>
        <v>11.6</v>
      </c>
      <c r="Y369" s="19">
        <f t="shared" si="1490"/>
        <v>11.6</v>
      </c>
      <c r="Z369" s="19">
        <f t="shared" ref="Z369:AE369" si="1491">Z341*Z$10</f>
        <v>11.6</v>
      </c>
      <c r="AA369" s="19">
        <f t="shared" si="1491"/>
        <v>11.6</v>
      </c>
      <c r="AB369" s="19">
        <f t="shared" si="1491"/>
        <v>11.6</v>
      </c>
      <c r="AC369" s="19">
        <f t="shared" si="1404"/>
        <v>27.368345022377792</v>
      </c>
      <c r="AD369" s="19">
        <f t="shared" si="1491"/>
        <v>29.33324581127162</v>
      </c>
      <c r="AE369" s="19">
        <f t="shared" si="1491"/>
        <v>3.4905741788093825</v>
      </c>
      <c r="AF369" s="19">
        <f t="shared" ref="AF369" si="1492">AF341*AF$10</f>
        <v>4.1960509999999998</v>
      </c>
      <c r="AG369" s="19">
        <f t="shared" ref="AG369" si="1493">AG341*AG$10</f>
        <v>0</v>
      </c>
      <c r="AH369" s="19">
        <f t="shared" si="1404"/>
        <v>136.67859635238909</v>
      </c>
      <c r="AI369" s="19">
        <f t="shared" si="1404"/>
        <v>26.207706228737923</v>
      </c>
      <c r="AJ369" s="19">
        <f t="shared" ref="AJ369:AK369" si="1494">AJ341*AJ$10</f>
        <v>26.207706228737923</v>
      </c>
      <c r="AK369" s="19">
        <f t="shared" si="1494"/>
        <v>26.207706228737923</v>
      </c>
      <c r="AL369" s="19">
        <f t="shared" ref="AL369:AP369" si="1495">AL341*AL$10</f>
        <v>26.207706228737923</v>
      </c>
      <c r="AM369" s="19">
        <f t="shared" si="1495"/>
        <v>9.8278898357767197</v>
      </c>
      <c r="AN369" s="19">
        <f t="shared" ref="AN369" si="1496">AN341*AN$10</f>
        <v>9.8278898357767197</v>
      </c>
      <c r="AO369" s="19">
        <f t="shared" si="1495"/>
        <v>19.175750000000001</v>
      </c>
      <c r="AP369" s="19">
        <f t="shared" si="1495"/>
        <v>15.9068</v>
      </c>
    </row>
    <row r="370" spans="4:42" hidden="1" outlineLevel="1" x14ac:dyDescent="0.25">
      <c r="D370" s="1">
        <f t="shared" si="1400"/>
        <v>163</v>
      </c>
      <c r="F370" s="24">
        <f t="shared" si="1418"/>
        <v>46935</v>
      </c>
      <c r="G370" s="33">
        <f t="shared" si="1401"/>
        <v>491.94446395683303</v>
      </c>
      <c r="H370" s="34">
        <f t="shared" si="1475"/>
        <v>0</v>
      </c>
      <c r="I370" s="34">
        <f t="shared" si="1475"/>
        <v>99.01590002955345</v>
      </c>
      <c r="J370" s="34">
        <f t="shared" si="1475"/>
        <v>0</v>
      </c>
      <c r="K370" s="34">
        <f t="shared" si="1475"/>
        <v>7.8745878410031276</v>
      </c>
      <c r="L370" s="34">
        <f t="shared" si="1475"/>
        <v>263.74989624149504</v>
      </c>
      <c r="M370" s="34">
        <f t="shared" si="1475"/>
        <v>0</v>
      </c>
      <c r="N370" s="34">
        <f t="shared" si="1475"/>
        <v>121.30407984478143</v>
      </c>
      <c r="O370" s="5"/>
      <c r="P370" s="19">
        <f t="shared" si="1410"/>
        <v>3.5</v>
      </c>
      <c r="Q370" s="19">
        <f t="shared" ref="Q370:Y370" si="1497">Q342*Q$10</f>
        <v>5.1900692588429704</v>
      </c>
      <c r="R370" s="19">
        <f t="shared" si="1497"/>
        <v>2.6845185821601572</v>
      </c>
      <c r="S370" s="19">
        <f t="shared" si="1497"/>
        <v>11.6</v>
      </c>
      <c r="T370" s="19">
        <f t="shared" si="1497"/>
        <v>11.6</v>
      </c>
      <c r="U370" s="19">
        <f t="shared" si="1497"/>
        <v>14.849667426650562</v>
      </c>
      <c r="V370" s="19">
        <f t="shared" si="1497"/>
        <v>15.118439687766408</v>
      </c>
      <c r="W370" s="19">
        <f t="shared" si="1497"/>
        <v>11.0055</v>
      </c>
      <c r="X370" s="19">
        <f t="shared" si="1497"/>
        <v>11.6</v>
      </c>
      <c r="Y370" s="19">
        <f t="shared" si="1497"/>
        <v>11.6</v>
      </c>
      <c r="Z370" s="19">
        <f t="shared" ref="Z370:AE370" si="1498">Z342*Z$10</f>
        <v>11.6</v>
      </c>
      <c r="AA370" s="19">
        <f t="shared" si="1498"/>
        <v>11.6</v>
      </c>
      <c r="AB370" s="19">
        <f t="shared" si="1498"/>
        <v>11.6</v>
      </c>
      <c r="AC370" s="19">
        <f t="shared" si="1404"/>
        <v>27.176766607221143</v>
      </c>
      <c r="AD370" s="19">
        <f t="shared" si="1498"/>
        <v>29.098579844781444</v>
      </c>
      <c r="AE370" s="19">
        <f t="shared" si="1498"/>
        <v>3.4731213079153354</v>
      </c>
      <c r="AF370" s="19">
        <f t="shared" ref="AF370" si="1499">AF342*AF$10</f>
        <v>4.1638785</v>
      </c>
      <c r="AG370" s="19">
        <f t="shared" ref="AG370" si="1500">AG342*AG$10</f>
        <v>0</v>
      </c>
      <c r="AH370" s="19">
        <f t="shared" si="1404"/>
        <v>135.72184617792237</v>
      </c>
      <c r="AI370" s="19">
        <f t="shared" si="1404"/>
        <v>26.076667697594232</v>
      </c>
      <c r="AJ370" s="19">
        <f t="shared" ref="AJ370:AK370" si="1501">AJ342*AJ$10</f>
        <v>26.076667697594232</v>
      </c>
      <c r="AK370" s="19">
        <f t="shared" si="1501"/>
        <v>26.076667697594232</v>
      </c>
      <c r="AL370" s="19">
        <f t="shared" ref="AL370:AP370" si="1502">AL342*AL$10</f>
        <v>26.076667697594232</v>
      </c>
      <c r="AM370" s="19">
        <f t="shared" si="1502"/>
        <v>9.7787503865978369</v>
      </c>
      <c r="AN370" s="19">
        <f t="shared" ref="AN370" si="1503">AN342*AN$10</f>
        <v>9.7787503865978369</v>
      </c>
      <c r="AO370" s="19">
        <f t="shared" si="1502"/>
        <v>19.074824999999997</v>
      </c>
      <c r="AP370" s="19">
        <f t="shared" si="1502"/>
        <v>15.823080000000001</v>
      </c>
    </row>
    <row r="371" spans="4:42" hidden="1" outlineLevel="1" x14ac:dyDescent="0.25">
      <c r="D371" s="1">
        <f t="shared" si="1400"/>
        <v>175</v>
      </c>
      <c r="F371" s="24">
        <f t="shared" si="1418"/>
        <v>47300</v>
      </c>
      <c r="G371" s="33">
        <f t="shared" si="1401"/>
        <v>489.41513950457778</v>
      </c>
      <c r="H371" s="34">
        <f t="shared" si="1475"/>
        <v>0</v>
      </c>
      <c r="I371" s="34">
        <f t="shared" si="1475"/>
        <v>98.383907199847982</v>
      </c>
      <c r="J371" s="34">
        <f t="shared" si="1475"/>
        <v>0</v>
      </c>
      <c r="K371" s="34">
        <f t="shared" si="1475"/>
        <v>7.8115911382751015</v>
      </c>
      <c r="L371" s="34">
        <f t="shared" si="1475"/>
        <v>262.14834996043157</v>
      </c>
      <c r="M371" s="34">
        <f t="shared" si="1475"/>
        <v>0</v>
      </c>
      <c r="N371" s="34">
        <f t="shared" si="1475"/>
        <v>121.07129120602318</v>
      </c>
      <c r="O371" s="5"/>
      <c r="P371" s="19">
        <f t="shared" si="1410"/>
        <v>3.5</v>
      </c>
      <c r="Q371" s="19">
        <f t="shared" ref="Q371:Y371" si="1504">Q343*Q$10</f>
        <v>5.1485487047722263</v>
      </c>
      <c r="R371" s="19">
        <f t="shared" si="1504"/>
        <v>2.6630424335028757</v>
      </c>
      <c r="S371" s="19">
        <f t="shared" si="1504"/>
        <v>11.6</v>
      </c>
      <c r="T371" s="19">
        <f t="shared" si="1504"/>
        <v>11.6</v>
      </c>
      <c r="U371" s="19">
        <f t="shared" si="1504"/>
        <v>14.730870087237356</v>
      </c>
      <c r="V371" s="19">
        <f t="shared" si="1504"/>
        <v>14.997492170264277</v>
      </c>
      <c r="W371" s="19">
        <f t="shared" si="1504"/>
        <v>11.0055</v>
      </c>
      <c r="X371" s="19">
        <f t="shared" si="1504"/>
        <v>11.6</v>
      </c>
      <c r="Y371" s="19">
        <f t="shared" si="1504"/>
        <v>11.6</v>
      </c>
      <c r="Z371" s="19">
        <f t="shared" ref="Z371:AE371" si="1505">Z343*Z$10</f>
        <v>11.6</v>
      </c>
      <c r="AA371" s="19">
        <f t="shared" si="1505"/>
        <v>11.6</v>
      </c>
      <c r="AB371" s="19">
        <f t="shared" si="1505"/>
        <v>11.6</v>
      </c>
      <c r="AC371" s="19">
        <f t="shared" si="1404"/>
        <v>26.986529240970594</v>
      </c>
      <c r="AD371" s="19">
        <f t="shared" si="1505"/>
        <v>28.865791206023196</v>
      </c>
      <c r="AE371" s="19">
        <f t="shared" si="1505"/>
        <v>3.4557557013757592</v>
      </c>
      <c r="AF371" s="19">
        <f t="shared" ref="AF371" si="1506">AF343*AF$10</f>
        <v>4.1317060000000003</v>
      </c>
      <c r="AG371" s="19">
        <f t="shared" ref="AG371" si="1507">AG343*AG$10</f>
        <v>0</v>
      </c>
      <c r="AH371" s="19">
        <f t="shared" si="1404"/>
        <v>134.77179325467691</v>
      </c>
      <c r="AI371" s="19">
        <f t="shared" si="1404"/>
        <v>25.946284359106254</v>
      </c>
      <c r="AJ371" s="19">
        <f t="shared" ref="AJ371:AK371" si="1508">AJ343*AJ$10</f>
        <v>25.946284359106254</v>
      </c>
      <c r="AK371" s="19">
        <f t="shared" si="1508"/>
        <v>25.946284359106254</v>
      </c>
      <c r="AL371" s="19">
        <f t="shared" ref="AL371:AP371" si="1509">AL343*AL$10</f>
        <v>25.946284359106254</v>
      </c>
      <c r="AM371" s="19">
        <f t="shared" si="1509"/>
        <v>9.7298566346648467</v>
      </c>
      <c r="AN371" s="19">
        <f t="shared" ref="AN371" si="1510">AN343*AN$10</f>
        <v>9.7298566346648467</v>
      </c>
      <c r="AO371" s="19">
        <f t="shared" si="1509"/>
        <v>18.973899999999997</v>
      </c>
      <c r="AP371" s="19">
        <f t="shared" si="1509"/>
        <v>15.73936</v>
      </c>
    </row>
    <row r="372" spans="4:42" hidden="1" outlineLevel="1" x14ac:dyDescent="0.25">
      <c r="D372" s="1">
        <f t="shared" si="1400"/>
        <v>187</v>
      </c>
      <c r="F372" s="24">
        <f t="shared" si="1418"/>
        <v>47665</v>
      </c>
      <c r="G372" s="33">
        <f t="shared" si="1401"/>
        <v>486.90126475825843</v>
      </c>
      <c r="H372" s="34">
        <f t="shared" si="1475"/>
        <v>0</v>
      </c>
      <c r="I372" s="34">
        <f t="shared" si="1475"/>
        <v>97.755250818594305</v>
      </c>
      <c r="J372" s="34">
        <f t="shared" si="1475"/>
        <v>0</v>
      </c>
      <c r="K372" s="34">
        <f t="shared" si="1475"/>
        <v>7.7490984091689015</v>
      </c>
      <c r="L372" s="34">
        <f t="shared" si="1475"/>
        <v>260.55655065412009</v>
      </c>
      <c r="M372" s="34">
        <f t="shared" si="1475"/>
        <v>0</v>
      </c>
      <c r="N372" s="34">
        <f t="shared" si="1475"/>
        <v>120.84036487637499</v>
      </c>
      <c r="O372" s="5"/>
      <c r="P372" s="19">
        <f t="shared" si="1410"/>
        <v>3.5</v>
      </c>
      <c r="Q372" s="19">
        <f t="shared" ref="Q372:Y372" si="1511">Q344*Q$10</f>
        <v>5.1073603151340485</v>
      </c>
      <c r="R372" s="19">
        <f t="shared" si="1511"/>
        <v>2.6417380940348529</v>
      </c>
      <c r="S372" s="19">
        <f t="shared" si="1511"/>
        <v>11.6</v>
      </c>
      <c r="T372" s="19">
        <f t="shared" si="1511"/>
        <v>11.6</v>
      </c>
      <c r="U372" s="19">
        <f t="shared" si="1511"/>
        <v>14.613023126539458</v>
      </c>
      <c r="V372" s="19">
        <f t="shared" si="1511"/>
        <v>14.877512232902165</v>
      </c>
      <c r="W372" s="19">
        <f t="shared" si="1511"/>
        <v>11.0055</v>
      </c>
      <c r="X372" s="19">
        <f t="shared" si="1511"/>
        <v>11.6</v>
      </c>
      <c r="Y372" s="19">
        <f t="shared" si="1511"/>
        <v>11.6</v>
      </c>
      <c r="Z372" s="19">
        <f t="shared" ref="Z372:AE372" si="1512">Z344*Z$10</f>
        <v>11.6</v>
      </c>
      <c r="AA372" s="19">
        <f t="shared" si="1512"/>
        <v>11.6</v>
      </c>
      <c r="AB372" s="19">
        <f t="shared" si="1512"/>
        <v>11.6</v>
      </c>
      <c r="AC372" s="19">
        <f t="shared" si="1404"/>
        <v>26.797623536283801</v>
      </c>
      <c r="AD372" s="19">
        <f t="shared" si="1512"/>
        <v>28.634864876375012</v>
      </c>
      <c r="AE372" s="19">
        <f t="shared" si="1512"/>
        <v>3.4384769228688801</v>
      </c>
      <c r="AF372" s="19">
        <f t="shared" ref="AF372" si="1513">AF344*AF$10</f>
        <v>4.0995335000000006</v>
      </c>
      <c r="AG372" s="19">
        <f t="shared" ref="AG372" si="1514">AG344*AG$10</f>
        <v>0</v>
      </c>
      <c r="AH372" s="19">
        <f t="shared" si="1404"/>
        <v>133.82839070189416</v>
      </c>
      <c r="AI372" s="19">
        <f t="shared" si="1404"/>
        <v>25.816552937310725</v>
      </c>
      <c r="AJ372" s="19">
        <f t="shared" ref="AJ372:AK372" si="1515">AJ344*AJ$10</f>
        <v>25.816552937310725</v>
      </c>
      <c r="AK372" s="19">
        <f t="shared" si="1515"/>
        <v>25.816552937310725</v>
      </c>
      <c r="AL372" s="19">
        <f t="shared" ref="AL372:AP372" si="1516">AL344*AL$10</f>
        <v>25.816552937310725</v>
      </c>
      <c r="AM372" s="19">
        <f t="shared" si="1516"/>
        <v>9.6812073514915227</v>
      </c>
      <c r="AN372" s="19">
        <f t="shared" ref="AN372" si="1517">AN344*AN$10</f>
        <v>9.6812073514915227</v>
      </c>
      <c r="AO372" s="19">
        <f t="shared" si="1516"/>
        <v>18.872975</v>
      </c>
      <c r="AP372" s="19">
        <f t="shared" si="1516"/>
        <v>15.65564</v>
      </c>
    </row>
    <row r="373" spans="4:42" hidden="1" outlineLevel="1" x14ac:dyDescent="0.25">
      <c r="D373" s="1">
        <f t="shared" si="1400"/>
        <v>199</v>
      </c>
      <c r="F373" s="24">
        <f t="shared" si="1418"/>
        <v>48030</v>
      </c>
      <c r="G373" s="33">
        <f t="shared" si="1401"/>
        <v>484.40273365255564</v>
      </c>
      <c r="H373" s="34">
        <f t="shared" si="1475"/>
        <v>0</v>
      </c>
      <c r="I373" s="34">
        <f t="shared" si="1475"/>
        <v>97.129905786350434</v>
      </c>
      <c r="J373" s="34">
        <f t="shared" si="1475"/>
        <v>0</v>
      </c>
      <c r="K373" s="34">
        <f t="shared" si="1475"/>
        <v>7.68710562189555</v>
      </c>
      <c r="L373" s="34">
        <f t="shared" si="1475"/>
        <v>258.97443628694566</v>
      </c>
      <c r="M373" s="34">
        <f t="shared" si="1475"/>
        <v>0</v>
      </c>
      <c r="N373" s="34">
        <f t="shared" si="1475"/>
        <v>120.61128595736399</v>
      </c>
      <c r="O373" s="5"/>
      <c r="P373" s="19">
        <f t="shared" si="1410"/>
        <v>3.5</v>
      </c>
      <c r="Q373" s="19">
        <f t="shared" ref="Q373:Y373" si="1518">Q345*Q$10</f>
        <v>5.0665014326129763</v>
      </c>
      <c r="R373" s="19">
        <f t="shared" si="1518"/>
        <v>2.6206041892825738</v>
      </c>
      <c r="S373" s="19">
        <f t="shared" si="1518"/>
        <v>11.6</v>
      </c>
      <c r="T373" s="19">
        <f t="shared" si="1518"/>
        <v>11.6</v>
      </c>
      <c r="U373" s="19">
        <f t="shared" si="1518"/>
        <v>14.496118941527142</v>
      </c>
      <c r="V373" s="19">
        <f t="shared" si="1518"/>
        <v>14.758492135038944</v>
      </c>
      <c r="W373" s="19">
        <f t="shared" si="1518"/>
        <v>11.0055</v>
      </c>
      <c r="X373" s="19">
        <f t="shared" si="1518"/>
        <v>11.6</v>
      </c>
      <c r="Y373" s="19">
        <f t="shared" si="1518"/>
        <v>11.6</v>
      </c>
      <c r="Z373" s="19">
        <f t="shared" ref="Z373:AI382" si="1519">Z345*Z$10</f>
        <v>11.6</v>
      </c>
      <c r="AA373" s="19">
        <f t="shared" si="1519"/>
        <v>11.6</v>
      </c>
      <c r="AB373" s="19">
        <f t="shared" si="1519"/>
        <v>11.6</v>
      </c>
      <c r="AC373" s="19">
        <f t="shared" si="1519"/>
        <v>26.610040171529814</v>
      </c>
      <c r="AD373" s="19">
        <f t="shared" si="1519"/>
        <v>28.405785957364007</v>
      </c>
      <c r="AE373" s="19">
        <f t="shared" si="1519"/>
        <v>3.421284538254536</v>
      </c>
      <c r="AF373" s="19">
        <f t="shared" ref="AF373" si="1520">AF345*AF$10</f>
        <v>4.067361</v>
      </c>
      <c r="AG373" s="19">
        <f t="shared" ref="AG373" si="1521">AG345*AG$10</f>
        <v>0</v>
      </c>
      <c r="AH373" s="19">
        <f t="shared" si="1519"/>
        <v>132.89159196698091</v>
      </c>
      <c r="AI373" s="19">
        <f t="shared" si="1519"/>
        <v>25.687470172624174</v>
      </c>
      <c r="AJ373" s="19">
        <f t="shared" ref="AJ373:AK373" si="1522">AJ345*AJ$10</f>
        <v>25.687470172624174</v>
      </c>
      <c r="AK373" s="19">
        <f t="shared" si="1522"/>
        <v>25.687470172624174</v>
      </c>
      <c r="AL373" s="19">
        <f t="shared" ref="AL373:AP373" si="1523">AL345*AL$10</f>
        <v>25.687470172624174</v>
      </c>
      <c r="AM373" s="19">
        <f t="shared" si="1523"/>
        <v>9.6328013147340634</v>
      </c>
      <c r="AN373" s="19">
        <f t="shared" ref="AN373" si="1524">AN345*AN$10</f>
        <v>9.6328013147340634</v>
      </c>
      <c r="AO373" s="19">
        <f t="shared" si="1523"/>
        <v>18.77205</v>
      </c>
      <c r="AP373" s="19">
        <f t="shared" si="1523"/>
        <v>15.57192</v>
      </c>
    </row>
    <row r="374" spans="4:42" hidden="1" outlineLevel="1" x14ac:dyDescent="0.25">
      <c r="D374" s="1">
        <f t="shared" si="1400"/>
        <v>211</v>
      </c>
      <c r="F374" s="24">
        <f t="shared" si="1418"/>
        <v>48396</v>
      </c>
      <c r="G374" s="33">
        <f t="shared" si="1401"/>
        <v>481.91944086704837</v>
      </c>
      <c r="H374" s="34">
        <f t="shared" si="1475"/>
        <v>0</v>
      </c>
      <c r="I374" s="34">
        <f t="shared" si="1475"/>
        <v>96.507847193845919</v>
      </c>
      <c r="J374" s="34">
        <f t="shared" si="1475"/>
        <v>0</v>
      </c>
      <c r="K374" s="34">
        <f t="shared" si="1475"/>
        <v>7.6256087769203855</v>
      </c>
      <c r="L374" s="34">
        <f t="shared" si="1475"/>
        <v>257.40194522657697</v>
      </c>
      <c r="M374" s="34">
        <f t="shared" si="1475"/>
        <v>0</v>
      </c>
      <c r="N374" s="34">
        <f t="shared" si="1475"/>
        <v>120.38403966970509</v>
      </c>
      <c r="O374" s="5"/>
      <c r="P374" s="19">
        <f t="shared" si="1410"/>
        <v>3.5</v>
      </c>
      <c r="Q374" s="19">
        <f t="shared" ref="Q374:Y374" si="1525">Q346*Q$10</f>
        <v>5.0259694211520722</v>
      </c>
      <c r="R374" s="19">
        <f t="shared" si="1525"/>
        <v>2.5996393557683128</v>
      </c>
      <c r="S374" s="19">
        <f t="shared" si="1525"/>
        <v>11.6</v>
      </c>
      <c r="T374" s="19">
        <f t="shared" si="1525"/>
        <v>11.6</v>
      </c>
      <c r="U374" s="19">
        <f t="shared" si="1525"/>
        <v>14.380149989994925</v>
      </c>
      <c r="V374" s="19">
        <f t="shared" si="1525"/>
        <v>14.640424197958632</v>
      </c>
      <c r="W374" s="19">
        <f t="shared" si="1525"/>
        <v>11.0055</v>
      </c>
      <c r="X374" s="19">
        <f t="shared" si="1525"/>
        <v>11.6</v>
      </c>
      <c r="Y374" s="19">
        <f t="shared" si="1525"/>
        <v>11.6</v>
      </c>
      <c r="Z374" s="19">
        <f t="shared" ref="Z374:AE374" si="1526">Z346*Z$10</f>
        <v>11.6</v>
      </c>
      <c r="AA374" s="19">
        <f t="shared" si="1526"/>
        <v>11.6</v>
      </c>
      <c r="AB374" s="19">
        <f t="shared" si="1526"/>
        <v>11.6</v>
      </c>
      <c r="AC374" s="19">
        <f t="shared" si="1519"/>
        <v>26.423769890329105</v>
      </c>
      <c r="AD374" s="19">
        <f t="shared" si="1526"/>
        <v>28.178539669705099</v>
      </c>
      <c r="AE374" s="19">
        <f t="shared" si="1526"/>
        <v>3.4041781155632633</v>
      </c>
      <c r="AF374" s="19">
        <f t="shared" ref="AF374" si="1527">AF346*AF$10</f>
        <v>4.0351884999999994</v>
      </c>
      <c r="AG374" s="19">
        <f t="shared" ref="AG374" si="1528">AG346*AG$10</f>
        <v>0</v>
      </c>
      <c r="AH374" s="19">
        <f t="shared" si="1519"/>
        <v>131.96135082321203</v>
      </c>
      <c r="AI374" s="19">
        <f t="shared" si="1519"/>
        <v>25.559032821761051</v>
      </c>
      <c r="AJ374" s="19">
        <f t="shared" ref="AJ374:AK374" si="1529">AJ346*AJ$10</f>
        <v>25.559032821761051</v>
      </c>
      <c r="AK374" s="19">
        <f t="shared" si="1529"/>
        <v>25.559032821761051</v>
      </c>
      <c r="AL374" s="19">
        <f t="shared" ref="AL374:AP374" si="1530">AL346*AL$10</f>
        <v>25.559032821761051</v>
      </c>
      <c r="AM374" s="19">
        <f t="shared" si="1530"/>
        <v>9.5846373081603957</v>
      </c>
      <c r="AN374" s="19">
        <f t="shared" ref="AN374" si="1531">AN346*AN$10</f>
        <v>9.5846373081603957</v>
      </c>
      <c r="AO374" s="19">
        <f t="shared" si="1530"/>
        <v>18.671124999999996</v>
      </c>
      <c r="AP374" s="19">
        <f t="shared" si="1530"/>
        <v>15.488199999999999</v>
      </c>
    </row>
    <row r="375" spans="4:42" hidden="1" outlineLevel="1" x14ac:dyDescent="0.25">
      <c r="D375" s="1">
        <f t="shared" si="1400"/>
        <v>223</v>
      </c>
      <c r="F375" s="24">
        <f t="shared" si="1418"/>
        <v>48761</v>
      </c>
      <c r="G375" s="33">
        <f t="shared" si="1401"/>
        <v>479.45128182088223</v>
      </c>
      <c r="H375" s="34">
        <f t="shared" si="1475"/>
        <v>0</v>
      </c>
      <c r="I375" s="34">
        <f t="shared" si="1475"/>
        <v>95.889050320532164</v>
      </c>
      <c r="J375" s="34">
        <f t="shared" si="1475"/>
        <v>0</v>
      </c>
      <c r="K375" s="34">
        <f t="shared" si="1475"/>
        <v>7.5646039067050221</v>
      </c>
      <c r="L375" s="34">
        <f t="shared" si="1475"/>
        <v>255.83901624129771</v>
      </c>
      <c r="M375" s="34">
        <f t="shared" si="1475"/>
        <v>0</v>
      </c>
      <c r="N375" s="34">
        <f t="shared" si="1475"/>
        <v>120.15861135234744</v>
      </c>
      <c r="O375" s="5"/>
      <c r="P375" s="19">
        <f t="shared" si="1410"/>
        <v>3.5</v>
      </c>
      <c r="Q375" s="19">
        <f t="shared" ref="Q375:Y375" si="1532">Q347*Q$10</f>
        <v>4.9857616657828556</v>
      </c>
      <c r="R375" s="19">
        <f t="shared" si="1532"/>
        <v>2.5788422409221665</v>
      </c>
      <c r="S375" s="19">
        <f t="shared" si="1532"/>
        <v>11.6</v>
      </c>
      <c r="T375" s="19">
        <f t="shared" si="1532"/>
        <v>11.6</v>
      </c>
      <c r="U375" s="19">
        <f t="shared" si="1532"/>
        <v>14.265108790074963</v>
      </c>
      <c r="V375" s="19">
        <f t="shared" si="1532"/>
        <v>14.523300804374964</v>
      </c>
      <c r="W375" s="19">
        <f t="shared" si="1532"/>
        <v>11.0055</v>
      </c>
      <c r="X375" s="19">
        <f t="shared" si="1532"/>
        <v>11.6</v>
      </c>
      <c r="Y375" s="19">
        <f t="shared" si="1532"/>
        <v>11.6</v>
      </c>
      <c r="Z375" s="19">
        <f t="shared" ref="Z375:AE375" si="1533">Z347*Z$10</f>
        <v>11.6</v>
      </c>
      <c r="AA375" s="19">
        <f t="shared" si="1533"/>
        <v>11.6</v>
      </c>
      <c r="AB375" s="19">
        <f t="shared" si="1533"/>
        <v>11.6</v>
      </c>
      <c r="AC375" s="19">
        <f t="shared" si="1519"/>
        <v>26.238803501096807</v>
      </c>
      <c r="AD375" s="19">
        <f t="shared" si="1533"/>
        <v>27.953111352347456</v>
      </c>
      <c r="AE375" s="19">
        <f t="shared" si="1533"/>
        <v>3.3871572249854469</v>
      </c>
      <c r="AF375" s="19">
        <f t="shared" ref="AF375" si="1534">AF347*AF$10</f>
        <v>4.0030160000000006</v>
      </c>
      <c r="AG375" s="19">
        <f t="shared" ref="AG375" si="1535">AG347*AG$10</f>
        <v>0</v>
      </c>
      <c r="AH375" s="19">
        <f t="shared" si="1519"/>
        <v>131.03762136744956</v>
      </c>
      <c r="AI375" s="19">
        <f t="shared" si="1519"/>
        <v>25.431237657652247</v>
      </c>
      <c r="AJ375" s="19">
        <f t="shared" ref="AJ375:AK375" si="1536">AJ347*AJ$10</f>
        <v>25.431237657652247</v>
      </c>
      <c r="AK375" s="19">
        <f t="shared" si="1536"/>
        <v>25.431237657652247</v>
      </c>
      <c r="AL375" s="19">
        <f t="shared" ref="AL375:AP375" si="1537">AL347*AL$10</f>
        <v>25.431237657652247</v>
      </c>
      <c r="AM375" s="19">
        <f t="shared" si="1537"/>
        <v>9.5367141216195925</v>
      </c>
      <c r="AN375" s="19">
        <f t="shared" ref="AN375" si="1538">AN347*AN$10</f>
        <v>9.5367141216195925</v>
      </c>
      <c r="AO375" s="19">
        <f t="shared" si="1537"/>
        <v>18.570199999999996</v>
      </c>
      <c r="AP375" s="19">
        <f t="shared" si="1537"/>
        <v>15.40448</v>
      </c>
    </row>
    <row r="376" spans="4:42" hidden="1" outlineLevel="1" x14ac:dyDescent="0.25">
      <c r="D376" s="1">
        <f t="shared" si="1400"/>
        <v>235</v>
      </c>
      <c r="F376" s="24">
        <f t="shared" si="1418"/>
        <v>49126</v>
      </c>
      <c r="G376" s="33">
        <f t="shared" si="1401"/>
        <v>476.99815266748033</v>
      </c>
      <c r="H376" s="34">
        <f t="shared" si="1475"/>
        <v>0</v>
      </c>
      <c r="I376" s="34">
        <f t="shared" si="1475"/>
        <v>95.273490633143979</v>
      </c>
      <c r="J376" s="34">
        <f t="shared" si="1475"/>
        <v>0</v>
      </c>
      <c r="K376" s="34">
        <f t="shared" si="1475"/>
        <v>7.5040870754513822</v>
      </c>
      <c r="L376" s="34">
        <f t="shared" si="1475"/>
        <v>254.28558849735631</v>
      </c>
      <c r="M376" s="34">
        <f t="shared" si="1475"/>
        <v>0</v>
      </c>
      <c r="N376" s="34">
        <f t="shared" si="1475"/>
        <v>119.93498646152867</v>
      </c>
      <c r="O376" s="5"/>
      <c r="P376" s="19">
        <f t="shared" si="1410"/>
        <v>3.5</v>
      </c>
      <c r="Q376" s="19">
        <f t="shared" ref="Q376:Y376" si="1539">Q348*Q$10</f>
        <v>4.9458755724565924</v>
      </c>
      <c r="R376" s="19">
        <f t="shared" si="1539"/>
        <v>2.5582115029947894</v>
      </c>
      <c r="S376" s="19">
        <f t="shared" si="1539"/>
        <v>11.6</v>
      </c>
      <c r="T376" s="19">
        <f t="shared" si="1539"/>
        <v>11.6</v>
      </c>
      <c r="U376" s="19">
        <f t="shared" si="1539"/>
        <v>14.150987919754366</v>
      </c>
      <c r="V376" s="19">
        <f t="shared" si="1539"/>
        <v>14.407114397939964</v>
      </c>
      <c r="W376" s="19">
        <f t="shared" si="1539"/>
        <v>11.0055</v>
      </c>
      <c r="X376" s="19">
        <f t="shared" si="1539"/>
        <v>11.6</v>
      </c>
      <c r="Y376" s="19">
        <f t="shared" si="1539"/>
        <v>11.6</v>
      </c>
      <c r="Z376" s="19">
        <f t="shared" ref="Z376:AE376" si="1540">Z348*Z$10</f>
        <v>11.6</v>
      </c>
      <c r="AA376" s="19">
        <f t="shared" si="1540"/>
        <v>11.6</v>
      </c>
      <c r="AB376" s="19">
        <f t="shared" si="1540"/>
        <v>11.6</v>
      </c>
      <c r="AC376" s="19">
        <f t="shared" si="1519"/>
        <v>26.055131876589126</v>
      </c>
      <c r="AD376" s="19">
        <f t="shared" si="1540"/>
        <v>27.729486461528676</v>
      </c>
      <c r="AE376" s="19">
        <f t="shared" si="1540"/>
        <v>3.3702214388605194</v>
      </c>
      <c r="AF376" s="19">
        <f t="shared" ref="AF376" si="1541">AF348*AF$10</f>
        <v>3.9708435</v>
      </c>
      <c r="AG376" s="19">
        <f t="shared" ref="AG376" si="1542">AG348*AG$10</f>
        <v>0</v>
      </c>
      <c r="AH376" s="19">
        <f t="shared" si="1519"/>
        <v>130.12035801787741</v>
      </c>
      <c r="AI376" s="19">
        <f t="shared" si="1519"/>
        <v>25.304081469363986</v>
      </c>
      <c r="AJ376" s="19">
        <f t="shared" ref="AJ376:AK376" si="1543">AJ348*AJ$10</f>
        <v>25.304081469363986</v>
      </c>
      <c r="AK376" s="19">
        <f t="shared" si="1543"/>
        <v>25.304081469363986</v>
      </c>
      <c r="AL376" s="19">
        <f t="shared" ref="AL376:AP376" si="1544">AL348*AL$10</f>
        <v>25.304081469363986</v>
      </c>
      <c r="AM376" s="19">
        <f t="shared" si="1544"/>
        <v>9.4890305510114938</v>
      </c>
      <c r="AN376" s="19">
        <f t="shared" ref="AN376" si="1545">AN348*AN$10</f>
        <v>9.4890305510114938</v>
      </c>
      <c r="AO376" s="19">
        <f t="shared" si="1544"/>
        <v>18.469275</v>
      </c>
      <c r="AP376" s="19">
        <f t="shared" si="1544"/>
        <v>15.32076</v>
      </c>
    </row>
    <row r="377" spans="4:42" hidden="1" outlineLevel="1" x14ac:dyDescent="0.25">
      <c r="D377" s="1">
        <f t="shared" si="1400"/>
        <v>247</v>
      </c>
      <c r="F377" s="24">
        <f t="shared" si="1418"/>
        <v>49491</v>
      </c>
      <c r="G377" s="33">
        <f t="shared" si="1401"/>
        <v>474.55995028929004</v>
      </c>
      <c r="H377" s="34">
        <f t="shared" ref="H377:N382" si="1546">SUMIF($P$6:$AQ$6,H$6,$P377:$AQ377)</f>
        <v>0</v>
      </c>
      <c r="I377" s="34">
        <f t="shared" si="1546"/>
        <v>94.661143784271999</v>
      </c>
      <c r="J377" s="34">
        <f t="shared" si="1546"/>
        <v>0</v>
      </c>
      <c r="K377" s="34">
        <f t="shared" si="1546"/>
        <v>7.4440543788477713</v>
      </c>
      <c r="L377" s="34">
        <f t="shared" si="1546"/>
        <v>252.74160155633382</v>
      </c>
      <c r="M377" s="34">
        <f t="shared" si="1546"/>
        <v>0</v>
      </c>
      <c r="N377" s="34">
        <f t="shared" si="1546"/>
        <v>119.71315056983643</v>
      </c>
      <c r="O377" s="5"/>
      <c r="P377" s="19">
        <f t="shared" si="1410"/>
        <v>3.5</v>
      </c>
      <c r="Q377" s="19">
        <f t="shared" ref="Q377:Y377" si="1547">Q349*Q$10</f>
        <v>4.9063085678769403</v>
      </c>
      <c r="R377" s="19">
        <f t="shared" si="1547"/>
        <v>2.5377458109708311</v>
      </c>
      <c r="S377" s="19">
        <f t="shared" si="1547"/>
        <v>11.6</v>
      </c>
      <c r="T377" s="19">
        <f t="shared" si="1547"/>
        <v>11.6</v>
      </c>
      <c r="U377" s="19">
        <f t="shared" si="1547"/>
        <v>14.037780016396331</v>
      </c>
      <c r="V377" s="19">
        <f t="shared" si="1547"/>
        <v>14.291857482756445</v>
      </c>
      <c r="W377" s="19">
        <f t="shared" si="1547"/>
        <v>11.0055</v>
      </c>
      <c r="X377" s="19">
        <f t="shared" si="1547"/>
        <v>11.6</v>
      </c>
      <c r="Y377" s="19">
        <f t="shared" si="1547"/>
        <v>11.6</v>
      </c>
      <c r="Z377" s="19">
        <f t="shared" ref="Z377:AE377" si="1548">Z349*Z$10</f>
        <v>11.6</v>
      </c>
      <c r="AA377" s="19">
        <f t="shared" si="1548"/>
        <v>11.6</v>
      </c>
      <c r="AB377" s="19">
        <f t="shared" si="1548"/>
        <v>11.6</v>
      </c>
      <c r="AC377" s="19">
        <f t="shared" si="1519"/>
        <v>25.872745953453006</v>
      </c>
      <c r="AD377" s="19">
        <f t="shared" si="1548"/>
        <v>27.507650569836439</v>
      </c>
      <c r="AE377" s="19">
        <f t="shared" si="1548"/>
        <v>3.3533703316662167</v>
      </c>
      <c r="AF377" s="19">
        <f t="shared" ref="AF377" si="1549">AF349*AF$10</f>
        <v>3.9386710000000003</v>
      </c>
      <c r="AG377" s="19">
        <f t="shared" ref="AG377" si="1550">AG349*AG$10</f>
        <v>0</v>
      </c>
      <c r="AH377" s="19">
        <f t="shared" si="1519"/>
        <v>129.20951551175227</v>
      </c>
      <c r="AI377" s="19">
        <f t="shared" si="1519"/>
        <v>25.177561062017165</v>
      </c>
      <c r="AJ377" s="19">
        <f t="shared" ref="AJ377:AK377" si="1551">AJ349*AJ$10</f>
        <v>25.177561062017165</v>
      </c>
      <c r="AK377" s="19">
        <f t="shared" si="1551"/>
        <v>25.177561062017165</v>
      </c>
      <c r="AL377" s="19">
        <f t="shared" ref="AL377:AP377" si="1552">AL349*AL$10</f>
        <v>25.177561062017165</v>
      </c>
      <c r="AM377" s="19">
        <f t="shared" si="1552"/>
        <v>9.4415853982564375</v>
      </c>
      <c r="AN377" s="19">
        <f t="shared" ref="AN377" si="1553">AN349*AN$10</f>
        <v>9.4415853982564375</v>
      </c>
      <c r="AO377" s="19">
        <f t="shared" si="1552"/>
        <v>18.36835</v>
      </c>
      <c r="AP377" s="19">
        <f t="shared" si="1552"/>
        <v>15.237039999999999</v>
      </c>
    </row>
    <row r="378" spans="4:42" hidden="1" outlineLevel="1" x14ac:dyDescent="0.25">
      <c r="D378" s="1">
        <f t="shared" si="1400"/>
        <v>259</v>
      </c>
      <c r="F378" s="24">
        <f t="shared" si="1418"/>
        <v>49857</v>
      </c>
      <c r="G378" s="33">
        <f t="shared" si="1401"/>
        <v>465.71455229256969</v>
      </c>
      <c r="H378" s="34">
        <f t="shared" si="1546"/>
        <v>0</v>
      </c>
      <c r="I378" s="34">
        <f t="shared" si="1546"/>
        <v>90.551985610946261</v>
      </c>
      <c r="J378" s="34">
        <f t="shared" si="1546"/>
        <v>0</v>
      </c>
      <c r="K378" s="34">
        <f t="shared" si="1546"/>
        <v>7.3845019438169892</v>
      </c>
      <c r="L378" s="34">
        <f t="shared" si="1546"/>
        <v>248.28497537252869</v>
      </c>
      <c r="M378" s="34">
        <f t="shared" si="1546"/>
        <v>0</v>
      </c>
      <c r="N378" s="34">
        <f t="shared" si="1546"/>
        <v>119.49308936527774</v>
      </c>
      <c r="O378" s="5"/>
      <c r="P378" s="19">
        <f t="shared" si="1410"/>
        <v>0</v>
      </c>
      <c r="Q378" s="19">
        <f t="shared" ref="Q378:Y378" si="1554">Q350*Q$10</f>
        <v>4.8670580993339243</v>
      </c>
      <c r="R378" s="19">
        <f t="shared" si="1554"/>
        <v>2.5174438444830645</v>
      </c>
      <c r="S378" s="19">
        <f t="shared" si="1554"/>
        <v>11.6</v>
      </c>
      <c r="T378" s="19">
        <f t="shared" si="1554"/>
        <v>11.6</v>
      </c>
      <c r="U378" s="19">
        <f t="shared" si="1554"/>
        <v>13.92547777626516</v>
      </c>
      <c r="V378" s="19">
        <f t="shared" si="1554"/>
        <v>14.177522622894392</v>
      </c>
      <c r="W378" s="19">
        <f t="shared" si="1554"/>
        <v>11.0055</v>
      </c>
      <c r="X378" s="19">
        <f t="shared" si="1554"/>
        <v>11.6</v>
      </c>
      <c r="Y378" s="19">
        <f t="shared" si="1554"/>
        <v>11.6</v>
      </c>
      <c r="Z378" s="19">
        <f t="shared" ref="Z378:AE378" si="1555">Z350*Z$10</f>
        <v>11.6</v>
      </c>
      <c r="AA378" s="19">
        <f t="shared" si="1555"/>
        <v>11.6</v>
      </c>
      <c r="AB378" s="19">
        <f t="shared" si="1555"/>
        <v>11.6</v>
      </c>
      <c r="AC378" s="19">
        <f t="shared" si="1519"/>
        <v>25.691636731778832</v>
      </c>
      <c r="AD378" s="19">
        <f t="shared" si="1555"/>
        <v>27.287589365277753</v>
      </c>
      <c r="AE378" s="19">
        <f t="shared" si="1555"/>
        <v>3.3366034800078856</v>
      </c>
      <c r="AF378" s="19">
        <f t="shared" ref="AF378" si="1556">AF350*AF$10</f>
        <v>0.98447849999999992</v>
      </c>
      <c r="AG378" s="19">
        <f t="shared" ref="AG378" si="1557">AG350*AG$10</f>
        <v>0</v>
      </c>
      <c r="AH378" s="19">
        <f t="shared" si="1519"/>
        <v>128.30504890317002</v>
      </c>
      <c r="AI378" s="19">
        <f t="shared" si="1519"/>
        <v>25.05167325670708</v>
      </c>
      <c r="AJ378" s="19">
        <f t="shared" ref="AJ378:AK378" si="1558">AJ350*AJ$10</f>
        <v>25.05167325670708</v>
      </c>
      <c r="AK378" s="19">
        <f t="shared" si="1558"/>
        <v>25.05167325670708</v>
      </c>
      <c r="AL378" s="19">
        <f t="shared" ref="AL378:AP378" si="1559">AL350*AL$10</f>
        <v>25.05167325670708</v>
      </c>
      <c r="AM378" s="19">
        <f t="shared" si="1559"/>
        <v>9.3943774712651535</v>
      </c>
      <c r="AN378" s="19">
        <f t="shared" ref="AN378" si="1560">AN350*AN$10</f>
        <v>9.3943774712651535</v>
      </c>
      <c r="AO378" s="19">
        <f t="shared" si="1559"/>
        <v>18.267424999999999</v>
      </c>
      <c r="AP378" s="19">
        <f t="shared" si="1559"/>
        <v>15.153319999999999</v>
      </c>
    </row>
    <row r="379" spans="4:42" hidden="1" outlineLevel="1" x14ac:dyDescent="0.25">
      <c r="D379" s="1">
        <f t="shared" si="1400"/>
        <v>271</v>
      </c>
      <c r="F379" s="24">
        <f t="shared" si="1418"/>
        <v>50222</v>
      </c>
      <c r="G379" s="33">
        <f t="shared" si="1401"/>
        <v>145.46975937986736</v>
      </c>
      <c r="H379" s="34">
        <f t="shared" si="1546"/>
        <v>0</v>
      </c>
      <c r="I379" s="34">
        <f t="shared" si="1546"/>
        <v>0</v>
      </c>
      <c r="J379" s="34">
        <f t="shared" si="1546"/>
        <v>0</v>
      </c>
      <c r="K379" s="34">
        <f t="shared" si="1546"/>
        <v>0</v>
      </c>
      <c r="L379" s="34">
        <f t="shared" si="1546"/>
        <v>118.40047072951181</v>
      </c>
      <c r="M379" s="34">
        <f t="shared" si="1546"/>
        <v>0</v>
      </c>
      <c r="N379" s="34">
        <f t="shared" si="1546"/>
        <v>27.069288650355531</v>
      </c>
      <c r="O379" s="5"/>
      <c r="P379" s="19">
        <f t="shared" si="1410"/>
        <v>0</v>
      </c>
      <c r="Q379" s="19">
        <f t="shared" ref="Q379:Y379" si="1561">Q351*Q$10</f>
        <v>0</v>
      </c>
      <c r="R379" s="19">
        <f t="shared" si="1561"/>
        <v>0</v>
      </c>
      <c r="S379" s="19">
        <f t="shared" si="1561"/>
        <v>0</v>
      </c>
      <c r="T379" s="19">
        <f t="shared" si="1561"/>
        <v>0</v>
      </c>
      <c r="U379" s="19">
        <f t="shared" si="1561"/>
        <v>0</v>
      </c>
      <c r="V379" s="19">
        <f t="shared" si="1561"/>
        <v>0</v>
      </c>
      <c r="W379" s="19">
        <f t="shared" si="1561"/>
        <v>0</v>
      </c>
      <c r="X379" s="19">
        <f t="shared" si="1561"/>
        <v>0</v>
      </c>
      <c r="Y379" s="19">
        <f t="shared" si="1561"/>
        <v>0</v>
      </c>
      <c r="Z379" s="19">
        <f t="shared" ref="Z379:AE379" si="1562">Z351*Z$10</f>
        <v>0</v>
      </c>
      <c r="AA379" s="19">
        <f t="shared" si="1562"/>
        <v>0</v>
      </c>
      <c r="AB379" s="19">
        <f t="shared" si="1562"/>
        <v>0</v>
      </c>
      <c r="AC379" s="19">
        <f t="shared" si="1519"/>
        <v>0</v>
      </c>
      <c r="AD379" s="19">
        <f t="shared" si="1562"/>
        <v>27.069288650355531</v>
      </c>
      <c r="AE379" s="19">
        <f t="shared" si="1562"/>
        <v>0</v>
      </c>
      <c r="AF379" s="19">
        <f t="shared" ref="AF379" si="1563">AF351*AF$10</f>
        <v>0</v>
      </c>
      <c r="AG379" s="19">
        <f t="shared" ref="AG379" si="1564">AG351*AG$10</f>
        <v>0</v>
      </c>
      <c r="AH379" s="19">
        <f t="shared" si="1519"/>
        <v>0</v>
      </c>
      <c r="AI379" s="19">
        <f t="shared" si="1519"/>
        <v>24.926414890423541</v>
      </c>
      <c r="AJ379" s="19">
        <f t="shared" ref="AJ379:AK379" si="1565">AJ351*AJ$10</f>
        <v>24.926414890423541</v>
      </c>
      <c r="AK379" s="19">
        <f t="shared" si="1565"/>
        <v>24.926414890423541</v>
      </c>
      <c r="AL379" s="19">
        <f t="shared" ref="AL379:AP379" si="1566">AL351*AL$10</f>
        <v>24.926414890423541</v>
      </c>
      <c r="AM379" s="19">
        <f t="shared" si="1566"/>
        <v>9.347405583908829</v>
      </c>
      <c r="AN379" s="19">
        <f t="shared" ref="AN379" si="1567">AN351*AN$10</f>
        <v>9.347405583908829</v>
      </c>
      <c r="AO379" s="19">
        <f t="shared" si="1566"/>
        <v>0</v>
      </c>
      <c r="AP379" s="19">
        <f t="shared" si="1566"/>
        <v>0</v>
      </c>
    </row>
    <row r="380" spans="4:42" hidden="1" outlineLevel="1" x14ac:dyDescent="0.25">
      <c r="D380" s="1">
        <f t="shared" si="1400"/>
        <v>283</v>
      </c>
      <c r="F380" s="24">
        <f t="shared" si="1418"/>
        <v>50587</v>
      </c>
      <c r="G380" s="33">
        <f t="shared" si="1401"/>
        <v>144.66120271701695</v>
      </c>
      <c r="H380" s="34">
        <f t="shared" si="1546"/>
        <v>0</v>
      </c>
      <c r="I380" s="34">
        <f t="shared" si="1546"/>
        <v>0</v>
      </c>
      <c r="J380" s="34">
        <f t="shared" si="1546"/>
        <v>0</v>
      </c>
      <c r="K380" s="34">
        <f t="shared" si="1546"/>
        <v>0</v>
      </c>
      <c r="L380" s="34">
        <f t="shared" si="1546"/>
        <v>117.80846837586427</v>
      </c>
      <c r="M380" s="34">
        <f t="shared" si="1546"/>
        <v>0</v>
      </c>
      <c r="N380" s="34">
        <f t="shared" si="1546"/>
        <v>26.852734341152686</v>
      </c>
      <c r="O380" s="5"/>
      <c r="P380" s="19">
        <f t="shared" si="1410"/>
        <v>0</v>
      </c>
      <c r="Q380" s="19">
        <f t="shared" ref="Q380:Y380" si="1568">Q352*Q$10</f>
        <v>0</v>
      </c>
      <c r="R380" s="19">
        <f t="shared" si="1568"/>
        <v>0</v>
      </c>
      <c r="S380" s="19">
        <f t="shared" si="1568"/>
        <v>0</v>
      </c>
      <c r="T380" s="19">
        <f t="shared" si="1568"/>
        <v>0</v>
      </c>
      <c r="U380" s="19">
        <f t="shared" si="1568"/>
        <v>0</v>
      </c>
      <c r="V380" s="19">
        <f t="shared" si="1568"/>
        <v>0</v>
      </c>
      <c r="W380" s="19">
        <f t="shared" si="1568"/>
        <v>0</v>
      </c>
      <c r="X380" s="19">
        <f t="shared" si="1568"/>
        <v>0</v>
      </c>
      <c r="Y380" s="19">
        <f t="shared" si="1568"/>
        <v>0</v>
      </c>
      <c r="Z380" s="19">
        <f t="shared" ref="Z380:AE380" si="1569">Z352*Z$10</f>
        <v>0</v>
      </c>
      <c r="AA380" s="19">
        <f t="shared" si="1569"/>
        <v>0</v>
      </c>
      <c r="AB380" s="19">
        <f t="shared" si="1569"/>
        <v>0</v>
      </c>
      <c r="AC380" s="19">
        <f t="shared" si="1519"/>
        <v>0</v>
      </c>
      <c r="AD380" s="19">
        <f t="shared" si="1569"/>
        <v>26.852734341152686</v>
      </c>
      <c r="AE380" s="19">
        <f t="shared" si="1569"/>
        <v>0</v>
      </c>
      <c r="AF380" s="19">
        <f t="shared" ref="AF380" si="1570">AF352*AF$10</f>
        <v>0</v>
      </c>
      <c r="AG380" s="19">
        <f t="shared" ref="AG380" si="1571">AG352*AG$10</f>
        <v>0</v>
      </c>
      <c r="AH380" s="19">
        <f t="shared" si="1519"/>
        <v>0</v>
      </c>
      <c r="AI380" s="19">
        <f t="shared" si="1519"/>
        <v>24.801782815971425</v>
      </c>
      <c r="AJ380" s="19">
        <f t="shared" ref="AJ380:AK380" si="1572">AJ352*AJ$10</f>
        <v>24.801782815971425</v>
      </c>
      <c r="AK380" s="19">
        <f t="shared" si="1572"/>
        <v>24.801782815971425</v>
      </c>
      <c r="AL380" s="19">
        <f t="shared" ref="AL380:AP380" si="1573">AL352*AL$10</f>
        <v>24.801782815971425</v>
      </c>
      <c r="AM380" s="19">
        <f t="shared" si="1573"/>
        <v>9.300668555989283</v>
      </c>
      <c r="AN380" s="19">
        <f t="shared" ref="AN380" si="1574">AN352*AN$10</f>
        <v>9.300668555989283</v>
      </c>
      <c r="AO380" s="19">
        <f t="shared" si="1573"/>
        <v>0</v>
      </c>
      <c r="AP380" s="19">
        <f t="shared" si="1573"/>
        <v>0</v>
      </c>
    </row>
    <row r="381" spans="4:42" collapsed="1" x14ac:dyDescent="0.25">
      <c r="D381" s="1">
        <f t="shared" si="1400"/>
        <v>295</v>
      </c>
      <c r="F381" s="24">
        <f t="shared" si="1418"/>
        <v>50952</v>
      </c>
      <c r="G381" s="33">
        <f t="shared" si="1401"/>
        <v>0</v>
      </c>
      <c r="H381" s="34">
        <f t="shared" si="1546"/>
        <v>0</v>
      </c>
      <c r="I381" s="34">
        <f t="shared" si="1546"/>
        <v>0</v>
      </c>
      <c r="J381" s="34">
        <f t="shared" si="1546"/>
        <v>0</v>
      </c>
      <c r="K381" s="34">
        <f t="shared" si="1546"/>
        <v>0</v>
      </c>
      <c r="L381" s="34">
        <f t="shared" si="1546"/>
        <v>0</v>
      </c>
      <c r="M381" s="34">
        <f t="shared" si="1546"/>
        <v>0</v>
      </c>
      <c r="N381" s="34">
        <f t="shared" si="1546"/>
        <v>0</v>
      </c>
      <c r="O381" s="5"/>
      <c r="P381" s="19">
        <f t="shared" si="1410"/>
        <v>0</v>
      </c>
      <c r="Q381" s="19">
        <f t="shared" ref="Q381:Y381" si="1575">Q353*Q$10</f>
        <v>0</v>
      </c>
      <c r="R381" s="19">
        <f t="shared" si="1575"/>
        <v>0</v>
      </c>
      <c r="S381" s="19">
        <f t="shared" si="1575"/>
        <v>0</v>
      </c>
      <c r="T381" s="19">
        <f t="shared" si="1575"/>
        <v>0</v>
      </c>
      <c r="U381" s="19">
        <f t="shared" si="1575"/>
        <v>0</v>
      </c>
      <c r="V381" s="19">
        <f t="shared" si="1575"/>
        <v>0</v>
      </c>
      <c r="W381" s="19">
        <f t="shared" si="1575"/>
        <v>0</v>
      </c>
      <c r="X381" s="19">
        <f t="shared" si="1575"/>
        <v>0</v>
      </c>
      <c r="Y381" s="19">
        <f t="shared" si="1575"/>
        <v>0</v>
      </c>
      <c r="Z381" s="19">
        <f t="shared" ref="Z381:AE381" si="1576">Z353*Z$10</f>
        <v>0</v>
      </c>
      <c r="AA381" s="19">
        <f t="shared" si="1576"/>
        <v>0</v>
      </c>
      <c r="AB381" s="19">
        <f t="shared" si="1576"/>
        <v>0</v>
      </c>
      <c r="AC381" s="19">
        <f t="shared" si="1519"/>
        <v>0</v>
      </c>
      <c r="AD381" s="19">
        <f t="shared" si="1576"/>
        <v>0</v>
      </c>
      <c r="AE381" s="19">
        <f t="shared" si="1576"/>
        <v>0</v>
      </c>
      <c r="AF381" s="19">
        <f t="shared" ref="AF381" si="1577">AF353*AF$10</f>
        <v>0</v>
      </c>
      <c r="AG381" s="19">
        <f t="shared" ref="AG381" si="1578">AG353*AG$10</f>
        <v>0</v>
      </c>
      <c r="AH381" s="19">
        <f t="shared" si="1519"/>
        <v>0</v>
      </c>
      <c r="AI381" s="19">
        <f t="shared" si="1519"/>
        <v>0</v>
      </c>
      <c r="AJ381" s="19">
        <f t="shared" ref="AJ381:AK381" si="1579">AJ353*AJ$10</f>
        <v>0</v>
      </c>
      <c r="AK381" s="19">
        <f t="shared" si="1579"/>
        <v>0</v>
      </c>
      <c r="AL381" s="19">
        <f t="shared" ref="AL381:AP381" si="1580">AL353*AL$10</f>
        <v>0</v>
      </c>
      <c r="AM381" s="19">
        <f t="shared" si="1580"/>
        <v>0</v>
      </c>
      <c r="AN381" s="19">
        <f t="shared" ref="AN381" si="1581">AN353*AN$10</f>
        <v>0</v>
      </c>
      <c r="AO381" s="19">
        <f t="shared" si="1580"/>
        <v>0</v>
      </c>
      <c r="AP381" s="19">
        <f t="shared" si="1580"/>
        <v>0</v>
      </c>
    </row>
    <row r="382" spans="4:42" collapsed="1" x14ac:dyDescent="0.25">
      <c r="D382" s="1">
        <f t="shared" si="1400"/>
        <v>307</v>
      </c>
      <c r="F382" s="24">
        <f t="shared" si="1418"/>
        <v>51318</v>
      </c>
      <c r="G382" s="33">
        <f t="shared" si="1401"/>
        <v>0</v>
      </c>
      <c r="H382" s="34">
        <f t="shared" si="1546"/>
        <v>0</v>
      </c>
      <c r="I382" s="34">
        <f t="shared" si="1546"/>
        <v>0</v>
      </c>
      <c r="J382" s="34">
        <f t="shared" si="1546"/>
        <v>0</v>
      </c>
      <c r="K382" s="34">
        <f t="shared" si="1546"/>
        <v>0</v>
      </c>
      <c r="L382" s="34">
        <f t="shared" si="1546"/>
        <v>0</v>
      </c>
      <c r="M382" s="34">
        <f t="shared" si="1546"/>
        <v>0</v>
      </c>
      <c r="N382" s="34">
        <f t="shared" si="1546"/>
        <v>0</v>
      </c>
      <c r="O382" s="5"/>
      <c r="P382" s="19">
        <f t="shared" si="1410"/>
        <v>0</v>
      </c>
      <c r="Q382" s="19">
        <f t="shared" ref="Q382:Y382" si="1582">Q354*Q$10</f>
        <v>0</v>
      </c>
      <c r="R382" s="19">
        <f t="shared" si="1582"/>
        <v>0</v>
      </c>
      <c r="S382" s="19">
        <f t="shared" si="1582"/>
        <v>0</v>
      </c>
      <c r="T382" s="19">
        <f t="shared" si="1582"/>
        <v>0</v>
      </c>
      <c r="U382" s="19">
        <f t="shared" si="1582"/>
        <v>0</v>
      </c>
      <c r="V382" s="19">
        <f t="shared" si="1582"/>
        <v>0</v>
      </c>
      <c r="W382" s="19">
        <f t="shared" si="1582"/>
        <v>0</v>
      </c>
      <c r="X382" s="19">
        <f t="shared" si="1582"/>
        <v>0</v>
      </c>
      <c r="Y382" s="19">
        <f t="shared" si="1582"/>
        <v>0</v>
      </c>
      <c r="Z382" s="19">
        <f t="shared" ref="Z382:AE382" si="1583">Z354*Z$10</f>
        <v>0</v>
      </c>
      <c r="AA382" s="19">
        <f t="shared" si="1583"/>
        <v>0</v>
      </c>
      <c r="AB382" s="19">
        <f t="shared" si="1583"/>
        <v>0</v>
      </c>
      <c r="AC382" s="19">
        <f t="shared" si="1519"/>
        <v>0</v>
      </c>
      <c r="AD382" s="19">
        <f t="shared" si="1583"/>
        <v>0</v>
      </c>
      <c r="AE382" s="19">
        <f t="shared" si="1583"/>
        <v>0</v>
      </c>
      <c r="AF382" s="19">
        <f t="shared" ref="AF382" si="1584">AF354*AF$10</f>
        <v>0</v>
      </c>
      <c r="AG382" s="19">
        <f t="shared" ref="AG382" si="1585">AG354*AG$10</f>
        <v>0</v>
      </c>
      <c r="AH382" s="19">
        <f t="shared" si="1519"/>
        <v>0</v>
      </c>
      <c r="AI382" s="19">
        <f t="shared" si="1519"/>
        <v>0</v>
      </c>
      <c r="AJ382" s="19">
        <f t="shared" ref="AJ382:AK382" si="1586">AJ354*AJ$10</f>
        <v>0</v>
      </c>
      <c r="AK382" s="19">
        <f t="shared" si="1586"/>
        <v>0</v>
      </c>
      <c r="AL382" s="19">
        <f t="shared" ref="AL382:AP382" si="1587">AL354*AL$10</f>
        <v>0</v>
      </c>
      <c r="AM382" s="19">
        <f t="shared" si="1587"/>
        <v>0</v>
      </c>
      <c r="AN382" s="19">
        <f t="shared" ref="AN382" si="1588">AN354*AN$10</f>
        <v>0</v>
      </c>
      <c r="AO382" s="19">
        <f t="shared" si="1587"/>
        <v>0</v>
      </c>
      <c r="AP382" s="19">
        <f t="shared" si="1587"/>
        <v>0</v>
      </c>
    </row>
    <row r="384" spans="4:42" hidden="1" x14ac:dyDescent="0.25">
      <c r="F384" s="1" t="s">
        <v>38</v>
      </c>
      <c r="G384" s="33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5"/>
      <c r="P384" s="38">
        <v>0</v>
      </c>
      <c r="Q384" s="38">
        <v>0</v>
      </c>
      <c r="R384" s="38">
        <v>0</v>
      </c>
      <c r="S384" s="38">
        <v>0</v>
      </c>
      <c r="T384" s="38">
        <v>0</v>
      </c>
      <c r="U384" s="38">
        <v>0</v>
      </c>
      <c r="V384" s="38">
        <v>0</v>
      </c>
      <c r="W384" s="38">
        <v>0</v>
      </c>
      <c r="X384" s="38">
        <v>0</v>
      </c>
      <c r="Y384" s="38">
        <v>0</v>
      </c>
      <c r="Z384" s="38">
        <v>0</v>
      </c>
      <c r="AA384" s="38">
        <v>0</v>
      </c>
      <c r="AB384" s="38">
        <v>0</v>
      </c>
      <c r="AC384" s="38">
        <v>0</v>
      </c>
      <c r="AD384" s="38">
        <v>0</v>
      </c>
      <c r="AE384" s="38">
        <v>0</v>
      </c>
      <c r="AF384" s="38">
        <v>0</v>
      </c>
      <c r="AG384" s="38">
        <v>0</v>
      </c>
      <c r="AH384" s="38">
        <v>0</v>
      </c>
      <c r="AI384" s="38">
        <v>0</v>
      </c>
      <c r="AJ384" s="38">
        <v>0</v>
      </c>
      <c r="AK384" s="38">
        <v>0</v>
      </c>
      <c r="AL384" s="38">
        <v>0</v>
      </c>
      <c r="AM384" s="38">
        <v>0</v>
      </c>
      <c r="AN384" s="38">
        <v>0</v>
      </c>
      <c r="AO384" s="38">
        <v>0</v>
      </c>
      <c r="AP384" s="38">
        <v>0</v>
      </c>
    </row>
    <row r="385" spans="6:43" hidden="1" x14ac:dyDescent="0.25">
      <c r="F385" s="1" t="s">
        <v>40</v>
      </c>
      <c r="G385" s="35" t="str">
        <f>IF(AND(COUNTIF(P385:AQ385,"ERROR")=0,G7=IFERROR(Queue!E120,0)),"OK","ERROR")</f>
        <v>OK</v>
      </c>
      <c r="H385" s="36" t="str">
        <f>IF(AND(COUNTIF($P$6:$AQ$6,H6)=COUNTIF(Queue!$L$29:$L$120,H6)+H386,H7=SUMIF(Queue!$L$29:$L$120,H6,Queue!$E$29:$E$120)+H387),"OK","ERROR")</f>
        <v>OK</v>
      </c>
      <c r="I385" s="36" t="str">
        <f>IF(AND(COUNTIF($P$6:$AQ$6,I6)=COUNTIF(Queue!$L$29:$L$120,I6)+I386,I7=SUMIF(Queue!$L$29:$L$120,I6,Queue!$E$29:$E$120)+I387),"OK","ERROR")</f>
        <v>OK</v>
      </c>
      <c r="J385" s="36" t="str">
        <f>IF(AND(COUNTIF($P$6:$AQ$6,J6)=COUNTIF(Queue!$L$29:$L$120,J6)+J386,J7=SUMIF(Queue!$L$29:$L$120,J6,Queue!$E$29:$E$120)+J387),"OK","ERROR")</f>
        <v>OK</v>
      </c>
      <c r="K385" s="36" t="str">
        <f>IF(AND(COUNTIF($P$6:$AQ$6,K6)=COUNTIF(Queue!$L$29:$L$120,K6)+K386,K7=SUMIF(Queue!$L$29:$L$120,K6,Queue!$E$29:$E$120)+K387),"OK","ERROR")</f>
        <v>OK</v>
      </c>
      <c r="L385" s="36" t="str">
        <f>IF(AND(COUNTIF($P$6:$AQ$6,L6)=COUNTIF(Queue!$L$29:$L$120,L6)+L386,L7=SUMIF(Queue!$L$29:$L$120,L6,Queue!$E$29:$E$120)+L387),"OK","ERROR")</f>
        <v>OK</v>
      </c>
      <c r="M385" s="36" t="str">
        <f>IF(AND(COUNTIF($P$6:$AQ$6,M6)=COUNTIF(Queue!$L$29:$L$120,M6)+M386,M7=SUMIF(Queue!$L$29:$L$120,M6,Queue!$E$29:$E$120)+M387),"OK","ERROR")</f>
        <v>OK</v>
      </c>
      <c r="N385" s="36" t="str">
        <f>IF(AND(COUNTIF($P$6:$AQ$6,N6)=COUNTIF(Queue!$L$29:$L$120,N6)+N386,N7=SUMIF(Queue!$L$29:$L$120,N6,Queue!$E$29:$E$120)+N387),"OK","ERROR")</f>
        <v>OK</v>
      </c>
      <c r="P385" s="1" t="str">
        <f>IF(ISNUMBER(MATCH(P3,Queue!$J1:$J120,0)),"OK","ERROR")</f>
        <v>OK</v>
      </c>
      <c r="Q385" s="1" t="str">
        <f>IF(ISNUMBER(MATCH(Q3,Queue!$J1:$J120,0)),"OK","ERROR")</f>
        <v>OK</v>
      </c>
      <c r="R385" s="1" t="str">
        <f>IF(ISNUMBER(MATCH(R3,Queue!$J1:$J120,0)),"OK","ERROR")</f>
        <v>OK</v>
      </c>
      <c r="S385" s="1" t="str">
        <f>IF(ISNUMBER(MATCH(S3,Queue!$J1:$J120,0)),"OK","ERROR")</f>
        <v>OK</v>
      </c>
      <c r="T385" s="1" t="str">
        <f>IF(ISNUMBER(MATCH(T3,Queue!$J1:$J120,0)),"OK","ERROR")</f>
        <v>OK</v>
      </c>
      <c r="U385" s="1" t="str">
        <f>IF(ISNUMBER(MATCH(U3,Queue!$J1:$J120,0)),"OK","ERROR")</f>
        <v>OK</v>
      </c>
      <c r="V385" s="1" t="str">
        <f>IF(ISNUMBER(MATCH(V3,Queue!$J1:$J120,0)),"OK","ERROR")</f>
        <v>OK</v>
      </c>
      <c r="W385" s="1" t="str">
        <f>IF(ISNUMBER(MATCH(W3,Queue!$J1:$J120,0)),"OK","ERROR")</f>
        <v>OK</v>
      </c>
      <c r="X385" s="1" t="str">
        <f>IF(ISNUMBER(MATCH(X3,Queue!$J1:$J120,0)),"OK","ERROR")</f>
        <v>OK</v>
      </c>
      <c r="Y385" s="1" t="str">
        <f>IF(ISNUMBER(MATCH(Y3,Queue!$J1:$J120,0)),"OK","ERROR")</f>
        <v>OK</v>
      </c>
      <c r="Z385" s="1" t="str">
        <f>IF(ISNUMBER(MATCH(Z3,Queue!$J1:$J120,0)),"OK","ERROR")</f>
        <v>OK</v>
      </c>
      <c r="AA385" s="1" t="str">
        <f>IF(ISNUMBER(MATCH(AA3,Queue!$J1:$J120,0)),"OK","ERROR")</f>
        <v>OK</v>
      </c>
      <c r="AB385" s="1" t="str">
        <f>IF(ISNUMBER(MATCH(AB3,Queue!$J1:$J120,0)),"OK","ERROR")</f>
        <v>OK</v>
      </c>
      <c r="AC385" s="1" t="str">
        <f>IF(ISNUMBER(MATCH(AC3,Queue!$J1:$J120,0)),"OK","ERROR")</f>
        <v>OK</v>
      </c>
      <c r="AD385" s="1" t="str">
        <f>IF(ISNUMBER(MATCH(AD3,Queue!$J1:$J120,0)),"OK","ERROR")</f>
        <v>OK</v>
      </c>
      <c r="AE385" s="1" t="str">
        <f>IF(ISNUMBER(MATCH(AE3,Queue!$J1:$J120,0)),"OK","ERROR")</f>
        <v>OK</v>
      </c>
      <c r="AF385" s="1" t="str">
        <f>IF(ISNUMBER(MATCH(AF3,Queue!$J1:$J120,0)),"OK","ERROR")</f>
        <v>OK</v>
      </c>
      <c r="AG385" s="1" t="str">
        <f>IF(ISNUMBER(MATCH(AG3,Queue!$J1:$J120,0)),"OK","ERROR")</f>
        <v>OK</v>
      </c>
      <c r="AH385" s="1" t="str">
        <f>IF(ISNUMBER(MATCH(AH3,Queue!$J1:$J120,0)),"OK","ERROR")</f>
        <v>OK</v>
      </c>
      <c r="AI385" s="1" t="str">
        <f>IF(ISNUMBER(MATCH(AI3,Queue!$J1:$J120,0)),"OK","ERROR")</f>
        <v>OK</v>
      </c>
      <c r="AJ385" s="1" t="str">
        <f>IF(ISNUMBER(MATCH(AJ3,Queue!$J1:$J120,0)),"OK","ERROR")</f>
        <v>OK</v>
      </c>
      <c r="AK385" s="1" t="str">
        <f>IF(ISNUMBER(MATCH(AK3,Queue!$J1:$J120,0)),"OK","ERROR")</f>
        <v>OK</v>
      </c>
      <c r="AL385" s="1" t="str">
        <f>IF(ISNUMBER(MATCH(AL3,Queue!$J1:$J120,0)),"OK","ERROR")</f>
        <v>OK</v>
      </c>
      <c r="AM385" s="1" t="str">
        <f>IF(ISNUMBER(MATCH(AM3,Queue!$J1:$J120,0)),"OK","ERROR")</f>
        <v>OK</v>
      </c>
      <c r="AN385" s="1" t="str">
        <f>IF(ISNUMBER(MATCH(AN3,Queue!$J1:$J120,0)),"OK","ERROR")</f>
        <v>OK</v>
      </c>
      <c r="AO385" s="1" t="str">
        <f>IF(ISNUMBER(MATCH(AO3,Queue!$J1:$J120,0)),"OK","ERROR")</f>
        <v>OK</v>
      </c>
      <c r="AP385" s="1" t="str">
        <f>IF(ISNUMBER(MATCH(AP3,Queue!$J1:$J120,0)),"OK","ERROR")</f>
        <v>OK</v>
      </c>
      <c r="AQ385" s="17" t="s">
        <v>26</v>
      </c>
    </row>
    <row r="386" spans="6:43" hidden="1" x14ac:dyDescent="0.25">
      <c r="F386" s="1" t="s">
        <v>70</v>
      </c>
      <c r="I386" s="1">
        <v>1</v>
      </c>
      <c r="L386" s="1">
        <v>-5</v>
      </c>
      <c r="M386" s="1">
        <v>0</v>
      </c>
    </row>
    <row r="387" spans="6:43" hidden="1" x14ac:dyDescent="0.25">
      <c r="F387" s="1" t="s">
        <v>71</v>
      </c>
      <c r="I387" s="1">
        <f>+$AE$7</f>
        <v>10</v>
      </c>
      <c r="L387" s="1">
        <v>0</v>
      </c>
      <c r="M387" s="1">
        <v>0</v>
      </c>
    </row>
  </sheetData>
  <sortState ref="J35079:K35083">
    <sortCondition ref="J35079:J3508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8"/>
  <sheetViews>
    <sheetView workbookViewId="0">
      <pane xSplit="2" ySplit="12" topLeftCell="C13" activePane="bottomRight" state="frozen"/>
      <selection activeCell="J49" sqref="J49"/>
      <selection pane="topRight" activeCell="J49" sqref="J49"/>
      <selection pane="bottomLeft" activeCell="J49" sqref="J49"/>
      <selection pane="bottomRight" activeCell="H9" sqref="H9"/>
    </sheetView>
  </sheetViews>
  <sheetFormatPr defaultRowHeight="15" outlineLevelRow="1" x14ac:dyDescent="0.25"/>
  <cols>
    <col min="2" max="2" width="18.42578125" customWidth="1"/>
    <col min="4" max="4" width="2.85546875" customWidth="1"/>
    <col min="5" max="8" width="10.28515625" customWidth="1"/>
    <col min="9" max="10" width="11.7109375" customWidth="1"/>
    <col min="11" max="11" width="10.42578125" customWidth="1"/>
    <col min="12" max="12" width="1.85546875" customWidth="1"/>
    <col min="13" max="13" width="17.42578125" customWidth="1"/>
  </cols>
  <sheetData>
    <row r="1" spans="2:13" ht="15.75" thickBot="1" x14ac:dyDescent="0.3"/>
    <row r="2" spans="2:13" ht="15.75" thickBot="1" x14ac:dyDescent="0.3">
      <c r="E2" s="51" t="s">
        <v>45</v>
      </c>
      <c r="F2" s="52"/>
      <c r="G2" s="52"/>
      <c r="H2" s="52"/>
      <c r="I2" s="52"/>
      <c r="J2" s="53"/>
      <c r="K2" s="53"/>
      <c r="M2" s="54" t="s">
        <v>46</v>
      </c>
    </row>
    <row r="3" spans="2:13" ht="45" x14ac:dyDescent="0.25">
      <c r="B3" s="56" t="s">
        <v>2</v>
      </c>
      <c r="C3" s="59" t="s">
        <v>21</v>
      </c>
      <c r="E3" s="47" t="str">
        <f>INDEX(Queue!$C$4:$C$27,MATCH(E$4,Queue!$J$4:$J$27,0))</f>
        <v>Utah Pavant Solar II</v>
      </c>
      <c r="F3" s="47" t="str">
        <f>INDEX(Queue!$C$4:$C$27,MATCH(F$4,Queue!$J$4:$J$27,0))</f>
        <v>Granite Mtn Solar West</v>
      </c>
      <c r="G3" s="47" t="str">
        <f>INDEX(Queue!$C$4:$C$27,MATCH(G$4,Queue!$J$4:$J$27,0))</f>
        <v>Iron Springs Solar</v>
      </c>
      <c r="H3" s="47" t="str">
        <f>INDEX(Queue!$C$4:$C$27,MATCH(H$4,Queue!$J$4:$J$27,0))</f>
        <v>Granite Mtn Solar East</v>
      </c>
      <c r="I3" s="55" t="str">
        <f>INDEX(Queue!$C$4:$C$27,MATCH(I$4,Queue!$J$4:$J$27,0))</f>
        <v>Oregon Sch 37 Solar QF  - COD before 7/2017</v>
      </c>
      <c r="J3" s="55"/>
      <c r="K3" s="47" t="str">
        <f>INDEX(Queue!$C$4:$C$27,MATCH(K$4,Queue!$J$4:$J$27,0))</f>
        <v>Three Peaks Solar</v>
      </c>
      <c r="M3" s="47" t="str">
        <f>Queue!C124</f>
        <v>Utah 2015.Q3</v>
      </c>
    </row>
    <row r="4" spans="2:13" ht="30" x14ac:dyDescent="0.25">
      <c r="B4" s="57" t="s">
        <v>2</v>
      </c>
      <c r="C4" s="60"/>
      <c r="E4" s="47" t="s">
        <v>9</v>
      </c>
      <c r="F4" s="47" t="s">
        <v>6</v>
      </c>
      <c r="G4" s="47" t="s">
        <v>7</v>
      </c>
      <c r="H4" s="47" t="s">
        <v>8</v>
      </c>
      <c r="I4" s="55" t="s">
        <v>29</v>
      </c>
      <c r="J4" s="55"/>
      <c r="K4" s="47" t="s">
        <v>12</v>
      </c>
      <c r="M4" s="47" t="str">
        <f>Queue!J124</f>
        <v>Avoided Cost Resource</v>
      </c>
    </row>
    <row r="5" spans="2:13" x14ac:dyDescent="0.25">
      <c r="B5" s="57" t="s">
        <v>0</v>
      </c>
      <c r="C5" s="60"/>
      <c r="E5" s="46">
        <f>INDEX(Queue!$H$4:$H$27,MATCH(E$4,Queue!$J$4:$J$27,0))</f>
        <v>42705</v>
      </c>
      <c r="F5" s="46">
        <f>INDEX(Queue!$H$4:$H$27,MATCH(F$4,Queue!$J$4:$J$27,0))</f>
        <v>42583</v>
      </c>
      <c r="G5" s="46">
        <f>INDEX(Queue!$H$4:$H$27,MATCH(G$4,Queue!$J$4:$J$27,0))</f>
        <v>42614</v>
      </c>
      <c r="H5" s="46">
        <f>INDEX(Queue!$H$4:$H$27,MATCH(H$4,Queue!$J$4:$J$27,0))</f>
        <v>42583</v>
      </c>
      <c r="I5" s="46">
        <f>INDEX(Queue!$H$4:$H$27,MATCH(I$4,Queue!$J$4:$J$27,0))</f>
        <v>42917</v>
      </c>
      <c r="J5" s="46">
        <v>43282</v>
      </c>
      <c r="K5" s="46">
        <f>INDEX(Queue!$H$4:$H$27,MATCH(K$4,Queue!$J$4:$J$27,0))</f>
        <v>42735</v>
      </c>
      <c r="M5" s="46">
        <f>Queue!H124</f>
        <v>42370</v>
      </c>
    </row>
    <row r="6" spans="2:13" x14ac:dyDescent="0.25">
      <c r="B6" s="57" t="s">
        <v>68</v>
      </c>
      <c r="C6" s="60"/>
      <c r="E6" s="96">
        <v>20</v>
      </c>
      <c r="F6" s="96">
        <v>20</v>
      </c>
      <c r="G6" s="96">
        <v>20</v>
      </c>
      <c r="H6" s="96">
        <v>20</v>
      </c>
      <c r="I6" s="96">
        <v>20</v>
      </c>
      <c r="J6" s="96">
        <v>20</v>
      </c>
      <c r="K6" s="96">
        <v>20</v>
      </c>
      <c r="L6" s="97"/>
      <c r="M6" s="96">
        <v>20</v>
      </c>
    </row>
    <row r="7" spans="2:13" x14ac:dyDescent="0.25">
      <c r="B7" s="57" t="s">
        <v>5</v>
      </c>
      <c r="C7" s="62">
        <f>SUM(E7:L7)</f>
        <v>503.89</v>
      </c>
      <c r="E7" s="45">
        <f>INDEX(Queue!$E$4:$E$27,MATCH(E$4,Queue!$J$4:$J$27,0))</f>
        <v>50</v>
      </c>
      <c r="F7" s="45">
        <f>INDEX(Queue!$E$4:$E$27,MATCH(F$4,Queue!$J$4:$J$27,0))</f>
        <v>50.4</v>
      </c>
      <c r="G7" s="45">
        <f>INDEX(Queue!$E$4:$E$27,MATCH(G$4,Queue!$J$4:$J$27,0))</f>
        <v>80</v>
      </c>
      <c r="H7" s="45">
        <f>INDEX(Queue!$E$4:$E$27,MATCH(H$4,Queue!$J$4:$J$27,0))</f>
        <v>80</v>
      </c>
      <c r="I7" s="45">
        <f>INDEX(Queue!$E$4:$E$27,MATCH(I$4,Queue!$J$4:$J$27,0))</f>
        <v>152.59</v>
      </c>
      <c r="J7" s="45">
        <f>Queue!E10</f>
        <v>10.900000000000006</v>
      </c>
      <c r="K7" s="45">
        <f>INDEX(Queue!$E$4:$E$27,MATCH(K$4,Queue!$J$4:$J$27,0))</f>
        <v>80</v>
      </c>
      <c r="M7" s="45">
        <f>Queue!E124</f>
        <v>100</v>
      </c>
    </row>
    <row r="8" spans="2:13" x14ac:dyDescent="0.25">
      <c r="B8" s="57" t="s">
        <v>14</v>
      </c>
      <c r="C8" s="60"/>
      <c r="E8" s="44" t="str">
        <f>INDEX(Queue!$L$4:$L$27,MATCH(E$4,Queue!$J$4:$J$27,0))</f>
        <v>Utah South</v>
      </c>
      <c r="F8" s="44" t="str">
        <f>INDEX(Queue!$L$4:$L$27,MATCH(F$4,Queue!$J$4:$J$27,0))</f>
        <v>Utah South</v>
      </c>
      <c r="G8" s="44" t="str">
        <f>INDEX(Queue!$L$4:$L$27,MATCH(G$4,Queue!$J$4:$J$27,0))</f>
        <v>Utah South</v>
      </c>
      <c r="H8" s="44" t="str">
        <f>INDEX(Queue!$L$4:$L$27,MATCH(H$4,Queue!$J$4:$J$27,0))</f>
        <v>Utah South</v>
      </c>
      <c r="I8" s="44" t="str">
        <f>INDEX(Queue!$L$4:$L$27,MATCH(I$4,Queue!$J$4:$J$27,0))</f>
        <v>Oregon</v>
      </c>
      <c r="J8" s="44" t="str">
        <f>I8</f>
        <v>Oregon</v>
      </c>
      <c r="K8" s="44" t="str">
        <f>INDEX(Queue!$L$4:$L$27,MATCH(K$4,Queue!$J$4:$J$27,0))</f>
        <v>Utah South</v>
      </c>
      <c r="M8" s="44" t="str">
        <f>Queue!L124</f>
        <v>Utah North</v>
      </c>
    </row>
    <row r="9" spans="2:13" x14ac:dyDescent="0.25">
      <c r="B9" s="57" t="s">
        <v>44</v>
      </c>
      <c r="C9" s="60"/>
      <c r="E9" s="48">
        <f>INDEX(Queue!$G$4:$G$27,MATCH(E$4,Queue!$J$4:$J$27,0))</f>
        <v>0.39100000000000001</v>
      </c>
      <c r="F9" s="48">
        <f>INDEX(Queue!$G$4:$G$27,MATCH(F$4,Queue!$J$4:$J$27,0))</f>
        <v>0.39100000000000001</v>
      </c>
      <c r="G9" s="48">
        <f>INDEX(Queue!$G$4:$G$27,MATCH(G$4,Queue!$J$4:$J$27,0))</f>
        <v>0.39100000000000001</v>
      </c>
      <c r="H9" s="48">
        <f>INDEX(Queue!$G$4:$G$27,MATCH(H$4,Queue!$J$4:$J$27,0))</f>
        <v>0.39100000000000001</v>
      </c>
      <c r="I9" s="48">
        <f>INDEX(Queue!$G$4:$G$27,MATCH(I$4,Queue!$J$4:$J$27,0))</f>
        <v>0.35989864823536616</v>
      </c>
      <c r="J9" s="48">
        <f>I9</f>
        <v>0.35989864823536616</v>
      </c>
      <c r="K9" s="48">
        <f>INDEX(Queue!$G$4:$G$27,MATCH(K$4,Queue!$J$4:$J$27,0))</f>
        <v>0.39100000000000001</v>
      </c>
      <c r="M9" s="48">
        <f>Queue!G124</f>
        <v>1</v>
      </c>
    </row>
    <row r="10" spans="2:13" x14ac:dyDescent="0.25">
      <c r="B10" s="57" t="s">
        <v>43</v>
      </c>
      <c r="C10" s="60"/>
      <c r="E10" s="49">
        <f>INDEX(Queue!$N$4:$N$27,MATCH(E$4,Queue!$J$4:$J$27,0))</f>
        <v>5.0000000000000001E-3</v>
      </c>
      <c r="F10" s="49">
        <f>INDEX(Queue!$N$4:$N$27,MATCH(F$4,Queue!$J$4:$J$27,0))</f>
        <v>7.4999999999999997E-3</v>
      </c>
      <c r="G10" s="49">
        <f>INDEX(Queue!$N$4:$N$27,MATCH(G$4,Queue!$J$4:$J$27,0))</f>
        <v>7.4999999999999997E-3</v>
      </c>
      <c r="H10" s="49">
        <f>INDEX(Queue!$N$4:$N$27,MATCH(H$4,Queue!$J$4:$J$27,0))</f>
        <v>7.4999999999999997E-3</v>
      </c>
      <c r="I10" s="95">
        <v>5.7178058850514465E-3</v>
      </c>
      <c r="J10" s="95">
        <v>5.0000000000000001E-3</v>
      </c>
      <c r="K10" s="49">
        <f>INDEX(Queue!$N$4:$N$27,MATCH(K$4,Queue!$J$4:$J$27,0))</f>
        <v>5.0000000000000001E-3</v>
      </c>
      <c r="M10" s="49">
        <f>Queue!N124</f>
        <v>0</v>
      </c>
    </row>
    <row r="11" spans="2:13" x14ac:dyDescent="0.25">
      <c r="B11" s="58" t="s">
        <v>42</v>
      </c>
      <c r="C11" s="61"/>
      <c r="E11" s="50" t="str">
        <f>INDEX(Queue!$O$4:$O$27,MATCH(E$4,Queue!$J$4:$J$27,0))</f>
        <v>First Year</v>
      </c>
      <c r="F11" s="50" t="str">
        <f>INDEX(Queue!$O$4:$O$27,MATCH(F$4,Queue!$J$4:$J$27,0))</f>
        <v>First Year</v>
      </c>
      <c r="G11" s="50" t="str">
        <f>INDEX(Queue!$O$4:$O$27,MATCH(G$4,Queue!$J$4:$J$27,0))</f>
        <v>First Year</v>
      </c>
      <c r="H11" s="50" t="str">
        <f>INDEX(Queue!$O$4:$O$27,MATCH(H$4,Queue!$J$4:$J$27,0))</f>
        <v>First Year</v>
      </c>
      <c r="I11" s="50" t="str">
        <f>INDEX(Queue!$O$4:$O$27,MATCH(I$4,Queue!$J$4:$J$27,0))</f>
        <v>Prior Year</v>
      </c>
      <c r="J11" s="50" t="str">
        <f>I11</f>
        <v>Prior Year</v>
      </c>
      <c r="K11" s="50" t="str">
        <f>INDEX(Queue!$O$4:$O$27,MATCH(K$4,Queue!$J$4:$J$27,0))</f>
        <v>Prior Year</v>
      </c>
      <c r="M11" s="50" t="str">
        <f>Queue!O124</f>
        <v>First Year</v>
      </c>
    </row>
    <row r="12" spans="2:13" x14ac:dyDescent="0.25">
      <c r="B12" s="42"/>
    </row>
    <row r="13" spans="2:13" ht="15.75" x14ac:dyDescent="0.25">
      <c r="B13" s="43" t="s">
        <v>41</v>
      </c>
    </row>
    <row r="14" spans="2:13" x14ac:dyDescent="0.25">
      <c r="B14" s="42">
        <f t="shared" ref="B14:B39" si="0">B42</f>
        <v>42186</v>
      </c>
      <c r="C14" s="41">
        <f t="shared" ref="C14:C39" si="1">SUM(E14:L14)</f>
        <v>0</v>
      </c>
      <c r="D14" s="41"/>
      <c r="E14" s="41">
        <f t="shared" ref="E14:J23" si="2">E42*E$9</f>
        <v>0</v>
      </c>
      <c r="F14" s="41">
        <f t="shared" si="2"/>
        <v>0</v>
      </c>
      <c r="G14" s="41">
        <f t="shared" si="2"/>
        <v>0</v>
      </c>
      <c r="H14" s="41">
        <f t="shared" si="2"/>
        <v>0</v>
      </c>
      <c r="I14" s="41">
        <f t="shared" si="2"/>
        <v>0</v>
      </c>
      <c r="J14" s="41">
        <f t="shared" si="2"/>
        <v>0</v>
      </c>
      <c r="K14" s="41">
        <f t="shared" ref="K14" si="3">K42*K$9</f>
        <v>0</v>
      </c>
      <c r="L14" s="41"/>
      <c r="M14" s="41">
        <f t="shared" ref="M14:M39" si="4">M42*M$9</f>
        <v>0</v>
      </c>
    </row>
    <row r="15" spans="2:13" x14ac:dyDescent="0.25">
      <c r="B15" s="42">
        <f t="shared" si="0"/>
        <v>42552</v>
      </c>
      <c r="C15" s="41">
        <f t="shared" si="1"/>
        <v>0</v>
      </c>
      <c r="D15" s="41"/>
      <c r="E15" s="41">
        <f t="shared" si="2"/>
        <v>0</v>
      </c>
      <c r="F15" s="41">
        <f t="shared" si="2"/>
        <v>0</v>
      </c>
      <c r="G15" s="41">
        <f t="shared" si="2"/>
        <v>0</v>
      </c>
      <c r="H15" s="41">
        <f t="shared" si="2"/>
        <v>0</v>
      </c>
      <c r="I15" s="41">
        <f t="shared" si="2"/>
        <v>0</v>
      </c>
      <c r="J15" s="41">
        <f t="shared" si="2"/>
        <v>0</v>
      </c>
      <c r="K15" s="41">
        <f t="shared" ref="K15" si="5">K43*K$9</f>
        <v>0</v>
      </c>
      <c r="L15" s="41"/>
      <c r="M15" s="41">
        <f t="shared" si="4"/>
        <v>100</v>
      </c>
    </row>
    <row r="16" spans="2:13" x14ac:dyDescent="0.25">
      <c r="B16" s="42">
        <f t="shared" si="0"/>
        <v>42917</v>
      </c>
      <c r="C16" s="41">
        <f t="shared" si="1"/>
        <v>188.01333473423452</v>
      </c>
      <c r="D16" s="41"/>
      <c r="E16" s="41">
        <f t="shared" si="2"/>
        <v>19.55</v>
      </c>
      <c r="F16" s="41">
        <f t="shared" si="2"/>
        <v>19.706399999999999</v>
      </c>
      <c r="G16" s="41">
        <f t="shared" si="2"/>
        <v>31.28</v>
      </c>
      <c r="H16" s="41">
        <f t="shared" si="2"/>
        <v>31.28</v>
      </c>
      <c r="I16" s="41">
        <f t="shared" si="2"/>
        <v>54.916934734234523</v>
      </c>
      <c r="J16" s="41">
        <f t="shared" si="2"/>
        <v>0</v>
      </c>
      <c r="K16" s="41">
        <f t="shared" ref="K16" si="6">K44*K$9</f>
        <v>31.28</v>
      </c>
      <c r="L16" s="41"/>
      <c r="M16" s="41">
        <f t="shared" si="4"/>
        <v>100</v>
      </c>
    </row>
    <row r="17" spans="2:13" x14ac:dyDescent="0.25">
      <c r="B17" s="42">
        <f t="shared" si="0"/>
        <v>43282</v>
      </c>
      <c r="C17" s="41">
        <f t="shared" si="1"/>
        <v>190.75107762738764</v>
      </c>
      <c r="D17" s="41"/>
      <c r="E17" s="41">
        <f t="shared" si="2"/>
        <v>19.452249999999999</v>
      </c>
      <c r="F17" s="41">
        <f t="shared" si="2"/>
        <v>19.558602</v>
      </c>
      <c r="G17" s="41">
        <f t="shared" si="2"/>
        <v>31.045400000000004</v>
      </c>
      <c r="H17" s="41">
        <f t="shared" si="2"/>
        <v>31.045400000000004</v>
      </c>
      <c r="I17" s="41">
        <f t="shared" si="2"/>
        <v>54.602930361622136</v>
      </c>
      <c r="J17" s="41">
        <f t="shared" si="2"/>
        <v>3.9228952657654914</v>
      </c>
      <c r="K17" s="41">
        <f t="shared" ref="K17" si="7">K45*K$9</f>
        <v>31.1236</v>
      </c>
      <c r="L17" s="41"/>
      <c r="M17" s="41">
        <f t="shared" si="4"/>
        <v>100</v>
      </c>
    </row>
    <row r="18" spans="2:13" hidden="1" outlineLevel="1" x14ac:dyDescent="0.25">
      <c r="B18" s="42">
        <f t="shared" si="0"/>
        <v>43647</v>
      </c>
      <c r="C18" s="41">
        <f t="shared" si="1"/>
        <v>189.54895635560078</v>
      </c>
      <c r="D18" s="41"/>
      <c r="E18" s="41">
        <f t="shared" si="2"/>
        <v>19.354500000000002</v>
      </c>
      <c r="F18" s="41">
        <f t="shared" si="2"/>
        <v>19.410803999999999</v>
      </c>
      <c r="G18" s="41">
        <f t="shared" si="2"/>
        <v>30.810800000000004</v>
      </c>
      <c r="H18" s="41">
        <f t="shared" si="2"/>
        <v>30.810800000000004</v>
      </c>
      <c r="I18" s="41">
        <f t="shared" si="2"/>
        <v>54.290789566164115</v>
      </c>
      <c r="J18" s="41">
        <f t="shared" si="2"/>
        <v>3.9032807894366637</v>
      </c>
      <c r="K18" s="41">
        <f t="shared" ref="K18" si="8">K46*K$9</f>
        <v>30.967981999999999</v>
      </c>
      <c r="L18" s="41"/>
      <c r="M18" s="41">
        <f t="shared" si="4"/>
        <v>100</v>
      </c>
    </row>
    <row r="19" spans="2:13" hidden="1" outlineLevel="1" x14ac:dyDescent="0.25">
      <c r="B19" s="42">
        <f t="shared" si="0"/>
        <v>44013</v>
      </c>
      <c r="C19" s="41">
        <f t="shared" si="1"/>
        <v>188.34956331492322</v>
      </c>
      <c r="D19" s="41"/>
      <c r="E19" s="41">
        <f t="shared" si="2"/>
        <v>19.25675</v>
      </c>
      <c r="F19" s="41">
        <f t="shared" si="2"/>
        <v>19.263006000000001</v>
      </c>
      <c r="G19" s="41">
        <f t="shared" si="2"/>
        <v>30.576200000000007</v>
      </c>
      <c r="H19" s="41">
        <f t="shared" si="2"/>
        <v>30.576200000000007</v>
      </c>
      <c r="I19" s="41">
        <f t="shared" si="2"/>
        <v>53.980500839433709</v>
      </c>
      <c r="J19" s="41">
        <f t="shared" si="2"/>
        <v>3.8837643854894801</v>
      </c>
      <c r="K19" s="41">
        <f t="shared" ref="K19" si="9">K47*K$9</f>
        <v>30.813142089999999</v>
      </c>
      <c r="L19" s="41"/>
      <c r="M19" s="41">
        <f t="shared" si="4"/>
        <v>100</v>
      </c>
    </row>
    <row r="20" spans="2:13" hidden="1" outlineLevel="1" x14ac:dyDescent="0.25">
      <c r="B20" s="42">
        <f t="shared" si="0"/>
        <v>44378</v>
      </c>
      <c r="C20" s="41">
        <f t="shared" si="1"/>
        <v>187.15288269003665</v>
      </c>
      <c r="D20" s="41"/>
      <c r="E20" s="41">
        <f t="shared" si="2"/>
        <v>19.158999999999999</v>
      </c>
      <c r="F20" s="41">
        <f t="shared" si="2"/>
        <v>19.115207999999999</v>
      </c>
      <c r="G20" s="41">
        <f t="shared" si="2"/>
        <v>30.34160000000001</v>
      </c>
      <c r="H20" s="41">
        <f t="shared" si="2"/>
        <v>30.34160000000001</v>
      </c>
      <c r="I20" s="41">
        <f t="shared" si="2"/>
        <v>53.672052746924578</v>
      </c>
      <c r="J20" s="41">
        <f t="shared" si="2"/>
        <v>3.8643455635620332</v>
      </c>
      <c r="K20" s="41">
        <f t="shared" ref="K20" si="10">K48*K$9</f>
        <v>30.659076379549997</v>
      </c>
      <c r="L20" s="41"/>
      <c r="M20" s="41">
        <f t="shared" si="4"/>
        <v>100</v>
      </c>
    </row>
    <row r="21" spans="2:13" hidden="1" outlineLevel="1" x14ac:dyDescent="0.25">
      <c r="B21" s="42">
        <f t="shared" si="0"/>
        <v>44743</v>
      </c>
      <c r="C21" s="41">
        <f t="shared" si="1"/>
        <v>185.95889876095504</v>
      </c>
      <c r="D21" s="41"/>
      <c r="E21" s="41">
        <f t="shared" si="2"/>
        <v>19.061250000000001</v>
      </c>
      <c r="F21" s="41">
        <f t="shared" si="2"/>
        <v>18.967410000000001</v>
      </c>
      <c r="G21" s="41">
        <f t="shared" si="2"/>
        <v>30.107000000000014</v>
      </c>
      <c r="H21" s="41">
        <f t="shared" si="2"/>
        <v>30.107000000000014</v>
      </c>
      <c r="I21" s="41">
        <f t="shared" si="2"/>
        <v>53.365433927558527</v>
      </c>
      <c r="J21" s="41">
        <f t="shared" si="2"/>
        <v>3.8450238357442226</v>
      </c>
      <c r="K21" s="41">
        <f t="shared" ref="K21" si="11">K49*K$9</f>
        <v>30.505780997652248</v>
      </c>
      <c r="L21" s="41"/>
      <c r="M21" s="41">
        <f t="shared" si="4"/>
        <v>100</v>
      </c>
    </row>
    <row r="22" spans="2:13" hidden="1" outlineLevel="1" x14ac:dyDescent="0.25">
      <c r="B22" s="42">
        <f t="shared" si="0"/>
        <v>45108</v>
      </c>
      <c r="C22" s="41">
        <f t="shared" si="1"/>
        <v>184.76759590242622</v>
      </c>
      <c r="D22" s="41"/>
      <c r="E22" s="41">
        <f t="shared" si="2"/>
        <v>18.9635</v>
      </c>
      <c r="F22" s="41">
        <f t="shared" si="2"/>
        <v>18.819611999999999</v>
      </c>
      <c r="G22" s="41">
        <f t="shared" si="2"/>
        <v>29.872400000000013</v>
      </c>
      <c r="H22" s="41">
        <f t="shared" si="2"/>
        <v>29.872400000000013</v>
      </c>
      <c r="I22" s="41">
        <f t="shared" si="2"/>
        <v>53.060633093196707</v>
      </c>
      <c r="J22" s="41">
        <f t="shared" si="2"/>
        <v>3.8257987165655023</v>
      </c>
      <c r="K22" s="41">
        <f t="shared" ref="K22" si="12">K50*K$9</f>
        <v>30.353252092663986</v>
      </c>
      <c r="L22" s="41"/>
      <c r="M22" s="41">
        <f t="shared" si="4"/>
        <v>100</v>
      </c>
    </row>
    <row r="23" spans="2:13" hidden="1" outlineLevel="1" x14ac:dyDescent="0.25">
      <c r="B23" s="42">
        <f t="shared" si="0"/>
        <v>45474</v>
      </c>
      <c r="C23" s="41">
        <f t="shared" si="1"/>
        <v>183.57895858333723</v>
      </c>
      <c r="D23" s="41"/>
      <c r="E23" s="41">
        <f t="shared" si="2"/>
        <v>18.865750000000002</v>
      </c>
      <c r="F23" s="41">
        <f t="shared" si="2"/>
        <v>18.671814000000001</v>
      </c>
      <c r="G23" s="41">
        <f t="shared" si="2"/>
        <v>29.637800000000016</v>
      </c>
      <c r="H23" s="41">
        <f t="shared" si="2"/>
        <v>29.637800000000016</v>
      </c>
      <c r="I23" s="41">
        <f t="shared" si="2"/>
        <v>52.757639028153882</v>
      </c>
      <c r="J23" s="41">
        <f t="shared" si="2"/>
        <v>3.806669722982674</v>
      </c>
      <c r="K23" s="41">
        <f t="shared" ref="K23" si="13">K51*K$9</f>
        <v>30.201485832200664</v>
      </c>
      <c r="L23" s="41"/>
      <c r="M23" s="41">
        <f t="shared" si="4"/>
        <v>100</v>
      </c>
    </row>
    <row r="24" spans="2:13" hidden="1" outlineLevel="1" x14ac:dyDescent="0.25">
      <c r="B24" s="42">
        <f t="shared" si="0"/>
        <v>45839</v>
      </c>
      <c r="C24" s="41">
        <f t="shared" si="1"/>
        <v>182.39297136612376</v>
      </c>
      <c r="D24" s="41"/>
      <c r="E24" s="41">
        <f t="shared" ref="E24:J33" si="14">E52*E$9</f>
        <v>18.768000000000001</v>
      </c>
      <c r="F24" s="41">
        <f t="shared" si="14"/>
        <v>18.524016</v>
      </c>
      <c r="G24" s="41">
        <f t="shared" si="14"/>
        <v>29.40320000000002</v>
      </c>
      <c r="H24" s="41">
        <f t="shared" si="14"/>
        <v>29.40320000000002</v>
      </c>
      <c r="I24" s="41">
        <f t="shared" si="14"/>
        <v>52.456440588716305</v>
      </c>
      <c r="J24" s="41">
        <f t="shared" si="14"/>
        <v>3.7876363743677608</v>
      </c>
      <c r="K24" s="41">
        <f t="shared" ref="K24" si="15">K52*K$9</f>
        <v>30.050478403039659</v>
      </c>
      <c r="L24" s="41"/>
      <c r="M24" s="41">
        <f t="shared" si="4"/>
        <v>100</v>
      </c>
    </row>
    <row r="25" spans="2:13" hidden="1" outlineLevel="1" x14ac:dyDescent="0.25">
      <c r="B25" s="42">
        <f t="shared" si="0"/>
        <v>46204</v>
      </c>
      <c r="C25" s="41">
        <f t="shared" si="1"/>
        <v>181.20961890618327</v>
      </c>
      <c r="D25" s="41"/>
      <c r="E25" s="41">
        <f t="shared" si="14"/>
        <v>18.670249999999999</v>
      </c>
      <c r="F25" s="41">
        <f t="shared" si="14"/>
        <v>18.376217999999998</v>
      </c>
      <c r="G25" s="41">
        <f t="shared" si="14"/>
        <v>29.168600000000023</v>
      </c>
      <c r="H25" s="41">
        <f t="shared" si="14"/>
        <v>29.168600000000023</v>
      </c>
      <c r="I25" s="41">
        <f t="shared" si="14"/>
        <v>52.157026702662847</v>
      </c>
      <c r="J25" s="41">
        <f t="shared" si="14"/>
        <v>3.768698192495922</v>
      </c>
      <c r="K25" s="41">
        <f t="shared" ref="K25" si="16">K53*K$9</f>
        <v>29.900226011024458</v>
      </c>
      <c r="L25" s="41"/>
      <c r="M25" s="41">
        <f t="shared" si="4"/>
        <v>100</v>
      </c>
    </row>
    <row r="26" spans="2:13" hidden="1" outlineLevel="1" x14ac:dyDescent="0.25">
      <c r="B26" s="42">
        <f t="shared" si="0"/>
        <v>46569</v>
      </c>
      <c r="C26" s="41">
        <f t="shared" si="1"/>
        <v>180.02888595129212</v>
      </c>
      <c r="D26" s="41"/>
      <c r="E26" s="41">
        <f t="shared" si="14"/>
        <v>18.572500000000002</v>
      </c>
      <c r="F26" s="41">
        <f t="shared" si="14"/>
        <v>18.22842</v>
      </c>
      <c r="G26" s="41">
        <f t="shared" si="14"/>
        <v>28.934000000000022</v>
      </c>
      <c r="H26" s="41">
        <f t="shared" si="14"/>
        <v>28.934000000000022</v>
      </c>
      <c r="I26" s="41">
        <f t="shared" si="14"/>
        <v>51.859386368789274</v>
      </c>
      <c r="J26" s="41">
        <f t="shared" si="14"/>
        <v>3.7498547015334425</v>
      </c>
      <c r="K26" s="41">
        <f t="shared" ref="K26" si="17">K54*K$9</f>
        <v>29.750724880969337</v>
      </c>
      <c r="L26" s="41"/>
      <c r="M26" s="41">
        <f t="shared" si="4"/>
        <v>100</v>
      </c>
    </row>
    <row r="27" spans="2:13" hidden="1" outlineLevel="1" x14ac:dyDescent="0.25">
      <c r="B27" s="42">
        <f t="shared" si="0"/>
        <v>46935</v>
      </c>
      <c r="C27" s="41">
        <f t="shared" si="1"/>
        <v>178.85075734102637</v>
      </c>
      <c r="D27" s="41"/>
      <c r="E27" s="41">
        <f t="shared" si="14"/>
        <v>18.47475</v>
      </c>
      <c r="F27" s="41">
        <f t="shared" si="14"/>
        <v>18.080621999999998</v>
      </c>
      <c r="G27" s="41">
        <f t="shared" si="14"/>
        <v>28.699400000000026</v>
      </c>
      <c r="H27" s="41">
        <f t="shared" si="14"/>
        <v>28.699400000000026</v>
      </c>
      <c r="I27" s="41">
        <f t="shared" si="14"/>
        <v>51.563508656436035</v>
      </c>
      <c r="J27" s="41">
        <f t="shared" si="14"/>
        <v>3.7311054280257747</v>
      </c>
      <c r="K27" s="41">
        <f t="shared" ref="K27" si="18">K55*K$9</f>
        <v>29.601971256564489</v>
      </c>
      <c r="L27" s="41"/>
      <c r="M27" s="41">
        <f t="shared" si="4"/>
        <v>100</v>
      </c>
    </row>
    <row r="28" spans="2:13" hidden="1" outlineLevel="1" x14ac:dyDescent="0.25">
      <c r="B28" s="42">
        <f t="shared" si="0"/>
        <v>47300</v>
      </c>
      <c r="C28" s="41">
        <f t="shared" si="1"/>
        <v>177.67521800618636</v>
      </c>
      <c r="D28" s="41"/>
      <c r="E28" s="41">
        <f t="shared" si="14"/>
        <v>18.377000000000002</v>
      </c>
      <c r="F28" s="41">
        <f t="shared" si="14"/>
        <v>17.932824</v>
      </c>
      <c r="G28" s="41">
        <f t="shared" si="14"/>
        <v>28.464800000000029</v>
      </c>
      <c r="H28" s="41">
        <f t="shared" si="14"/>
        <v>28.464800000000029</v>
      </c>
      <c r="I28" s="41">
        <f t="shared" si="14"/>
        <v>51.269382705018963</v>
      </c>
      <c r="J28" s="41">
        <f t="shared" si="14"/>
        <v>3.712449900885646</v>
      </c>
      <c r="K28" s="41">
        <f t="shared" ref="K28" si="19">K56*K$9</f>
        <v>29.453961400281671</v>
      </c>
      <c r="L28" s="41"/>
      <c r="M28" s="41">
        <f t="shared" si="4"/>
        <v>100</v>
      </c>
    </row>
    <row r="29" spans="2:13" hidden="1" outlineLevel="1" x14ac:dyDescent="0.25">
      <c r="B29" s="42">
        <f t="shared" si="0"/>
        <v>47665</v>
      </c>
      <c r="C29" s="41">
        <f t="shared" si="1"/>
        <v>176.50225296822512</v>
      </c>
      <c r="D29" s="41"/>
      <c r="E29" s="41">
        <f t="shared" si="14"/>
        <v>18.279250000000001</v>
      </c>
      <c r="F29" s="41">
        <f t="shared" si="14"/>
        <v>17.785025999999998</v>
      </c>
      <c r="G29" s="41">
        <f t="shared" si="14"/>
        <v>28.230200000000028</v>
      </c>
      <c r="H29" s="41">
        <f t="shared" si="14"/>
        <v>28.230200000000028</v>
      </c>
      <c r="I29" s="41">
        <f t="shared" si="14"/>
        <v>50.976997723563599</v>
      </c>
      <c r="J29" s="41">
        <f t="shared" si="14"/>
        <v>3.6938876513812176</v>
      </c>
      <c r="K29" s="41">
        <f t="shared" ref="K29" si="20">K57*K$9</f>
        <v>29.306691593280259</v>
      </c>
      <c r="L29" s="41"/>
      <c r="M29" s="41">
        <f t="shared" si="4"/>
        <v>100</v>
      </c>
    </row>
    <row r="30" spans="2:13" hidden="1" outlineLevel="1" x14ac:dyDescent="0.25">
      <c r="B30" s="42">
        <f t="shared" si="0"/>
        <v>48030</v>
      </c>
      <c r="C30" s="41">
        <f t="shared" si="1"/>
        <v>175.33184733868052</v>
      </c>
      <c r="D30" s="41"/>
      <c r="E30" s="41">
        <f t="shared" si="14"/>
        <v>18.1815</v>
      </c>
      <c r="F30" s="41">
        <f t="shared" si="14"/>
        <v>17.637228</v>
      </c>
      <c r="G30" s="41">
        <f t="shared" si="14"/>
        <v>27.995600000000032</v>
      </c>
      <c r="H30" s="41">
        <f t="shared" si="14"/>
        <v>27.995600000000032</v>
      </c>
      <c r="I30" s="41">
        <f t="shared" si="14"/>
        <v>50.686342990242281</v>
      </c>
      <c r="J30" s="41">
        <f t="shared" si="14"/>
        <v>3.6754182131243116</v>
      </c>
      <c r="K30" s="41">
        <f t="shared" ref="K30" si="21">K58*K$9</f>
        <v>29.160158135313861</v>
      </c>
      <c r="L30" s="41"/>
      <c r="M30" s="41">
        <f t="shared" si="4"/>
        <v>100</v>
      </c>
    </row>
    <row r="31" spans="2:13" hidden="1" outlineLevel="1" x14ac:dyDescent="0.25">
      <c r="B31" s="42">
        <f t="shared" si="0"/>
        <v>48396</v>
      </c>
      <c r="C31" s="41">
        <f t="shared" si="1"/>
        <v>156.218720333893</v>
      </c>
      <c r="D31" s="41"/>
      <c r="E31" s="41">
        <f t="shared" si="14"/>
        <v>18.083750000000002</v>
      </c>
      <c r="F31" s="41">
        <f t="shared" si="14"/>
        <v>17.489429999999999</v>
      </c>
      <c r="G31" s="41">
        <f t="shared" si="14"/>
        <v>27.761000000000035</v>
      </c>
      <c r="H31" s="41">
        <f t="shared" si="14"/>
        <v>27.761000000000035</v>
      </c>
      <c r="I31" s="41">
        <f t="shared" si="14"/>
        <v>32.452141867196936</v>
      </c>
      <c r="J31" s="41">
        <f t="shared" si="14"/>
        <v>3.6570411220586903</v>
      </c>
      <c r="K31" s="41">
        <f t="shared" ref="K31" si="22">K59*K$9</f>
        <v>29.014357344637293</v>
      </c>
      <c r="L31" s="41"/>
      <c r="M31" s="41">
        <f t="shared" si="4"/>
        <v>100</v>
      </c>
    </row>
    <row r="32" spans="2:13" hidden="1" outlineLevel="1" x14ac:dyDescent="0.25">
      <c r="B32" s="42">
        <f t="shared" si="0"/>
        <v>48761</v>
      </c>
      <c r="C32" s="41">
        <f t="shared" si="1"/>
        <v>155.16552795610068</v>
      </c>
      <c r="D32" s="41"/>
      <c r="E32" s="41">
        <f t="shared" si="14"/>
        <v>17.986000000000001</v>
      </c>
      <c r="F32" s="41">
        <f t="shared" si="14"/>
        <v>17.341632000000001</v>
      </c>
      <c r="G32" s="41">
        <f t="shared" si="14"/>
        <v>27.526400000000038</v>
      </c>
      <c r="H32" s="41">
        <f t="shared" si="14"/>
        <v>27.526400000000038</v>
      </c>
      <c r="I32" s="41">
        <f t="shared" si="14"/>
        <v>32.277054481738105</v>
      </c>
      <c r="J32" s="41">
        <f t="shared" si="14"/>
        <v>3.6387559164483969</v>
      </c>
      <c r="K32" s="41">
        <f t="shared" ref="K32" si="23">K60*K$9</f>
        <v>28.869285557914104</v>
      </c>
      <c r="L32" s="41"/>
      <c r="M32" s="41">
        <f t="shared" si="4"/>
        <v>100</v>
      </c>
    </row>
    <row r="33" spans="2:13" hidden="1" outlineLevel="1" x14ac:dyDescent="0.25">
      <c r="B33" s="42">
        <f t="shared" si="0"/>
        <v>49126</v>
      </c>
      <c r="C33" s="41">
        <f t="shared" si="1"/>
        <v>154.11411758693018</v>
      </c>
      <c r="D33" s="41"/>
      <c r="E33" s="41">
        <f t="shared" si="14"/>
        <v>17.888249999999999</v>
      </c>
      <c r="F33" s="41">
        <f t="shared" si="14"/>
        <v>17.193833999999999</v>
      </c>
      <c r="G33" s="41">
        <f t="shared" si="14"/>
        <v>27.291800000000038</v>
      </c>
      <c r="H33" s="41">
        <f t="shared" si="14"/>
        <v>27.291800000000038</v>
      </c>
      <c r="I33" s="41">
        <f t="shared" si="14"/>
        <v>32.102932319939434</v>
      </c>
      <c r="J33" s="41">
        <f t="shared" si="14"/>
        <v>3.6205621368661549</v>
      </c>
      <c r="K33" s="41">
        <f t="shared" ref="K33" si="24">K61*K$9</f>
        <v>28.724939130124532</v>
      </c>
      <c r="L33" s="41"/>
      <c r="M33" s="41">
        <f t="shared" si="4"/>
        <v>100</v>
      </c>
    </row>
    <row r="34" spans="2:13" hidden="1" outlineLevel="1" x14ac:dyDescent="0.25">
      <c r="B34" s="42">
        <f t="shared" si="0"/>
        <v>49491</v>
      </c>
      <c r="C34" s="41">
        <f t="shared" si="1"/>
        <v>153.06447968783129</v>
      </c>
      <c r="D34" s="41"/>
      <c r="E34" s="41">
        <f t="shared" ref="E34:J39" si="25">E62*E$9</f>
        <v>17.790500000000002</v>
      </c>
      <c r="F34" s="41">
        <f t="shared" si="25"/>
        <v>17.046036000000001</v>
      </c>
      <c r="G34" s="41">
        <f t="shared" si="25"/>
        <v>27.057200000000041</v>
      </c>
      <c r="H34" s="41">
        <f t="shared" si="25"/>
        <v>27.057200000000041</v>
      </c>
      <c r="I34" s="41">
        <f t="shared" si="25"/>
        <v>31.929769927175492</v>
      </c>
      <c r="J34" s="41">
        <f t="shared" si="25"/>
        <v>3.6024593261818239</v>
      </c>
      <c r="K34" s="41">
        <f t="shared" ref="K34" si="26">K62*K$9</f>
        <v>28.581314434473907</v>
      </c>
      <c r="L34" s="41"/>
      <c r="M34" s="41">
        <f t="shared" si="4"/>
        <v>100</v>
      </c>
    </row>
    <row r="35" spans="2:13" hidden="1" outlineLevel="1" x14ac:dyDescent="0.25">
      <c r="B35" s="42">
        <f t="shared" si="0"/>
        <v>49857</v>
      </c>
      <c r="C35" s="41">
        <f t="shared" si="1"/>
        <v>152.01660477234606</v>
      </c>
      <c r="D35" s="41"/>
      <c r="E35" s="41">
        <f t="shared" si="25"/>
        <v>17.69275</v>
      </c>
      <c r="F35" s="41">
        <f t="shared" si="25"/>
        <v>16.898237999999999</v>
      </c>
      <c r="G35" s="41">
        <f t="shared" si="25"/>
        <v>26.822600000000044</v>
      </c>
      <c r="H35" s="41">
        <f t="shared" si="25"/>
        <v>26.822600000000044</v>
      </c>
      <c r="I35" s="41">
        <f t="shared" si="25"/>
        <v>31.757561880493508</v>
      </c>
      <c r="J35" s="41">
        <f t="shared" si="25"/>
        <v>3.5844470295509145</v>
      </c>
      <c r="K35" s="41">
        <f t="shared" ref="K35" si="27">K63*K$9</f>
        <v>28.438407862301538</v>
      </c>
      <c r="L35" s="41"/>
      <c r="M35" s="41">
        <f t="shared" si="4"/>
        <v>100</v>
      </c>
    </row>
    <row r="36" spans="2:13" hidden="1" outlineLevel="1" x14ac:dyDescent="0.25">
      <c r="B36" s="42">
        <f t="shared" si="0"/>
        <v>50222</v>
      </c>
      <c r="C36" s="41">
        <f t="shared" si="1"/>
        <v>3.5665247944031595</v>
      </c>
      <c r="D36" s="41"/>
      <c r="E36" s="41">
        <f t="shared" si="25"/>
        <v>0</v>
      </c>
      <c r="F36" s="41">
        <f t="shared" si="25"/>
        <v>0</v>
      </c>
      <c r="G36" s="41">
        <f t="shared" si="25"/>
        <v>0</v>
      </c>
      <c r="H36" s="41">
        <f t="shared" si="25"/>
        <v>0</v>
      </c>
      <c r="I36" s="41">
        <f t="shared" si="25"/>
        <v>0</v>
      </c>
      <c r="J36" s="41">
        <f t="shared" si="25"/>
        <v>3.5665247944031595</v>
      </c>
      <c r="K36" s="41">
        <f t="shared" ref="K36" si="28">K64*K$9</f>
        <v>0</v>
      </c>
      <c r="L36" s="41"/>
      <c r="M36" s="41">
        <f t="shared" si="4"/>
        <v>100</v>
      </c>
    </row>
    <row r="37" spans="2:13" hidden="1" outlineLevel="1" x14ac:dyDescent="0.25">
      <c r="B37" s="42">
        <f t="shared" si="0"/>
        <v>50587</v>
      </c>
      <c r="C37" s="41">
        <f t="shared" si="1"/>
        <v>0</v>
      </c>
      <c r="D37" s="41"/>
      <c r="E37" s="41">
        <f t="shared" si="25"/>
        <v>0</v>
      </c>
      <c r="F37" s="41">
        <f t="shared" si="25"/>
        <v>0</v>
      </c>
      <c r="G37" s="41">
        <f t="shared" si="25"/>
        <v>0</v>
      </c>
      <c r="H37" s="41">
        <f t="shared" si="25"/>
        <v>0</v>
      </c>
      <c r="I37" s="41">
        <f t="shared" si="25"/>
        <v>0</v>
      </c>
      <c r="J37" s="41">
        <f t="shared" si="25"/>
        <v>0</v>
      </c>
      <c r="K37" s="41">
        <f t="shared" ref="K37" si="29">K65*K$9</f>
        <v>0</v>
      </c>
      <c r="L37" s="41"/>
      <c r="M37" s="41">
        <f t="shared" si="4"/>
        <v>100</v>
      </c>
    </row>
    <row r="38" spans="2:13" hidden="1" outlineLevel="1" x14ac:dyDescent="0.25">
      <c r="B38" s="42">
        <f t="shared" si="0"/>
        <v>50952</v>
      </c>
      <c r="C38" s="41">
        <f t="shared" si="1"/>
        <v>0</v>
      </c>
      <c r="D38" s="41"/>
      <c r="E38" s="41">
        <f t="shared" si="25"/>
        <v>0</v>
      </c>
      <c r="F38" s="41">
        <f t="shared" si="25"/>
        <v>0</v>
      </c>
      <c r="G38" s="41">
        <f t="shared" si="25"/>
        <v>0</v>
      </c>
      <c r="H38" s="41">
        <f t="shared" si="25"/>
        <v>0</v>
      </c>
      <c r="I38" s="41">
        <f t="shared" si="25"/>
        <v>0</v>
      </c>
      <c r="J38" s="41">
        <f t="shared" si="25"/>
        <v>0</v>
      </c>
      <c r="K38" s="41">
        <f t="shared" ref="K38" si="30">K66*K$9</f>
        <v>0</v>
      </c>
      <c r="L38" s="41"/>
      <c r="M38" s="41">
        <f t="shared" si="4"/>
        <v>100</v>
      </c>
    </row>
    <row r="39" spans="2:13" collapsed="1" x14ac:dyDescent="0.25">
      <c r="B39" s="42">
        <f t="shared" si="0"/>
        <v>51318</v>
      </c>
      <c r="C39" s="41">
        <f t="shared" si="1"/>
        <v>0</v>
      </c>
      <c r="D39" s="41"/>
      <c r="E39" s="41">
        <f t="shared" si="25"/>
        <v>0</v>
      </c>
      <c r="F39" s="41">
        <f t="shared" si="25"/>
        <v>0</v>
      </c>
      <c r="G39" s="41">
        <f t="shared" si="25"/>
        <v>0</v>
      </c>
      <c r="H39" s="41">
        <f t="shared" si="25"/>
        <v>0</v>
      </c>
      <c r="I39" s="41">
        <f t="shared" si="25"/>
        <v>0</v>
      </c>
      <c r="J39" s="41">
        <f t="shared" si="25"/>
        <v>0</v>
      </c>
      <c r="K39" s="41">
        <f t="shared" ref="K39" si="31">K67*K$9</f>
        <v>0</v>
      </c>
      <c r="L39" s="41"/>
      <c r="M39" s="41">
        <f t="shared" si="4"/>
        <v>100</v>
      </c>
    </row>
    <row r="41" spans="2:13" ht="15.75" x14ac:dyDescent="0.25">
      <c r="B41" s="43" t="s">
        <v>35</v>
      </c>
    </row>
    <row r="42" spans="2:13" x14ac:dyDescent="0.25">
      <c r="B42" s="42">
        <v>42186</v>
      </c>
      <c r="C42" s="41">
        <f t="shared" ref="C42:C67" si="32">SUM(E42:L42)</f>
        <v>0</v>
      </c>
      <c r="D42" s="41"/>
      <c r="E42" s="41">
        <f t="shared" ref="E42:H42" si="33">IF(E$5&lt;=$B42,E7,0)</f>
        <v>0</v>
      </c>
      <c r="F42" s="41">
        <f t="shared" si="33"/>
        <v>0</v>
      </c>
      <c r="G42" s="41">
        <f t="shared" si="33"/>
        <v>0</v>
      </c>
      <c r="H42" s="41">
        <f t="shared" si="33"/>
        <v>0</v>
      </c>
      <c r="I42" s="41">
        <v>0</v>
      </c>
      <c r="J42" s="41">
        <v>0</v>
      </c>
      <c r="K42" s="41">
        <f t="shared" ref="K42" si="34">IF(K$5&lt;=$B42,K7,0)</f>
        <v>0</v>
      </c>
      <c r="L42" s="41"/>
      <c r="M42" s="41">
        <f>IF(M$5&lt;=$B42,M7,0)</f>
        <v>0</v>
      </c>
    </row>
    <row r="43" spans="2:13" x14ac:dyDescent="0.25">
      <c r="B43" s="42">
        <f t="shared" ref="B43:B67" si="35">EDATE(B42,12)</f>
        <v>42552</v>
      </c>
      <c r="C43" s="41">
        <f t="shared" si="32"/>
        <v>0</v>
      </c>
      <c r="D43" s="41"/>
      <c r="E43" s="41">
        <f t="shared" ref="E43:E67" si="36">IF(E$5&gt;$B43,0,IF(AND(E$5&gt;$B42,E$5&lt;=$B43),E$7,E42-IF(E$11="First Year",E$7,E42)*E$10))*IF(EDATE(E$5,E$6*12)&gt;$B43,1,0)</f>
        <v>0</v>
      </c>
      <c r="F43" s="41">
        <f t="shared" ref="F43:F67" si="37">IF(F$5&gt;$B43,0,IF(AND(F$5&gt;$B42,F$5&lt;=$B43),F$7,F42-IF(F$11="First Year",F$7,F42)*F$10))*IF(EDATE(F$5,F$6*12)&gt;$B43,1,0)</f>
        <v>0</v>
      </c>
      <c r="G43" s="41">
        <f t="shared" ref="G43:G67" si="38">IF(G$5&gt;$B43,0,IF(AND(G$5&gt;$B42,G$5&lt;=$B43),G$7,G42-IF(G$11="First Year",G$7,G42)*G$10))*IF(EDATE(G$5,G$6*12)&gt;$B43,1,0)</f>
        <v>0</v>
      </c>
      <c r="H43" s="41">
        <f t="shared" ref="H43:H67" si="39">IF(H$5&gt;$B43,0,IF(AND(H$5&gt;$B42,H$5&lt;=$B43),H$7,H42-IF(H$11="First Year",H$7,H42)*H$10))*IF(EDATE(H$5,H$6*12)&gt;$B43,1,0)</f>
        <v>0</v>
      </c>
      <c r="I43" s="41">
        <v>0</v>
      </c>
      <c r="J43" s="41">
        <v>0</v>
      </c>
      <c r="K43" s="41">
        <f t="shared" ref="K43:K67" si="40">IF(K$5&gt;$B43,0,IF(AND(K$5&gt;$B42,K$5&lt;=$B43),K$7,K42-IF(K$11="First Year",K$7,K42)*K$10))*IF(EDATE(K$5,K$6*12)&gt;$B43,1,0)</f>
        <v>0</v>
      </c>
      <c r="L43" s="41"/>
      <c r="M43" s="41">
        <f t="shared" ref="M43:M67" si="41">IF(M$5&gt;$B43,0,IF(AND(M$5&gt;$B42,M$5&lt;=$B43),M$7,M42-IF(M$11="First Year",M$7,M42)*M$10))</f>
        <v>100</v>
      </c>
    </row>
    <row r="44" spans="2:13" x14ac:dyDescent="0.25">
      <c r="B44" s="42">
        <f t="shared" si="35"/>
        <v>42917</v>
      </c>
      <c r="C44" s="41">
        <f t="shared" si="32"/>
        <v>492.99</v>
      </c>
      <c r="D44" s="41"/>
      <c r="E44" s="41">
        <f t="shared" si="36"/>
        <v>50</v>
      </c>
      <c r="F44" s="41">
        <f t="shared" si="37"/>
        <v>50.4</v>
      </c>
      <c r="G44" s="41">
        <f t="shared" si="38"/>
        <v>80</v>
      </c>
      <c r="H44" s="41">
        <f t="shared" si="39"/>
        <v>80</v>
      </c>
      <c r="I44" s="41">
        <v>152.59</v>
      </c>
      <c r="J44" s="41">
        <v>0</v>
      </c>
      <c r="K44" s="41">
        <f t="shared" si="40"/>
        <v>80</v>
      </c>
      <c r="L44" s="41"/>
      <c r="M44" s="41">
        <f t="shared" si="41"/>
        <v>100</v>
      </c>
    </row>
    <row r="45" spans="2:13" x14ac:dyDescent="0.25">
      <c r="B45" s="42">
        <f t="shared" si="35"/>
        <v>43282</v>
      </c>
      <c r="C45" s="41">
        <f t="shared" si="32"/>
        <v>500.78952000000004</v>
      </c>
      <c r="D45" s="41"/>
      <c r="E45" s="41">
        <f t="shared" si="36"/>
        <v>49.75</v>
      </c>
      <c r="F45" s="41">
        <f t="shared" si="37"/>
        <v>50.021999999999998</v>
      </c>
      <c r="G45" s="41">
        <f t="shared" si="38"/>
        <v>79.400000000000006</v>
      </c>
      <c r="H45" s="41">
        <f t="shared" si="39"/>
        <v>79.400000000000006</v>
      </c>
      <c r="I45" s="41">
        <v>151.71752000000001</v>
      </c>
      <c r="J45" s="41">
        <v>10.9</v>
      </c>
      <c r="K45" s="41">
        <f t="shared" si="40"/>
        <v>79.599999999999994</v>
      </c>
      <c r="L45" s="41"/>
      <c r="M45" s="41">
        <f t="shared" si="41"/>
        <v>100</v>
      </c>
    </row>
    <row r="46" spans="2:13" hidden="1" outlineLevel="1" x14ac:dyDescent="0.25">
      <c r="B46" s="42">
        <f t="shared" si="35"/>
        <v>43647</v>
      </c>
      <c r="C46" s="41">
        <f t="shared" si="32"/>
        <v>497.64171806100001</v>
      </c>
      <c r="D46" s="41"/>
      <c r="E46" s="41">
        <f t="shared" si="36"/>
        <v>49.5</v>
      </c>
      <c r="F46" s="41">
        <f t="shared" si="37"/>
        <v>49.643999999999998</v>
      </c>
      <c r="G46" s="41">
        <f t="shared" si="38"/>
        <v>78.800000000000011</v>
      </c>
      <c r="H46" s="41">
        <f t="shared" si="39"/>
        <v>78.800000000000011</v>
      </c>
      <c r="I46" s="41">
        <v>150.85021806099999</v>
      </c>
      <c r="J46" s="41">
        <v>10.845499999999999</v>
      </c>
      <c r="K46" s="41">
        <f t="shared" si="40"/>
        <v>79.201999999999998</v>
      </c>
      <c r="L46" s="41"/>
      <c r="M46" s="41">
        <f t="shared" si="41"/>
        <v>100</v>
      </c>
    </row>
    <row r="47" spans="2:13" hidden="1" outlineLevel="1" x14ac:dyDescent="0.25">
      <c r="B47" s="42">
        <f t="shared" si="35"/>
        <v>44013</v>
      </c>
      <c r="C47" s="41">
        <f t="shared" si="32"/>
        <v>494.50132470614534</v>
      </c>
      <c r="D47" s="41"/>
      <c r="E47" s="41">
        <f t="shared" si="36"/>
        <v>49.25</v>
      </c>
      <c r="F47" s="41">
        <f t="shared" si="37"/>
        <v>49.265999999999998</v>
      </c>
      <c r="G47" s="41">
        <f t="shared" si="38"/>
        <v>78.200000000000017</v>
      </c>
      <c r="H47" s="41">
        <f t="shared" si="39"/>
        <v>78.200000000000017</v>
      </c>
      <c r="I47" s="41">
        <v>149.98806220614532</v>
      </c>
      <c r="J47" s="41">
        <v>10.7912725</v>
      </c>
      <c r="K47" s="41">
        <f t="shared" si="40"/>
        <v>78.805989999999994</v>
      </c>
      <c r="L47" s="41"/>
      <c r="M47" s="41">
        <f t="shared" si="41"/>
        <v>100</v>
      </c>
    </row>
    <row r="48" spans="2:13" hidden="1" outlineLevel="1" x14ac:dyDescent="0.25">
      <c r="B48" s="42">
        <f t="shared" si="35"/>
        <v>44378</v>
      </c>
      <c r="C48" s="41">
        <f t="shared" si="32"/>
        <v>491.3682968514737</v>
      </c>
      <c r="D48" s="41"/>
      <c r="E48" s="41">
        <f t="shared" si="36"/>
        <v>49</v>
      </c>
      <c r="F48" s="41">
        <f t="shared" si="37"/>
        <v>48.887999999999998</v>
      </c>
      <c r="G48" s="41">
        <f t="shared" si="38"/>
        <v>77.600000000000023</v>
      </c>
      <c r="H48" s="41">
        <f t="shared" si="39"/>
        <v>77.600000000000023</v>
      </c>
      <c r="I48" s="41">
        <v>149.13102066397366</v>
      </c>
      <c r="J48" s="41">
        <v>10.737316137500001</v>
      </c>
      <c r="K48" s="41">
        <f t="shared" si="40"/>
        <v>78.41196004999999</v>
      </c>
      <c r="L48" s="41"/>
      <c r="M48" s="41">
        <f t="shared" si="41"/>
        <v>100</v>
      </c>
    </row>
    <row r="49" spans="2:13" hidden="1" outlineLevel="1" x14ac:dyDescent="0.25">
      <c r="B49" s="42">
        <f t="shared" si="35"/>
        <v>44743</v>
      </c>
      <c r="C49" s="41">
        <f t="shared" si="32"/>
        <v>488.24259167360975</v>
      </c>
      <c r="D49" s="41"/>
      <c r="E49" s="41">
        <f t="shared" si="36"/>
        <v>48.75</v>
      </c>
      <c r="F49" s="41">
        <f t="shared" si="37"/>
        <v>48.51</v>
      </c>
      <c r="G49" s="41">
        <f t="shared" si="38"/>
        <v>77.000000000000028</v>
      </c>
      <c r="H49" s="41">
        <f t="shared" si="39"/>
        <v>77.000000000000028</v>
      </c>
      <c r="I49" s="41">
        <v>148.27906186704723</v>
      </c>
      <c r="J49" s="41">
        <v>10.6836295568125</v>
      </c>
      <c r="K49" s="41">
        <f t="shared" si="40"/>
        <v>78.019900249749995</v>
      </c>
      <c r="L49" s="41"/>
      <c r="M49" s="41">
        <f t="shared" si="41"/>
        <v>100</v>
      </c>
    </row>
    <row r="50" spans="2:13" hidden="1" outlineLevel="1" x14ac:dyDescent="0.25">
      <c r="B50" s="42">
        <f t="shared" si="35"/>
        <v>45108</v>
      </c>
      <c r="C50" s="41">
        <f t="shared" si="32"/>
        <v>485.12416660812431</v>
      </c>
      <c r="D50" s="41"/>
      <c r="E50" s="41">
        <f t="shared" si="36"/>
        <v>48.5</v>
      </c>
      <c r="F50" s="41">
        <f t="shared" si="37"/>
        <v>48.131999999999998</v>
      </c>
      <c r="G50" s="41">
        <f t="shared" si="38"/>
        <v>76.400000000000034</v>
      </c>
      <c r="H50" s="41">
        <f t="shared" si="39"/>
        <v>76.400000000000034</v>
      </c>
      <c r="I50" s="41">
        <v>147.43215445059457</v>
      </c>
      <c r="J50" s="41">
        <v>10.630211409028439</v>
      </c>
      <c r="K50" s="41">
        <f t="shared" si="40"/>
        <v>77.629800748501239</v>
      </c>
      <c r="L50" s="41"/>
      <c r="M50" s="41">
        <f t="shared" si="41"/>
        <v>100</v>
      </c>
    </row>
    <row r="51" spans="2:13" hidden="1" outlineLevel="1" x14ac:dyDescent="0.25">
      <c r="B51" s="42">
        <f t="shared" si="35"/>
        <v>45474</v>
      </c>
      <c r="C51" s="41">
        <f t="shared" si="32"/>
        <v>482.01297934790301</v>
      </c>
      <c r="D51" s="41"/>
      <c r="E51" s="41">
        <f t="shared" si="36"/>
        <v>48.25</v>
      </c>
      <c r="F51" s="41">
        <f t="shared" si="37"/>
        <v>47.753999999999998</v>
      </c>
      <c r="G51" s="41">
        <f t="shared" si="38"/>
        <v>75.80000000000004</v>
      </c>
      <c r="H51" s="41">
        <f t="shared" si="39"/>
        <v>75.80000000000004</v>
      </c>
      <c r="I51" s="41">
        <v>146.59026725116092</v>
      </c>
      <c r="J51" s="41">
        <v>10.577060351983295</v>
      </c>
      <c r="K51" s="41">
        <f t="shared" si="40"/>
        <v>77.241651744758727</v>
      </c>
      <c r="L51" s="41"/>
      <c r="M51" s="41">
        <f t="shared" si="41"/>
        <v>100</v>
      </c>
    </row>
    <row r="52" spans="2:13" hidden="1" outlineLevel="1" x14ac:dyDescent="0.25">
      <c r="B52" s="42">
        <f t="shared" si="35"/>
        <v>45839</v>
      </c>
      <c r="C52" s="41">
        <f t="shared" si="32"/>
        <v>478.90898784152711</v>
      </c>
      <c r="D52" s="41"/>
      <c r="E52" s="41">
        <f t="shared" si="36"/>
        <v>48</v>
      </c>
      <c r="F52" s="41">
        <f t="shared" si="37"/>
        <v>47.375999999999998</v>
      </c>
      <c r="G52" s="41">
        <f t="shared" si="38"/>
        <v>75.200000000000045</v>
      </c>
      <c r="H52" s="41">
        <f t="shared" si="39"/>
        <v>75.200000000000045</v>
      </c>
      <c r="I52" s="41">
        <v>145.75336930526868</v>
      </c>
      <c r="J52" s="41">
        <v>10.524175050223379</v>
      </c>
      <c r="K52" s="41">
        <f t="shared" si="40"/>
        <v>76.855443486034929</v>
      </c>
      <c r="L52" s="41"/>
      <c r="M52" s="41">
        <f t="shared" si="41"/>
        <v>100</v>
      </c>
    </row>
    <row r="53" spans="2:13" hidden="1" outlineLevel="1" x14ac:dyDescent="0.25">
      <c r="B53" s="42">
        <f t="shared" si="35"/>
        <v>46204</v>
      </c>
      <c r="C53" s="41">
        <f t="shared" si="32"/>
        <v>475.81215029166378</v>
      </c>
      <c r="D53" s="41"/>
      <c r="E53" s="41">
        <f t="shared" si="36"/>
        <v>47.75</v>
      </c>
      <c r="F53" s="41">
        <f t="shared" si="37"/>
        <v>46.997999999999998</v>
      </c>
      <c r="G53" s="41">
        <f t="shared" si="38"/>
        <v>74.600000000000051</v>
      </c>
      <c r="H53" s="41">
        <f t="shared" si="39"/>
        <v>74.600000000000051</v>
      </c>
      <c r="I53" s="41">
        <v>144.92142984808669</v>
      </c>
      <c r="J53" s="41">
        <v>10.471554174972262</v>
      </c>
      <c r="K53" s="41">
        <f t="shared" si="40"/>
        <v>76.471166268604748</v>
      </c>
      <c r="L53" s="41"/>
      <c r="M53" s="41">
        <f t="shared" si="41"/>
        <v>100</v>
      </c>
    </row>
    <row r="54" spans="2:13" hidden="1" outlineLevel="1" x14ac:dyDescent="0.25">
      <c r="B54" s="42">
        <f t="shared" si="35"/>
        <v>46569</v>
      </c>
      <c r="C54" s="41">
        <f t="shared" si="32"/>
        <v>472.72242515346784</v>
      </c>
      <c r="D54" s="41"/>
      <c r="E54" s="41">
        <f t="shared" si="36"/>
        <v>47.5</v>
      </c>
      <c r="F54" s="41">
        <f t="shared" si="37"/>
        <v>46.62</v>
      </c>
      <c r="G54" s="41">
        <f t="shared" si="38"/>
        <v>74.000000000000057</v>
      </c>
      <c r="H54" s="41">
        <f t="shared" si="39"/>
        <v>74.000000000000057</v>
      </c>
      <c r="I54" s="41">
        <v>144.09441831210859</v>
      </c>
      <c r="J54" s="41">
        <v>10.4191964040974</v>
      </c>
      <c r="K54" s="41">
        <f t="shared" si="40"/>
        <v>76.088810437261728</v>
      </c>
      <c r="L54" s="41"/>
      <c r="M54" s="41">
        <f t="shared" si="41"/>
        <v>100</v>
      </c>
    </row>
    <row r="55" spans="2:13" hidden="1" outlineLevel="1" x14ac:dyDescent="0.25">
      <c r="B55" s="42">
        <f t="shared" si="35"/>
        <v>46935</v>
      </c>
      <c r="C55" s="41">
        <f t="shared" si="32"/>
        <v>469.63977113299302</v>
      </c>
      <c r="D55" s="41"/>
      <c r="E55" s="41">
        <f t="shared" si="36"/>
        <v>47.25</v>
      </c>
      <c r="F55" s="41">
        <f t="shared" si="37"/>
        <v>46.241999999999997</v>
      </c>
      <c r="G55" s="41">
        <f t="shared" si="38"/>
        <v>73.400000000000063</v>
      </c>
      <c r="H55" s="41">
        <f t="shared" si="39"/>
        <v>73.400000000000063</v>
      </c>
      <c r="I55" s="41">
        <v>143.27230432584059</v>
      </c>
      <c r="J55" s="41">
        <v>10.367100422076913</v>
      </c>
      <c r="K55" s="41">
        <f t="shared" si="40"/>
        <v>75.708366385075422</v>
      </c>
      <c r="L55" s="41"/>
      <c r="M55" s="41">
        <f t="shared" si="41"/>
        <v>100</v>
      </c>
    </row>
    <row r="56" spans="2:13" hidden="1" outlineLevel="1" x14ac:dyDescent="0.25">
      <c r="B56" s="42">
        <f t="shared" si="35"/>
        <v>47300</v>
      </c>
      <c r="C56" s="41">
        <f t="shared" si="32"/>
        <v>466.56414718561433</v>
      </c>
      <c r="D56" s="41"/>
      <c r="E56" s="41">
        <f t="shared" si="36"/>
        <v>47</v>
      </c>
      <c r="F56" s="41">
        <f t="shared" si="37"/>
        <v>45.863999999999997</v>
      </c>
      <c r="G56" s="41">
        <f t="shared" si="38"/>
        <v>72.800000000000068</v>
      </c>
      <c r="H56" s="41">
        <f t="shared" si="39"/>
        <v>72.800000000000068</v>
      </c>
      <c r="I56" s="41">
        <v>142.45505771249762</v>
      </c>
      <c r="J56" s="41">
        <v>10.315264919966529</v>
      </c>
      <c r="K56" s="41">
        <f t="shared" si="40"/>
        <v>75.329824553150047</v>
      </c>
      <c r="L56" s="41"/>
      <c r="M56" s="41">
        <f t="shared" si="41"/>
        <v>100</v>
      </c>
    </row>
    <row r="57" spans="2:13" hidden="1" outlineLevel="1" x14ac:dyDescent="0.25">
      <c r="B57" s="42">
        <f t="shared" si="35"/>
        <v>47665</v>
      </c>
      <c r="C57" s="41">
        <f t="shared" si="32"/>
        <v>463.49551251446047</v>
      </c>
      <c r="D57" s="41"/>
      <c r="E57" s="41">
        <f t="shared" si="36"/>
        <v>46.75</v>
      </c>
      <c r="F57" s="41">
        <f t="shared" si="37"/>
        <v>45.485999999999997</v>
      </c>
      <c r="G57" s="41">
        <f t="shared" si="38"/>
        <v>72.200000000000074</v>
      </c>
      <c r="H57" s="41">
        <f t="shared" si="39"/>
        <v>72.200000000000074</v>
      </c>
      <c r="I57" s="41">
        <v>141.64264848870928</v>
      </c>
      <c r="J57" s="41">
        <v>10.263688595366695</v>
      </c>
      <c r="K57" s="41">
        <f t="shared" si="40"/>
        <v>74.953175430384292</v>
      </c>
      <c r="L57" s="41"/>
      <c r="M57" s="41">
        <f t="shared" si="41"/>
        <v>100</v>
      </c>
    </row>
    <row r="58" spans="2:13" hidden="1" outlineLevel="1" x14ac:dyDescent="0.25">
      <c r="B58" s="42">
        <f t="shared" si="35"/>
        <v>48030</v>
      </c>
      <c r="C58" s="41">
        <f t="shared" si="32"/>
        <v>460.43382656885615</v>
      </c>
      <c r="D58" s="41"/>
      <c r="E58" s="41">
        <f t="shared" si="36"/>
        <v>46.5</v>
      </c>
      <c r="F58" s="41">
        <f t="shared" si="37"/>
        <v>45.107999999999997</v>
      </c>
      <c r="G58" s="41">
        <f t="shared" si="38"/>
        <v>71.60000000000008</v>
      </c>
      <c r="H58" s="41">
        <f t="shared" si="39"/>
        <v>71.60000000000008</v>
      </c>
      <c r="I58" s="41">
        <v>140.83504686323377</v>
      </c>
      <c r="J58" s="41">
        <v>10.212370152389862</v>
      </c>
      <c r="K58" s="41">
        <f t="shared" si="40"/>
        <v>74.578409553232376</v>
      </c>
      <c r="L58" s="41"/>
      <c r="M58" s="41">
        <f t="shared" si="41"/>
        <v>100</v>
      </c>
    </row>
    <row r="59" spans="2:13" hidden="1" outlineLevel="1" x14ac:dyDescent="0.25">
      <c r="B59" s="42">
        <f t="shared" si="35"/>
        <v>48396</v>
      </c>
      <c r="C59" s="41">
        <f t="shared" si="32"/>
        <v>407.51705019197146</v>
      </c>
      <c r="D59" s="41"/>
      <c r="E59" s="41">
        <f t="shared" si="36"/>
        <v>46.25</v>
      </c>
      <c r="F59" s="41">
        <f t="shared" si="37"/>
        <v>44.73</v>
      </c>
      <c r="G59" s="41">
        <f t="shared" si="38"/>
        <v>71.000000000000085</v>
      </c>
      <c r="H59" s="41">
        <f t="shared" si="39"/>
        <v>71.000000000000085</v>
      </c>
      <c r="I59" s="41">
        <v>90.170224384877145</v>
      </c>
      <c r="J59" s="41">
        <v>10.161308301627914</v>
      </c>
      <c r="K59" s="41">
        <f t="shared" si="40"/>
        <v>74.205517505466219</v>
      </c>
      <c r="L59" s="41"/>
      <c r="M59" s="41">
        <f t="shared" si="41"/>
        <v>100</v>
      </c>
    </row>
    <row r="60" spans="2:13" hidden="1" outlineLevel="1" x14ac:dyDescent="0.25">
      <c r="B60" s="42">
        <f t="shared" si="35"/>
        <v>48761</v>
      </c>
      <c r="C60" s="41">
        <f t="shared" si="32"/>
        <v>404.78072525137748</v>
      </c>
      <c r="D60" s="41"/>
      <c r="E60" s="41">
        <f t="shared" si="36"/>
        <v>46</v>
      </c>
      <c r="F60" s="41">
        <f t="shared" si="37"/>
        <v>44.351999999999997</v>
      </c>
      <c r="G60" s="41">
        <f t="shared" si="38"/>
        <v>70.400000000000091</v>
      </c>
      <c r="H60" s="41">
        <f t="shared" si="39"/>
        <v>70.400000000000091</v>
      </c>
      <c r="I60" s="41">
        <v>89.683733573318648</v>
      </c>
      <c r="J60" s="41">
        <v>10.110501760119774</v>
      </c>
      <c r="K60" s="41">
        <f t="shared" si="40"/>
        <v>73.834489917938882</v>
      </c>
      <c r="L60" s="41"/>
      <c r="M60" s="41">
        <f t="shared" si="41"/>
        <v>100</v>
      </c>
    </row>
    <row r="61" spans="2:13" hidden="1" outlineLevel="1" x14ac:dyDescent="0.25">
      <c r="B61" s="42">
        <f t="shared" si="35"/>
        <v>49126</v>
      </c>
      <c r="C61" s="41">
        <f t="shared" si="32"/>
        <v>402.04919141331391</v>
      </c>
      <c r="D61" s="41"/>
      <c r="E61" s="41">
        <f t="shared" si="36"/>
        <v>45.75</v>
      </c>
      <c r="F61" s="41">
        <f t="shared" si="37"/>
        <v>43.973999999999997</v>
      </c>
      <c r="G61" s="41">
        <f t="shared" si="38"/>
        <v>69.800000000000097</v>
      </c>
      <c r="H61" s="41">
        <f t="shared" si="39"/>
        <v>69.800000000000097</v>
      </c>
      <c r="I61" s="41">
        <v>89.1999246936454</v>
      </c>
      <c r="J61" s="41">
        <v>10.059949251319175</v>
      </c>
      <c r="K61" s="41">
        <f t="shared" si="40"/>
        <v>73.465317468349184</v>
      </c>
      <c r="L61" s="41"/>
      <c r="M61" s="41">
        <f t="shared" si="41"/>
        <v>100</v>
      </c>
    </row>
    <row r="62" spans="2:13" hidden="1" outlineLevel="1" x14ac:dyDescent="0.25">
      <c r="B62" s="42">
        <f t="shared" si="35"/>
        <v>49491</v>
      </c>
      <c r="C62" s="41">
        <f t="shared" si="32"/>
        <v>399.32242297592336</v>
      </c>
      <c r="D62" s="41"/>
      <c r="E62" s="41">
        <f t="shared" si="36"/>
        <v>45.5</v>
      </c>
      <c r="F62" s="41">
        <f t="shared" si="37"/>
        <v>43.595999999999997</v>
      </c>
      <c r="G62" s="41">
        <f t="shared" si="38"/>
        <v>69.200000000000102</v>
      </c>
      <c r="H62" s="41">
        <f t="shared" si="39"/>
        <v>69.200000000000102</v>
      </c>
      <c r="I62" s="41">
        <v>88.718782589853163</v>
      </c>
      <c r="J62" s="41">
        <v>10.009649505062578</v>
      </c>
      <c r="K62" s="41">
        <f t="shared" si="40"/>
        <v>73.097990881007433</v>
      </c>
      <c r="L62" s="41"/>
      <c r="M62" s="41">
        <f t="shared" si="41"/>
        <v>100</v>
      </c>
    </row>
    <row r="63" spans="2:13" collapsed="1" x14ac:dyDescent="0.25">
      <c r="B63" s="42">
        <f t="shared" si="35"/>
        <v>49857</v>
      </c>
      <c r="C63" s="41">
        <f t="shared" si="32"/>
        <v>396.600394378082</v>
      </c>
      <c r="D63" s="41"/>
      <c r="E63" s="41">
        <f t="shared" si="36"/>
        <v>45.25</v>
      </c>
      <c r="F63" s="41">
        <f t="shared" si="37"/>
        <v>43.217999999999996</v>
      </c>
      <c r="G63" s="41">
        <f t="shared" si="38"/>
        <v>68.600000000000108</v>
      </c>
      <c r="H63" s="41">
        <f t="shared" si="39"/>
        <v>68.600000000000108</v>
      </c>
      <c r="I63" s="41">
        <v>88.240292193942139</v>
      </c>
      <c r="J63" s="41">
        <v>9.9596012575372654</v>
      </c>
      <c r="K63" s="41">
        <f t="shared" si="40"/>
        <v>72.732500926602398</v>
      </c>
      <c r="L63" s="41"/>
      <c r="M63" s="41">
        <f t="shared" si="41"/>
        <v>100</v>
      </c>
    </row>
    <row r="64" spans="2:13" x14ac:dyDescent="0.25">
      <c r="B64" s="42">
        <f t="shared" si="35"/>
        <v>50222</v>
      </c>
      <c r="C64" s="41">
        <f t="shared" si="32"/>
        <v>9.9098032512495777</v>
      </c>
      <c r="D64" s="41"/>
      <c r="E64" s="41">
        <f t="shared" si="36"/>
        <v>0</v>
      </c>
      <c r="F64" s="41">
        <f t="shared" si="37"/>
        <v>0</v>
      </c>
      <c r="G64" s="41">
        <f t="shared" si="38"/>
        <v>0</v>
      </c>
      <c r="H64" s="41">
        <f t="shared" si="39"/>
        <v>0</v>
      </c>
      <c r="I64" s="41">
        <v>0</v>
      </c>
      <c r="J64" s="41">
        <v>9.9098032512495777</v>
      </c>
      <c r="K64" s="41">
        <f t="shared" si="40"/>
        <v>0</v>
      </c>
      <c r="L64" s="41"/>
      <c r="M64" s="41">
        <f t="shared" si="41"/>
        <v>100</v>
      </c>
    </row>
    <row r="65" spans="2:13" x14ac:dyDescent="0.25">
      <c r="B65" s="42">
        <f t="shared" si="35"/>
        <v>50587</v>
      </c>
      <c r="C65" s="41">
        <f t="shared" si="32"/>
        <v>0</v>
      </c>
      <c r="D65" s="41"/>
      <c r="E65" s="41">
        <f t="shared" si="36"/>
        <v>0</v>
      </c>
      <c r="F65" s="41">
        <f t="shared" si="37"/>
        <v>0</v>
      </c>
      <c r="G65" s="41">
        <f t="shared" si="38"/>
        <v>0</v>
      </c>
      <c r="H65" s="41">
        <f t="shared" si="39"/>
        <v>0</v>
      </c>
      <c r="I65" s="41">
        <v>0</v>
      </c>
      <c r="J65" s="41">
        <v>0</v>
      </c>
      <c r="K65" s="41">
        <f t="shared" si="40"/>
        <v>0</v>
      </c>
      <c r="L65" s="41"/>
      <c r="M65" s="41">
        <f t="shared" si="41"/>
        <v>100</v>
      </c>
    </row>
    <row r="66" spans="2:13" x14ac:dyDescent="0.25">
      <c r="B66" s="42">
        <f t="shared" si="35"/>
        <v>50952</v>
      </c>
      <c r="C66" s="41">
        <f t="shared" si="32"/>
        <v>0</v>
      </c>
      <c r="D66" s="41"/>
      <c r="E66" s="41">
        <f t="shared" si="36"/>
        <v>0</v>
      </c>
      <c r="F66" s="41">
        <f t="shared" si="37"/>
        <v>0</v>
      </c>
      <c r="G66" s="41">
        <f t="shared" si="38"/>
        <v>0</v>
      </c>
      <c r="H66" s="41">
        <f t="shared" si="39"/>
        <v>0</v>
      </c>
      <c r="I66" s="41">
        <v>0</v>
      </c>
      <c r="J66" s="41">
        <v>0</v>
      </c>
      <c r="K66" s="41">
        <f t="shared" si="40"/>
        <v>0</v>
      </c>
      <c r="L66" s="41"/>
      <c r="M66" s="41">
        <f t="shared" si="41"/>
        <v>100</v>
      </c>
    </row>
    <row r="67" spans="2:13" x14ac:dyDescent="0.25">
      <c r="B67" s="42">
        <f t="shared" si="35"/>
        <v>51318</v>
      </c>
      <c r="C67" s="41">
        <f t="shared" si="32"/>
        <v>0</v>
      </c>
      <c r="D67" s="41"/>
      <c r="E67" s="41">
        <f t="shared" si="36"/>
        <v>0</v>
      </c>
      <c r="F67" s="41">
        <f t="shared" si="37"/>
        <v>0</v>
      </c>
      <c r="G67" s="41">
        <f t="shared" si="38"/>
        <v>0</v>
      </c>
      <c r="H67" s="41">
        <f t="shared" si="39"/>
        <v>0</v>
      </c>
      <c r="I67" s="41">
        <v>0</v>
      </c>
      <c r="J67" s="41">
        <v>0</v>
      </c>
      <c r="K67" s="41">
        <f t="shared" si="40"/>
        <v>0</v>
      </c>
      <c r="L67" s="41"/>
      <c r="M67" s="41">
        <f t="shared" si="41"/>
        <v>100</v>
      </c>
    </row>
    <row r="68" spans="2:13" x14ac:dyDescent="0.25">
      <c r="B68" s="42"/>
    </row>
    <row r="77" spans="2:13" x14ac:dyDescent="0.25">
      <c r="E77" s="40"/>
      <c r="F77" s="40"/>
      <c r="G77" s="40"/>
      <c r="H77" s="40"/>
      <c r="I77" s="40"/>
      <c r="J77" s="40"/>
      <c r="K77" s="40"/>
    </row>
    <row r="78" spans="2:13" x14ac:dyDescent="0.25">
      <c r="E78" s="39"/>
      <c r="F78" s="39"/>
      <c r="G78" s="39"/>
      <c r="H78" s="39"/>
      <c r="I78" s="39"/>
      <c r="J78" s="39"/>
      <c r="K78" s="3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</vt:i4>
      </vt:variant>
    </vt:vector>
  </HeadingPairs>
  <TitlesOfParts>
    <vt:vector size="17" baseType="lpstr">
      <vt:lpstr>Queue</vt:lpstr>
      <vt:lpstr>Displacement</vt:lpstr>
      <vt:lpstr>Potential QFs</vt:lpstr>
      <vt:lpstr>Signed QFs</vt:lpstr>
      <vt:lpstr>AC_Case</vt:lpstr>
      <vt:lpstr>Base_Case</vt:lpstr>
      <vt:lpstr>CC_E_Fixed</vt:lpstr>
      <vt:lpstr>CC_E_Gas</vt:lpstr>
      <vt:lpstr>CC_E_Hydro</vt:lpstr>
      <vt:lpstr>CC_E_Tracking</vt:lpstr>
      <vt:lpstr>CC_E_Wind</vt:lpstr>
      <vt:lpstr>CC_W_Fixed</vt:lpstr>
      <vt:lpstr>CC_W_Gas</vt:lpstr>
      <vt:lpstr>CC_W_Hydro</vt:lpstr>
      <vt:lpstr>CC_W_Tracking</vt:lpstr>
      <vt:lpstr>CC_W_Wind</vt:lpstr>
      <vt:lpstr>Queue!Print_Area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Laren Hale</dc:creator>
  <cp:lastModifiedBy>laurieharris</cp:lastModifiedBy>
  <cp:lastPrinted>2015-01-16T23:21:26Z</cp:lastPrinted>
  <dcterms:created xsi:type="dcterms:W3CDTF">2012-08-28T21:02:31Z</dcterms:created>
  <dcterms:modified xsi:type="dcterms:W3CDTF">2015-12-02T18:09:54Z</dcterms:modified>
</cp:coreProperties>
</file>